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eter\git\COMP4Coursework\Implementation Code\"/>
    </mc:Choice>
  </mc:AlternateContent>
  <bookViews>
    <workbookView xWindow="0" yWindow="0" windowWidth="28800" windowHeight="13020" tabRatio="617" firstSheet="14" activeTab="29"/>
  </bookViews>
  <sheets>
    <sheet name="Res" sheetId="24" r:id="rId1"/>
    <sheet name="Sheet1" sheetId="32" r:id="rId2"/>
    <sheet name="Sheet3" sheetId="34" r:id="rId3"/>
    <sheet name="Sheet2" sheetId="33" r:id="rId4"/>
    <sheet name="1" sheetId="3" r:id="rId5"/>
    <sheet name="2" sheetId="2" r:id="rId6"/>
    <sheet name="3" sheetId="1" r:id="rId7"/>
    <sheet name="4" sheetId="4" r:id="rId8"/>
    <sheet name="5" sheetId="5" r:id="rId9"/>
    <sheet name="6" sheetId="6" r:id="rId10"/>
    <sheet name="7" sheetId="7" r:id="rId11"/>
    <sheet name="8" sheetId="8" r:id="rId12"/>
    <sheet name="9" sheetId="9" r:id="rId13"/>
    <sheet name="10" sheetId="10" r:id="rId14"/>
    <sheet name="11" sheetId="11" r:id="rId15"/>
    <sheet name="12" sheetId="12" r:id="rId16"/>
    <sheet name="13" sheetId="13" r:id="rId17"/>
    <sheet name="14" sheetId="14" r:id="rId18"/>
    <sheet name="15" sheetId="15" r:id="rId19"/>
    <sheet name="16" sheetId="16" r:id="rId20"/>
    <sheet name="17" sheetId="17" r:id="rId21"/>
    <sheet name="18" sheetId="18" r:id="rId22"/>
    <sheet name="19" sheetId="19" r:id="rId23"/>
    <sheet name="20" sheetId="22" r:id="rId24"/>
    <sheet name="21" sheetId="23" r:id="rId25"/>
    <sheet name="22" sheetId="31" r:id="rId26"/>
    <sheet name="CTT" sheetId="26" r:id="rId27"/>
    <sheet name="riders" sheetId="28" r:id="rId28"/>
    <sheet name="Inter-club" sheetId="25" r:id="rId29"/>
    <sheet name="CTT-tables" sheetId="21" r:id="rId30"/>
  </sheets>
  <definedNames>
    <definedName name="_xlnm._FilterDatabase" localSheetId="0" hidden="1">Res!$E$2:$AA$481</definedName>
    <definedName name="_xlnm._FilterDatabase" localSheetId="27" hidden="1">riders!$H$3:$I$191</definedName>
    <definedName name="_xlnm._FilterDatabase" localSheetId="1" hidden="1">Sheet1!$A$1:$S$480</definedName>
    <definedName name="_xlnm.Print_Area" localSheetId="26">CTT!$M$4:$Q$38,CTT!$M$40:$Q$72</definedName>
  </definedNames>
  <calcPr calcId="152511"/>
</workbook>
</file>

<file path=xl/calcChain.xml><?xml version="1.0" encoding="utf-8"?>
<calcChain xmlns="http://schemas.openxmlformats.org/spreadsheetml/2006/main">
  <c r="K3" i="21" l="1"/>
  <c r="L3" i="21" s="1"/>
  <c r="M3" i="21" s="1"/>
  <c r="J2" i="21"/>
  <c r="U3" i="33" l="1"/>
  <c r="U4" i="33"/>
  <c r="N9" i="33"/>
  <c r="N12" i="33"/>
  <c r="N13" i="33"/>
  <c r="N14" i="33"/>
  <c r="N15" i="33"/>
  <c r="N16" i="33"/>
  <c r="N17" i="33"/>
  <c r="N18" i="33"/>
  <c r="N6" i="33"/>
  <c r="N5" i="33"/>
  <c r="U6" i="33"/>
  <c r="U7" i="33"/>
  <c r="U8" i="33"/>
  <c r="U9" i="33"/>
  <c r="U5" i="33"/>
  <c r="A191" i="28" l="1"/>
  <c r="J191" i="28" s="1"/>
  <c r="A190" i="28"/>
  <c r="J190" i="28" s="1"/>
  <c r="A189" i="28"/>
  <c r="J189" i="28" s="1"/>
  <c r="A188" i="28"/>
  <c r="J188" i="28" s="1"/>
  <c r="A187" i="28"/>
  <c r="J187" i="28" s="1"/>
  <c r="A186" i="28"/>
  <c r="J186" i="28" s="1"/>
  <c r="A185" i="28"/>
  <c r="J185" i="28" s="1"/>
  <c r="E184" i="28"/>
  <c r="A184" i="28"/>
  <c r="J184" i="28" s="1"/>
  <c r="A183" i="28"/>
  <c r="J183" i="28" s="1"/>
  <c r="E182" i="28"/>
  <c r="A182" i="28"/>
  <c r="J182" i="28" s="1"/>
  <c r="E181" i="28"/>
  <c r="A181" i="28"/>
  <c r="J181" i="28" s="1"/>
  <c r="A180" i="28"/>
  <c r="J180" i="28" s="1"/>
  <c r="A179" i="28"/>
  <c r="J179" i="28" s="1"/>
  <c r="A178" i="28"/>
  <c r="J178" i="28" s="1"/>
  <c r="A177" i="28"/>
  <c r="J177" i="28" s="1"/>
  <c r="A176" i="28"/>
  <c r="J176" i="28" s="1"/>
  <c r="A175" i="28"/>
  <c r="J175" i="28" s="1"/>
  <c r="A174" i="28"/>
  <c r="J174" i="28" s="1"/>
  <c r="A173" i="28"/>
  <c r="J173" i="28" s="1"/>
  <c r="A172" i="28"/>
  <c r="J172" i="28" s="1"/>
  <c r="A171" i="28"/>
  <c r="J171" i="28" s="1"/>
  <c r="A170" i="28"/>
  <c r="J170" i="28" s="1"/>
  <c r="E169" i="28"/>
  <c r="A169" i="28"/>
  <c r="J169" i="28" s="1"/>
  <c r="B168" i="28"/>
  <c r="A168" i="28"/>
  <c r="J168" i="28" s="1"/>
  <c r="A167" i="28"/>
  <c r="J167" i="28" s="1"/>
  <c r="A166" i="28"/>
  <c r="J166" i="28" s="1"/>
  <c r="A165" i="28"/>
  <c r="J165" i="28" s="1"/>
  <c r="A164" i="28"/>
  <c r="J164" i="28" s="1"/>
  <c r="E163" i="28"/>
  <c r="A163" i="28"/>
  <c r="J163" i="28" s="1"/>
  <c r="A162" i="28"/>
  <c r="J162" i="28" s="1"/>
  <c r="A161" i="28"/>
  <c r="B161" i="28" s="1"/>
  <c r="E160" i="28"/>
  <c r="A160" i="28"/>
  <c r="A159" i="28"/>
  <c r="J159" i="28" s="1"/>
  <c r="A158" i="28"/>
  <c r="B158" i="28" s="1"/>
  <c r="A157" i="28"/>
  <c r="J157" i="28" s="1"/>
  <c r="A156" i="28"/>
  <c r="B156" i="28" s="1"/>
  <c r="A155" i="28"/>
  <c r="J155" i="28" s="1"/>
  <c r="E154" i="28"/>
  <c r="A154" i="28"/>
  <c r="J154" i="28" s="1"/>
  <c r="A153" i="28"/>
  <c r="B153" i="28" s="1"/>
  <c r="A152" i="28"/>
  <c r="J152" i="28" s="1"/>
  <c r="A151" i="28"/>
  <c r="B151" i="28" s="1"/>
  <c r="A150" i="28"/>
  <c r="J150" i="28" s="1"/>
  <c r="A149" i="28"/>
  <c r="B149" i="28" s="1"/>
  <c r="A148" i="28"/>
  <c r="J148" i="28" s="1"/>
  <c r="A147" i="28"/>
  <c r="B147" i="28" s="1"/>
  <c r="A146" i="28"/>
  <c r="J146" i="28" s="1"/>
  <c r="A145" i="28"/>
  <c r="B145" i="28" s="1"/>
  <c r="A144" i="28"/>
  <c r="J144" i="28" s="1"/>
  <c r="A143" i="28"/>
  <c r="B143" i="28" s="1"/>
  <c r="E142" i="28"/>
  <c r="A142" i="28"/>
  <c r="A141" i="28"/>
  <c r="J141" i="28" s="1"/>
  <c r="A140" i="28"/>
  <c r="B140" i="28" s="1"/>
  <c r="A139" i="28"/>
  <c r="J139" i="28" s="1"/>
  <c r="E138" i="28"/>
  <c r="A138" i="28"/>
  <c r="J138" i="28" s="1"/>
  <c r="A137" i="28"/>
  <c r="B137" i="28" s="1"/>
  <c r="A136" i="28"/>
  <c r="J136" i="28" s="1"/>
  <c r="A135" i="28"/>
  <c r="B135" i="28" s="1"/>
  <c r="A134" i="28"/>
  <c r="J134" i="28" s="1"/>
  <c r="E133" i="28"/>
  <c r="A133" i="28"/>
  <c r="J133" i="28" s="1"/>
  <c r="A132" i="28"/>
  <c r="B132" i="28" s="1"/>
  <c r="A131" i="28"/>
  <c r="J131" i="28" s="1"/>
  <c r="A130" i="28"/>
  <c r="B130" i="28" s="1"/>
  <c r="E129" i="28"/>
  <c r="A129" i="28"/>
  <c r="E128" i="28"/>
  <c r="A128" i="28"/>
  <c r="A127" i="28"/>
  <c r="J127" i="28" s="1"/>
  <c r="A126" i="28"/>
  <c r="B126" i="28" s="1"/>
  <c r="A125" i="28"/>
  <c r="J125" i="28" s="1"/>
  <c r="A124" i="28"/>
  <c r="B124" i="28" s="1"/>
  <c r="A123" i="28"/>
  <c r="J123" i="28" s="1"/>
  <c r="A122" i="28"/>
  <c r="B122" i="28" s="1"/>
  <c r="A121" i="28"/>
  <c r="J121" i="28" s="1"/>
  <c r="A120" i="28"/>
  <c r="B120" i="28" s="1"/>
  <c r="A119" i="28"/>
  <c r="J119" i="28" s="1"/>
  <c r="A118" i="28"/>
  <c r="B118" i="28" s="1"/>
  <c r="A117" i="28"/>
  <c r="J117" i="28" s="1"/>
  <c r="A116" i="28"/>
  <c r="B116" i="28" s="1"/>
  <c r="A115" i="28"/>
  <c r="J115" i="28" s="1"/>
  <c r="A114" i="28"/>
  <c r="B114" i="28" s="1"/>
  <c r="A113" i="28"/>
  <c r="J113" i="28" s="1"/>
  <c r="A112" i="28"/>
  <c r="B112" i="28" s="1"/>
  <c r="A111" i="28"/>
  <c r="J111" i="28" s="1"/>
  <c r="A110" i="28"/>
  <c r="B110" i="28" s="1"/>
  <c r="A109" i="28"/>
  <c r="J109" i="28" s="1"/>
  <c r="A108" i="28"/>
  <c r="B108" i="28" s="1"/>
  <c r="A107" i="28"/>
  <c r="J107" i="28" s="1"/>
  <c r="A106" i="28"/>
  <c r="B106" i="28" s="1"/>
  <c r="A105" i="28"/>
  <c r="J105" i="28" s="1"/>
  <c r="A104" i="28"/>
  <c r="B104" i="28" s="1"/>
  <c r="A103" i="28"/>
  <c r="J103" i="28" s="1"/>
  <c r="A102" i="28"/>
  <c r="B102" i="28" s="1"/>
  <c r="A101" i="28"/>
  <c r="J101" i="28" s="1"/>
  <c r="A100" i="28"/>
  <c r="B100" i="28" s="1"/>
  <c r="A99" i="28"/>
  <c r="J99" i="28" s="1"/>
  <c r="E98" i="28"/>
  <c r="A98" i="28"/>
  <c r="J98" i="28" s="1"/>
  <c r="A97" i="28"/>
  <c r="B97" i="28" s="1"/>
  <c r="A96" i="28"/>
  <c r="J96" i="28" s="1"/>
  <c r="A95" i="28"/>
  <c r="B95" i="28" s="1"/>
  <c r="A94" i="28"/>
  <c r="J94" i="28" s="1"/>
  <c r="A93" i="28"/>
  <c r="B93" i="28" s="1"/>
  <c r="A92" i="28"/>
  <c r="J92" i="28" s="1"/>
  <c r="A91" i="28"/>
  <c r="J91" i="28" s="1"/>
  <c r="E90" i="28"/>
  <c r="A90" i="28"/>
  <c r="J90" i="28" s="1"/>
  <c r="A89" i="28"/>
  <c r="J89" i="28" s="1"/>
  <c r="A88" i="28"/>
  <c r="J88" i="28" s="1"/>
  <c r="A87" i="28"/>
  <c r="J87" i="28" s="1"/>
  <c r="A86" i="28"/>
  <c r="J86" i="28" s="1"/>
  <c r="A85" i="28"/>
  <c r="J85" i="28" s="1"/>
  <c r="E84" i="28"/>
  <c r="A84" i="28"/>
  <c r="J84" i="28" s="1"/>
  <c r="A83" i="28"/>
  <c r="J83" i="28" s="1"/>
  <c r="E82" i="28"/>
  <c r="A82" i="28"/>
  <c r="J82" i="28" s="1"/>
  <c r="A81" i="28"/>
  <c r="J81" i="28" s="1"/>
  <c r="A80" i="28"/>
  <c r="J80" i="28" s="1"/>
  <c r="A79" i="28"/>
  <c r="J79" i="28" s="1"/>
  <c r="A78" i="28"/>
  <c r="J78" i="28" s="1"/>
  <c r="A77" i="28"/>
  <c r="J77" i="28" s="1"/>
  <c r="A76" i="28"/>
  <c r="J76" i="28" s="1"/>
  <c r="A75" i="28"/>
  <c r="J75" i="28" s="1"/>
  <c r="A74" i="28"/>
  <c r="J74" i="28" s="1"/>
  <c r="A73" i="28"/>
  <c r="J73" i="28" s="1"/>
  <c r="A72" i="28"/>
  <c r="J72" i="28" s="1"/>
  <c r="A71" i="28"/>
  <c r="J71" i="28" s="1"/>
  <c r="A70" i="28"/>
  <c r="J70" i="28" s="1"/>
  <c r="A69" i="28"/>
  <c r="J69" i="28" s="1"/>
  <c r="A68" i="28"/>
  <c r="J68" i="28" s="1"/>
  <c r="A67" i="28"/>
  <c r="J67" i="28" s="1"/>
  <c r="A66" i="28"/>
  <c r="J66" i="28" s="1"/>
  <c r="A65" i="28"/>
  <c r="J65" i="28" s="1"/>
  <c r="A64" i="28"/>
  <c r="J64" i="28" s="1"/>
  <c r="A63" i="28"/>
  <c r="J63" i="28" s="1"/>
  <c r="A62" i="28"/>
  <c r="J62" i="28" s="1"/>
  <c r="A61" i="28"/>
  <c r="J61" i="28" s="1"/>
  <c r="A60" i="28"/>
  <c r="J60" i="28" s="1"/>
  <c r="A59" i="28"/>
  <c r="J59" i="28" s="1"/>
  <c r="A58" i="28"/>
  <c r="J58" i="28" s="1"/>
  <c r="E57" i="28"/>
  <c r="A57" i="28"/>
  <c r="J57" i="28" s="1"/>
  <c r="A56" i="28"/>
  <c r="J56" i="28" s="1"/>
  <c r="A55" i="28"/>
  <c r="J55" i="28" s="1"/>
  <c r="A54" i="28"/>
  <c r="J54" i="28" s="1"/>
  <c r="A53" i="28"/>
  <c r="J53" i="28" s="1"/>
  <c r="A52" i="28"/>
  <c r="J52" i="28" s="1"/>
  <c r="A51" i="28"/>
  <c r="J51" i="28" s="1"/>
  <c r="A50" i="28"/>
  <c r="J50" i="28" s="1"/>
  <c r="A49" i="28"/>
  <c r="J49" i="28" s="1"/>
  <c r="A48" i="28"/>
  <c r="A47" i="28"/>
  <c r="J47" i="28" s="1"/>
  <c r="A46" i="28"/>
  <c r="J46" i="28" s="1"/>
  <c r="A45" i="28"/>
  <c r="J45" i="28" s="1"/>
  <c r="A44" i="28"/>
  <c r="J44" i="28" s="1"/>
  <c r="A43" i="28"/>
  <c r="J43" i="28" s="1"/>
  <c r="E42" i="28"/>
  <c r="A42" i="28"/>
  <c r="J42" i="28" s="1"/>
  <c r="A41" i="28"/>
  <c r="J41" i="28" s="1"/>
  <c r="A40" i="28"/>
  <c r="B40" i="28" s="1"/>
  <c r="A39" i="28"/>
  <c r="A38" i="28"/>
  <c r="B38" i="28" s="1"/>
  <c r="A37" i="28"/>
  <c r="J37" i="28" s="1"/>
  <c r="A36" i="28"/>
  <c r="B36" i="28" s="1"/>
  <c r="A35" i="28"/>
  <c r="J35" i="28" s="1"/>
  <c r="A34" i="28"/>
  <c r="B34" i="28" s="1"/>
  <c r="A33" i="28"/>
  <c r="J33" i="28" s="1"/>
  <c r="A32" i="28"/>
  <c r="B32" i="28" s="1"/>
  <c r="A31" i="28"/>
  <c r="E30" i="28"/>
  <c r="A30" i="28"/>
  <c r="J30" i="28" s="1"/>
  <c r="A29" i="28"/>
  <c r="B29" i="28" s="1"/>
  <c r="E28" i="28"/>
  <c r="A28" i="28"/>
  <c r="A27" i="28"/>
  <c r="J27" i="28" s="1"/>
  <c r="A26" i="28"/>
  <c r="B26" i="28" s="1"/>
  <c r="A25" i="28"/>
  <c r="J25" i="28" s="1"/>
  <c r="A24" i="28"/>
  <c r="B24" i="28" s="1"/>
  <c r="A23" i="28"/>
  <c r="J23" i="28" s="1"/>
  <c r="A22" i="28"/>
  <c r="B22" i="28" s="1"/>
  <c r="A21" i="28"/>
  <c r="J21" i="28" s="1"/>
  <c r="A20" i="28"/>
  <c r="B20" i="28" s="1"/>
  <c r="A19" i="28"/>
  <c r="J19" i="28" s="1"/>
  <c r="A18" i="28"/>
  <c r="B18" i="28" s="1"/>
  <c r="A17" i="28"/>
  <c r="J17" i="28" s="1"/>
  <c r="A16" i="28"/>
  <c r="B16" i="28" s="1"/>
  <c r="A15" i="28"/>
  <c r="J15" i="28" s="1"/>
  <c r="A14" i="28"/>
  <c r="B14" i="28" s="1"/>
  <c r="A13" i="28"/>
  <c r="J13" i="28" s="1"/>
  <c r="A12" i="28"/>
  <c r="B12" i="28" s="1"/>
  <c r="A11" i="28"/>
  <c r="J11" i="28" s="1"/>
  <c r="A10" i="28"/>
  <c r="J10" i="28" s="1"/>
  <c r="E9" i="28"/>
  <c r="A9" i="28"/>
  <c r="J9" i="28" s="1"/>
  <c r="A8" i="28"/>
  <c r="J8" i="28" s="1"/>
  <c r="A7" i="28"/>
  <c r="J7" i="28" s="1"/>
  <c r="A6" i="28"/>
  <c r="J6" i="28" s="1"/>
  <c r="A5" i="28"/>
  <c r="J5" i="28" s="1"/>
  <c r="E4" i="28"/>
  <c r="A4" i="28"/>
  <c r="J4" i="28" s="1"/>
  <c r="E3" i="28"/>
  <c r="M71" i="26"/>
  <c r="B66" i="26"/>
  <c r="B65" i="26"/>
  <c r="B64" i="26"/>
  <c r="B63" i="26"/>
  <c r="B61" i="26"/>
  <c r="B60" i="26"/>
  <c r="B59" i="26"/>
  <c r="C23" i="26" s="1"/>
  <c r="O24" i="26" s="1"/>
  <c r="O58" i="26"/>
  <c r="M58" i="26"/>
  <c r="B58" i="26"/>
  <c r="O57" i="26"/>
  <c r="N57" i="26"/>
  <c r="M57" i="26"/>
  <c r="B57" i="26"/>
  <c r="M56" i="26"/>
  <c r="B56" i="26"/>
  <c r="O55" i="26"/>
  <c r="M55" i="26"/>
  <c r="B55" i="26"/>
  <c r="O54" i="26"/>
  <c r="N54" i="26"/>
  <c r="M54" i="26"/>
  <c r="B54" i="26"/>
  <c r="M53" i="26"/>
  <c r="B53" i="26"/>
  <c r="O52" i="26"/>
  <c r="M52" i="26"/>
  <c r="M51" i="26"/>
  <c r="O51" i="26" s="1"/>
  <c r="B51" i="26"/>
  <c r="M50" i="26"/>
  <c r="O50" i="26" s="1"/>
  <c r="B50" i="26"/>
  <c r="O49" i="26"/>
  <c r="M49" i="26"/>
  <c r="B49" i="26"/>
  <c r="M48" i="26"/>
  <c r="O48" i="26" s="1"/>
  <c r="B48" i="26"/>
  <c r="M47" i="26"/>
  <c r="O47" i="26" s="1"/>
  <c r="B47" i="26"/>
  <c r="Q46" i="26"/>
  <c r="B46" i="26"/>
  <c r="M45" i="26"/>
  <c r="B45" i="26"/>
  <c r="B44" i="26"/>
  <c r="M43" i="26"/>
  <c r="B43" i="26"/>
  <c r="M28" i="26"/>
  <c r="M27" i="26"/>
  <c r="P27" i="26" s="1"/>
  <c r="G27" i="26"/>
  <c r="E27" i="26"/>
  <c r="P28" i="26" s="1"/>
  <c r="D27" i="26"/>
  <c r="C27" i="26"/>
  <c r="O28" i="26" s="1"/>
  <c r="B27" i="26"/>
  <c r="H27" i="26" s="1"/>
  <c r="Q28" i="26" s="1"/>
  <c r="M26" i="26"/>
  <c r="P26" i="26" s="1"/>
  <c r="G26" i="26"/>
  <c r="E26" i="26"/>
  <c r="D26" i="26"/>
  <c r="C26" i="26"/>
  <c r="B26" i="26"/>
  <c r="H26" i="26" s="1"/>
  <c r="Q27" i="26" s="1"/>
  <c r="M25" i="26"/>
  <c r="E25" i="26"/>
  <c r="D25" i="26"/>
  <c r="C25" i="26"/>
  <c r="O26" i="26" s="1"/>
  <c r="B25" i="26"/>
  <c r="H25" i="26" s="1"/>
  <c r="Q26" i="26" s="1"/>
  <c r="P24" i="26"/>
  <c r="M24" i="26"/>
  <c r="G24" i="26"/>
  <c r="E24" i="26"/>
  <c r="D24" i="26"/>
  <c r="C24" i="26"/>
  <c r="Z1" i="12" s="1"/>
  <c r="B24" i="26"/>
  <c r="H24" i="26" s="1"/>
  <c r="O23" i="26"/>
  <c r="M23" i="26"/>
  <c r="P23" i="26" s="1"/>
  <c r="E23" i="26"/>
  <c r="D23" i="26"/>
  <c r="B23" i="26"/>
  <c r="H23" i="26" s="1"/>
  <c r="Q24" i="26" s="1"/>
  <c r="P22" i="26"/>
  <c r="M22" i="26"/>
  <c r="G22" i="26"/>
  <c r="E22" i="26"/>
  <c r="D22" i="26"/>
  <c r="C22" i="26"/>
  <c r="B22" i="26"/>
  <c r="H22" i="26" s="1"/>
  <c r="Q23" i="26" s="1"/>
  <c r="M21" i="26"/>
  <c r="E21" i="26"/>
  <c r="D21" i="26"/>
  <c r="C21" i="26"/>
  <c r="O22" i="26" s="1"/>
  <c r="B21" i="26"/>
  <c r="H21" i="26" s="1"/>
  <c r="Q22" i="26" s="1"/>
  <c r="P20" i="26"/>
  <c r="M20" i="26"/>
  <c r="G20" i="26"/>
  <c r="E20" i="26"/>
  <c r="D20" i="26"/>
  <c r="C20" i="26"/>
  <c r="Z1" i="8" s="1"/>
  <c r="B20" i="26"/>
  <c r="H20" i="26" s="1"/>
  <c r="M19" i="26"/>
  <c r="E19" i="26"/>
  <c r="D19" i="26"/>
  <c r="B19" i="26"/>
  <c r="H19" i="26" s="1"/>
  <c r="Q20" i="26" s="1"/>
  <c r="M18" i="26"/>
  <c r="G18" i="26"/>
  <c r="E18" i="26"/>
  <c r="D18" i="26"/>
  <c r="C18" i="26"/>
  <c r="O19" i="26" s="1"/>
  <c r="B18" i="26"/>
  <c r="H18" i="26" s="1"/>
  <c r="Q19" i="26" s="1"/>
  <c r="G17" i="26"/>
  <c r="E17" i="26"/>
  <c r="P18" i="26" s="1"/>
  <c r="D17" i="26"/>
  <c r="C17" i="26"/>
  <c r="O18" i="26" s="1"/>
  <c r="B17" i="26"/>
  <c r="H17" i="26" s="1"/>
  <c r="Q18" i="26" s="1"/>
  <c r="G16" i="26"/>
  <c r="P58" i="26" s="1"/>
  <c r="Q58" i="26" s="1"/>
  <c r="E16" i="26"/>
  <c r="D16" i="26"/>
  <c r="C16" i="26"/>
  <c r="Z1" i="31" s="1"/>
  <c r="B16" i="26"/>
  <c r="H16" i="26" s="1"/>
  <c r="G15" i="26"/>
  <c r="P57" i="26" s="1"/>
  <c r="Q57" i="26" s="1"/>
  <c r="E15" i="26"/>
  <c r="D15" i="26"/>
  <c r="C15" i="26"/>
  <c r="H14" i="26"/>
  <c r="E14" i="26"/>
  <c r="D14" i="26"/>
  <c r="C14" i="26"/>
  <c r="B14" i="26"/>
  <c r="G14" i="26" s="1"/>
  <c r="P56" i="26" s="1"/>
  <c r="Q56" i="26" s="1"/>
  <c r="H13" i="26"/>
  <c r="E13" i="26"/>
  <c r="D13" i="26"/>
  <c r="C13" i="26"/>
  <c r="B13" i="26"/>
  <c r="G13" i="26" s="1"/>
  <c r="P55" i="26" s="1"/>
  <c r="Q55" i="26" s="1"/>
  <c r="H12" i="26"/>
  <c r="E12" i="26"/>
  <c r="D12" i="26"/>
  <c r="C12" i="26"/>
  <c r="B12" i="26"/>
  <c r="G12" i="26" s="1"/>
  <c r="P54" i="26" s="1"/>
  <c r="Q54" i="26" s="1"/>
  <c r="H11" i="26"/>
  <c r="E11" i="26"/>
  <c r="D11" i="26"/>
  <c r="C11" i="26"/>
  <c r="B11" i="26"/>
  <c r="G11" i="26" s="1"/>
  <c r="P53" i="26" s="1"/>
  <c r="Q53" i="26" s="1"/>
  <c r="H10" i="26"/>
  <c r="E10" i="26"/>
  <c r="D10" i="26"/>
  <c r="C10" i="26"/>
  <c r="B10" i="26"/>
  <c r="G10" i="26" s="1"/>
  <c r="P52" i="26" s="1"/>
  <c r="Q52" i="26" s="1"/>
  <c r="H9" i="26"/>
  <c r="E9" i="26"/>
  <c r="D9" i="26"/>
  <c r="C9" i="26"/>
  <c r="B9" i="26"/>
  <c r="G9" i="26" s="1"/>
  <c r="P51" i="26" s="1"/>
  <c r="Q51" i="26" s="1"/>
  <c r="H8" i="26"/>
  <c r="E8" i="26"/>
  <c r="D8" i="26"/>
  <c r="C8" i="26"/>
  <c r="B8" i="26"/>
  <c r="G8" i="26" s="1"/>
  <c r="P50" i="26" s="1"/>
  <c r="Q50" i="26" s="1"/>
  <c r="H7" i="26"/>
  <c r="E7" i="26"/>
  <c r="D7" i="26"/>
  <c r="C7" i="26"/>
  <c r="N49" i="26" s="1"/>
  <c r="B7" i="26"/>
  <c r="G7" i="26" s="1"/>
  <c r="P49" i="26" s="1"/>
  <c r="Q49" i="26" s="1"/>
  <c r="H6" i="26"/>
  <c r="E6" i="26"/>
  <c r="D6" i="26"/>
  <c r="C6" i="26"/>
  <c r="B6" i="26"/>
  <c r="G6" i="26" s="1"/>
  <c r="P48" i="26" s="1"/>
  <c r="Q48" i="26" s="1"/>
  <c r="H5" i="26"/>
  <c r="E5" i="26"/>
  <c r="D5" i="26"/>
  <c r="C5" i="26"/>
  <c r="B5" i="26"/>
  <c r="G5" i="26" s="1"/>
  <c r="P47" i="26" s="1"/>
  <c r="Q47" i="26" s="1"/>
  <c r="Z41" i="31"/>
  <c r="T41" i="31"/>
  <c r="N41" i="31"/>
  <c r="I41" i="31"/>
  <c r="H41" i="31"/>
  <c r="Y41" i="31" s="1"/>
  <c r="T40" i="31"/>
  <c r="N40" i="31"/>
  <c r="Z40" i="31" s="1"/>
  <c r="I40" i="31"/>
  <c r="H40" i="31"/>
  <c r="Y40" i="31" s="1"/>
  <c r="Z39" i="31"/>
  <c r="T39" i="31"/>
  <c r="N39" i="31"/>
  <c r="I39" i="31"/>
  <c r="H39" i="31"/>
  <c r="Y39" i="31" s="1"/>
  <c r="Z38" i="31"/>
  <c r="T38" i="31"/>
  <c r="N38" i="31"/>
  <c r="I38" i="31"/>
  <c r="H38" i="31"/>
  <c r="Y38" i="31" s="1"/>
  <c r="Z37" i="31"/>
  <c r="T37" i="31"/>
  <c r="N37" i="31"/>
  <c r="I37" i="31"/>
  <c r="H37" i="31"/>
  <c r="Y37" i="31" s="1"/>
  <c r="T36" i="31"/>
  <c r="N36" i="31"/>
  <c r="Z36" i="31" s="1"/>
  <c r="I36" i="31"/>
  <c r="H36" i="31"/>
  <c r="Y36" i="31" s="1"/>
  <c r="T35" i="31"/>
  <c r="N35" i="31"/>
  <c r="Z35" i="31" s="1"/>
  <c r="I35" i="31"/>
  <c r="H35" i="31"/>
  <c r="Y35" i="31" s="1"/>
  <c r="Z34" i="31"/>
  <c r="T34" i="31"/>
  <c r="N34" i="31"/>
  <c r="I34" i="31"/>
  <c r="H34" i="31"/>
  <c r="Y34" i="31" s="1"/>
  <c r="Z33" i="31"/>
  <c r="T33" i="31"/>
  <c r="N33" i="31"/>
  <c r="I33" i="31"/>
  <c r="H33" i="31"/>
  <c r="Y33" i="31" s="1"/>
  <c r="T32" i="31"/>
  <c r="N32" i="31"/>
  <c r="Z32" i="31" s="1"/>
  <c r="I32" i="31"/>
  <c r="H32" i="31"/>
  <c r="Y32" i="31" s="1"/>
  <c r="Z31" i="31"/>
  <c r="T31" i="31"/>
  <c r="N31" i="31"/>
  <c r="I31" i="31"/>
  <c r="H31" i="31"/>
  <c r="Y31" i="31" s="1"/>
  <c r="T30" i="31"/>
  <c r="N30" i="31"/>
  <c r="Z30" i="31" s="1"/>
  <c r="I30" i="31"/>
  <c r="H30" i="31"/>
  <c r="Y30" i="31" s="1"/>
  <c r="T29" i="31"/>
  <c r="N29" i="31"/>
  <c r="Z29" i="31" s="1"/>
  <c r="I29" i="31"/>
  <c r="H29" i="31"/>
  <c r="Y29" i="31" s="1"/>
  <c r="Z28" i="31"/>
  <c r="T28" i="31"/>
  <c r="N28" i="31"/>
  <c r="I28" i="31"/>
  <c r="H28" i="31"/>
  <c r="Y28" i="31" s="1"/>
  <c r="Z27" i="31"/>
  <c r="T27" i="31"/>
  <c r="N27" i="31"/>
  <c r="I27" i="31"/>
  <c r="H27" i="31"/>
  <c r="Y27" i="31" s="1"/>
  <c r="T26" i="31"/>
  <c r="N26" i="31"/>
  <c r="Z26" i="31" s="1"/>
  <c r="I26" i="31"/>
  <c r="H26" i="31"/>
  <c r="Y26" i="31" s="1"/>
  <c r="T25" i="31"/>
  <c r="N25" i="31"/>
  <c r="Z25" i="31" s="1"/>
  <c r="I25" i="31"/>
  <c r="H25" i="31"/>
  <c r="Y25" i="31" s="1"/>
  <c r="T24" i="31"/>
  <c r="N24" i="31"/>
  <c r="Z24" i="31" s="1"/>
  <c r="I24" i="31"/>
  <c r="H24" i="31"/>
  <c r="Y24" i="31" s="1"/>
  <c r="T23" i="31"/>
  <c r="N23" i="31"/>
  <c r="Z23" i="31" s="1"/>
  <c r="I23" i="31"/>
  <c r="H23" i="31"/>
  <c r="Y23" i="31" s="1"/>
  <c r="Z22" i="31"/>
  <c r="T22" i="31"/>
  <c r="N22" i="31"/>
  <c r="I22" i="31"/>
  <c r="H22" i="31"/>
  <c r="Y22" i="31" s="1"/>
  <c r="Z21" i="31"/>
  <c r="T21" i="31"/>
  <c r="N21" i="31"/>
  <c r="I21" i="31"/>
  <c r="H21" i="31"/>
  <c r="Y21" i="31" s="1"/>
  <c r="Z20" i="31"/>
  <c r="T20" i="31"/>
  <c r="N20" i="31"/>
  <c r="I20" i="31"/>
  <c r="H20" i="31"/>
  <c r="Y20" i="31" s="1"/>
  <c r="Z19" i="31"/>
  <c r="T19" i="31"/>
  <c r="N19" i="31"/>
  <c r="I19" i="31"/>
  <c r="H19" i="31"/>
  <c r="Y19" i="31" s="1"/>
  <c r="T18" i="31"/>
  <c r="N18" i="31"/>
  <c r="Z18" i="31" s="1"/>
  <c r="I18" i="31"/>
  <c r="H18" i="31"/>
  <c r="Y18" i="31" s="1"/>
  <c r="T17" i="31"/>
  <c r="N17" i="31"/>
  <c r="Z17" i="31" s="1"/>
  <c r="I17" i="31"/>
  <c r="H17" i="31"/>
  <c r="Y17" i="31" s="1"/>
  <c r="Z16" i="31"/>
  <c r="T16" i="31"/>
  <c r="N16" i="31"/>
  <c r="I16" i="31"/>
  <c r="H16" i="31"/>
  <c r="Y16" i="31" s="1"/>
  <c r="Z15" i="31"/>
  <c r="T15" i="31"/>
  <c r="N15" i="31"/>
  <c r="I15" i="31"/>
  <c r="H15" i="31"/>
  <c r="Y15" i="31" s="1"/>
  <c r="T14" i="31"/>
  <c r="N14" i="31"/>
  <c r="Z14" i="31" s="1"/>
  <c r="I14" i="31"/>
  <c r="H14" i="31"/>
  <c r="Y14" i="31" s="1"/>
  <c r="Z13" i="31"/>
  <c r="T13" i="31"/>
  <c r="N13" i="31"/>
  <c r="I13" i="31"/>
  <c r="H13" i="31"/>
  <c r="Y13" i="31" s="1"/>
  <c r="T12" i="31"/>
  <c r="N12" i="31"/>
  <c r="Z12" i="31" s="1"/>
  <c r="H12" i="31"/>
  <c r="T11" i="31"/>
  <c r="N11" i="31"/>
  <c r="Z11" i="31" s="1"/>
  <c r="H11" i="31"/>
  <c r="Z10" i="31"/>
  <c r="T10" i="31"/>
  <c r="N10" i="31"/>
  <c r="H10" i="31"/>
  <c r="Z9" i="31"/>
  <c r="T9" i="31"/>
  <c r="N9" i="31"/>
  <c r="H9" i="31"/>
  <c r="Y9" i="31" s="1"/>
  <c r="H8" i="31"/>
  <c r="Y7" i="31"/>
  <c r="I7" i="31"/>
  <c r="H7" i="31"/>
  <c r="H6" i="31"/>
  <c r="H5" i="31"/>
  <c r="Y4" i="31"/>
  <c r="I4" i="31"/>
  <c r="H4" i="31"/>
  <c r="Y3" i="31"/>
  <c r="N3" i="31"/>
  <c r="Z3" i="31" s="1"/>
  <c r="I3" i="31"/>
  <c r="H3" i="31"/>
  <c r="Y2" i="31"/>
  <c r="N2" i="31"/>
  <c r="Z2" i="31" s="1"/>
  <c r="I2" i="31"/>
  <c r="H2" i="31"/>
  <c r="Y1" i="31"/>
  <c r="Z41" i="23"/>
  <c r="T41" i="23"/>
  <c r="N41" i="23"/>
  <c r="H41" i="23"/>
  <c r="Z40" i="23"/>
  <c r="T40" i="23"/>
  <c r="N40" i="23"/>
  <c r="H40" i="23"/>
  <c r="Z39" i="23"/>
  <c r="T39" i="23"/>
  <c r="N39" i="23"/>
  <c r="H39" i="23"/>
  <c r="I39" i="23" s="1"/>
  <c r="Z38" i="23"/>
  <c r="Y38" i="23"/>
  <c r="T38" i="23"/>
  <c r="N38" i="23"/>
  <c r="H38" i="23"/>
  <c r="I38" i="23" s="1"/>
  <c r="Z37" i="23"/>
  <c r="Y37" i="23"/>
  <c r="T37" i="23"/>
  <c r="N37" i="23"/>
  <c r="H37" i="23"/>
  <c r="I37" i="23" s="1"/>
  <c r="Z36" i="23"/>
  <c r="Y36" i="23"/>
  <c r="T36" i="23"/>
  <c r="N36" i="23"/>
  <c r="H36" i="23"/>
  <c r="I36" i="23" s="1"/>
  <c r="Z35" i="23"/>
  <c r="T35" i="23"/>
  <c r="N35" i="23"/>
  <c r="H35" i="23"/>
  <c r="Z34" i="23"/>
  <c r="T34" i="23"/>
  <c r="N34" i="23"/>
  <c r="H34" i="23"/>
  <c r="I34" i="23" s="1"/>
  <c r="Z33" i="23"/>
  <c r="N33" i="23"/>
  <c r="H33" i="23"/>
  <c r="I33" i="23" s="1"/>
  <c r="Z32" i="23"/>
  <c r="Y32" i="23"/>
  <c r="N32" i="23"/>
  <c r="H32" i="23"/>
  <c r="I32" i="23" s="1"/>
  <c r="Z31" i="23"/>
  <c r="T31" i="23"/>
  <c r="N31" i="23"/>
  <c r="H31" i="23"/>
  <c r="I31" i="23" s="1"/>
  <c r="Y30" i="23"/>
  <c r="I30" i="23"/>
  <c r="H30" i="23"/>
  <c r="I29" i="23"/>
  <c r="H29" i="23"/>
  <c r="Y29" i="23" s="1"/>
  <c r="H28" i="23"/>
  <c r="Z27" i="23"/>
  <c r="N27" i="23"/>
  <c r="H27" i="23"/>
  <c r="I27" i="23" s="1"/>
  <c r="Z26" i="23"/>
  <c r="Y26" i="23"/>
  <c r="N26" i="23"/>
  <c r="H26" i="23"/>
  <c r="I26" i="23" s="1"/>
  <c r="Z25" i="23"/>
  <c r="Y25" i="23"/>
  <c r="N25" i="23"/>
  <c r="H25" i="23"/>
  <c r="I25" i="23" s="1"/>
  <c r="Z24" i="23"/>
  <c r="Y24" i="23"/>
  <c r="N24" i="23"/>
  <c r="H24" i="23"/>
  <c r="I24" i="23" s="1"/>
  <c r="Y23" i="23"/>
  <c r="I23" i="23"/>
  <c r="H23" i="23"/>
  <c r="I22" i="23"/>
  <c r="H22" i="23"/>
  <c r="Y22" i="23" s="1"/>
  <c r="N21" i="23"/>
  <c r="Z21" i="23" s="1"/>
  <c r="H21" i="23"/>
  <c r="N20" i="23"/>
  <c r="Z20" i="23" s="1"/>
  <c r="H20" i="23"/>
  <c r="Z19" i="23"/>
  <c r="N19" i="23"/>
  <c r="H19" i="23"/>
  <c r="N18" i="23"/>
  <c r="Z18" i="23" s="1"/>
  <c r="H18" i="23"/>
  <c r="H17" i="23"/>
  <c r="Z16" i="23"/>
  <c r="Y16" i="23"/>
  <c r="N16" i="23"/>
  <c r="H16" i="23"/>
  <c r="I16" i="23" s="1"/>
  <c r="Z15" i="23"/>
  <c r="N15" i="23"/>
  <c r="H15" i="23"/>
  <c r="Z14" i="23"/>
  <c r="N14" i="23"/>
  <c r="H14" i="23"/>
  <c r="Z13" i="23"/>
  <c r="N13" i="23"/>
  <c r="H13" i="23"/>
  <c r="I13" i="23" s="1"/>
  <c r="Z12" i="23"/>
  <c r="Y12" i="23"/>
  <c r="N12" i="23"/>
  <c r="H12" i="23"/>
  <c r="I12" i="23" s="1"/>
  <c r="Z11" i="23"/>
  <c r="N11" i="23"/>
  <c r="H11" i="23"/>
  <c r="I11" i="23" s="1"/>
  <c r="Z10" i="23"/>
  <c r="Y10" i="23"/>
  <c r="N10" i="23"/>
  <c r="H10" i="23"/>
  <c r="I10" i="23" s="1"/>
  <c r="Z9" i="23"/>
  <c r="N9" i="23"/>
  <c r="H9" i="23"/>
  <c r="Z8" i="23"/>
  <c r="Y8" i="23"/>
  <c r="N8" i="23"/>
  <c r="H8" i="23"/>
  <c r="Y7" i="23"/>
  <c r="I7" i="23"/>
  <c r="H7" i="23"/>
  <c r="Y6" i="23"/>
  <c r="N6" i="23"/>
  <c r="Z6" i="23" s="1"/>
  <c r="I6" i="23"/>
  <c r="H6" i="23"/>
  <c r="H5" i="23"/>
  <c r="N4" i="23"/>
  <c r="Z4" i="23" s="1"/>
  <c r="I4" i="23"/>
  <c r="H4" i="23"/>
  <c r="N3" i="23"/>
  <c r="Z3" i="23" s="1"/>
  <c r="H3" i="23"/>
  <c r="Z2" i="23"/>
  <c r="N2" i="23"/>
  <c r="H2" i="23"/>
  <c r="Z1" i="23"/>
  <c r="Y1" i="23"/>
  <c r="Y41" i="22"/>
  <c r="T41" i="22"/>
  <c r="N41" i="22"/>
  <c r="Z41" i="22" s="1"/>
  <c r="I41" i="22"/>
  <c r="H41" i="22"/>
  <c r="Y40" i="22"/>
  <c r="T40" i="22"/>
  <c r="N40" i="22"/>
  <c r="Z40" i="22" s="1"/>
  <c r="I40" i="22"/>
  <c r="H40" i="22"/>
  <c r="Y39" i="22"/>
  <c r="T39" i="22"/>
  <c r="N39" i="22"/>
  <c r="Z39" i="22" s="1"/>
  <c r="I39" i="22"/>
  <c r="H39" i="22"/>
  <c r="Y38" i="22"/>
  <c r="T38" i="22"/>
  <c r="N38" i="22"/>
  <c r="Z38" i="22" s="1"/>
  <c r="I38" i="22"/>
  <c r="H38" i="22"/>
  <c r="Y37" i="22"/>
  <c r="T37" i="22"/>
  <c r="N37" i="22"/>
  <c r="Z37" i="22" s="1"/>
  <c r="I37" i="22"/>
  <c r="H37" i="22"/>
  <c r="Y36" i="22"/>
  <c r="T36" i="22"/>
  <c r="N36" i="22"/>
  <c r="Z36" i="22" s="1"/>
  <c r="I36" i="22"/>
  <c r="H36" i="22"/>
  <c r="Y35" i="22"/>
  <c r="T35" i="22"/>
  <c r="N35" i="22"/>
  <c r="Z35" i="22" s="1"/>
  <c r="I35" i="22"/>
  <c r="H35" i="22"/>
  <c r="Y34" i="22"/>
  <c r="T34" i="22"/>
  <c r="N34" i="22"/>
  <c r="Z34" i="22" s="1"/>
  <c r="I34" i="22"/>
  <c r="H34" i="22"/>
  <c r="Y33" i="22"/>
  <c r="T33" i="22"/>
  <c r="N33" i="22"/>
  <c r="Z33" i="22" s="1"/>
  <c r="I33" i="22"/>
  <c r="H33" i="22"/>
  <c r="Y32" i="22"/>
  <c r="T32" i="22"/>
  <c r="N32" i="22"/>
  <c r="Z32" i="22" s="1"/>
  <c r="I32" i="22"/>
  <c r="H32" i="22"/>
  <c r="Y31" i="22"/>
  <c r="T31" i="22"/>
  <c r="N31" i="22"/>
  <c r="Z31" i="22" s="1"/>
  <c r="I31" i="22"/>
  <c r="H31" i="22"/>
  <c r="Y30" i="22"/>
  <c r="T30" i="22"/>
  <c r="N30" i="22"/>
  <c r="Z30" i="22" s="1"/>
  <c r="I30" i="22"/>
  <c r="H30" i="22"/>
  <c r="Y29" i="22"/>
  <c r="T29" i="22"/>
  <c r="N29" i="22"/>
  <c r="Z29" i="22" s="1"/>
  <c r="I29" i="22"/>
  <c r="H29" i="22"/>
  <c r="Y28" i="22"/>
  <c r="T28" i="22"/>
  <c r="N28" i="22"/>
  <c r="Z28" i="22" s="1"/>
  <c r="I28" i="22"/>
  <c r="H28" i="22"/>
  <c r="Y27" i="22"/>
  <c r="T27" i="22"/>
  <c r="N27" i="22"/>
  <c r="Z27" i="22" s="1"/>
  <c r="I27" i="22"/>
  <c r="H27" i="22"/>
  <c r="Y26" i="22"/>
  <c r="T26" i="22"/>
  <c r="N26" i="22"/>
  <c r="Z26" i="22" s="1"/>
  <c r="I26" i="22"/>
  <c r="H26" i="22"/>
  <c r="Y25" i="22"/>
  <c r="T25" i="22"/>
  <c r="N25" i="22"/>
  <c r="Z25" i="22" s="1"/>
  <c r="I25" i="22"/>
  <c r="H25" i="22"/>
  <c r="Y24" i="22"/>
  <c r="T24" i="22"/>
  <c r="N24" i="22"/>
  <c r="Z24" i="22" s="1"/>
  <c r="I24" i="22"/>
  <c r="H24" i="22"/>
  <c r="Y23" i="22"/>
  <c r="T23" i="22"/>
  <c r="N23" i="22"/>
  <c r="Z23" i="22" s="1"/>
  <c r="I23" i="22"/>
  <c r="H23" i="22"/>
  <c r="Y22" i="22"/>
  <c r="T22" i="22"/>
  <c r="N22" i="22"/>
  <c r="Z22" i="22" s="1"/>
  <c r="I22" i="22"/>
  <c r="H22" i="22"/>
  <c r="Y21" i="22"/>
  <c r="T21" i="22"/>
  <c r="N21" i="22"/>
  <c r="Z21" i="22" s="1"/>
  <c r="I21" i="22"/>
  <c r="H21" i="22"/>
  <c r="Y20" i="22"/>
  <c r="N20" i="22"/>
  <c r="Z20" i="22" s="1"/>
  <c r="I20" i="22"/>
  <c r="H20" i="22"/>
  <c r="I19" i="22"/>
  <c r="H19" i="22"/>
  <c r="Y19" i="22" s="1"/>
  <c r="N18" i="22"/>
  <c r="Z18" i="22" s="1"/>
  <c r="H18" i="22"/>
  <c r="H17" i="22"/>
  <c r="Y16" i="22"/>
  <c r="I16" i="22"/>
  <c r="H16" i="22"/>
  <c r="I15" i="22"/>
  <c r="H15" i="22"/>
  <c r="Y15" i="22" s="1"/>
  <c r="H14" i="22"/>
  <c r="Z13" i="22"/>
  <c r="N13" i="22"/>
  <c r="H13" i="22"/>
  <c r="I13" i="22" s="1"/>
  <c r="Y12" i="22"/>
  <c r="I12" i="22"/>
  <c r="H12" i="22"/>
  <c r="Y11" i="22"/>
  <c r="N11" i="22"/>
  <c r="Z11" i="22" s="1"/>
  <c r="I11" i="22"/>
  <c r="H11" i="22"/>
  <c r="Y10" i="22"/>
  <c r="N10" i="22"/>
  <c r="Z10" i="22" s="1"/>
  <c r="I10" i="22"/>
  <c r="H10" i="22"/>
  <c r="Y9" i="22"/>
  <c r="N9" i="22"/>
  <c r="Z9" i="22" s="1"/>
  <c r="I9" i="22"/>
  <c r="H9" i="22"/>
  <c r="Y8" i="22"/>
  <c r="N8" i="22"/>
  <c r="Z8" i="22" s="1"/>
  <c r="I8" i="22"/>
  <c r="H8" i="22"/>
  <c r="Y7" i="22"/>
  <c r="N7" i="22"/>
  <c r="Z7" i="22" s="1"/>
  <c r="I7" i="22"/>
  <c r="H7" i="22"/>
  <c r="Y6" i="22"/>
  <c r="N6" i="22"/>
  <c r="Z6" i="22" s="1"/>
  <c r="I6" i="22"/>
  <c r="H6" i="22"/>
  <c r="H5" i="22"/>
  <c r="Z4" i="22"/>
  <c r="N4" i="22"/>
  <c r="H4" i="22"/>
  <c r="Y4" i="22" s="1"/>
  <c r="Z3" i="22"/>
  <c r="N3" i="22"/>
  <c r="H3" i="22"/>
  <c r="T13" i="22" s="1"/>
  <c r="N2" i="22"/>
  <c r="Z2" i="22" s="1"/>
  <c r="I2" i="22"/>
  <c r="H2" i="22"/>
  <c r="Y2" i="22" s="1"/>
  <c r="Z1" i="22"/>
  <c r="Y1" i="22"/>
  <c r="V10" i="22" s="1"/>
  <c r="Z41" i="19"/>
  <c r="Y41" i="19"/>
  <c r="T41" i="19"/>
  <c r="N41" i="19"/>
  <c r="I41" i="19"/>
  <c r="H41" i="19"/>
  <c r="Z40" i="19"/>
  <c r="Y40" i="19"/>
  <c r="T40" i="19"/>
  <c r="N40" i="19"/>
  <c r="I40" i="19"/>
  <c r="H40" i="19"/>
  <c r="Z39" i="19"/>
  <c r="Y39" i="19"/>
  <c r="T39" i="19"/>
  <c r="N39" i="19"/>
  <c r="I39" i="19"/>
  <c r="H39" i="19"/>
  <c r="Z38" i="19"/>
  <c r="Y38" i="19"/>
  <c r="T38" i="19"/>
  <c r="N38" i="19"/>
  <c r="I38" i="19"/>
  <c r="H38" i="19"/>
  <c r="Z37" i="19"/>
  <c r="Y37" i="19"/>
  <c r="T37" i="19"/>
  <c r="N37" i="19"/>
  <c r="I37" i="19"/>
  <c r="H37" i="19"/>
  <c r="Z36" i="19"/>
  <c r="Y36" i="19"/>
  <c r="T36" i="19"/>
  <c r="N36" i="19"/>
  <c r="I36" i="19"/>
  <c r="H36" i="19"/>
  <c r="Z35" i="19"/>
  <c r="Y35" i="19"/>
  <c r="T35" i="19"/>
  <c r="N35" i="19"/>
  <c r="I35" i="19"/>
  <c r="H35" i="19"/>
  <c r="Z34" i="19"/>
  <c r="Y34" i="19"/>
  <c r="T34" i="19"/>
  <c r="N34" i="19"/>
  <c r="I34" i="19"/>
  <c r="H34" i="19"/>
  <c r="Z33" i="19"/>
  <c r="Y33" i="19"/>
  <c r="T33" i="19"/>
  <c r="N33" i="19"/>
  <c r="I33" i="19"/>
  <c r="H33" i="19"/>
  <c r="Z32" i="19"/>
  <c r="Y32" i="19"/>
  <c r="T32" i="19"/>
  <c r="N32" i="19"/>
  <c r="I32" i="19"/>
  <c r="H32" i="19"/>
  <c r="Z31" i="19"/>
  <c r="Y31" i="19"/>
  <c r="T31" i="19"/>
  <c r="N31" i="19"/>
  <c r="I31" i="19"/>
  <c r="H31" i="19"/>
  <c r="Z30" i="19"/>
  <c r="Y30" i="19"/>
  <c r="T30" i="19"/>
  <c r="N30" i="19"/>
  <c r="I30" i="19"/>
  <c r="H30" i="19"/>
  <c r="Z29" i="19"/>
  <c r="Y29" i="19"/>
  <c r="T29" i="19"/>
  <c r="N29" i="19"/>
  <c r="I29" i="19"/>
  <c r="H29" i="19"/>
  <c r="Z28" i="19"/>
  <c r="Y28" i="19"/>
  <c r="T28" i="19"/>
  <c r="N28" i="19"/>
  <c r="I28" i="19"/>
  <c r="H28" i="19"/>
  <c r="Z27" i="19"/>
  <c r="Y27" i="19"/>
  <c r="T27" i="19"/>
  <c r="N27" i="19"/>
  <c r="I27" i="19"/>
  <c r="H27" i="19"/>
  <c r="Z26" i="19"/>
  <c r="Y26" i="19"/>
  <c r="T26" i="19"/>
  <c r="N26" i="19"/>
  <c r="I26" i="19"/>
  <c r="H26" i="19"/>
  <c r="Z25" i="19"/>
  <c r="T25" i="19"/>
  <c r="N25" i="19"/>
  <c r="H25" i="19"/>
  <c r="T24" i="19"/>
  <c r="N24" i="19"/>
  <c r="Z24" i="19" s="1"/>
  <c r="H24" i="19"/>
  <c r="I24" i="19" s="1"/>
  <c r="Z23" i="19"/>
  <c r="T23" i="19"/>
  <c r="N23" i="19"/>
  <c r="H23" i="19"/>
  <c r="Z22" i="19"/>
  <c r="Y22" i="19"/>
  <c r="N22" i="19"/>
  <c r="I22" i="19"/>
  <c r="H22" i="19"/>
  <c r="Z21" i="19"/>
  <c r="Y21" i="19"/>
  <c r="N21" i="19"/>
  <c r="I21" i="19"/>
  <c r="H21" i="19"/>
  <c r="N20" i="19"/>
  <c r="Z20" i="19" s="1"/>
  <c r="H20" i="19"/>
  <c r="N19" i="19"/>
  <c r="Z19" i="19" s="1"/>
  <c r="I19" i="19"/>
  <c r="H19" i="19"/>
  <c r="Y19" i="19" s="1"/>
  <c r="Z18" i="19"/>
  <c r="N18" i="19"/>
  <c r="H18" i="19"/>
  <c r="N17" i="19"/>
  <c r="Z17" i="19" s="1"/>
  <c r="I17" i="19"/>
  <c r="H17" i="19"/>
  <c r="N16" i="19"/>
  <c r="Z16" i="19" s="1"/>
  <c r="I16" i="19"/>
  <c r="H16" i="19"/>
  <c r="Y16" i="19" s="1"/>
  <c r="Y15" i="19"/>
  <c r="N15" i="19"/>
  <c r="Z15" i="19" s="1"/>
  <c r="H15" i="19"/>
  <c r="Y14" i="19"/>
  <c r="N14" i="19"/>
  <c r="Z14" i="19" s="1"/>
  <c r="I14" i="19"/>
  <c r="H14" i="19"/>
  <c r="I13" i="19"/>
  <c r="H13" i="19"/>
  <c r="H12" i="19"/>
  <c r="I12" i="19" s="1"/>
  <c r="Z11" i="19"/>
  <c r="N11" i="19"/>
  <c r="H11" i="19"/>
  <c r="Y10" i="19"/>
  <c r="I10" i="19"/>
  <c r="H10" i="19"/>
  <c r="H9" i="19"/>
  <c r="N8" i="19"/>
  <c r="Z8" i="19" s="1"/>
  <c r="I8" i="19"/>
  <c r="H8" i="19"/>
  <c r="N7" i="19"/>
  <c r="Z7" i="19" s="1"/>
  <c r="H7" i="19"/>
  <c r="Z6" i="19"/>
  <c r="N6" i="19"/>
  <c r="I6" i="19"/>
  <c r="H6" i="19"/>
  <c r="Y6" i="19" s="1"/>
  <c r="Z5" i="19"/>
  <c r="N5" i="19"/>
  <c r="I5" i="19"/>
  <c r="H5" i="19"/>
  <c r="Y5" i="19" s="1"/>
  <c r="N4" i="19"/>
  <c r="Z4" i="19" s="1"/>
  <c r="H4" i="19"/>
  <c r="Y3" i="19"/>
  <c r="N3" i="19"/>
  <c r="Z3" i="19" s="1"/>
  <c r="I3" i="19"/>
  <c r="H3" i="19"/>
  <c r="Y2" i="19"/>
  <c r="N2" i="19"/>
  <c r="Z2" i="19" s="1"/>
  <c r="I2" i="19"/>
  <c r="H2" i="19"/>
  <c r="Z1" i="19"/>
  <c r="Y1" i="19"/>
  <c r="Y41" i="18"/>
  <c r="T41" i="18"/>
  <c r="N41" i="18"/>
  <c r="Z41" i="18" s="1"/>
  <c r="H41" i="18"/>
  <c r="I41" i="18" s="1"/>
  <c r="T40" i="18"/>
  <c r="N40" i="18"/>
  <c r="Z40" i="18" s="1"/>
  <c r="H40" i="18"/>
  <c r="Y39" i="18"/>
  <c r="T39" i="18"/>
  <c r="N39" i="18"/>
  <c r="Z39" i="18" s="1"/>
  <c r="H39" i="18"/>
  <c r="I39" i="18" s="1"/>
  <c r="Z38" i="18"/>
  <c r="T38" i="18"/>
  <c r="N38" i="18"/>
  <c r="H38" i="18"/>
  <c r="Y37" i="18"/>
  <c r="T37" i="18"/>
  <c r="N37" i="18"/>
  <c r="Z37" i="18" s="1"/>
  <c r="H37" i="18"/>
  <c r="I37" i="18" s="1"/>
  <c r="Z36" i="18"/>
  <c r="T36" i="18"/>
  <c r="N36" i="18"/>
  <c r="H36" i="18"/>
  <c r="I36" i="18" s="1"/>
  <c r="Y35" i="18"/>
  <c r="T35" i="18"/>
  <c r="N35" i="18"/>
  <c r="Z35" i="18" s="1"/>
  <c r="H35" i="18"/>
  <c r="I35" i="18" s="1"/>
  <c r="T34" i="18"/>
  <c r="N34" i="18"/>
  <c r="Z34" i="18" s="1"/>
  <c r="H34" i="18"/>
  <c r="T33" i="18"/>
  <c r="N33" i="18"/>
  <c r="Z33" i="18" s="1"/>
  <c r="H33" i="18"/>
  <c r="I33" i="18" s="1"/>
  <c r="Z32" i="18"/>
  <c r="T32" i="18"/>
  <c r="N32" i="18"/>
  <c r="H32" i="18"/>
  <c r="Z31" i="18"/>
  <c r="Y31" i="18"/>
  <c r="N31" i="18"/>
  <c r="H31" i="18"/>
  <c r="I31" i="18" s="1"/>
  <c r="Z30" i="18"/>
  <c r="Y30" i="18"/>
  <c r="N30" i="18"/>
  <c r="H30" i="18"/>
  <c r="I30" i="18" s="1"/>
  <c r="Y29" i="18"/>
  <c r="N29" i="18"/>
  <c r="Z29" i="18" s="1"/>
  <c r="H29" i="18"/>
  <c r="I29" i="18" s="1"/>
  <c r="I28" i="18"/>
  <c r="H28" i="18"/>
  <c r="Y28" i="18" s="1"/>
  <c r="N27" i="18"/>
  <c r="Z27" i="18" s="1"/>
  <c r="H27" i="18"/>
  <c r="Y26" i="18"/>
  <c r="N26" i="18"/>
  <c r="Z26" i="18" s="1"/>
  <c r="I26" i="18"/>
  <c r="H26" i="18"/>
  <c r="Y25" i="18"/>
  <c r="N25" i="18"/>
  <c r="Z25" i="18" s="1"/>
  <c r="H25" i="18"/>
  <c r="I25" i="18" s="1"/>
  <c r="Y24" i="18"/>
  <c r="N24" i="18"/>
  <c r="Z24" i="18" s="1"/>
  <c r="I24" i="18"/>
  <c r="H24" i="18"/>
  <c r="N23" i="18"/>
  <c r="Z23" i="18" s="1"/>
  <c r="I23" i="18"/>
  <c r="H23" i="18"/>
  <c r="I22" i="18"/>
  <c r="H22" i="18"/>
  <c r="Y22" i="18" s="1"/>
  <c r="N21" i="18"/>
  <c r="Z21" i="18" s="1"/>
  <c r="H21" i="18"/>
  <c r="Y20" i="18"/>
  <c r="N20" i="18"/>
  <c r="Z20" i="18" s="1"/>
  <c r="I20" i="18"/>
  <c r="H20" i="18"/>
  <c r="N19" i="18"/>
  <c r="Z19" i="18" s="1"/>
  <c r="H19" i="18"/>
  <c r="N18" i="18"/>
  <c r="Z18" i="18" s="1"/>
  <c r="H18" i="18"/>
  <c r="H17" i="18"/>
  <c r="H16" i="18"/>
  <c r="N15" i="18"/>
  <c r="Z15" i="18" s="1"/>
  <c r="I15" i="18"/>
  <c r="H15" i="18"/>
  <c r="Y15" i="18" s="1"/>
  <c r="N14" i="18"/>
  <c r="Z14" i="18" s="1"/>
  <c r="H14" i="18"/>
  <c r="Y13" i="18"/>
  <c r="N13" i="18"/>
  <c r="Z13" i="18" s="1"/>
  <c r="I13" i="18"/>
  <c r="H13" i="18"/>
  <c r="Y12" i="18"/>
  <c r="N12" i="18"/>
  <c r="Z12" i="18" s="1"/>
  <c r="H12" i="18"/>
  <c r="I12" i="18" s="1"/>
  <c r="Y11" i="18"/>
  <c r="N11" i="18"/>
  <c r="Z11" i="18" s="1"/>
  <c r="I11" i="18"/>
  <c r="H11" i="18"/>
  <c r="N10" i="18"/>
  <c r="Z10" i="18" s="1"/>
  <c r="H10" i="18"/>
  <c r="N9" i="18"/>
  <c r="Z9" i="18" s="1"/>
  <c r="I9" i="18"/>
  <c r="H9" i="18"/>
  <c r="Y9" i="18" s="1"/>
  <c r="T8" i="18"/>
  <c r="H8" i="18"/>
  <c r="Y7" i="18"/>
  <c r="N7" i="18"/>
  <c r="Z7" i="18" s="1"/>
  <c r="I7" i="18"/>
  <c r="H7" i="18"/>
  <c r="Z6" i="18"/>
  <c r="N6" i="18"/>
  <c r="H6" i="18"/>
  <c r="N5" i="18"/>
  <c r="Z5" i="18" s="1"/>
  <c r="H5" i="18"/>
  <c r="N4" i="18"/>
  <c r="Z4" i="18" s="1"/>
  <c r="H4" i="18"/>
  <c r="Z3" i="18"/>
  <c r="Y3" i="18"/>
  <c r="N3" i="18"/>
  <c r="I3" i="18"/>
  <c r="H3" i="18"/>
  <c r="N2" i="18"/>
  <c r="Z2" i="18" s="1"/>
  <c r="H2" i="18"/>
  <c r="Z1" i="18"/>
  <c r="Y1" i="18"/>
  <c r="V41" i="18" s="1"/>
  <c r="Y41" i="17"/>
  <c r="T41" i="17"/>
  <c r="N41" i="17"/>
  <c r="Z41" i="17" s="1"/>
  <c r="I41" i="17"/>
  <c r="H41" i="17"/>
  <c r="Y40" i="17"/>
  <c r="T40" i="17"/>
  <c r="N40" i="17"/>
  <c r="Z40" i="17" s="1"/>
  <c r="H40" i="17"/>
  <c r="I40" i="17" s="1"/>
  <c r="Y39" i="17"/>
  <c r="T39" i="17"/>
  <c r="N39" i="17"/>
  <c r="Z39" i="17" s="1"/>
  <c r="I39" i="17"/>
  <c r="H39" i="17"/>
  <c r="Y38" i="17"/>
  <c r="T38" i="17"/>
  <c r="N38" i="17"/>
  <c r="Z38" i="17" s="1"/>
  <c r="I38" i="17"/>
  <c r="H38" i="17"/>
  <c r="N37" i="17"/>
  <c r="Z37" i="17" s="1"/>
  <c r="I37" i="17"/>
  <c r="H37" i="17"/>
  <c r="Y37" i="17" s="1"/>
  <c r="H36" i="17"/>
  <c r="H35" i="17"/>
  <c r="Y34" i="17"/>
  <c r="I34" i="17"/>
  <c r="H34" i="17"/>
  <c r="N33" i="17"/>
  <c r="Z33" i="17" s="1"/>
  <c r="H33" i="17"/>
  <c r="Y32" i="17"/>
  <c r="N32" i="17"/>
  <c r="Z32" i="17" s="1"/>
  <c r="I32" i="17"/>
  <c r="H32" i="17"/>
  <c r="H31" i="17"/>
  <c r="Z30" i="17"/>
  <c r="Y30" i="17"/>
  <c r="N30" i="17"/>
  <c r="I30" i="17"/>
  <c r="H30" i="17"/>
  <c r="Y29" i="17"/>
  <c r="N29" i="17"/>
  <c r="Z29" i="17" s="1"/>
  <c r="H29" i="17"/>
  <c r="Y28" i="17"/>
  <c r="N28" i="17"/>
  <c r="Z28" i="17" s="1"/>
  <c r="I28" i="17"/>
  <c r="H28" i="17"/>
  <c r="Y27" i="17"/>
  <c r="H27" i="17"/>
  <c r="Z26" i="17"/>
  <c r="Y26" i="17"/>
  <c r="N26" i="17"/>
  <c r="H26" i="17"/>
  <c r="I26" i="17" s="1"/>
  <c r="Y25" i="17"/>
  <c r="I25" i="17"/>
  <c r="H25" i="17"/>
  <c r="Y24" i="17"/>
  <c r="N24" i="17"/>
  <c r="Z24" i="17" s="1"/>
  <c r="I24" i="17"/>
  <c r="H24" i="17"/>
  <c r="N23" i="17"/>
  <c r="Z23" i="17" s="1"/>
  <c r="H23" i="17"/>
  <c r="H22" i="17"/>
  <c r="Y21" i="17"/>
  <c r="N21" i="17"/>
  <c r="Z21" i="17" s="1"/>
  <c r="I21" i="17"/>
  <c r="H21" i="17"/>
  <c r="Z20" i="17"/>
  <c r="N20" i="17"/>
  <c r="H20" i="17"/>
  <c r="Y19" i="17"/>
  <c r="N19" i="17"/>
  <c r="Z19" i="17" s="1"/>
  <c r="I19" i="17"/>
  <c r="H19" i="17"/>
  <c r="N18" i="17"/>
  <c r="Z18" i="17" s="1"/>
  <c r="H18" i="17"/>
  <c r="Z17" i="17"/>
  <c r="Y17" i="17"/>
  <c r="N17" i="17"/>
  <c r="I17" i="17"/>
  <c r="H17" i="17"/>
  <c r="Y16" i="17"/>
  <c r="N16" i="17"/>
  <c r="Z16" i="17" s="1"/>
  <c r="H16" i="17"/>
  <c r="Y15" i="17"/>
  <c r="N15" i="17"/>
  <c r="Z15" i="17" s="1"/>
  <c r="I15" i="17"/>
  <c r="H15" i="17"/>
  <c r="Z14" i="17"/>
  <c r="N14" i="17"/>
  <c r="H14" i="17"/>
  <c r="Y13" i="17"/>
  <c r="N13" i="17"/>
  <c r="Z13" i="17" s="1"/>
  <c r="I13" i="17"/>
  <c r="H13" i="17"/>
  <c r="N12" i="17"/>
  <c r="Z12" i="17" s="1"/>
  <c r="H12" i="17"/>
  <c r="Z11" i="17"/>
  <c r="Y11" i="17"/>
  <c r="N11" i="17"/>
  <c r="I11" i="17"/>
  <c r="H11" i="17"/>
  <c r="Y10" i="17"/>
  <c r="N10" i="17"/>
  <c r="Z10" i="17" s="1"/>
  <c r="H10" i="17"/>
  <c r="Y9" i="17"/>
  <c r="N9" i="17"/>
  <c r="Z9" i="17" s="1"/>
  <c r="I9" i="17"/>
  <c r="H9" i="17"/>
  <c r="Z8" i="17"/>
  <c r="N8" i="17"/>
  <c r="H8" i="17"/>
  <c r="Y7" i="17"/>
  <c r="N7" i="17"/>
  <c r="Z7" i="17" s="1"/>
  <c r="I7" i="17"/>
  <c r="H7" i="17"/>
  <c r="H6" i="17"/>
  <c r="Y5" i="17"/>
  <c r="N5" i="17"/>
  <c r="Z5" i="17" s="1"/>
  <c r="H5" i="17"/>
  <c r="I5" i="17" s="1"/>
  <c r="Z4" i="17"/>
  <c r="N4" i="17"/>
  <c r="H4" i="17"/>
  <c r="N3" i="17"/>
  <c r="Z3" i="17" s="1"/>
  <c r="H3" i="17"/>
  <c r="Z2" i="17"/>
  <c r="N2" i="17"/>
  <c r="H2" i="17"/>
  <c r="Z1" i="17"/>
  <c r="Y1" i="17"/>
  <c r="V14" i="17" s="1"/>
  <c r="Y41" i="16"/>
  <c r="T41" i="16"/>
  <c r="N41" i="16"/>
  <c r="Z41" i="16" s="1"/>
  <c r="I41" i="16"/>
  <c r="H41" i="16"/>
  <c r="Y40" i="16"/>
  <c r="T40" i="16"/>
  <c r="N40" i="16"/>
  <c r="Z40" i="16" s="1"/>
  <c r="I40" i="16"/>
  <c r="H40" i="16"/>
  <c r="T39" i="16"/>
  <c r="N39" i="16"/>
  <c r="Z39" i="16" s="1"/>
  <c r="H39" i="16"/>
  <c r="Y38" i="16"/>
  <c r="T38" i="16"/>
  <c r="N38" i="16"/>
  <c r="Z38" i="16" s="1"/>
  <c r="I38" i="16"/>
  <c r="H38" i="16"/>
  <c r="Y37" i="16"/>
  <c r="T37" i="16"/>
  <c r="N37" i="16"/>
  <c r="Z37" i="16" s="1"/>
  <c r="I37" i="16"/>
  <c r="H37" i="16"/>
  <c r="T36" i="16"/>
  <c r="N36" i="16"/>
  <c r="Z36" i="16" s="1"/>
  <c r="H36" i="16"/>
  <c r="Y35" i="16"/>
  <c r="T35" i="16"/>
  <c r="N35" i="16"/>
  <c r="Z35" i="16" s="1"/>
  <c r="I35" i="16"/>
  <c r="H35" i="16"/>
  <c r="Y34" i="16"/>
  <c r="T34" i="16"/>
  <c r="N34" i="16"/>
  <c r="Z34" i="16" s="1"/>
  <c r="I34" i="16"/>
  <c r="H34" i="16"/>
  <c r="T33" i="16"/>
  <c r="N33" i="16"/>
  <c r="Z33" i="16" s="1"/>
  <c r="H33" i="16"/>
  <c r="Y32" i="16"/>
  <c r="T32" i="16"/>
  <c r="N32" i="16"/>
  <c r="Z32" i="16" s="1"/>
  <c r="I32" i="16"/>
  <c r="H32" i="16"/>
  <c r="T31" i="16"/>
  <c r="N31" i="16"/>
  <c r="Z31" i="16" s="1"/>
  <c r="H31" i="16"/>
  <c r="Z30" i="16"/>
  <c r="T30" i="16"/>
  <c r="N30" i="16"/>
  <c r="H30" i="16"/>
  <c r="Z29" i="16"/>
  <c r="T29" i="16"/>
  <c r="N29" i="16"/>
  <c r="H29" i="16"/>
  <c r="Z28" i="16"/>
  <c r="T28" i="16"/>
  <c r="N28" i="16"/>
  <c r="H28" i="16"/>
  <c r="Z27" i="16"/>
  <c r="T27" i="16"/>
  <c r="N27" i="16"/>
  <c r="H27" i="16"/>
  <c r="Z26" i="16"/>
  <c r="T26" i="16"/>
  <c r="N26" i="16"/>
  <c r="H26" i="16"/>
  <c r="Z25" i="16"/>
  <c r="T25" i="16"/>
  <c r="N25" i="16"/>
  <c r="H25" i="16"/>
  <c r="Z24" i="16"/>
  <c r="T24" i="16"/>
  <c r="N24" i="16"/>
  <c r="H24" i="16"/>
  <c r="Z23" i="16"/>
  <c r="T23" i="16"/>
  <c r="N23" i="16"/>
  <c r="H23" i="16"/>
  <c r="Z22" i="16"/>
  <c r="T22" i="16"/>
  <c r="N22" i="16"/>
  <c r="H22" i="16"/>
  <c r="Z21" i="16"/>
  <c r="T21" i="16"/>
  <c r="N21" i="16"/>
  <c r="H21" i="16"/>
  <c r="Z20" i="16"/>
  <c r="T20" i="16"/>
  <c r="N20" i="16"/>
  <c r="H20" i="16"/>
  <c r="Z19" i="16"/>
  <c r="T19" i="16"/>
  <c r="N19" i="16"/>
  <c r="H19" i="16"/>
  <c r="Z18" i="16"/>
  <c r="N18" i="16"/>
  <c r="H18" i="16"/>
  <c r="Z17" i="16"/>
  <c r="Y17" i="16"/>
  <c r="N17" i="16"/>
  <c r="I17" i="16"/>
  <c r="H17" i="16"/>
  <c r="Y16" i="16"/>
  <c r="H16" i="16"/>
  <c r="I16" i="16" s="1"/>
  <c r="H15" i="16"/>
  <c r="I14" i="16"/>
  <c r="H14" i="16"/>
  <c r="Y14" i="16" s="1"/>
  <c r="H13" i="16"/>
  <c r="Z12" i="16"/>
  <c r="Y12" i="16"/>
  <c r="N12" i="16"/>
  <c r="H12" i="16"/>
  <c r="I12" i="16" s="1"/>
  <c r="Y11" i="16"/>
  <c r="H11" i="16"/>
  <c r="H10" i="16"/>
  <c r="Z9" i="16"/>
  <c r="Y9" i="16"/>
  <c r="N9" i="16"/>
  <c r="I9" i="16"/>
  <c r="H9" i="16"/>
  <c r="Z8" i="16"/>
  <c r="Y8" i="16"/>
  <c r="N8" i="16"/>
  <c r="I8" i="16"/>
  <c r="H8" i="16"/>
  <c r="N7" i="16"/>
  <c r="Z7" i="16" s="1"/>
  <c r="H7" i="16"/>
  <c r="Y7" i="16" s="1"/>
  <c r="H6" i="16"/>
  <c r="Z5" i="16"/>
  <c r="Y5" i="16"/>
  <c r="N5" i="16"/>
  <c r="H5" i="16"/>
  <c r="I5" i="16" s="1"/>
  <c r="Y4" i="16"/>
  <c r="N4" i="16"/>
  <c r="Z4" i="16" s="1"/>
  <c r="H4" i="16"/>
  <c r="I4" i="16" s="1"/>
  <c r="Y3" i="16"/>
  <c r="N3" i="16"/>
  <c r="Z3" i="16" s="1"/>
  <c r="H3" i="16"/>
  <c r="N2" i="16"/>
  <c r="Z2" i="16" s="1"/>
  <c r="H2" i="16"/>
  <c r="Z1" i="16"/>
  <c r="Y1" i="16"/>
  <c r="V32" i="16" s="1"/>
  <c r="Y41" i="15"/>
  <c r="T41" i="15"/>
  <c r="N41" i="15"/>
  <c r="Z41" i="15" s="1"/>
  <c r="I41" i="15"/>
  <c r="H41" i="15"/>
  <c r="T40" i="15"/>
  <c r="N40" i="15"/>
  <c r="Z40" i="15" s="1"/>
  <c r="H40" i="15"/>
  <c r="T39" i="15"/>
  <c r="N39" i="15"/>
  <c r="Z39" i="15" s="1"/>
  <c r="I39" i="15"/>
  <c r="H39" i="15"/>
  <c r="Y39" i="15" s="1"/>
  <c r="T38" i="15"/>
  <c r="N38" i="15"/>
  <c r="Z38" i="15" s="1"/>
  <c r="H38" i="15"/>
  <c r="T37" i="15"/>
  <c r="N37" i="15"/>
  <c r="Z37" i="15" s="1"/>
  <c r="H37" i="15"/>
  <c r="Y36" i="15"/>
  <c r="T36" i="15"/>
  <c r="N36" i="15"/>
  <c r="Z36" i="15" s="1"/>
  <c r="H36" i="15"/>
  <c r="I36" i="15" s="1"/>
  <c r="Y35" i="15"/>
  <c r="T35" i="15"/>
  <c r="N35" i="15"/>
  <c r="Z35" i="15" s="1"/>
  <c r="I35" i="15"/>
  <c r="H35" i="15"/>
  <c r="T34" i="15"/>
  <c r="N34" i="15"/>
  <c r="Z34" i="15" s="1"/>
  <c r="H34" i="15"/>
  <c r="T33" i="15"/>
  <c r="N33" i="15"/>
  <c r="Z33" i="15" s="1"/>
  <c r="I33" i="15"/>
  <c r="H33" i="15"/>
  <c r="Y33" i="15" s="1"/>
  <c r="T32" i="15"/>
  <c r="N32" i="15"/>
  <c r="Z32" i="15" s="1"/>
  <c r="H32" i="15"/>
  <c r="T31" i="15"/>
  <c r="N31" i="15"/>
  <c r="Z31" i="15" s="1"/>
  <c r="H31" i="15"/>
  <c r="Y30" i="15"/>
  <c r="T30" i="15"/>
  <c r="N30" i="15"/>
  <c r="Z30" i="15" s="1"/>
  <c r="H30" i="15"/>
  <c r="I30" i="15" s="1"/>
  <c r="Y29" i="15"/>
  <c r="T29" i="15"/>
  <c r="N29" i="15"/>
  <c r="Z29" i="15" s="1"/>
  <c r="I29" i="15"/>
  <c r="H29" i="15"/>
  <c r="T28" i="15"/>
  <c r="N28" i="15"/>
  <c r="Z28" i="15" s="1"/>
  <c r="H28" i="15"/>
  <c r="T27" i="15"/>
  <c r="N27" i="15"/>
  <c r="Z27" i="15" s="1"/>
  <c r="I27" i="15"/>
  <c r="H27" i="15"/>
  <c r="Y27" i="15" s="1"/>
  <c r="T26" i="15"/>
  <c r="N26" i="15"/>
  <c r="Z26" i="15" s="1"/>
  <c r="H26" i="15"/>
  <c r="T25" i="15"/>
  <c r="N25" i="15"/>
  <c r="Z25" i="15" s="1"/>
  <c r="H25" i="15"/>
  <c r="Y24" i="15"/>
  <c r="T24" i="15"/>
  <c r="N24" i="15"/>
  <c r="Z24" i="15" s="1"/>
  <c r="H24" i="15"/>
  <c r="I24" i="15" s="1"/>
  <c r="Y23" i="15"/>
  <c r="T23" i="15"/>
  <c r="N23" i="15"/>
  <c r="Z23" i="15" s="1"/>
  <c r="I23" i="15"/>
  <c r="H23" i="15"/>
  <c r="T22" i="15"/>
  <c r="N22" i="15"/>
  <c r="Z22" i="15" s="1"/>
  <c r="H22" i="15"/>
  <c r="T21" i="15"/>
  <c r="N21" i="15"/>
  <c r="Z21" i="15" s="1"/>
  <c r="I21" i="15"/>
  <c r="H21" i="15"/>
  <c r="Y21" i="15" s="1"/>
  <c r="T20" i="15"/>
  <c r="N20" i="15"/>
  <c r="Z20" i="15" s="1"/>
  <c r="H20" i="15"/>
  <c r="T19" i="15"/>
  <c r="N19" i="15"/>
  <c r="Z19" i="15" s="1"/>
  <c r="H19" i="15"/>
  <c r="Y18" i="15"/>
  <c r="T18" i="15"/>
  <c r="N18" i="15"/>
  <c r="Z18" i="15" s="1"/>
  <c r="H18" i="15"/>
  <c r="I18" i="15" s="1"/>
  <c r="Y17" i="15"/>
  <c r="T17" i="15"/>
  <c r="N17" i="15"/>
  <c r="Z17" i="15" s="1"/>
  <c r="I17" i="15"/>
  <c r="H17" i="15"/>
  <c r="T16" i="15"/>
  <c r="H16" i="15"/>
  <c r="Y15" i="15"/>
  <c r="I15" i="15"/>
  <c r="H15" i="15"/>
  <c r="N14" i="15"/>
  <c r="Z14" i="15" s="1"/>
  <c r="H14" i="15"/>
  <c r="H13" i="15"/>
  <c r="Y12" i="15"/>
  <c r="H12" i="15"/>
  <c r="I12" i="15" s="1"/>
  <c r="N11" i="15"/>
  <c r="Z11" i="15" s="1"/>
  <c r="H11" i="15"/>
  <c r="Y10" i="15"/>
  <c r="H10" i="15"/>
  <c r="N9" i="15"/>
  <c r="Z9" i="15" s="1"/>
  <c r="H9" i="15"/>
  <c r="I8" i="15"/>
  <c r="H8" i="15"/>
  <c r="Y8" i="15" s="1"/>
  <c r="N7" i="15"/>
  <c r="Z7" i="15" s="1"/>
  <c r="I7" i="15"/>
  <c r="H7" i="15"/>
  <c r="Y6" i="15"/>
  <c r="H6" i="15"/>
  <c r="I6" i="15" s="1"/>
  <c r="Y5" i="15"/>
  <c r="T5" i="15"/>
  <c r="H5" i="15"/>
  <c r="I5" i="15" s="1"/>
  <c r="N4" i="15"/>
  <c r="Z4" i="15" s="1"/>
  <c r="I4" i="15"/>
  <c r="H4" i="15"/>
  <c r="N3" i="15"/>
  <c r="Z3" i="15" s="1"/>
  <c r="H3" i="15"/>
  <c r="Y2" i="15"/>
  <c r="N2" i="15"/>
  <c r="Z2" i="15" s="1"/>
  <c r="H2" i="15"/>
  <c r="I2" i="15" s="1"/>
  <c r="Z1" i="15"/>
  <c r="Y1" i="15"/>
  <c r="V41" i="15" s="1"/>
  <c r="Z41" i="14"/>
  <c r="T41" i="14"/>
  <c r="N41" i="14"/>
  <c r="H41" i="14"/>
  <c r="I41" i="14" s="1"/>
  <c r="Z40" i="14"/>
  <c r="Y40" i="14"/>
  <c r="T40" i="14"/>
  <c r="N40" i="14"/>
  <c r="H40" i="14"/>
  <c r="I40" i="14" s="1"/>
  <c r="Z39" i="14"/>
  <c r="Y39" i="14"/>
  <c r="T39" i="14"/>
  <c r="N39" i="14"/>
  <c r="H39" i="14"/>
  <c r="I39" i="14" s="1"/>
  <c r="Y38" i="14"/>
  <c r="T38" i="14"/>
  <c r="N38" i="14"/>
  <c r="Z38" i="14" s="1"/>
  <c r="H38" i="14"/>
  <c r="I38" i="14" s="1"/>
  <c r="T37" i="14"/>
  <c r="N37" i="14"/>
  <c r="Z37" i="14" s="1"/>
  <c r="H37" i="14"/>
  <c r="T36" i="14"/>
  <c r="N36" i="14"/>
  <c r="Z36" i="14" s="1"/>
  <c r="H36" i="14"/>
  <c r="Z35" i="14"/>
  <c r="T35" i="14"/>
  <c r="N35" i="14"/>
  <c r="H35" i="14"/>
  <c r="I35" i="14" s="1"/>
  <c r="Z34" i="14"/>
  <c r="Y34" i="14"/>
  <c r="T34" i="14"/>
  <c r="N34" i="14"/>
  <c r="H34" i="14"/>
  <c r="I34" i="14" s="1"/>
  <c r="Z33" i="14"/>
  <c r="Y33" i="14"/>
  <c r="T33" i="14"/>
  <c r="N33" i="14"/>
  <c r="H33" i="14"/>
  <c r="I33" i="14" s="1"/>
  <c r="Y32" i="14"/>
  <c r="T32" i="14"/>
  <c r="N32" i="14"/>
  <c r="Z32" i="14" s="1"/>
  <c r="H32" i="14"/>
  <c r="I32" i="14" s="1"/>
  <c r="T31" i="14"/>
  <c r="N31" i="14"/>
  <c r="Z31" i="14" s="1"/>
  <c r="H31" i="14"/>
  <c r="Y30" i="14"/>
  <c r="T30" i="14"/>
  <c r="N30" i="14"/>
  <c r="Z30" i="14" s="1"/>
  <c r="H30" i="14"/>
  <c r="I30" i="14" s="1"/>
  <c r="Z29" i="14"/>
  <c r="T29" i="14"/>
  <c r="N29" i="14"/>
  <c r="H29" i="14"/>
  <c r="I29" i="14" s="1"/>
  <c r="Y28" i="14"/>
  <c r="T28" i="14"/>
  <c r="N28" i="14"/>
  <c r="Z28" i="14" s="1"/>
  <c r="H28" i="14"/>
  <c r="I28" i="14" s="1"/>
  <c r="Z27" i="14"/>
  <c r="T27" i="14"/>
  <c r="N27" i="14"/>
  <c r="H27" i="14"/>
  <c r="Y26" i="14"/>
  <c r="T26" i="14"/>
  <c r="N26" i="14"/>
  <c r="Z26" i="14" s="1"/>
  <c r="H26" i="14"/>
  <c r="I26" i="14" s="1"/>
  <c r="Z25" i="14"/>
  <c r="T25" i="14"/>
  <c r="N25" i="14"/>
  <c r="H25" i="14"/>
  <c r="T24" i="14"/>
  <c r="N24" i="14"/>
  <c r="Z24" i="14" s="1"/>
  <c r="H24" i="14"/>
  <c r="Z23" i="14"/>
  <c r="T23" i="14"/>
  <c r="N23" i="14"/>
  <c r="H23" i="14"/>
  <c r="Z22" i="14"/>
  <c r="T22" i="14"/>
  <c r="N22" i="14"/>
  <c r="H22" i="14"/>
  <c r="Z21" i="14"/>
  <c r="T21" i="14"/>
  <c r="N21" i="14"/>
  <c r="H21" i="14"/>
  <c r="Z20" i="14"/>
  <c r="T20" i="14"/>
  <c r="N20" i="14"/>
  <c r="H20" i="14"/>
  <c r="Z19" i="14"/>
  <c r="T19" i="14"/>
  <c r="N19" i="14"/>
  <c r="H19" i="14"/>
  <c r="Z18" i="14"/>
  <c r="T18" i="14"/>
  <c r="N18" i="14"/>
  <c r="H18" i="14"/>
  <c r="Z17" i="14"/>
  <c r="T17" i="14"/>
  <c r="N17" i="14"/>
  <c r="H17" i="14"/>
  <c r="Z16" i="14"/>
  <c r="T16" i="14"/>
  <c r="N16" i="14"/>
  <c r="H16" i="14"/>
  <c r="Z15" i="14"/>
  <c r="T15" i="14"/>
  <c r="N15" i="14"/>
  <c r="H15" i="14"/>
  <c r="Z14" i="14"/>
  <c r="T14" i="14"/>
  <c r="N14" i="14"/>
  <c r="H14" i="14"/>
  <c r="Z13" i="14"/>
  <c r="T13" i="14"/>
  <c r="N13" i="14"/>
  <c r="H13" i="14"/>
  <c r="Z12" i="14"/>
  <c r="T12" i="14"/>
  <c r="N12" i="14"/>
  <c r="H12" i="14"/>
  <c r="Z11" i="14"/>
  <c r="T11" i="14"/>
  <c r="N11" i="14"/>
  <c r="H11" i="14"/>
  <c r="Z10" i="14"/>
  <c r="T10" i="14"/>
  <c r="N10" i="14"/>
  <c r="H10" i="14"/>
  <c r="Z9" i="14"/>
  <c r="T9" i="14"/>
  <c r="N9" i="14"/>
  <c r="H9" i="14"/>
  <c r="Z8" i="14"/>
  <c r="N8" i="14"/>
  <c r="H8" i="14"/>
  <c r="Z7" i="14"/>
  <c r="T7" i="14"/>
  <c r="N7" i="14"/>
  <c r="H7" i="14"/>
  <c r="Z6" i="14"/>
  <c r="N6" i="14"/>
  <c r="H6" i="14"/>
  <c r="T4" i="14" s="1"/>
  <c r="Z5" i="14"/>
  <c r="N5" i="14"/>
  <c r="H5" i="14"/>
  <c r="Z4" i="14"/>
  <c r="N4" i="14"/>
  <c r="H4" i="14"/>
  <c r="Z3" i="14"/>
  <c r="N3" i="14"/>
  <c r="H3" i="14"/>
  <c r="Z2" i="14"/>
  <c r="T2" i="14"/>
  <c r="N2" i="14"/>
  <c r="H2" i="14"/>
  <c r="Z1" i="14"/>
  <c r="Y1" i="14"/>
  <c r="V41" i="14" s="1"/>
  <c r="T41" i="13"/>
  <c r="N41" i="13"/>
  <c r="Z41" i="13" s="1"/>
  <c r="I41" i="13"/>
  <c r="H41" i="13"/>
  <c r="Y41" i="13" s="1"/>
  <c r="T40" i="13"/>
  <c r="N40" i="13"/>
  <c r="Z40" i="13" s="1"/>
  <c r="I40" i="13"/>
  <c r="H40" i="13"/>
  <c r="Y40" i="13" s="1"/>
  <c r="Z39" i="13"/>
  <c r="T39" i="13"/>
  <c r="N39" i="13"/>
  <c r="I39" i="13"/>
  <c r="H39" i="13"/>
  <c r="Y39" i="13" s="1"/>
  <c r="T38" i="13"/>
  <c r="N38" i="13"/>
  <c r="Z38" i="13" s="1"/>
  <c r="I38" i="13"/>
  <c r="H38" i="13"/>
  <c r="Y38" i="13" s="1"/>
  <c r="T37" i="13"/>
  <c r="N37" i="13"/>
  <c r="Z37" i="13" s="1"/>
  <c r="I37" i="13"/>
  <c r="H37" i="13"/>
  <c r="Y37" i="13" s="1"/>
  <c r="Z36" i="13"/>
  <c r="T36" i="13"/>
  <c r="N36" i="13"/>
  <c r="I36" i="13"/>
  <c r="H36" i="13"/>
  <c r="Y36" i="13" s="1"/>
  <c r="T35" i="13"/>
  <c r="N35" i="13"/>
  <c r="Z35" i="13" s="1"/>
  <c r="I35" i="13"/>
  <c r="H35" i="13"/>
  <c r="Y35" i="13" s="1"/>
  <c r="Z34" i="13"/>
  <c r="T34" i="13"/>
  <c r="N34" i="13"/>
  <c r="I34" i="13"/>
  <c r="H34" i="13"/>
  <c r="Y34" i="13" s="1"/>
  <c r="Z33" i="13"/>
  <c r="T33" i="13"/>
  <c r="N33" i="13"/>
  <c r="I33" i="13"/>
  <c r="H33" i="13"/>
  <c r="Y33" i="13" s="1"/>
  <c r="T32" i="13"/>
  <c r="N32" i="13"/>
  <c r="Z32" i="13" s="1"/>
  <c r="I32" i="13"/>
  <c r="H32" i="13"/>
  <c r="Y32" i="13" s="1"/>
  <c r="T31" i="13"/>
  <c r="N31" i="13"/>
  <c r="Z31" i="13" s="1"/>
  <c r="I31" i="13"/>
  <c r="H31" i="13"/>
  <c r="Y31" i="13" s="1"/>
  <c r="Z30" i="13"/>
  <c r="T30" i="13"/>
  <c r="N30" i="13"/>
  <c r="I30" i="13"/>
  <c r="H30" i="13"/>
  <c r="Y30" i="13" s="1"/>
  <c r="T29" i="13"/>
  <c r="N29" i="13"/>
  <c r="Z29" i="13" s="1"/>
  <c r="I29" i="13"/>
  <c r="H29" i="13"/>
  <c r="Y29" i="13" s="1"/>
  <c r="T28" i="13"/>
  <c r="N28" i="13"/>
  <c r="Z28" i="13" s="1"/>
  <c r="I28" i="13"/>
  <c r="H28" i="13"/>
  <c r="Y28" i="13" s="1"/>
  <c r="Z27" i="13"/>
  <c r="T27" i="13"/>
  <c r="N27" i="13"/>
  <c r="I27" i="13"/>
  <c r="H27" i="13"/>
  <c r="Y27" i="13" s="1"/>
  <c r="T26" i="13"/>
  <c r="N26" i="13"/>
  <c r="Z26" i="13" s="1"/>
  <c r="I26" i="13"/>
  <c r="H26" i="13"/>
  <c r="Y26" i="13" s="1"/>
  <c r="T25" i="13"/>
  <c r="N25" i="13"/>
  <c r="Z25" i="13" s="1"/>
  <c r="I25" i="13"/>
  <c r="H25" i="13"/>
  <c r="Y25" i="13" s="1"/>
  <c r="Z24" i="13"/>
  <c r="N24" i="13"/>
  <c r="I24" i="13"/>
  <c r="H24" i="13"/>
  <c r="Y24" i="13" s="1"/>
  <c r="Y23" i="13"/>
  <c r="H23" i="13"/>
  <c r="Y22" i="13"/>
  <c r="I22" i="13"/>
  <c r="H22" i="13"/>
  <c r="Z21" i="13"/>
  <c r="Y21" i="13"/>
  <c r="N21" i="13"/>
  <c r="I21" i="13"/>
  <c r="H21" i="13"/>
  <c r="Y20" i="13"/>
  <c r="I20" i="13"/>
  <c r="H20" i="13"/>
  <c r="Y19" i="13"/>
  <c r="H19" i="13"/>
  <c r="Y18" i="13"/>
  <c r="I18" i="13"/>
  <c r="H18" i="13"/>
  <c r="Z17" i="13"/>
  <c r="Y17" i="13"/>
  <c r="N17" i="13"/>
  <c r="I17" i="13"/>
  <c r="H17" i="13"/>
  <c r="Z16" i="13"/>
  <c r="Y16" i="13"/>
  <c r="N16" i="13"/>
  <c r="I16" i="13"/>
  <c r="H16" i="13"/>
  <c r="Y15" i="13"/>
  <c r="I15" i="13"/>
  <c r="H15" i="13"/>
  <c r="Z14" i="13"/>
  <c r="N14" i="13"/>
  <c r="I14" i="13"/>
  <c r="H14" i="13"/>
  <c r="Y14" i="13" s="1"/>
  <c r="N13" i="13"/>
  <c r="Z13" i="13" s="1"/>
  <c r="I13" i="13"/>
  <c r="H13" i="13"/>
  <c r="Y13" i="13" s="1"/>
  <c r="Z12" i="13"/>
  <c r="N12" i="13"/>
  <c r="I12" i="13"/>
  <c r="H12" i="13"/>
  <c r="Y12" i="13" s="1"/>
  <c r="Y11" i="13"/>
  <c r="H11" i="13"/>
  <c r="Z10" i="13"/>
  <c r="N10" i="13"/>
  <c r="H10" i="13"/>
  <c r="Y9" i="13"/>
  <c r="I9" i="13"/>
  <c r="H9" i="13"/>
  <c r="Z8" i="13"/>
  <c r="Y8" i="13"/>
  <c r="T8" i="13"/>
  <c r="N8" i="13"/>
  <c r="I8" i="13"/>
  <c r="H8" i="13"/>
  <c r="Z7" i="13"/>
  <c r="Y7" i="13"/>
  <c r="T7" i="13"/>
  <c r="N7" i="13"/>
  <c r="I7" i="13"/>
  <c r="H7" i="13"/>
  <c r="Z6" i="13"/>
  <c r="Y6" i="13"/>
  <c r="T6" i="13"/>
  <c r="N6" i="13"/>
  <c r="I6" i="13"/>
  <c r="H6" i="13"/>
  <c r="Z5" i="13"/>
  <c r="Y5" i="13"/>
  <c r="T5" i="13"/>
  <c r="N5" i="13"/>
  <c r="I5" i="13"/>
  <c r="H5" i="13"/>
  <c r="Y4" i="13"/>
  <c r="I4" i="13"/>
  <c r="H4" i="13"/>
  <c r="N3" i="13"/>
  <c r="Z3" i="13" s="1"/>
  <c r="I3" i="13"/>
  <c r="H3" i="13"/>
  <c r="Y3" i="13" s="1"/>
  <c r="N2" i="13"/>
  <c r="Z2" i="13" s="1"/>
  <c r="I2" i="13"/>
  <c r="H2" i="13"/>
  <c r="Y2" i="13" s="1"/>
  <c r="Z1" i="13"/>
  <c r="Y1" i="13"/>
  <c r="W41" i="13" s="1"/>
  <c r="Z41" i="12"/>
  <c r="Y41" i="12"/>
  <c r="T41" i="12"/>
  <c r="N41" i="12"/>
  <c r="I41" i="12"/>
  <c r="H41" i="12"/>
  <c r="Z40" i="12"/>
  <c r="Y40" i="12"/>
  <c r="T40" i="12"/>
  <c r="N40" i="12"/>
  <c r="I40" i="12"/>
  <c r="H40" i="12"/>
  <c r="Z39" i="12"/>
  <c r="Y39" i="12"/>
  <c r="T39" i="12"/>
  <c r="N39" i="12"/>
  <c r="I39" i="12"/>
  <c r="H39" i="12"/>
  <c r="Z38" i="12"/>
  <c r="Y38" i="12"/>
  <c r="T38" i="12"/>
  <c r="N38" i="12"/>
  <c r="I38" i="12"/>
  <c r="H38" i="12"/>
  <c r="Z37" i="12"/>
  <c r="Y37" i="12"/>
  <c r="T37" i="12"/>
  <c r="N37" i="12"/>
  <c r="I37" i="12"/>
  <c r="H37" i="12"/>
  <c r="Z36" i="12"/>
  <c r="Y36" i="12"/>
  <c r="T36" i="12"/>
  <c r="N36" i="12"/>
  <c r="I36" i="12"/>
  <c r="H36" i="12"/>
  <c r="Z35" i="12"/>
  <c r="Y35" i="12"/>
  <c r="T35" i="12"/>
  <c r="N35" i="12"/>
  <c r="I35" i="12"/>
  <c r="H35" i="12"/>
  <c r="Z34" i="12"/>
  <c r="Y34" i="12"/>
  <c r="T34" i="12"/>
  <c r="N34" i="12"/>
  <c r="I34" i="12"/>
  <c r="H34" i="12"/>
  <c r="Z33" i="12"/>
  <c r="Y33" i="12"/>
  <c r="T33" i="12"/>
  <c r="N33" i="12"/>
  <c r="I33" i="12"/>
  <c r="H33" i="12"/>
  <c r="Z32" i="12"/>
  <c r="Y32" i="12"/>
  <c r="T32" i="12"/>
  <c r="N32" i="12"/>
  <c r="I32" i="12"/>
  <c r="H32" i="12"/>
  <c r="Z31" i="12"/>
  <c r="Y31" i="12"/>
  <c r="T31" i="12"/>
  <c r="N31" i="12"/>
  <c r="I31" i="12"/>
  <c r="H31" i="12"/>
  <c r="Z30" i="12"/>
  <c r="Y30" i="12"/>
  <c r="T30" i="12"/>
  <c r="N30" i="12"/>
  <c r="I30" i="12"/>
  <c r="H30" i="12"/>
  <c r="Z29" i="12"/>
  <c r="Y29" i="12"/>
  <c r="T29" i="12"/>
  <c r="N29" i="12"/>
  <c r="I29" i="12"/>
  <c r="H29" i="12"/>
  <c r="Z28" i="12"/>
  <c r="Y28" i="12"/>
  <c r="T28" i="12"/>
  <c r="N28" i="12"/>
  <c r="I28" i="12"/>
  <c r="H28" i="12"/>
  <c r="Z27" i="12"/>
  <c r="Y27" i="12"/>
  <c r="T27" i="12"/>
  <c r="N27" i="12"/>
  <c r="I27" i="12"/>
  <c r="H27" i="12"/>
  <c r="Z26" i="12"/>
  <c r="Y26" i="12"/>
  <c r="T26" i="12"/>
  <c r="N26" i="12"/>
  <c r="I26" i="12"/>
  <c r="H26" i="12"/>
  <c r="Z25" i="12"/>
  <c r="Y25" i="12"/>
  <c r="T25" i="12"/>
  <c r="N25" i="12"/>
  <c r="I25" i="12"/>
  <c r="H25" i="12"/>
  <c r="Z24" i="12"/>
  <c r="Y24" i="12"/>
  <c r="T24" i="12"/>
  <c r="N24" i="12"/>
  <c r="I24" i="12"/>
  <c r="H24" i="12"/>
  <c r="Z23" i="12"/>
  <c r="Y23" i="12"/>
  <c r="T23" i="12"/>
  <c r="N23" i="12"/>
  <c r="I23" i="12"/>
  <c r="H23" i="12"/>
  <c r="Z22" i="12"/>
  <c r="Y22" i="12"/>
  <c r="T22" i="12"/>
  <c r="N22" i="12"/>
  <c r="I22" i="12"/>
  <c r="H22" i="12"/>
  <c r="Z21" i="12"/>
  <c r="Y21" i="12"/>
  <c r="T21" i="12"/>
  <c r="N21" i="12"/>
  <c r="I21" i="12"/>
  <c r="H20" i="12"/>
  <c r="I20" i="12" s="1"/>
  <c r="H19" i="12"/>
  <c r="H18" i="12"/>
  <c r="Y17" i="12"/>
  <c r="N17" i="12"/>
  <c r="Z17" i="12" s="1"/>
  <c r="H17" i="12"/>
  <c r="I17" i="12" s="1"/>
  <c r="N16" i="12"/>
  <c r="Z16" i="12" s="1"/>
  <c r="H16" i="12"/>
  <c r="I16" i="12" s="1"/>
  <c r="N15" i="12"/>
  <c r="Z15" i="12" s="1"/>
  <c r="H15" i="12"/>
  <c r="H14" i="12"/>
  <c r="N13" i="12"/>
  <c r="Z13" i="12" s="1"/>
  <c r="I13" i="12"/>
  <c r="H13" i="12"/>
  <c r="H12" i="12"/>
  <c r="H11" i="12"/>
  <c r="Y10" i="12"/>
  <c r="N10" i="12"/>
  <c r="Z10" i="12" s="1"/>
  <c r="H10" i="12"/>
  <c r="I10" i="12" s="1"/>
  <c r="N9" i="12"/>
  <c r="Z9" i="12" s="1"/>
  <c r="H9" i="12"/>
  <c r="I9" i="12" s="1"/>
  <c r="Y8" i="12"/>
  <c r="N8" i="12"/>
  <c r="Z8" i="12" s="1"/>
  <c r="H8" i="12"/>
  <c r="H7" i="12"/>
  <c r="H6" i="12"/>
  <c r="Z5" i="12"/>
  <c r="Y5" i="12"/>
  <c r="N5" i="12"/>
  <c r="H5" i="12"/>
  <c r="N4" i="12"/>
  <c r="Z4" i="12" s="1"/>
  <c r="H4" i="12"/>
  <c r="Y3" i="12"/>
  <c r="N3" i="12"/>
  <c r="Z3" i="12" s="1"/>
  <c r="H3" i="12"/>
  <c r="Z2" i="12"/>
  <c r="N2" i="12"/>
  <c r="H2" i="12"/>
  <c r="Y1" i="12"/>
  <c r="X4" i="12" s="1"/>
  <c r="Y41" i="11"/>
  <c r="T41" i="11"/>
  <c r="N41" i="11"/>
  <c r="Z41" i="11" s="1"/>
  <c r="I41" i="11"/>
  <c r="H41" i="11"/>
  <c r="T40" i="11"/>
  <c r="N40" i="11"/>
  <c r="Z40" i="11" s="1"/>
  <c r="H40" i="11"/>
  <c r="Y39" i="11"/>
  <c r="T39" i="11"/>
  <c r="N39" i="11"/>
  <c r="Z39" i="11" s="1"/>
  <c r="I39" i="11"/>
  <c r="H39" i="11"/>
  <c r="T38" i="11"/>
  <c r="N38" i="11"/>
  <c r="Z38" i="11" s="1"/>
  <c r="H38" i="11"/>
  <c r="Y38" i="11" s="1"/>
  <c r="T37" i="11"/>
  <c r="N37" i="11"/>
  <c r="Z37" i="11" s="1"/>
  <c r="H37" i="11"/>
  <c r="Y36" i="11"/>
  <c r="T36" i="11"/>
  <c r="N36" i="11"/>
  <c r="Z36" i="11" s="1"/>
  <c r="I36" i="11"/>
  <c r="H36" i="11"/>
  <c r="Y35" i="11"/>
  <c r="T35" i="11"/>
  <c r="N35" i="11"/>
  <c r="Z35" i="11" s="1"/>
  <c r="I35" i="11"/>
  <c r="H35" i="11"/>
  <c r="T34" i="11"/>
  <c r="N34" i="11"/>
  <c r="Z34" i="11" s="1"/>
  <c r="H34" i="11"/>
  <c r="Y33" i="11"/>
  <c r="T33" i="11"/>
  <c r="N33" i="11"/>
  <c r="Z33" i="11" s="1"/>
  <c r="I33" i="11"/>
  <c r="H33" i="11"/>
  <c r="Y32" i="11"/>
  <c r="T32" i="11"/>
  <c r="N32" i="11"/>
  <c r="Z32" i="11" s="1"/>
  <c r="I32" i="11"/>
  <c r="H32" i="11"/>
  <c r="T31" i="11"/>
  <c r="N31" i="11"/>
  <c r="Z31" i="11" s="1"/>
  <c r="H31" i="11"/>
  <c r="Y30" i="11"/>
  <c r="T30" i="11"/>
  <c r="N30" i="11"/>
  <c r="Z30" i="11" s="1"/>
  <c r="I30" i="11"/>
  <c r="H30" i="11"/>
  <c r="Y29" i="11"/>
  <c r="T29" i="11"/>
  <c r="N29" i="11"/>
  <c r="Z29" i="11" s="1"/>
  <c r="I29" i="11"/>
  <c r="H29" i="11"/>
  <c r="T28" i="11"/>
  <c r="N28" i="11"/>
  <c r="Z28" i="11" s="1"/>
  <c r="H28" i="11"/>
  <c r="Y27" i="11"/>
  <c r="T27" i="11"/>
  <c r="N27" i="11"/>
  <c r="Z27" i="11" s="1"/>
  <c r="I27" i="11"/>
  <c r="H27" i="11"/>
  <c r="Y26" i="11"/>
  <c r="T26" i="11"/>
  <c r="N26" i="11"/>
  <c r="Z26" i="11" s="1"/>
  <c r="H26" i="11"/>
  <c r="I26" i="11" s="1"/>
  <c r="T25" i="11"/>
  <c r="N25" i="11"/>
  <c r="Z25" i="11" s="1"/>
  <c r="H25" i="11"/>
  <c r="Y24" i="11"/>
  <c r="T24" i="11"/>
  <c r="N24" i="11"/>
  <c r="Z24" i="11" s="1"/>
  <c r="I24" i="11"/>
  <c r="H24" i="11"/>
  <c r="N23" i="11"/>
  <c r="Z23" i="11" s="1"/>
  <c r="H23" i="11"/>
  <c r="H22" i="11"/>
  <c r="Y21" i="11"/>
  <c r="H21" i="11"/>
  <c r="I21" i="11" s="1"/>
  <c r="N20" i="11"/>
  <c r="Z20" i="11" s="1"/>
  <c r="H20" i="11"/>
  <c r="Y19" i="11"/>
  <c r="N19" i="11"/>
  <c r="Z19" i="11" s="1"/>
  <c r="H19" i="11"/>
  <c r="I19" i="11" s="1"/>
  <c r="H18" i="11"/>
  <c r="Y17" i="11"/>
  <c r="N17" i="11"/>
  <c r="Z17" i="11" s="1"/>
  <c r="I17" i="11"/>
  <c r="H17" i="11"/>
  <c r="N16" i="11"/>
  <c r="Z16" i="11" s="1"/>
  <c r="H16" i="11"/>
  <c r="N15" i="11"/>
  <c r="Z15" i="11" s="1"/>
  <c r="I15" i="11"/>
  <c r="H15" i="11"/>
  <c r="H14" i="11"/>
  <c r="N13" i="11"/>
  <c r="Z13" i="11" s="1"/>
  <c r="I13" i="11"/>
  <c r="H13" i="11"/>
  <c r="Z12" i="11"/>
  <c r="Y12" i="11"/>
  <c r="N12" i="11"/>
  <c r="I12" i="11"/>
  <c r="H12" i="11"/>
  <c r="Y11" i="11"/>
  <c r="H11" i="11"/>
  <c r="Z10" i="11"/>
  <c r="N10" i="11"/>
  <c r="H10" i="11"/>
  <c r="Z9" i="11"/>
  <c r="T9" i="11"/>
  <c r="N9" i="11"/>
  <c r="H9" i="11"/>
  <c r="Y8" i="11"/>
  <c r="I8" i="11"/>
  <c r="H8" i="11"/>
  <c r="T7" i="11"/>
  <c r="I7" i="11"/>
  <c r="H7" i="11"/>
  <c r="Y7" i="11" s="1"/>
  <c r="Y6" i="11"/>
  <c r="N6" i="11"/>
  <c r="Z6" i="11" s="1"/>
  <c r="I6" i="11"/>
  <c r="H6" i="11"/>
  <c r="Y5" i="11"/>
  <c r="N5" i="11"/>
  <c r="Z5" i="11" s="1"/>
  <c r="I5" i="11"/>
  <c r="H5" i="11"/>
  <c r="Y4" i="11"/>
  <c r="N4" i="11"/>
  <c r="Z4" i="11" s="1"/>
  <c r="I4" i="11"/>
  <c r="H4" i="11"/>
  <c r="Y3" i="11"/>
  <c r="H3" i="11"/>
  <c r="Z2" i="11"/>
  <c r="N2" i="11"/>
  <c r="H2" i="11"/>
  <c r="Z1" i="11"/>
  <c r="Y1" i="11"/>
  <c r="X32" i="11" s="1"/>
  <c r="Y41" i="10"/>
  <c r="T41" i="10"/>
  <c r="N41" i="10"/>
  <c r="Z41" i="10" s="1"/>
  <c r="I41" i="10"/>
  <c r="H41" i="10"/>
  <c r="Y40" i="10"/>
  <c r="T40" i="10"/>
  <c r="N40" i="10"/>
  <c r="Z40" i="10" s="1"/>
  <c r="I40" i="10"/>
  <c r="H40" i="10"/>
  <c r="Y39" i="10"/>
  <c r="T39" i="10"/>
  <c r="N39" i="10"/>
  <c r="Z39" i="10" s="1"/>
  <c r="I39" i="10"/>
  <c r="H39" i="10"/>
  <c r="Y38" i="10"/>
  <c r="T38" i="10"/>
  <c r="N38" i="10"/>
  <c r="Z38" i="10" s="1"/>
  <c r="I38" i="10"/>
  <c r="H38" i="10"/>
  <c r="Y37" i="10"/>
  <c r="T37" i="10"/>
  <c r="N37" i="10"/>
  <c r="Z37" i="10" s="1"/>
  <c r="I37" i="10"/>
  <c r="H37" i="10"/>
  <c r="Y36" i="10"/>
  <c r="T36" i="10"/>
  <c r="N36" i="10"/>
  <c r="Z36" i="10" s="1"/>
  <c r="I36" i="10"/>
  <c r="H36" i="10"/>
  <c r="Y35" i="10"/>
  <c r="T35" i="10"/>
  <c r="N35" i="10"/>
  <c r="Z35" i="10" s="1"/>
  <c r="I35" i="10"/>
  <c r="H35" i="10"/>
  <c r="Y34" i="10"/>
  <c r="T34" i="10"/>
  <c r="N34" i="10"/>
  <c r="Z34" i="10" s="1"/>
  <c r="I34" i="10"/>
  <c r="H34" i="10"/>
  <c r="Y33" i="10"/>
  <c r="T33" i="10"/>
  <c r="N33" i="10"/>
  <c r="Z33" i="10" s="1"/>
  <c r="I33" i="10"/>
  <c r="H33" i="10"/>
  <c r="Y32" i="10"/>
  <c r="T32" i="10"/>
  <c r="N32" i="10"/>
  <c r="Z32" i="10" s="1"/>
  <c r="I32" i="10"/>
  <c r="H32" i="10"/>
  <c r="Y31" i="10"/>
  <c r="T31" i="10"/>
  <c r="N31" i="10"/>
  <c r="Z31" i="10" s="1"/>
  <c r="I31" i="10"/>
  <c r="H31" i="10"/>
  <c r="Y30" i="10"/>
  <c r="T30" i="10"/>
  <c r="N30" i="10"/>
  <c r="Z30" i="10" s="1"/>
  <c r="I30" i="10"/>
  <c r="H30" i="10"/>
  <c r="Y29" i="10"/>
  <c r="T29" i="10"/>
  <c r="N29" i="10"/>
  <c r="Z29" i="10" s="1"/>
  <c r="I29" i="10"/>
  <c r="H29" i="10"/>
  <c r="Y28" i="10"/>
  <c r="T28" i="10"/>
  <c r="N28" i="10"/>
  <c r="Z28" i="10" s="1"/>
  <c r="I28" i="10"/>
  <c r="H28" i="10"/>
  <c r="Y27" i="10"/>
  <c r="T27" i="10"/>
  <c r="N27" i="10"/>
  <c r="Z27" i="10" s="1"/>
  <c r="I27" i="10"/>
  <c r="H27" i="10"/>
  <c r="Y26" i="10"/>
  <c r="T26" i="10"/>
  <c r="N26" i="10"/>
  <c r="Z26" i="10" s="1"/>
  <c r="I26" i="10"/>
  <c r="H26" i="10"/>
  <c r="Y25" i="10"/>
  <c r="T25" i="10"/>
  <c r="N25" i="10"/>
  <c r="Z25" i="10" s="1"/>
  <c r="I25" i="10"/>
  <c r="H25" i="10"/>
  <c r="Y24" i="10"/>
  <c r="T24" i="10"/>
  <c r="N24" i="10"/>
  <c r="Z24" i="10" s="1"/>
  <c r="I24" i="10"/>
  <c r="H24" i="10"/>
  <c r="Y23" i="10"/>
  <c r="T23" i="10"/>
  <c r="N23" i="10"/>
  <c r="Z23" i="10" s="1"/>
  <c r="I23" i="10"/>
  <c r="H23" i="10"/>
  <c r="Y22" i="10"/>
  <c r="T22" i="10"/>
  <c r="N22" i="10"/>
  <c r="Z22" i="10" s="1"/>
  <c r="I22" i="10"/>
  <c r="H22" i="10"/>
  <c r="Y21" i="10"/>
  <c r="T21" i="10"/>
  <c r="N21" i="10"/>
  <c r="Z21" i="10" s="1"/>
  <c r="I21" i="10"/>
  <c r="H21" i="10"/>
  <c r="Y20" i="10"/>
  <c r="T20" i="10"/>
  <c r="N20" i="10"/>
  <c r="Z20" i="10" s="1"/>
  <c r="I20" i="10"/>
  <c r="H20" i="10"/>
  <c r="H19" i="10"/>
  <c r="Y18" i="10"/>
  <c r="I18" i="10"/>
  <c r="H18" i="10"/>
  <c r="I17" i="10"/>
  <c r="H17" i="10"/>
  <c r="Y17" i="10" s="1"/>
  <c r="H16" i="10"/>
  <c r="Z15" i="10"/>
  <c r="N15" i="10"/>
  <c r="H15" i="10"/>
  <c r="Z14" i="10"/>
  <c r="N14" i="10"/>
  <c r="H14" i="10"/>
  <c r="Z13" i="10"/>
  <c r="N13" i="10"/>
  <c r="H13" i="10"/>
  <c r="Y12" i="10"/>
  <c r="I12" i="10"/>
  <c r="H12" i="10"/>
  <c r="Y11" i="10"/>
  <c r="N11" i="10"/>
  <c r="Z11" i="10" s="1"/>
  <c r="I11" i="10"/>
  <c r="H11" i="10"/>
  <c r="I10" i="10"/>
  <c r="H10" i="10"/>
  <c r="Y10" i="10" s="1"/>
  <c r="Z9" i="10"/>
  <c r="Y9" i="10"/>
  <c r="N9" i="10"/>
  <c r="I9" i="10"/>
  <c r="H9" i="10"/>
  <c r="Y8" i="10"/>
  <c r="N8" i="10"/>
  <c r="Z8" i="10" s="1"/>
  <c r="I8" i="10"/>
  <c r="H8" i="10"/>
  <c r="Y7" i="10"/>
  <c r="N7" i="10"/>
  <c r="Z7" i="10" s="1"/>
  <c r="I7" i="10"/>
  <c r="H7" i="10"/>
  <c r="H6" i="10"/>
  <c r="Z5" i="10"/>
  <c r="N5" i="10"/>
  <c r="H5" i="10"/>
  <c r="Z4" i="10"/>
  <c r="N4" i="10"/>
  <c r="H4" i="10"/>
  <c r="Y3" i="10"/>
  <c r="I3" i="10"/>
  <c r="H3" i="10"/>
  <c r="Y2" i="10"/>
  <c r="N2" i="10"/>
  <c r="Z2" i="10" s="1"/>
  <c r="I2" i="10"/>
  <c r="H2" i="10"/>
  <c r="Z1" i="10"/>
  <c r="Y1" i="10"/>
  <c r="V41" i="10" s="1"/>
  <c r="Z41" i="9"/>
  <c r="T41" i="9"/>
  <c r="N41" i="9"/>
  <c r="H41" i="9"/>
  <c r="Z40" i="9"/>
  <c r="T40" i="9"/>
  <c r="N40" i="9"/>
  <c r="H40" i="9"/>
  <c r="Z39" i="9"/>
  <c r="T39" i="9"/>
  <c r="N39" i="9"/>
  <c r="H39" i="9"/>
  <c r="Z38" i="9"/>
  <c r="T38" i="9"/>
  <c r="N38" i="9"/>
  <c r="H38" i="9"/>
  <c r="Z37" i="9"/>
  <c r="T37" i="9"/>
  <c r="N37" i="9"/>
  <c r="H37" i="9"/>
  <c r="Z36" i="9"/>
  <c r="T36" i="9"/>
  <c r="N36" i="9"/>
  <c r="H36" i="9"/>
  <c r="Z35" i="9"/>
  <c r="T35" i="9"/>
  <c r="N35" i="9"/>
  <c r="H35" i="9"/>
  <c r="Z34" i="9"/>
  <c r="T34" i="9"/>
  <c r="N34" i="9"/>
  <c r="H34" i="9"/>
  <c r="Z33" i="9"/>
  <c r="T33" i="9"/>
  <c r="N33" i="9"/>
  <c r="H33" i="9"/>
  <c r="Z32" i="9"/>
  <c r="T32" i="9"/>
  <c r="N32" i="9"/>
  <c r="H32" i="9"/>
  <c r="Z31" i="9"/>
  <c r="T31" i="9"/>
  <c r="N31" i="9"/>
  <c r="H31" i="9"/>
  <c r="Z30" i="9"/>
  <c r="T30" i="9"/>
  <c r="N30" i="9"/>
  <c r="H30" i="9"/>
  <c r="Z29" i="9"/>
  <c r="T29" i="9"/>
  <c r="N29" i="9"/>
  <c r="H29" i="9"/>
  <c r="Z28" i="9"/>
  <c r="T28" i="9"/>
  <c r="N28" i="9"/>
  <c r="H28" i="9"/>
  <c r="Z27" i="9"/>
  <c r="T27" i="9"/>
  <c r="N27" i="9"/>
  <c r="H27" i="9"/>
  <c r="Z26" i="9"/>
  <c r="T26" i="9"/>
  <c r="N26" i="9"/>
  <c r="H26" i="9"/>
  <c r="Z25" i="9"/>
  <c r="T25" i="9"/>
  <c r="N25" i="9"/>
  <c r="H25" i="9"/>
  <c r="Z24" i="9"/>
  <c r="T24" i="9"/>
  <c r="N24" i="9"/>
  <c r="H24" i="9"/>
  <c r="Z23" i="9"/>
  <c r="T23" i="9"/>
  <c r="N23" i="9"/>
  <c r="H23" i="9"/>
  <c r="Z22" i="9"/>
  <c r="T22" i="9"/>
  <c r="N22" i="9"/>
  <c r="H22" i="9"/>
  <c r="Z21" i="9"/>
  <c r="T21" i="9"/>
  <c r="N21" i="9"/>
  <c r="H21" i="9"/>
  <c r="Z20" i="9"/>
  <c r="T20" i="9"/>
  <c r="N20" i="9"/>
  <c r="H20" i="9"/>
  <c r="Z19" i="9"/>
  <c r="T19" i="9"/>
  <c r="N19" i="9"/>
  <c r="H19" i="9"/>
  <c r="Z18" i="9"/>
  <c r="T18" i="9"/>
  <c r="N18" i="9"/>
  <c r="H18" i="9"/>
  <c r="Z17" i="9"/>
  <c r="T17" i="9"/>
  <c r="N17" i="9"/>
  <c r="H17" i="9"/>
  <c r="Z16" i="9"/>
  <c r="T16" i="9"/>
  <c r="N16" i="9"/>
  <c r="H16" i="9"/>
  <c r="Z15" i="9"/>
  <c r="T15" i="9"/>
  <c r="N15" i="9"/>
  <c r="H15" i="9"/>
  <c r="Z14" i="9"/>
  <c r="T14" i="9"/>
  <c r="N14" i="9"/>
  <c r="H14" i="9"/>
  <c r="Z13" i="9"/>
  <c r="T13" i="9"/>
  <c r="N13" i="9"/>
  <c r="H13" i="9"/>
  <c r="Y12" i="9"/>
  <c r="I12" i="9"/>
  <c r="H12" i="9"/>
  <c r="I11" i="9"/>
  <c r="H11" i="9"/>
  <c r="Y11" i="9" s="1"/>
  <c r="Z10" i="9"/>
  <c r="Y10" i="9"/>
  <c r="N10" i="9"/>
  <c r="I10" i="9"/>
  <c r="H10" i="9"/>
  <c r="Z9" i="9"/>
  <c r="Y9" i="9"/>
  <c r="N9" i="9"/>
  <c r="I9" i="9"/>
  <c r="H9" i="9"/>
  <c r="Y8" i="9"/>
  <c r="N8" i="9"/>
  <c r="Z8" i="9" s="1"/>
  <c r="I8" i="9"/>
  <c r="H8" i="9"/>
  <c r="H7" i="9"/>
  <c r="Y7" i="9" s="1"/>
  <c r="Z6" i="9"/>
  <c r="N6" i="9"/>
  <c r="H6" i="9"/>
  <c r="Z5" i="9"/>
  <c r="N5" i="9"/>
  <c r="H5" i="9"/>
  <c r="T6" i="9" s="1"/>
  <c r="Y4" i="9"/>
  <c r="I4" i="9"/>
  <c r="H4" i="9"/>
  <c r="I3" i="9"/>
  <c r="H3" i="9"/>
  <c r="Y3" i="9" s="1"/>
  <c r="Y2" i="9"/>
  <c r="N2" i="9"/>
  <c r="Z2" i="9" s="1"/>
  <c r="I2" i="9"/>
  <c r="H2" i="9"/>
  <c r="Z1" i="9"/>
  <c r="Y1" i="9"/>
  <c r="W41" i="9" s="1"/>
  <c r="Y41" i="8"/>
  <c r="T41" i="8"/>
  <c r="N41" i="8"/>
  <c r="Z41" i="8" s="1"/>
  <c r="I41" i="8"/>
  <c r="H41" i="8"/>
  <c r="Y40" i="8"/>
  <c r="T40" i="8"/>
  <c r="N40" i="8"/>
  <c r="Z40" i="8" s="1"/>
  <c r="I40" i="8"/>
  <c r="H40" i="8"/>
  <c r="Y39" i="8"/>
  <c r="T39" i="8"/>
  <c r="N39" i="8"/>
  <c r="Z39" i="8" s="1"/>
  <c r="I39" i="8"/>
  <c r="H39" i="8"/>
  <c r="Y38" i="8"/>
  <c r="T38" i="8"/>
  <c r="N38" i="8"/>
  <c r="Z38" i="8" s="1"/>
  <c r="I38" i="8"/>
  <c r="H38" i="8"/>
  <c r="Y37" i="8"/>
  <c r="T37" i="8"/>
  <c r="N37" i="8"/>
  <c r="Z37" i="8" s="1"/>
  <c r="I37" i="8"/>
  <c r="H37" i="8"/>
  <c r="Y36" i="8"/>
  <c r="T36" i="8"/>
  <c r="N36" i="8"/>
  <c r="Z36" i="8" s="1"/>
  <c r="I36" i="8"/>
  <c r="H36" i="8"/>
  <c r="Y35" i="8"/>
  <c r="T35" i="8"/>
  <c r="N35" i="8"/>
  <c r="Z35" i="8" s="1"/>
  <c r="I35" i="8"/>
  <c r="H35" i="8"/>
  <c r="Y34" i="8"/>
  <c r="T34" i="8"/>
  <c r="N34" i="8"/>
  <c r="Z34" i="8" s="1"/>
  <c r="I34" i="8"/>
  <c r="H34" i="8"/>
  <c r="Y33" i="8"/>
  <c r="T33" i="8"/>
  <c r="N33" i="8"/>
  <c r="Z33" i="8" s="1"/>
  <c r="I33" i="8"/>
  <c r="H33" i="8"/>
  <c r="Y32" i="8"/>
  <c r="T32" i="8"/>
  <c r="N32" i="8"/>
  <c r="Z32" i="8" s="1"/>
  <c r="I32" i="8"/>
  <c r="H32" i="8"/>
  <c r="Y31" i="8"/>
  <c r="T31" i="8"/>
  <c r="N31" i="8"/>
  <c r="Z31" i="8" s="1"/>
  <c r="I31" i="8"/>
  <c r="H31" i="8"/>
  <c r="Y30" i="8"/>
  <c r="T30" i="8"/>
  <c r="N30" i="8"/>
  <c r="Z30" i="8" s="1"/>
  <c r="I30" i="8"/>
  <c r="H30" i="8"/>
  <c r="Y29" i="8"/>
  <c r="T29" i="8"/>
  <c r="N29" i="8"/>
  <c r="Z29" i="8" s="1"/>
  <c r="I29" i="8"/>
  <c r="H29" i="8"/>
  <c r="Y28" i="8"/>
  <c r="T28" i="8"/>
  <c r="N28" i="8"/>
  <c r="Z28" i="8" s="1"/>
  <c r="I28" i="8"/>
  <c r="H28" i="8"/>
  <c r="Y27" i="8"/>
  <c r="T27" i="8"/>
  <c r="N27" i="8"/>
  <c r="Z27" i="8" s="1"/>
  <c r="I27" i="8"/>
  <c r="H27" i="8"/>
  <c r="Y26" i="8"/>
  <c r="T26" i="8"/>
  <c r="N26" i="8"/>
  <c r="Z26" i="8" s="1"/>
  <c r="I26" i="8"/>
  <c r="H26" i="8"/>
  <c r="Y25" i="8"/>
  <c r="T25" i="8"/>
  <c r="N25" i="8"/>
  <c r="Z25" i="8" s="1"/>
  <c r="I25" i="8"/>
  <c r="H25" i="8"/>
  <c r="Y24" i="8"/>
  <c r="N24" i="8"/>
  <c r="Z24" i="8" s="1"/>
  <c r="I24" i="8"/>
  <c r="H24" i="8"/>
  <c r="I23" i="8"/>
  <c r="H23" i="8"/>
  <c r="Y23" i="8" s="1"/>
  <c r="H22" i="8"/>
  <c r="H21" i="8"/>
  <c r="I20" i="8"/>
  <c r="H20" i="8"/>
  <c r="Y20" i="8" s="1"/>
  <c r="Y19" i="8"/>
  <c r="N19" i="8"/>
  <c r="Z19" i="8" s="1"/>
  <c r="I19" i="8"/>
  <c r="H19" i="8"/>
  <c r="Z18" i="8"/>
  <c r="Y18" i="8"/>
  <c r="N18" i="8"/>
  <c r="I18" i="8"/>
  <c r="H18" i="8"/>
  <c r="Z17" i="8"/>
  <c r="Y17" i="8"/>
  <c r="N17" i="8"/>
  <c r="I17" i="8"/>
  <c r="H17" i="8"/>
  <c r="Y16" i="8"/>
  <c r="H16" i="8"/>
  <c r="I16" i="8" s="1"/>
  <c r="H15" i="8"/>
  <c r="Y14" i="8"/>
  <c r="N14" i="8"/>
  <c r="Z14" i="8" s="1"/>
  <c r="H14" i="8"/>
  <c r="I14" i="8" s="1"/>
  <c r="Y13" i="8"/>
  <c r="N13" i="8"/>
  <c r="Z13" i="8" s="1"/>
  <c r="I13" i="8"/>
  <c r="H13" i="8"/>
  <c r="N12" i="8"/>
  <c r="Z12" i="8" s="1"/>
  <c r="H12" i="8"/>
  <c r="N11" i="8"/>
  <c r="Z11" i="8" s="1"/>
  <c r="H11" i="8"/>
  <c r="N10" i="8"/>
  <c r="Z10" i="8" s="1"/>
  <c r="H10" i="8"/>
  <c r="Y9" i="8"/>
  <c r="N9" i="8"/>
  <c r="Z9" i="8" s="1"/>
  <c r="H9" i="8"/>
  <c r="I9" i="8" s="1"/>
  <c r="I8" i="8"/>
  <c r="H8" i="8"/>
  <c r="Y8" i="8" s="1"/>
  <c r="Y7" i="8"/>
  <c r="N7" i="8"/>
  <c r="Z7" i="8" s="1"/>
  <c r="I7" i="8"/>
  <c r="H7" i="8"/>
  <c r="Z6" i="8"/>
  <c r="Y6" i="8"/>
  <c r="N6" i="8"/>
  <c r="I6" i="8"/>
  <c r="H6" i="8"/>
  <c r="Z5" i="8"/>
  <c r="Y5" i="8"/>
  <c r="N5" i="8"/>
  <c r="I5" i="8"/>
  <c r="H5" i="8"/>
  <c r="H4" i="8"/>
  <c r="I4" i="8" s="1"/>
  <c r="N3" i="8"/>
  <c r="Z3" i="8" s="1"/>
  <c r="H3" i="8"/>
  <c r="Z2" i="8"/>
  <c r="N2" i="8"/>
  <c r="H2" i="8"/>
  <c r="Y1" i="8"/>
  <c r="U39" i="8" s="1"/>
  <c r="Z41" i="7"/>
  <c r="Y41" i="7"/>
  <c r="T41" i="7"/>
  <c r="N41" i="7"/>
  <c r="H41" i="7"/>
  <c r="I41" i="7" s="1"/>
  <c r="Z40" i="7"/>
  <c r="Y40" i="7"/>
  <c r="T40" i="7"/>
  <c r="N40" i="7"/>
  <c r="H40" i="7"/>
  <c r="I40" i="7" s="1"/>
  <c r="Z39" i="7"/>
  <c r="Y39" i="7"/>
  <c r="T39" i="7"/>
  <c r="N39" i="7"/>
  <c r="H39" i="7"/>
  <c r="I39" i="7" s="1"/>
  <c r="Z38" i="7"/>
  <c r="T38" i="7"/>
  <c r="N38" i="7"/>
  <c r="H38" i="7"/>
  <c r="I38" i="7" s="1"/>
  <c r="Z37" i="7"/>
  <c r="T37" i="7"/>
  <c r="N37" i="7"/>
  <c r="H37" i="7"/>
  <c r="I37" i="7" s="1"/>
  <c r="Z36" i="7"/>
  <c r="T36" i="7"/>
  <c r="N36" i="7"/>
  <c r="H36" i="7"/>
  <c r="I36" i="7" s="1"/>
  <c r="Z35" i="7"/>
  <c r="Y35" i="7"/>
  <c r="T35" i="7"/>
  <c r="N35" i="7"/>
  <c r="H35" i="7"/>
  <c r="I35" i="7" s="1"/>
  <c r="Z34" i="7"/>
  <c r="Y34" i="7"/>
  <c r="T34" i="7"/>
  <c r="N34" i="7"/>
  <c r="H34" i="7"/>
  <c r="I34" i="7" s="1"/>
  <c r="Z33" i="7"/>
  <c r="Y33" i="7"/>
  <c r="T33" i="7"/>
  <c r="N33" i="7"/>
  <c r="H33" i="7"/>
  <c r="I33" i="7" s="1"/>
  <c r="Z32" i="7"/>
  <c r="T32" i="7"/>
  <c r="N32" i="7"/>
  <c r="H32" i="7"/>
  <c r="I32" i="7" s="1"/>
  <c r="Y31" i="7"/>
  <c r="H31" i="7"/>
  <c r="I31" i="7" s="1"/>
  <c r="N30" i="7"/>
  <c r="Z30" i="7" s="1"/>
  <c r="H30" i="7"/>
  <c r="N29" i="7"/>
  <c r="Z29" i="7" s="1"/>
  <c r="H29" i="7"/>
  <c r="Y28" i="7"/>
  <c r="H28" i="7"/>
  <c r="Y27" i="7"/>
  <c r="N27" i="7"/>
  <c r="Z27" i="7" s="1"/>
  <c r="H27" i="7"/>
  <c r="I27" i="7" s="1"/>
  <c r="Y26" i="7"/>
  <c r="N26" i="7"/>
  <c r="Z26" i="7" s="1"/>
  <c r="I26" i="7"/>
  <c r="H26" i="7"/>
  <c r="H25" i="7"/>
  <c r="Z24" i="7"/>
  <c r="Y24" i="7"/>
  <c r="N24" i="7"/>
  <c r="H24" i="7"/>
  <c r="Y23" i="7"/>
  <c r="N23" i="7"/>
  <c r="Z23" i="7" s="1"/>
  <c r="H23" i="7"/>
  <c r="Y22" i="7"/>
  <c r="N22" i="7"/>
  <c r="Z22" i="7" s="1"/>
  <c r="I22" i="7"/>
  <c r="H22" i="7"/>
  <c r="N21" i="7"/>
  <c r="Z21" i="7" s="1"/>
  <c r="I21" i="7"/>
  <c r="H21" i="7"/>
  <c r="N20" i="7"/>
  <c r="Z20" i="7" s="1"/>
  <c r="I20" i="7"/>
  <c r="H20" i="7"/>
  <c r="Z19" i="7"/>
  <c r="N19" i="7"/>
  <c r="H19" i="7"/>
  <c r="Y18" i="7"/>
  <c r="H18" i="7"/>
  <c r="I18" i="7" s="1"/>
  <c r="N17" i="7"/>
  <c r="Z17" i="7" s="1"/>
  <c r="H17" i="7"/>
  <c r="H16" i="7"/>
  <c r="Y15" i="7"/>
  <c r="N15" i="7"/>
  <c r="Z15" i="7" s="1"/>
  <c r="H15" i="7"/>
  <c r="I15" i="7" s="1"/>
  <c r="Y14" i="7"/>
  <c r="N14" i="7"/>
  <c r="Z14" i="7" s="1"/>
  <c r="I14" i="7"/>
  <c r="H14" i="7"/>
  <c r="Y13" i="7"/>
  <c r="N13" i="7"/>
  <c r="Z13" i="7" s="1"/>
  <c r="I13" i="7"/>
  <c r="H13" i="7"/>
  <c r="N12" i="7"/>
  <c r="Z12" i="7" s="1"/>
  <c r="I12" i="7"/>
  <c r="H12" i="7"/>
  <c r="N11" i="7"/>
  <c r="Z11" i="7" s="1"/>
  <c r="I11" i="7"/>
  <c r="H11" i="7"/>
  <c r="Y10" i="7"/>
  <c r="N10" i="7"/>
  <c r="Z10" i="7" s="1"/>
  <c r="H10" i="7"/>
  <c r="Y9" i="7"/>
  <c r="N9" i="7"/>
  <c r="Z9" i="7" s="1"/>
  <c r="H9" i="7"/>
  <c r="I9" i="7" s="1"/>
  <c r="Y8" i="7"/>
  <c r="N8" i="7"/>
  <c r="Z8" i="7" s="1"/>
  <c r="I8" i="7"/>
  <c r="H8" i="7"/>
  <c r="H7" i="7"/>
  <c r="I7" i="7" s="1"/>
  <c r="Y6" i="7"/>
  <c r="H6" i="7"/>
  <c r="I6" i="7" s="1"/>
  <c r="Y5" i="7"/>
  <c r="N5" i="7"/>
  <c r="Z5" i="7" s="1"/>
  <c r="H5" i="7"/>
  <c r="I5" i="7" s="1"/>
  <c r="N4" i="7"/>
  <c r="Z4" i="7" s="1"/>
  <c r="H4" i="7"/>
  <c r="T4" i="7" s="1"/>
  <c r="N3" i="7"/>
  <c r="Z3" i="7" s="1"/>
  <c r="H3" i="7"/>
  <c r="Z2" i="7"/>
  <c r="N2" i="7"/>
  <c r="H2" i="7"/>
  <c r="Y1" i="7"/>
  <c r="V41" i="7" s="1"/>
  <c r="T41" i="6"/>
  <c r="N41" i="6"/>
  <c r="Z41" i="6" s="1"/>
  <c r="H41" i="6"/>
  <c r="Y41" i="6" s="1"/>
  <c r="T40" i="6"/>
  <c r="N40" i="6"/>
  <c r="Z40" i="6" s="1"/>
  <c r="H40" i="6"/>
  <c r="Y40" i="6" s="1"/>
  <c r="T39" i="6"/>
  <c r="N39" i="6"/>
  <c r="Z39" i="6" s="1"/>
  <c r="I39" i="6"/>
  <c r="H39" i="6"/>
  <c r="Y39" i="6" s="1"/>
  <c r="T38" i="6"/>
  <c r="N38" i="6"/>
  <c r="Z38" i="6" s="1"/>
  <c r="H38" i="6"/>
  <c r="Y38" i="6" s="1"/>
  <c r="T37" i="6"/>
  <c r="N37" i="6"/>
  <c r="Z37" i="6" s="1"/>
  <c r="H37" i="6"/>
  <c r="Y37" i="6" s="1"/>
  <c r="T36" i="6"/>
  <c r="N36" i="6"/>
  <c r="Z36" i="6" s="1"/>
  <c r="I36" i="6"/>
  <c r="H36" i="6"/>
  <c r="Y36" i="6" s="1"/>
  <c r="T35" i="6"/>
  <c r="N35" i="6"/>
  <c r="Z35" i="6" s="1"/>
  <c r="H35" i="6"/>
  <c r="Y35" i="6" s="1"/>
  <c r="T34" i="6"/>
  <c r="N34" i="6"/>
  <c r="Z34" i="6" s="1"/>
  <c r="H34" i="6"/>
  <c r="Y34" i="6" s="1"/>
  <c r="T33" i="6"/>
  <c r="N33" i="6"/>
  <c r="Z33" i="6" s="1"/>
  <c r="I33" i="6"/>
  <c r="H33" i="6"/>
  <c r="Y33" i="6" s="1"/>
  <c r="T32" i="6"/>
  <c r="N32" i="6"/>
  <c r="Z32" i="6" s="1"/>
  <c r="H32" i="6"/>
  <c r="Y32" i="6" s="1"/>
  <c r="T31" i="6"/>
  <c r="N31" i="6"/>
  <c r="Z31" i="6" s="1"/>
  <c r="H31" i="6"/>
  <c r="Y31" i="6" s="1"/>
  <c r="T30" i="6"/>
  <c r="N30" i="6"/>
  <c r="Z30" i="6" s="1"/>
  <c r="I30" i="6"/>
  <c r="H30" i="6"/>
  <c r="Y30" i="6" s="1"/>
  <c r="T29" i="6"/>
  <c r="N29" i="6"/>
  <c r="Z29" i="6" s="1"/>
  <c r="H29" i="6"/>
  <c r="Y29" i="6" s="1"/>
  <c r="T28" i="6"/>
  <c r="N28" i="6"/>
  <c r="Z28" i="6" s="1"/>
  <c r="H28" i="6"/>
  <c r="Y28" i="6" s="1"/>
  <c r="T27" i="6"/>
  <c r="N27" i="6"/>
  <c r="Z27" i="6" s="1"/>
  <c r="I27" i="6"/>
  <c r="H27" i="6"/>
  <c r="Y27" i="6" s="1"/>
  <c r="T26" i="6"/>
  <c r="N26" i="6"/>
  <c r="Z26" i="6" s="1"/>
  <c r="H26" i="6"/>
  <c r="Y26" i="6" s="1"/>
  <c r="T25" i="6"/>
  <c r="N25" i="6"/>
  <c r="Z25" i="6" s="1"/>
  <c r="H25" i="6"/>
  <c r="Y25" i="6" s="1"/>
  <c r="T24" i="6"/>
  <c r="N24" i="6"/>
  <c r="Z24" i="6" s="1"/>
  <c r="I24" i="6"/>
  <c r="H24" i="6"/>
  <c r="Y24" i="6" s="1"/>
  <c r="T23" i="6"/>
  <c r="N23" i="6"/>
  <c r="Z23" i="6" s="1"/>
  <c r="H23" i="6"/>
  <c r="Y23" i="6" s="1"/>
  <c r="T22" i="6"/>
  <c r="N22" i="6"/>
  <c r="Z22" i="6" s="1"/>
  <c r="H22" i="6"/>
  <c r="Y22" i="6" s="1"/>
  <c r="T21" i="6"/>
  <c r="N21" i="6"/>
  <c r="Z21" i="6" s="1"/>
  <c r="I21" i="6"/>
  <c r="H21" i="6"/>
  <c r="Y21" i="6" s="1"/>
  <c r="T20" i="6"/>
  <c r="N20" i="6"/>
  <c r="Z20" i="6" s="1"/>
  <c r="H20" i="6"/>
  <c r="Y20" i="6" s="1"/>
  <c r="T19" i="6"/>
  <c r="N19" i="6"/>
  <c r="Z19" i="6" s="1"/>
  <c r="H19" i="6"/>
  <c r="Y19" i="6" s="1"/>
  <c r="T18" i="6"/>
  <c r="N18" i="6"/>
  <c r="Z18" i="6" s="1"/>
  <c r="I18" i="6"/>
  <c r="H18" i="6"/>
  <c r="Y18" i="6" s="1"/>
  <c r="T17" i="6"/>
  <c r="N17" i="6"/>
  <c r="Z17" i="6" s="1"/>
  <c r="H17" i="6"/>
  <c r="Y17" i="6" s="1"/>
  <c r="N16" i="6"/>
  <c r="Z16" i="6" s="1"/>
  <c r="H16" i="6"/>
  <c r="H15" i="6"/>
  <c r="T3" i="6" s="1"/>
  <c r="Z14" i="6"/>
  <c r="Y14" i="6"/>
  <c r="N14" i="6"/>
  <c r="H14" i="6"/>
  <c r="Y13" i="6"/>
  <c r="T13" i="6"/>
  <c r="H13" i="6"/>
  <c r="I13" i="6" s="1"/>
  <c r="Y12" i="6"/>
  <c r="N12" i="6"/>
  <c r="Z12" i="6" s="1"/>
  <c r="H12" i="6"/>
  <c r="I12" i="6" s="1"/>
  <c r="T11" i="6"/>
  <c r="H11" i="6"/>
  <c r="Y11" i="6" s="1"/>
  <c r="H10" i="6"/>
  <c r="Y10" i="6" s="1"/>
  <c r="Y9" i="6"/>
  <c r="I9" i="6"/>
  <c r="H9" i="6"/>
  <c r="I8" i="6"/>
  <c r="H8" i="6"/>
  <c r="Z7" i="6"/>
  <c r="N7" i="6"/>
  <c r="I7" i="6"/>
  <c r="H7" i="6"/>
  <c r="Z6" i="6"/>
  <c r="N6" i="6"/>
  <c r="H6" i="6"/>
  <c r="Y5" i="6"/>
  <c r="H5" i="6"/>
  <c r="Z4" i="6"/>
  <c r="Y4" i="6"/>
  <c r="N4" i="6"/>
  <c r="H4" i="6"/>
  <c r="I4" i="6" s="1"/>
  <c r="Y3" i="6"/>
  <c r="I3" i="6"/>
  <c r="H3" i="6"/>
  <c r="Y2" i="6"/>
  <c r="T2" i="6"/>
  <c r="N2" i="6"/>
  <c r="Z2" i="6" s="1"/>
  <c r="I2" i="6"/>
  <c r="H2" i="6"/>
  <c r="Z1" i="6"/>
  <c r="Y1" i="6"/>
  <c r="W41" i="6" s="1"/>
  <c r="Z41" i="5"/>
  <c r="Y41" i="5"/>
  <c r="T41" i="5"/>
  <c r="N41" i="5"/>
  <c r="H41" i="5"/>
  <c r="I41" i="5" s="1"/>
  <c r="Z40" i="5"/>
  <c r="Y40" i="5"/>
  <c r="T40" i="5"/>
  <c r="N40" i="5"/>
  <c r="H40" i="5"/>
  <c r="I40" i="5" s="1"/>
  <c r="Z39" i="5"/>
  <c r="Y39" i="5"/>
  <c r="T39" i="5"/>
  <c r="N39" i="5"/>
  <c r="H39" i="5"/>
  <c r="I39" i="5" s="1"/>
  <c r="Z38" i="5"/>
  <c r="Y38" i="5"/>
  <c r="T38" i="5"/>
  <c r="N38" i="5"/>
  <c r="H38" i="5"/>
  <c r="I38" i="5" s="1"/>
  <c r="Z37" i="5"/>
  <c r="Y37" i="5"/>
  <c r="T37" i="5"/>
  <c r="N37" i="5"/>
  <c r="H37" i="5"/>
  <c r="I37" i="5" s="1"/>
  <c r="Z36" i="5"/>
  <c r="Y36" i="5"/>
  <c r="T36" i="5"/>
  <c r="N36" i="5"/>
  <c r="H36" i="5"/>
  <c r="I36" i="5" s="1"/>
  <c r="Z35" i="5"/>
  <c r="Y35" i="5"/>
  <c r="T35" i="5"/>
  <c r="N35" i="5"/>
  <c r="H35" i="5"/>
  <c r="I35" i="5" s="1"/>
  <c r="Z34" i="5"/>
  <c r="Y34" i="5"/>
  <c r="T34" i="5"/>
  <c r="N34" i="5"/>
  <c r="H34" i="5"/>
  <c r="I34" i="5" s="1"/>
  <c r="Z33" i="5"/>
  <c r="Y33" i="5"/>
  <c r="T33" i="5"/>
  <c r="N33" i="5"/>
  <c r="H33" i="5"/>
  <c r="I33" i="5" s="1"/>
  <c r="Z32" i="5"/>
  <c r="Y32" i="5"/>
  <c r="T32" i="5"/>
  <c r="N32" i="5"/>
  <c r="H32" i="5"/>
  <c r="I32" i="5" s="1"/>
  <c r="Z31" i="5"/>
  <c r="Y31" i="5"/>
  <c r="T31" i="5"/>
  <c r="N31" i="5"/>
  <c r="H31" i="5"/>
  <c r="I31" i="5" s="1"/>
  <c r="Z30" i="5"/>
  <c r="Y30" i="5"/>
  <c r="T30" i="5"/>
  <c r="N30" i="5"/>
  <c r="H30" i="5"/>
  <c r="I30" i="5" s="1"/>
  <c r="Z29" i="5"/>
  <c r="Y29" i="5"/>
  <c r="T29" i="5"/>
  <c r="N29" i="5"/>
  <c r="H29" i="5"/>
  <c r="I29" i="5" s="1"/>
  <c r="Z28" i="5"/>
  <c r="Y28" i="5"/>
  <c r="T28" i="5"/>
  <c r="N28" i="5"/>
  <c r="H28" i="5"/>
  <c r="I28" i="5" s="1"/>
  <c r="Z27" i="5"/>
  <c r="Y27" i="5"/>
  <c r="T27" i="5"/>
  <c r="N27" i="5"/>
  <c r="H27" i="5"/>
  <c r="I27" i="5" s="1"/>
  <c r="Z26" i="5"/>
  <c r="Y26" i="5"/>
  <c r="T26" i="5"/>
  <c r="N26" i="5"/>
  <c r="H26" i="5"/>
  <c r="I26" i="5" s="1"/>
  <c r="Y25" i="5"/>
  <c r="I25" i="5"/>
  <c r="H25" i="5"/>
  <c r="Y24" i="5"/>
  <c r="N24" i="5"/>
  <c r="Z24" i="5" s="1"/>
  <c r="I24" i="5"/>
  <c r="H24" i="5"/>
  <c r="Y23" i="5"/>
  <c r="T23" i="5"/>
  <c r="N23" i="5"/>
  <c r="Z23" i="5" s="1"/>
  <c r="I23" i="5"/>
  <c r="H23" i="5"/>
  <c r="H22" i="5"/>
  <c r="I22" i="5" s="1"/>
  <c r="Z21" i="5"/>
  <c r="N21" i="5"/>
  <c r="I21" i="5"/>
  <c r="H21" i="5"/>
  <c r="Z20" i="5"/>
  <c r="N20" i="5"/>
  <c r="I20" i="5"/>
  <c r="H20" i="5"/>
  <c r="Z19" i="5"/>
  <c r="N19" i="5"/>
  <c r="H19" i="5"/>
  <c r="Y18" i="5"/>
  <c r="H18" i="5"/>
  <c r="Z17" i="5"/>
  <c r="Y17" i="5"/>
  <c r="N17" i="5"/>
  <c r="H17" i="5"/>
  <c r="I17" i="5" s="1"/>
  <c r="Y16" i="5"/>
  <c r="I16" i="5"/>
  <c r="H16" i="5"/>
  <c r="H15" i="5"/>
  <c r="Z14" i="5"/>
  <c r="N14" i="5"/>
  <c r="I14" i="5"/>
  <c r="H14" i="5"/>
  <c r="Z13" i="5"/>
  <c r="N13" i="5"/>
  <c r="H13" i="5"/>
  <c r="Y12" i="5"/>
  <c r="H12" i="5"/>
  <c r="Z11" i="5"/>
  <c r="Y11" i="5"/>
  <c r="N11" i="5"/>
  <c r="H11" i="5"/>
  <c r="I11" i="5" s="1"/>
  <c r="Z10" i="5"/>
  <c r="Y10" i="5"/>
  <c r="N10" i="5"/>
  <c r="H10" i="5"/>
  <c r="I10" i="5" s="1"/>
  <c r="Z9" i="5"/>
  <c r="Y9" i="5"/>
  <c r="N9" i="5"/>
  <c r="H9" i="5"/>
  <c r="I9" i="5" s="1"/>
  <c r="Z8" i="5"/>
  <c r="Y8" i="5"/>
  <c r="N8" i="5"/>
  <c r="H8" i="5"/>
  <c r="I8" i="5" s="1"/>
  <c r="Y7" i="5"/>
  <c r="I7" i="5"/>
  <c r="H7" i="5"/>
  <c r="H6" i="5"/>
  <c r="T17" i="5" s="1"/>
  <c r="Y5" i="5"/>
  <c r="H5" i="5"/>
  <c r="Z4" i="5"/>
  <c r="Y4" i="5"/>
  <c r="N4" i="5"/>
  <c r="H4" i="5"/>
  <c r="I4" i="5" s="1"/>
  <c r="Y3" i="5"/>
  <c r="I3" i="5"/>
  <c r="H3" i="5"/>
  <c r="Y2" i="5"/>
  <c r="N2" i="5"/>
  <c r="Z2" i="5" s="1"/>
  <c r="I2" i="5"/>
  <c r="H2" i="5"/>
  <c r="Z1" i="5"/>
  <c r="Y1" i="5"/>
  <c r="X41" i="5" s="1"/>
  <c r="Z41" i="4"/>
  <c r="Y41" i="4"/>
  <c r="T41" i="4"/>
  <c r="N41" i="4"/>
  <c r="H41" i="4"/>
  <c r="I41" i="4" s="1"/>
  <c r="Z40" i="4"/>
  <c r="Y40" i="4"/>
  <c r="T40" i="4"/>
  <c r="N40" i="4"/>
  <c r="H40" i="4"/>
  <c r="I40" i="4" s="1"/>
  <c r="Z39" i="4"/>
  <c r="Y39" i="4"/>
  <c r="T39" i="4"/>
  <c r="N39" i="4"/>
  <c r="H39" i="4"/>
  <c r="I39" i="4" s="1"/>
  <c r="Z38" i="4"/>
  <c r="Y38" i="4"/>
  <c r="T38" i="4"/>
  <c r="N38" i="4"/>
  <c r="H38" i="4"/>
  <c r="I38" i="4" s="1"/>
  <c r="Z37" i="4"/>
  <c r="Y37" i="4"/>
  <c r="T37" i="4"/>
  <c r="N37" i="4"/>
  <c r="H37" i="4"/>
  <c r="I37" i="4" s="1"/>
  <c r="Z36" i="4"/>
  <c r="Y36" i="4"/>
  <c r="T36" i="4"/>
  <c r="N36" i="4"/>
  <c r="H36" i="4"/>
  <c r="I36" i="4" s="1"/>
  <c r="Z35" i="4"/>
  <c r="Y35" i="4"/>
  <c r="T35" i="4"/>
  <c r="N35" i="4"/>
  <c r="H35" i="4"/>
  <c r="I35" i="4" s="1"/>
  <c r="Z34" i="4"/>
  <c r="Y34" i="4"/>
  <c r="T34" i="4"/>
  <c r="N34" i="4"/>
  <c r="H34" i="4"/>
  <c r="I34" i="4" s="1"/>
  <c r="Z33" i="4"/>
  <c r="Y33" i="4"/>
  <c r="T33" i="4"/>
  <c r="N33" i="4"/>
  <c r="H33" i="4"/>
  <c r="I33" i="4" s="1"/>
  <c r="Z32" i="4"/>
  <c r="Y32" i="4"/>
  <c r="T32" i="4"/>
  <c r="N32" i="4"/>
  <c r="H32" i="4"/>
  <c r="I32" i="4" s="1"/>
  <c r="Z31" i="4"/>
  <c r="Y31" i="4"/>
  <c r="N31" i="4"/>
  <c r="H31" i="4"/>
  <c r="I31" i="4" s="1"/>
  <c r="Y30" i="4"/>
  <c r="I30" i="4"/>
  <c r="H30" i="4"/>
  <c r="Y29" i="4"/>
  <c r="N29" i="4"/>
  <c r="Z29" i="4" s="1"/>
  <c r="I29" i="4"/>
  <c r="H29" i="4"/>
  <c r="Y28" i="4"/>
  <c r="N28" i="4"/>
  <c r="Z28" i="4" s="1"/>
  <c r="I28" i="4"/>
  <c r="H28" i="4"/>
  <c r="Y27" i="4"/>
  <c r="N27" i="4"/>
  <c r="Z27" i="4" s="1"/>
  <c r="I27" i="4"/>
  <c r="H27" i="4"/>
  <c r="I26" i="4"/>
  <c r="H26" i="4"/>
  <c r="Y25" i="4"/>
  <c r="H25" i="4"/>
  <c r="Y24" i="4"/>
  <c r="I24" i="4"/>
  <c r="H24" i="4"/>
  <c r="Y23" i="4"/>
  <c r="N23" i="4"/>
  <c r="Z23" i="4" s="1"/>
  <c r="I23" i="4"/>
  <c r="H23" i="4"/>
  <c r="H22" i="4"/>
  <c r="Z21" i="4"/>
  <c r="N21" i="4"/>
  <c r="I21" i="4"/>
  <c r="H21" i="4"/>
  <c r="Z20" i="4"/>
  <c r="N20" i="4"/>
  <c r="I20" i="4"/>
  <c r="H20" i="4"/>
  <c r="Z19" i="4"/>
  <c r="N19" i="4"/>
  <c r="H19" i="4"/>
  <c r="Y18" i="4"/>
  <c r="H18" i="4"/>
  <c r="Z17" i="4"/>
  <c r="Y17" i="4"/>
  <c r="N17" i="4"/>
  <c r="H17" i="4"/>
  <c r="I17" i="4" s="1"/>
  <c r="Z16" i="4"/>
  <c r="Y16" i="4"/>
  <c r="N16" i="4"/>
  <c r="H16" i="4"/>
  <c r="I16" i="4" s="1"/>
  <c r="Z15" i="4"/>
  <c r="Y15" i="4"/>
  <c r="N15" i="4"/>
  <c r="H15" i="4"/>
  <c r="I15" i="4" s="1"/>
  <c r="Y14" i="4"/>
  <c r="T14" i="4"/>
  <c r="I14" i="4"/>
  <c r="H14" i="4"/>
  <c r="I13" i="4"/>
  <c r="H13" i="4"/>
  <c r="Z12" i="4"/>
  <c r="N12" i="4"/>
  <c r="H12" i="4"/>
  <c r="Z11" i="4"/>
  <c r="N11" i="4"/>
  <c r="H11" i="4"/>
  <c r="T5" i="4" s="1"/>
  <c r="Z10" i="4"/>
  <c r="N10" i="4"/>
  <c r="I10" i="4"/>
  <c r="H10" i="4"/>
  <c r="Y9" i="4"/>
  <c r="H9" i="4"/>
  <c r="T9" i="4" s="1"/>
  <c r="Y8" i="4"/>
  <c r="I8" i="4"/>
  <c r="H8" i="4"/>
  <c r="Y7" i="4"/>
  <c r="T7" i="4"/>
  <c r="N7" i="4"/>
  <c r="Z7" i="4" s="1"/>
  <c r="I7" i="4"/>
  <c r="H7" i="4"/>
  <c r="Y6" i="4"/>
  <c r="N6" i="4"/>
  <c r="Z6" i="4" s="1"/>
  <c r="I6" i="4"/>
  <c r="H6" i="4"/>
  <c r="Y5" i="4"/>
  <c r="N5" i="4"/>
  <c r="Z5" i="4" s="1"/>
  <c r="I5" i="4"/>
  <c r="H5" i="4"/>
  <c r="Y4" i="4"/>
  <c r="N4" i="4"/>
  <c r="Z4" i="4" s="1"/>
  <c r="I4" i="4"/>
  <c r="H4" i="4"/>
  <c r="Y3" i="4"/>
  <c r="N3" i="4"/>
  <c r="Z3" i="4" s="1"/>
  <c r="I3" i="4"/>
  <c r="H3" i="4"/>
  <c r="Y2" i="4"/>
  <c r="N2" i="4"/>
  <c r="Z2" i="4" s="1"/>
  <c r="I2" i="4"/>
  <c r="H2" i="4"/>
  <c r="Z1" i="4"/>
  <c r="Y1" i="4"/>
  <c r="X41" i="4" s="1"/>
  <c r="Z41" i="1"/>
  <c r="Y41" i="1"/>
  <c r="N41" i="1"/>
  <c r="H41" i="1"/>
  <c r="I41" i="1" s="1"/>
  <c r="Z40" i="1"/>
  <c r="Y40" i="1"/>
  <c r="N40" i="1"/>
  <c r="H40" i="1"/>
  <c r="I40" i="1" s="1"/>
  <c r="Y39" i="1"/>
  <c r="I39" i="1"/>
  <c r="H39" i="1"/>
  <c r="Y38" i="1"/>
  <c r="N38" i="1"/>
  <c r="Z38" i="1" s="1"/>
  <c r="I38" i="1"/>
  <c r="H38" i="1"/>
  <c r="I37" i="1"/>
  <c r="H37" i="1"/>
  <c r="Y36" i="1"/>
  <c r="H36" i="1"/>
  <c r="Y35" i="1"/>
  <c r="I35" i="1"/>
  <c r="H35" i="1"/>
  <c r="Y34" i="1"/>
  <c r="N34" i="1"/>
  <c r="Z34" i="1" s="1"/>
  <c r="I34" i="1"/>
  <c r="H34" i="1"/>
  <c r="Y33" i="1"/>
  <c r="N33" i="1"/>
  <c r="Z33" i="1" s="1"/>
  <c r="I33" i="1"/>
  <c r="H33" i="1"/>
  <c r="Y32" i="1"/>
  <c r="N32" i="1"/>
  <c r="Z32" i="1" s="1"/>
  <c r="I32" i="1"/>
  <c r="H32" i="1"/>
  <c r="H31" i="1"/>
  <c r="Y30" i="1"/>
  <c r="H30" i="1"/>
  <c r="Z29" i="1"/>
  <c r="Y29" i="1"/>
  <c r="N29" i="1"/>
  <c r="H29" i="1"/>
  <c r="I29" i="1" s="1"/>
  <c r="Z28" i="1"/>
  <c r="Y28" i="1"/>
  <c r="T28" i="1"/>
  <c r="N28" i="1"/>
  <c r="H28" i="1"/>
  <c r="I28" i="1" s="1"/>
  <c r="Y27" i="1"/>
  <c r="I27" i="1"/>
  <c r="H27" i="1"/>
  <c r="H26" i="1"/>
  <c r="Z25" i="1"/>
  <c r="N25" i="1"/>
  <c r="H25" i="1"/>
  <c r="Z24" i="1"/>
  <c r="N24" i="1"/>
  <c r="I24" i="1"/>
  <c r="H24" i="1"/>
  <c r="Z23" i="1"/>
  <c r="N23" i="1"/>
  <c r="H23" i="1"/>
  <c r="Y22" i="1"/>
  <c r="H22" i="1"/>
  <c r="Z21" i="1"/>
  <c r="Y21" i="1"/>
  <c r="N21" i="1"/>
  <c r="H21" i="1"/>
  <c r="I21" i="1" s="1"/>
  <c r="Y20" i="1"/>
  <c r="I20" i="1"/>
  <c r="H20" i="1"/>
  <c r="I19" i="1"/>
  <c r="H19" i="1"/>
  <c r="Z18" i="1"/>
  <c r="N18" i="1"/>
  <c r="I18" i="1"/>
  <c r="H18" i="1"/>
  <c r="Z17" i="1"/>
  <c r="N17" i="1"/>
  <c r="H17" i="1"/>
  <c r="T13" i="1" s="1"/>
  <c r="Z16" i="1"/>
  <c r="N16" i="1"/>
  <c r="I16" i="1"/>
  <c r="H16" i="1"/>
  <c r="T38" i="1" s="1"/>
  <c r="Y15" i="1"/>
  <c r="H15" i="1"/>
  <c r="Z14" i="1"/>
  <c r="Y14" i="1"/>
  <c r="N14" i="1"/>
  <c r="H14" i="1"/>
  <c r="I14" i="1" s="1"/>
  <c r="Z13" i="1"/>
  <c r="Y13" i="1"/>
  <c r="N13" i="1"/>
  <c r="H13" i="1"/>
  <c r="I13" i="1" s="1"/>
  <c r="Y12" i="1"/>
  <c r="I12" i="1"/>
  <c r="H12" i="1"/>
  <c r="Y11" i="1"/>
  <c r="N11" i="1"/>
  <c r="Z11" i="1" s="1"/>
  <c r="I11" i="1"/>
  <c r="H11" i="1"/>
  <c r="Y10" i="1"/>
  <c r="N10" i="1"/>
  <c r="Z10" i="1" s="1"/>
  <c r="I10" i="1"/>
  <c r="H10" i="1"/>
  <c r="Y9" i="1"/>
  <c r="N9" i="1"/>
  <c r="Z9" i="1" s="1"/>
  <c r="I9" i="1"/>
  <c r="H9" i="1"/>
  <c r="Y8" i="1"/>
  <c r="T8" i="1"/>
  <c r="N8" i="1"/>
  <c r="Z8" i="1" s="1"/>
  <c r="I8" i="1"/>
  <c r="H8" i="1"/>
  <c r="Y7" i="1"/>
  <c r="N7" i="1"/>
  <c r="Z7" i="1" s="1"/>
  <c r="I7" i="1"/>
  <c r="H7" i="1"/>
  <c r="Y6" i="1"/>
  <c r="N6" i="1"/>
  <c r="Z6" i="1" s="1"/>
  <c r="I6" i="1"/>
  <c r="H6" i="1"/>
  <c r="Y5" i="1"/>
  <c r="N5" i="1"/>
  <c r="Z5" i="1" s="1"/>
  <c r="I5" i="1"/>
  <c r="H5" i="1"/>
  <c r="Y4" i="1"/>
  <c r="N4" i="1"/>
  <c r="Z4" i="1" s="1"/>
  <c r="I4" i="1"/>
  <c r="H4" i="1"/>
  <c r="Y3" i="1"/>
  <c r="N3" i="1"/>
  <c r="Z3" i="1" s="1"/>
  <c r="I3" i="1"/>
  <c r="H3" i="1"/>
  <c r="Y2" i="1"/>
  <c r="T2" i="1"/>
  <c r="N2" i="1"/>
  <c r="Z2" i="1" s="1"/>
  <c r="I2" i="1"/>
  <c r="H2" i="1"/>
  <c r="Z1" i="1"/>
  <c r="Y1" i="1"/>
  <c r="W5" i="1" s="1"/>
  <c r="Z41" i="2"/>
  <c r="Y41" i="2"/>
  <c r="T41" i="2"/>
  <c r="N41" i="2"/>
  <c r="H41" i="2"/>
  <c r="I41" i="2" s="1"/>
  <c r="Z40" i="2"/>
  <c r="Y40" i="2"/>
  <c r="T40" i="2"/>
  <c r="N40" i="2"/>
  <c r="H40" i="2"/>
  <c r="I40" i="2" s="1"/>
  <c r="Z39" i="2"/>
  <c r="Y39" i="2"/>
  <c r="T39" i="2"/>
  <c r="N39" i="2"/>
  <c r="H39" i="2"/>
  <c r="I39" i="2" s="1"/>
  <c r="Z38" i="2"/>
  <c r="Y38" i="2"/>
  <c r="T38" i="2"/>
  <c r="N38" i="2"/>
  <c r="H38" i="2"/>
  <c r="I38" i="2" s="1"/>
  <c r="Z37" i="2"/>
  <c r="Y37" i="2"/>
  <c r="T37" i="2"/>
  <c r="N37" i="2"/>
  <c r="H37" i="2"/>
  <c r="I37" i="2" s="1"/>
  <c r="Z36" i="2"/>
  <c r="Y36" i="2"/>
  <c r="T36" i="2"/>
  <c r="N36" i="2"/>
  <c r="H36" i="2"/>
  <c r="I36" i="2" s="1"/>
  <c r="Z35" i="2"/>
  <c r="Y35" i="2"/>
  <c r="T35" i="2"/>
  <c r="N35" i="2"/>
  <c r="H35" i="2"/>
  <c r="I35" i="2" s="1"/>
  <c r="Z34" i="2"/>
  <c r="Y34" i="2"/>
  <c r="T34" i="2"/>
  <c r="N34" i="2"/>
  <c r="H34" i="2"/>
  <c r="I34" i="2" s="1"/>
  <c r="Z33" i="2"/>
  <c r="Y33" i="2"/>
  <c r="T33" i="2"/>
  <c r="N33" i="2"/>
  <c r="H33" i="2"/>
  <c r="I33" i="2" s="1"/>
  <c r="Z32" i="2"/>
  <c r="Y32" i="2"/>
  <c r="T32" i="2"/>
  <c r="N32" i="2"/>
  <c r="H32" i="2"/>
  <c r="I32" i="2" s="1"/>
  <c r="Z31" i="2"/>
  <c r="Y31" i="2"/>
  <c r="T31" i="2"/>
  <c r="N31" i="2"/>
  <c r="H31" i="2"/>
  <c r="I31" i="2" s="1"/>
  <c r="Z30" i="2"/>
  <c r="Y30" i="2"/>
  <c r="T30" i="2"/>
  <c r="N30" i="2"/>
  <c r="H30" i="2"/>
  <c r="I30" i="2" s="1"/>
  <c r="Z29" i="2"/>
  <c r="Y29" i="2"/>
  <c r="T29" i="2"/>
  <c r="N29" i="2"/>
  <c r="H29" i="2"/>
  <c r="I29" i="2" s="1"/>
  <c r="Z28" i="2"/>
  <c r="Y28" i="2"/>
  <c r="T28" i="2"/>
  <c r="N28" i="2"/>
  <c r="H28" i="2"/>
  <c r="I28" i="2" s="1"/>
  <c r="Z27" i="2"/>
  <c r="Y27" i="2"/>
  <c r="T27" i="2"/>
  <c r="N27" i="2"/>
  <c r="H27" i="2"/>
  <c r="I27" i="2" s="1"/>
  <c r="Z26" i="2"/>
  <c r="Y26" i="2"/>
  <c r="T26" i="2"/>
  <c r="N26" i="2"/>
  <c r="H26" i="2"/>
  <c r="I26" i="2" s="1"/>
  <c r="Y25" i="2"/>
  <c r="I25" i="2"/>
  <c r="H25" i="2"/>
  <c r="I24" i="2"/>
  <c r="H24" i="2"/>
  <c r="Y23" i="2"/>
  <c r="H23" i="2"/>
  <c r="Y22" i="2"/>
  <c r="I22" i="2"/>
  <c r="H22" i="2"/>
  <c r="I21" i="2"/>
  <c r="H21" i="2"/>
  <c r="Y20" i="2"/>
  <c r="H20" i="2"/>
  <c r="Y19" i="2"/>
  <c r="I19" i="2"/>
  <c r="H19" i="2"/>
  <c r="H18" i="2"/>
  <c r="Y17" i="2"/>
  <c r="H17" i="2"/>
  <c r="Z16" i="2"/>
  <c r="Y16" i="2"/>
  <c r="N16" i="2"/>
  <c r="H16" i="2"/>
  <c r="I16" i="2" s="1"/>
  <c r="Z15" i="2"/>
  <c r="Y15" i="2"/>
  <c r="N15" i="2"/>
  <c r="H15" i="2"/>
  <c r="I15" i="2" s="1"/>
  <c r="Z14" i="2"/>
  <c r="Y14" i="2"/>
  <c r="N14" i="2"/>
  <c r="H14" i="2"/>
  <c r="I14" i="2" s="1"/>
  <c r="Z13" i="2"/>
  <c r="Y13" i="2"/>
  <c r="N13" i="2"/>
  <c r="H13" i="2"/>
  <c r="I13" i="2" s="1"/>
  <c r="Z12" i="2"/>
  <c r="Y12" i="2"/>
  <c r="T12" i="2"/>
  <c r="N12" i="2"/>
  <c r="H12" i="2"/>
  <c r="I12" i="2" s="1"/>
  <c r="Y11" i="2"/>
  <c r="I11" i="2"/>
  <c r="H11" i="2"/>
  <c r="H10" i="2"/>
  <c r="Z9" i="2"/>
  <c r="N9" i="2"/>
  <c r="H9" i="2"/>
  <c r="Y8" i="2"/>
  <c r="H8" i="2"/>
  <c r="Z7" i="2"/>
  <c r="Y7" i="2"/>
  <c r="N7" i="2"/>
  <c r="H7" i="2"/>
  <c r="I7" i="2" s="1"/>
  <c r="Z6" i="2"/>
  <c r="Y6" i="2"/>
  <c r="N6" i="2"/>
  <c r="H6" i="2"/>
  <c r="I6" i="2" s="1"/>
  <c r="Z5" i="2"/>
  <c r="Y5" i="2"/>
  <c r="N5" i="2"/>
  <c r="H5" i="2"/>
  <c r="I5" i="2" s="1"/>
  <c r="Z4" i="2"/>
  <c r="Y4" i="2"/>
  <c r="N4" i="2"/>
  <c r="H4" i="2"/>
  <c r="I4" i="2" s="1"/>
  <c r="Z3" i="2"/>
  <c r="Y3" i="2"/>
  <c r="N3" i="2"/>
  <c r="H3" i="2"/>
  <c r="I3" i="2" s="1"/>
  <c r="Z2" i="2"/>
  <c r="Y2" i="2"/>
  <c r="T2" i="2"/>
  <c r="N2" i="2"/>
  <c r="H2" i="2"/>
  <c r="I2" i="2" s="1"/>
  <c r="Z1" i="2"/>
  <c r="Y1" i="2"/>
  <c r="W41" i="2" s="1"/>
  <c r="Z41" i="3"/>
  <c r="T41" i="3"/>
  <c r="N41" i="3"/>
  <c r="I41" i="3"/>
  <c r="H41" i="3"/>
  <c r="Y41" i="3" s="1"/>
  <c r="Z40" i="3"/>
  <c r="T40" i="3"/>
  <c r="N40" i="3"/>
  <c r="H40" i="3"/>
  <c r="Y40" i="3" s="1"/>
  <c r="Z39" i="3"/>
  <c r="T39" i="3"/>
  <c r="N39" i="3"/>
  <c r="I39" i="3"/>
  <c r="H39" i="3"/>
  <c r="Y39" i="3" s="1"/>
  <c r="Z38" i="3"/>
  <c r="T38" i="3"/>
  <c r="N38" i="3"/>
  <c r="H38" i="3"/>
  <c r="Y38" i="3" s="1"/>
  <c r="Z37" i="3"/>
  <c r="T37" i="3"/>
  <c r="N37" i="3"/>
  <c r="H37" i="3"/>
  <c r="Y37" i="3" s="1"/>
  <c r="Z36" i="3"/>
  <c r="T36" i="3"/>
  <c r="N36" i="3"/>
  <c r="I36" i="3"/>
  <c r="H36" i="3"/>
  <c r="Y36" i="3" s="1"/>
  <c r="Z35" i="3"/>
  <c r="T35" i="3"/>
  <c r="N35" i="3"/>
  <c r="I35" i="3"/>
  <c r="H35" i="3"/>
  <c r="Y35" i="3" s="1"/>
  <c r="Z34" i="3"/>
  <c r="T34" i="3"/>
  <c r="N34" i="3"/>
  <c r="H34" i="3"/>
  <c r="Y34" i="3" s="1"/>
  <c r="Z33" i="3"/>
  <c r="T33" i="3"/>
  <c r="N33" i="3"/>
  <c r="I33" i="3"/>
  <c r="H33" i="3"/>
  <c r="Y33" i="3" s="1"/>
  <c r="Z32" i="3"/>
  <c r="T32" i="3"/>
  <c r="N32" i="3"/>
  <c r="H32" i="3"/>
  <c r="Y32" i="3" s="1"/>
  <c r="Z31" i="3"/>
  <c r="T31" i="3"/>
  <c r="N31" i="3"/>
  <c r="H31" i="3"/>
  <c r="Y31" i="3" s="1"/>
  <c r="Z30" i="3"/>
  <c r="T30" i="3"/>
  <c r="N30" i="3"/>
  <c r="I30" i="3"/>
  <c r="H30" i="3"/>
  <c r="Y30" i="3" s="1"/>
  <c r="Z29" i="3"/>
  <c r="T29" i="3"/>
  <c r="N29" i="3"/>
  <c r="I29" i="3"/>
  <c r="H29" i="3"/>
  <c r="Y29" i="3" s="1"/>
  <c r="Z28" i="3"/>
  <c r="T28" i="3"/>
  <c r="N28" i="3"/>
  <c r="H28" i="3"/>
  <c r="Y28" i="3" s="1"/>
  <c r="Z27" i="3"/>
  <c r="T27" i="3"/>
  <c r="N27" i="3"/>
  <c r="I27" i="3"/>
  <c r="H27" i="3"/>
  <c r="Y27" i="3" s="1"/>
  <c r="Z26" i="3"/>
  <c r="T26" i="3"/>
  <c r="N26" i="3"/>
  <c r="H26" i="3"/>
  <c r="Y26" i="3" s="1"/>
  <c r="Z25" i="3"/>
  <c r="T25" i="3"/>
  <c r="N25" i="3"/>
  <c r="H25" i="3"/>
  <c r="Y25" i="3" s="1"/>
  <c r="Z24" i="3"/>
  <c r="T24" i="3"/>
  <c r="N24" i="3"/>
  <c r="I24" i="3"/>
  <c r="H24" i="3"/>
  <c r="Y24" i="3" s="1"/>
  <c r="Z23" i="3"/>
  <c r="T23" i="3"/>
  <c r="N23" i="3"/>
  <c r="I23" i="3"/>
  <c r="H23" i="3"/>
  <c r="Y23" i="3" s="1"/>
  <c r="Z22" i="3"/>
  <c r="T22" i="3"/>
  <c r="N22" i="3"/>
  <c r="H22" i="3"/>
  <c r="Y22" i="3" s="1"/>
  <c r="Z21" i="3"/>
  <c r="T21" i="3"/>
  <c r="N21" i="3"/>
  <c r="I21" i="3"/>
  <c r="H21" i="3"/>
  <c r="Y21" i="3" s="1"/>
  <c r="Z20" i="3"/>
  <c r="T20" i="3"/>
  <c r="N20" i="3"/>
  <c r="H20" i="3"/>
  <c r="Y20" i="3" s="1"/>
  <c r="Z19" i="3"/>
  <c r="T19" i="3"/>
  <c r="N19" i="3"/>
  <c r="H19" i="3"/>
  <c r="Y19" i="3" s="1"/>
  <c r="Z18" i="3"/>
  <c r="T18" i="3"/>
  <c r="N18" i="3"/>
  <c r="I18" i="3"/>
  <c r="H18" i="3"/>
  <c r="Y18" i="3" s="1"/>
  <c r="Z17" i="3"/>
  <c r="T17" i="3"/>
  <c r="N17" i="3"/>
  <c r="I17" i="3"/>
  <c r="H17" i="3"/>
  <c r="Y17" i="3" s="1"/>
  <c r="Z16" i="3"/>
  <c r="T16" i="3"/>
  <c r="N16" i="3"/>
  <c r="H16" i="3"/>
  <c r="Y16" i="3" s="1"/>
  <c r="Z15" i="3"/>
  <c r="H15" i="3"/>
  <c r="Z14" i="3"/>
  <c r="Y14" i="3"/>
  <c r="H14" i="3"/>
  <c r="Z13" i="3"/>
  <c r="Y13" i="3"/>
  <c r="H13" i="3"/>
  <c r="I13" i="3" s="1"/>
  <c r="Z12" i="3"/>
  <c r="Y12" i="3"/>
  <c r="I12" i="3"/>
  <c r="H12" i="3"/>
  <c r="Z11" i="3"/>
  <c r="T11" i="3"/>
  <c r="H11" i="3"/>
  <c r="Y11" i="3" s="1"/>
  <c r="Z10" i="3"/>
  <c r="H10" i="3"/>
  <c r="Z9" i="3"/>
  <c r="H9" i="3"/>
  <c r="Z8" i="3"/>
  <c r="Y8" i="3"/>
  <c r="H8" i="3"/>
  <c r="Z7" i="3"/>
  <c r="Y7" i="3"/>
  <c r="H7" i="3"/>
  <c r="I7" i="3" s="1"/>
  <c r="Z6" i="3"/>
  <c r="Y6" i="3"/>
  <c r="I6" i="3"/>
  <c r="H6" i="3"/>
  <c r="Z5" i="3"/>
  <c r="H5" i="3"/>
  <c r="Y5" i="3" s="1"/>
  <c r="Z4" i="3"/>
  <c r="H4" i="3"/>
  <c r="Z3" i="3"/>
  <c r="H3" i="3"/>
  <c r="Z2" i="3"/>
  <c r="Y2" i="3"/>
  <c r="H2" i="3"/>
  <c r="Z1" i="3"/>
  <c r="Y1" i="3"/>
  <c r="W41" i="3" s="1"/>
  <c r="Y9" i="2" l="1"/>
  <c r="T9" i="2"/>
  <c r="Y25" i="1"/>
  <c r="U25" i="1" s="1"/>
  <c r="T25" i="1"/>
  <c r="T39" i="1"/>
  <c r="T25" i="4"/>
  <c r="Y4" i="3"/>
  <c r="T4" i="3"/>
  <c r="T12" i="3"/>
  <c r="T4" i="2"/>
  <c r="T8" i="2"/>
  <c r="T10" i="2"/>
  <c r="Y10" i="2"/>
  <c r="T14" i="2"/>
  <c r="T4" i="1"/>
  <c r="T10" i="1"/>
  <c r="T14" i="1"/>
  <c r="Y23" i="1"/>
  <c r="U23" i="1" s="1"/>
  <c r="T23" i="1"/>
  <c r="Y26" i="1"/>
  <c r="T26" i="1"/>
  <c r="Y31" i="1"/>
  <c r="U31" i="1" s="1"/>
  <c r="T31" i="1"/>
  <c r="T40" i="1"/>
  <c r="T3" i="4"/>
  <c r="T8" i="4"/>
  <c r="Y12" i="4"/>
  <c r="U12" i="4" s="1"/>
  <c r="T12" i="4"/>
  <c r="T15" i="4"/>
  <c r="T24" i="4"/>
  <c r="T5" i="5"/>
  <c r="T7" i="5"/>
  <c r="Y13" i="5"/>
  <c r="U7" i="5" s="1"/>
  <c r="T13" i="5"/>
  <c r="T16" i="5"/>
  <c r="I2" i="7"/>
  <c r="T6" i="7"/>
  <c r="Y2" i="7"/>
  <c r="T2" i="7"/>
  <c r="T14" i="7"/>
  <c r="Y16" i="7"/>
  <c r="T16" i="7"/>
  <c r="I16" i="7"/>
  <c r="T27" i="7"/>
  <c r="I30" i="7"/>
  <c r="Y30" i="7"/>
  <c r="U30" i="7" s="1"/>
  <c r="Y11" i="8"/>
  <c r="T11" i="8"/>
  <c r="T18" i="8"/>
  <c r="T22" i="8"/>
  <c r="I22" i="8"/>
  <c r="T4" i="11"/>
  <c r="T2" i="3"/>
  <c r="I4" i="3"/>
  <c r="T7" i="3"/>
  <c r="Y9" i="3"/>
  <c r="I9" i="3"/>
  <c r="T9" i="3"/>
  <c r="I11" i="3"/>
  <c r="T14" i="3"/>
  <c r="I16" i="3"/>
  <c r="I22" i="3"/>
  <c r="I28" i="3"/>
  <c r="I34" i="3"/>
  <c r="I40" i="3"/>
  <c r="T3" i="2"/>
  <c r="I10" i="2"/>
  <c r="T13" i="2"/>
  <c r="T17" i="2"/>
  <c r="T19" i="2"/>
  <c r="T24" i="2"/>
  <c r="Y24" i="2"/>
  <c r="T3" i="1"/>
  <c r="T9" i="1"/>
  <c r="Y18" i="1"/>
  <c r="T18" i="1"/>
  <c r="T21" i="1"/>
  <c r="I23" i="1"/>
  <c r="I26" i="1"/>
  <c r="T29" i="1"/>
  <c r="I31" i="1"/>
  <c r="T35" i="1"/>
  <c r="T2" i="4"/>
  <c r="I12" i="4"/>
  <c r="T18" i="4"/>
  <c r="Y20" i="4"/>
  <c r="T20" i="4"/>
  <c r="T29" i="4"/>
  <c r="T2" i="5"/>
  <c r="T11" i="5"/>
  <c r="I13" i="5"/>
  <c r="T18" i="5"/>
  <c r="Y20" i="5"/>
  <c r="U20" i="5" s="1"/>
  <c r="T20" i="5"/>
  <c r="T24" i="5"/>
  <c r="T5" i="6"/>
  <c r="Y7" i="6"/>
  <c r="T7" i="6"/>
  <c r="I11" i="6"/>
  <c r="I17" i="6"/>
  <c r="I20" i="6"/>
  <c r="I23" i="6"/>
  <c r="I26" i="6"/>
  <c r="I29" i="6"/>
  <c r="I32" i="6"/>
  <c r="I35" i="6"/>
  <c r="I38" i="6"/>
  <c r="I41" i="6"/>
  <c r="T8" i="7"/>
  <c r="T10" i="7"/>
  <c r="I10" i="7"/>
  <c r="Y12" i="7"/>
  <c r="U12" i="7" s="1"/>
  <c r="T12" i="7"/>
  <c r="T13" i="7"/>
  <c r="I17" i="7"/>
  <c r="Y17" i="7"/>
  <c r="T19" i="7"/>
  <c r="Y19" i="7"/>
  <c r="U19" i="7" s="1"/>
  <c r="I19" i="7"/>
  <c r="T21" i="7"/>
  <c r="Y21" i="7"/>
  <c r="I3" i="8"/>
  <c r="Y3" i="8"/>
  <c r="U3" i="8" s="1"/>
  <c r="T3" i="8"/>
  <c r="T20" i="8"/>
  <c r="T24" i="8"/>
  <c r="T9" i="8"/>
  <c r="I11" i="8"/>
  <c r="T14" i="8"/>
  <c r="Y22" i="8"/>
  <c r="U13" i="8" s="1"/>
  <c r="T22" i="11"/>
  <c r="I2" i="11"/>
  <c r="Y2" i="11"/>
  <c r="T2" i="11"/>
  <c r="T11" i="11"/>
  <c r="I11" i="11"/>
  <c r="I18" i="12"/>
  <c r="Y18" i="12"/>
  <c r="T18" i="12"/>
  <c r="I9" i="14"/>
  <c r="Y9" i="14"/>
  <c r="I12" i="14"/>
  <c r="Y12" i="14"/>
  <c r="I15" i="14"/>
  <c r="Y15" i="14"/>
  <c r="I18" i="14"/>
  <c r="Y18" i="14"/>
  <c r="I21" i="14"/>
  <c r="Y21" i="14"/>
  <c r="I24" i="14"/>
  <c r="Y24" i="14"/>
  <c r="I36" i="14"/>
  <c r="Y36" i="14"/>
  <c r="T23" i="4"/>
  <c r="T28" i="4"/>
  <c r="T10" i="5"/>
  <c r="Y15" i="5"/>
  <c r="T15" i="5"/>
  <c r="Y15" i="6"/>
  <c r="T15" i="6"/>
  <c r="I15" i="6"/>
  <c r="T28" i="7"/>
  <c r="I5" i="9"/>
  <c r="Y5" i="9"/>
  <c r="T3" i="9"/>
  <c r="T11" i="9"/>
  <c r="T5" i="9"/>
  <c r="T16" i="10"/>
  <c r="I16" i="10"/>
  <c r="Y16" i="10"/>
  <c r="I2" i="12"/>
  <c r="T2" i="12"/>
  <c r="T6" i="12"/>
  <c r="T9" i="12"/>
  <c r="Y2" i="12"/>
  <c r="T16" i="12"/>
  <c r="I19" i="12"/>
  <c r="Y19" i="12"/>
  <c r="T19" i="12"/>
  <c r="Y20" i="16"/>
  <c r="I20" i="16"/>
  <c r="Y23" i="16"/>
  <c r="I23" i="16"/>
  <c r="Y26" i="16"/>
  <c r="I26" i="16"/>
  <c r="Y29" i="16"/>
  <c r="I29" i="16"/>
  <c r="Y39" i="16"/>
  <c r="I39" i="16"/>
  <c r="I3" i="17"/>
  <c r="T3" i="17"/>
  <c r="Y3" i="17"/>
  <c r="T36" i="17"/>
  <c r="T31" i="17"/>
  <c r="T23" i="17"/>
  <c r="T32" i="17"/>
  <c r="T5" i="17"/>
  <c r="T10" i="3"/>
  <c r="Y10" i="3"/>
  <c r="I20" i="3"/>
  <c r="I26" i="3"/>
  <c r="T7" i="2"/>
  <c r="Y18" i="2"/>
  <c r="T18" i="2"/>
  <c r="T20" i="2"/>
  <c r="T12" i="1"/>
  <c r="T15" i="1"/>
  <c r="Y17" i="1"/>
  <c r="U34" i="1" s="1"/>
  <c r="T17" i="1"/>
  <c r="I25" i="1"/>
  <c r="T36" i="1"/>
  <c r="T6" i="4"/>
  <c r="Y19" i="4"/>
  <c r="T19" i="4"/>
  <c r="Y22" i="4"/>
  <c r="T22" i="4"/>
  <c r="T27" i="4"/>
  <c r="T4" i="5"/>
  <c r="I6" i="5"/>
  <c r="Y19" i="5"/>
  <c r="U5" i="5" s="1"/>
  <c r="T19" i="5"/>
  <c r="Y6" i="6"/>
  <c r="T6" i="6"/>
  <c r="Y16" i="6"/>
  <c r="T16" i="6"/>
  <c r="I19" i="6"/>
  <c r="I25" i="6"/>
  <c r="I31" i="6"/>
  <c r="T17" i="7"/>
  <c r="Y38" i="7"/>
  <c r="T10" i="8"/>
  <c r="I10" i="8"/>
  <c r="Y12" i="8"/>
  <c r="T12" i="8"/>
  <c r="T13" i="8"/>
  <c r="T14" i="10"/>
  <c r="T20" i="17"/>
  <c r="Y20" i="17"/>
  <c r="U20" i="17" s="1"/>
  <c r="I20" i="17"/>
  <c r="T34" i="17"/>
  <c r="Y3" i="3"/>
  <c r="T3" i="3"/>
  <c r="I3" i="3"/>
  <c r="I5" i="3"/>
  <c r="T8" i="3"/>
  <c r="I10" i="3"/>
  <c r="T13" i="3"/>
  <c r="Y15" i="3"/>
  <c r="T15" i="3"/>
  <c r="I15" i="3"/>
  <c r="I19" i="3"/>
  <c r="I25" i="3"/>
  <c r="I31" i="3"/>
  <c r="I37" i="3"/>
  <c r="T6" i="2"/>
  <c r="T11" i="2"/>
  <c r="T16" i="2"/>
  <c r="I18" i="2"/>
  <c r="T6" i="1"/>
  <c r="I17" i="1"/>
  <c r="T22" i="1"/>
  <c r="Y24" i="1"/>
  <c r="U24" i="1" s="1"/>
  <c r="T24" i="1"/>
  <c r="T27" i="1"/>
  <c r="T30" i="1"/>
  <c r="T33" i="1"/>
  <c r="Y10" i="4"/>
  <c r="U8" i="4" s="1"/>
  <c r="T10" i="4"/>
  <c r="Y13" i="4"/>
  <c r="T13" i="4"/>
  <c r="T17" i="4"/>
  <c r="I19" i="4"/>
  <c r="I22" i="4"/>
  <c r="Y26" i="4"/>
  <c r="U26" i="4" s="1"/>
  <c r="T26" i="4"/>
  <c r="T8" i="5"/>
  <c r="T12" i="5"/>
  <c r="Y14" i="5"/>
  <c r="T14" i="5"/>
  <c r="I19" i="5"/>
  <c r="T4" i="6"/>
  <c r="I6" i="6"/>
  <c r="T14" i="6"/>
  <c r="I14" i="6"/>
  <c r="I16" i="6"/>
  <c r="T5" i="7"/>
  <c r="Y11" i="7"/>
  <c r="T11" i="7"/>
  <c r="T15" i="7"/>
  <c r="T20" i="7"/>
  <c r="Y20" i="7"/>
  <c r="U20" i="7" s="1"/>
  <c r="Y25" i="7"/>
  <c r="T25" i="7"/>
  <c r="I25" i="7"/>
  <c r="I29" i="7"/>
  <c r="Y29" i="7"/>
  <c r="T29" i="7"/>
  <c r="T31" i="7"/>
  <c r="Y37" i="7"/>
  <c r="T4" i="8"/>
  <c r="T7" i="8"/>
  <c r="T8" i="8"/>
  <c r="I12" i="8"/>
  <c r="I4" i="10"/>
  <c r="Y4" i="10"/>
  <c r="T17" i="10"/>
  <c r="T10" i="10"/>
  <c r="T11" i="10"/>
  <c r="T2" i="10"/>
  <c r="T4" i="10"/>
  <c r="I13" i="10"/>
  <c r="Y13" i="10"/>
  <c r="T13" i="10"/>
  <c r="T5" i="11"/>
  <c r="T21" i="11"/>
  <c r="I19" i="15"/>
  <c r="Y19" i="15"/>
  <c r="T3" i="15"/>
  <c r="Y34" i="15"/>
  <c r="I34" i="15"/>
  <c r="I37" i="15"/>
  <c r="Y37" i="15"/>
  <c r="Y11" i="4"/>
  <c r="T11" i="4"/>
  <c r="Y6" i="5"/>
  <c r="T6" i="5"/>
  <c r="Y7" i="7"/>
  <c r="T7" i="7"/>
  <c r="T26" i="7"/>
  <c r="T30" i="7"/>
  <c r="Y28" i="11"/>
  <c r="I28" i="11"/>
  <c r="I13" i="16"/>
  <c r="Y13" i="16"/>
  <c r="U4" i="16" s="1"/>
  <c r="T13" i="16"/>
  <c r="T4" i="16"/>
  <c r="T2" i="16"/>
  <c r="T6" i="3"/>
  <c r="I32" i="3"/>
  <c r="I38" i="3"/>
  <c r="I9" i="2"/>
  <c r="T22" i="2"/>
  <c r="T7" i="1"/>
  <c r="T20" i="1"/>
  <c r="T34" i="1"/>
  <c r="I11" i="4"/>
  <c r="T31" i="4"/>
  <c r="T9" i="5"/>
  <c r="I15" i="5"/>
  <c r="Y22" i="5"/>
  <c r="T22" i="5"/>
  <c r="T9" i="6"/>
  <c r="I22" i="6"/>
  <c r="I28" i="6"/>
  <c r="I34" i="6"/>
  <c r="I37" i="6"/>
  <c r="I40" i="6"/>
  <c r="I3" i="7"/>
  <c r="Y3" i="7"/>
  <c r="T3" i="7"/>
  <c r="Y32" i="7"/>
  <c r="T5" i="10"/>
  <c r="T8" i="11"/>
  <c r="I31" i="11"/>
  <c r="Y31" i="11"/>
  <c r="I38" i="11"/>
  <c r="I6" i="14"/>
  <c r="Y6" i="14"/>
  <c r="T6" i="14"/>
  <c r="T5" i="3"/>
  <c r="T5" i="2"/>
  <c r="T15" i="2"/>
  <c r="Y21" i="2"/>
  <c r="T21" i="2"/>
  <c r="T23" i="2"/>
  <c r="T25" i="2"/>
  <c r="T5" i="1"/>
  <c r="T11" i="1"/>
  <c r="Y16" i="1"/>
  <c r="T16" i="1"/>
  <c r="T19" i="1"/>
  <c r="Y19" i="1"/>
  <c r="U19" i="1" s="1"/>
  <c r="T32" i="1"/>
  <c r="Y37" i="1"/>
  <c r="T37" i="1"/>
  <c r="T41" i="1"/>
  <c r="T4" i="4"/>
  <c r="T16" i="4"/>
  <c r="Y21" i="4"/>
  <c r="T21" i="4"/>
  <c r="T30" i="4"/>
  <c r="T3" i="5"/>
  <c r="Y21" i="5"/>
  <c r="T21" i="5"/>
  <c r="T25" i="5"/>
  <c r="Y8" i="6"/>
  <c r="T8" i="6"/>
  <c r="T12" i="6"/>
  <c r="I4" i="7"/>
  <c r="Y4" i="7"/>
  <c r="U2" i="7" s="1"/>
  <c r="T9" i="7"/>
  <c r="T18" i="7"/>
  <c r="Y36" i="7"/>
  <c r="T2" i="8"/>
  <c r="Y4" i="8"/>
  <c r="T6" i="8"/>
  <c r="Y10" i="8"/>
  <c r="T16" i="8"/>
  <c r="T19" i="8"/>
  <c r="T2" i="9"/>
  <c r="I13" i="9"/>
  <c r="Y13" i="9"/>
  <c r="I16" i="9"/>
  <c r="Y16" i="9"/>
  <c r="I19" i="9"/>
  <c r="Y19" i="9"/>
  <c r="I22" i="9"/>
  <c r="Y22" i="9"/>
  <c r="I25" i="9"/>
  <c r="Y25" i="9"/>
  <c r="I28" i="9"/>
  <c r="Y28" i="9"/>
  <c r="I31" i="9"/>
  <c r="Y31" i="9"/>
  <c r="I34" i="9"/>
  <c r="Y34" i="9"/>
  <c r="I37" i="9"/>
  <c r="Y37" i="9"/>
  <c r="I40" i="9"/>
  <c r="Y40" i="9"/>
  <c r="T18" i="10"/>
  <c r="Y14" i="12"/>
  <c r="I14" i="12"/>
  <c r="T14" i="12"/>
  <c r="T24" i="13"/>
  <c r="T14" i="13"/>
  <c r="T13" i="13"/>
  <c r="T12" i="13"/>
  <c r="I10" i="13"/>
  <c r="T3" i="13"/>
  <c r="T2" i="13"/>
  <c r="Y10" i="13"/>
  <c r="U4" i="13" s="1"/>
  <c r="T15" i="13"/>
  <c r="T10" i="13"/>
  <c r="T17" i="13"/>
  <c r="T16" i="13"/>
  <c r="T4" i="13"/>
  <c r="T21" i="13"/>
  <c r="T20" i="13"/>
  <c r="Y26" i="15"/>
  <c r="I26" i="15"/>
  <c r="T12" i="11"/>
  <c r="I3" i="14"/>
  <c r="Y3" i="14"/>
  <c r="T3" i="14"/>
  <c r="I11" i="15"/>
  <c r="T11" i="15"/>
  <c r="Y11" i="15"/>
  <c r="Y28" i="15"/>
  <c r="I28" i="15"/>
  <c r="I31" i="15"/>
  <c r="Y31" i="15"/>
  <c r="V23" i="19"/>
  <c r="V21" i="19"/>
  <c r="V5" i="19"/>
  <c r="V11" i="19"/>
  <c r="V25" i="19"/>
  <c r="V17" i="19"/>
  <c r="I23" i="19"/>
  <c r="Y23" i="19"/>
  <c r="Y11" i="31"/>
  <c r="I11" i="31"/>
  <c r="T24" i="7"/>
  <c r="T5" i="8"/>
  <c r="T15" i="8"/>
  <c r="T17" i="8"/>
  <c r="T21" i="8"/>
  <c r="T4" i="9"/>
  <c r="T9" i="9"/>
  <c r="I15" i="9"/>
  <c r="Y15" i="9"/>
  <c r="I18" i="9"/>
  <c r="Y18" i="9"/>
  <c r="I21" i="9"/>
  <c r="Y21" i="9"/>
  <c r="I24" i="9"/>
  <c r="Y24" i="9"/>
  <c r="I27" i="9"/>
  <c r="Y27" i="9"/>
  <c r="I30" i="9"/>
  <c r="Y30" i="9"/>
  <c r="I33" i="9"/>
  <c r="Y33" i="9"/>
  <c r="I36" i="9"/>
  <c r="Y36" i="9"/>
  <c r="I39" i="9"/>
  <c r="Y39" i="9"/>
  <c r="T6" i="10"/>
  <c r="I6" i="10"/>
  <c r="T9" i="10"/>
  <c r="I15" i="10"/>
  <c r="Y15" i="10"/>
  <c r="T19" i="10"/>
  <c r="I19" i="10"/>
  <c r="Y18" i="11"/>
  <c r="T18" i="11"/>
  <c r="T23" i="11"/>
  <c r="I23" i="11"/>
  <c r="I37" i="11"/>
  <c r="Y37" i="11"/>
  <c r="Y7" i="12"/>
  <c r="I7" i="12"/>
  <c r="I12" i="12"/>
  <c r="Y12" i="12"/>
  <c r="T12" i="12"/>
  <c r="I15" i="12"/>
  <c r="T15" i="12"/>
  <c r="I25" i="14"/>
  <c r="Y25" i="14"/>
  <c r="I31" i="14"/>
  <c r="Y31" i="14"/>
  <c r="T14" i="15"/>
  <c r="Y20" i="15"/>
  <c r="I20" i="15"/>
  <c r="Y38" i="15"/>
  <c r="I38" i="15"/>
  <c r="T25" i="17"/>
  <c r="T7" i="9"/>
  <c r="I7" i="9"/>
  <c r="I10" i="11"/>
  <c r="Y10" i="11"/>
  <c r="U2" i="11" s="1"/>
  <c r="T16" i="11"/>
  <c r="I16" i="11"/>
  <c r="I20" i="11"/>
  <c r="T20" i="11"/>
  <c r="Y34" i="11"/>
  <c r="I34" i="11"/>
  <c r="I4" i="12"/>
  <c r="T4" i="12"/>
  <c r="Y4" i="12"/>
  <c r="I11" i="12"/>
  <c r="Y11" i="12"/>
  <c r="T11" i="12"/>
  <c r="Y20" i="12"/>
  <c r="T20" i="12"/>
  <c r="I2" i="3"/>
  <c r="I8" i="3"/>
  <c r="I14" i="3"/>
  <c r="I8" i="2"/>
  <c r="I17" i="2"/>
  <c r="I20" i="2"/>
  <c r="I23" i="2"/>
  <c r="I15" i="1"/>
  <c r="I22" i="1"/>
  <c r="I30" i="1"/>
  <c r="I36" i="1"/>
  <c r="I9" i="4"/>
  <c r="I18" i="4"/>
  <c r="I25" i="4"/>
  <c r="I5" i="5"/>
  <c r="I12" i="5"/>
  <c r="I18" i="5"/>
  <c r="I5" i="6"/>
  <c r="T10" i="6"/>
  <c r="T23" i="7"/>
  <c r="I24" i="7"/>
  <c r="I28" i="7"/>
  <c r="I2" i="8"/>
  <c r="Y2" i="8"/>
  <c r="I15" i="8"/>
  <c r="I21" i="8"/>
  <c r="T23" i="8"/>
  <c r="I6" i="9"/>
  <c r="Y6" i="9"/>
  <c r="T8" i="9"/>
  <c r="T12" i="9"/>
  <c r="T3" i="10"/>
  <c r="Y6" i="10"/>
  <c r="T8" i="10"/>
  <c r="T12" i="10"/>
  <c r="Y19" i="10"/>
  <c r="I9" i="11"/>
  <c r="Y9" i="11"/>
  <c r="T10" i="11"/>
  <c r="I14" i="11"/>
  <c r="Y14" i="11"/>
  <c r="U6" i="11" s="1"/>
  <c r="T14" i="11"/>
  <c r="Y16" i="11"/>
  <c r="U16" i="11" s="1"/>
  <c r="I18" i="11"/>
  <c r="Y20" i="11"/>
  <c r="Y40" i="11"/>
  <c r="I40" i="11"/>
  <c r="I5" i="12"/>
  <c r="T5" i="12"/>
  <c r="T7" i="12"/>
  <c r="T13" i="12"/>
  <c r="Y13" i="12"/>
  <c r="I7" i="14"/>
  <c r="Y7" i="14"/>
  <c r="T8" i="14"/>
  <c r="I10" i="14"/>
  <c r="Y10" i="14"/>
  <c r="I13" i="14"/>
  <c r="Y13" i="14"/>
  <c r="I16" i="14"/>
  <c r="Y16" i="14"/>
  <c r="I19" i="14"/>
  <c r="Y19" i="14"/>
  <c r="I22" i="14"/>
  <c r="Y22" i="14"/>
  <c r="Y22" i="15"/>
  <c r="I22" i="15"/>
  <c r="I25" i="15"/>
  <c r="Y25" i="15"/>
  <c r="Y40" i="15"/>
  <c r="I40" i="15"/>
  <c r="T14" i="17"/>
  <c r="Y14" i="17"/>
  <c r="U14" i="17" s="1"/>
  <c r="I14" i="17"/>
  <c r="I27" i="18"/>
  <c r="T27" i="18"/>
  <c r="Y27" i="18"/>
  <c r="U27" i="18" s="1"/>
  <c r="T10" i="9"/>
  <c r="T22" i="7"/>
  <c r="I23" i="7"/>
  <c r="Y15" i="8"/>
  <c r="Y21" i="8"/>
  <c r="U21" i="8" s="1"/>
  <c r="I14" i="9"/>
  <c r="Y14" i="9"/>
  <c r="I17" i="9"/>
  <c r="Y17" i="9"/>
  <c r="I20" i="9"/>
  <c r="Y20" i="9"/>
  <c r="I23" i="9"/>
  <c r="Y23" i="9"/>
  <c r="I26" i="9"/>
  <c r="Y26" i="9"/>
  <c r="I29" i="9"/>
  <c r="Y29" i="9"/>
  <c r="I32" i="9"/>
  <c r="Y32" i="9"/>
  <c r="I35" i="9"/>
  <c r="Y35" i="9"/>
  <c r="I38" i="9"/>
  <c r="Y38" i="9"/>
  <c r="I41" i="9"/>
  <c r="Y41" i="9"/>
  <c r="I5" i="10"/>
  <c r="Y5" i="10"/>
  <c r="T7" i="10"/>
  <c r="I14" i="10"/>
  <c r="Y14" i="10"/>
  <c r="T15" i="10"/>
  <c r="T3" i="11"/>
  <c r="I3" i="11"/>
  <c r="T6" i="11"/>
  <c r="T15" i="11"/>
  <c r="Y15" i="11"/>
  <c r="U15" i="11" s="1"/>
  <c r="Y23" i="11"/>
  <c r="I25" i="11"/>
  <c r="Y25" i="11"/>
  <c r="I8" i="12"/>
  <c r="T8" i="12"/>
  <c r="Y15" i="12"/>
  <c r="I4" i="14"/>
  <c r="Y4" i="14"/>
  <c r="T5" i="14"/>
  <c r="I27" i="14"/>
  <c r="Y27" i="14"/>
  <c r="Y32" i="15"/>
  <c r="I32" i="15"/>
  <c r="Y10" i="16"/>
  <c r="T10" i="16"/>
  <c r="I10" i="16"/>
  <c r="T18" i="16"/>
  <c r="I18" i="16"/>
  <c r="Y18" i="16"/>
  <c r="T6" i="18"/>
  <c r="Y6" i="18"/>
  <c r="I6" i="18"/>
  <c r="T10" i="18"/>
  <c r="Y10" i="18"/>
  <c r="U10" i="18" s="1"/>
  <c r="I10" i="18"/>
  <c r="T15" i="18"/>
  <c r="T13" i="11"/>
  <c r="T19" i="11"/>
  <c r="T10" i="12"/>
  <c r="T17" i="12"/>
  <c r="T11" i="13"/>
  <c r="I11" i="13"/>
  <c r="T23" i="13"/>
  <c r="I23" i="13"/>
  <c r="I3" i="15"/>
  <c r="T15" i="15"/>
  <c r="T8" i="15"/>
  <c r="Y3" i="15"/>
  <c r="T2" i="15"/>
  <c r="T10" i="15"/>
  <c r="I10" i="15"/>
  <c r="T12" i="15"/>
  <c r="I2" i="16"/>
  <c r="Y2" i="16"/>
  <c r="U3" i="16" s="1"/>
  <c r="T16" i="16"/>
  <c r="T5" i="16"/>
  <c r="T11" i="16"/>
  <c r="I11" i="16"/>
  <c r="Y21" i="16"/>
  <c r="I21" i="16"/>
  <c r="Y24" i="16"/>
  <c r="I24" i="16"/>
  <c r="Y27" i="16"/>
  <c r="I27" i="16"/>
  <c r="Y30" i="16"/>
  <c r="I30" i="16"/>
  <c r="T2" i="18"/>
  <c r="I2" i="18"/>
  <c r="T29" i="18"/>
  <c r="Y2" i="18"/>
  <c r="U2" i="18" s="1"/>
  <c r="T9" i="18"/>
  <c r="T26" i="18"/>
  <c r="T13" i="18"/>
  <c r="T19" i="18"/>
  <c r="Y19" i="18"/>
  <c r="U19" i="18" s="1"/>
  <c r="I19" i="18"/>
  <c r="Y13" i="19"/>
  <c r="T13" i="19"/>
  <c r="T5" i="19"/>
  <c r="Y2" i="23"/>
  <c r="T2" i="23"/>
  <c r="T23" i="23"/>
  <c r="T6" i="23"/>
  <c r="T30" i="23"/>
  <c r="T32" i="23"/>
  <c r="T29" i="23"/>
  <c r="T26" i="23"/>
  <c r="T16" i="23"/>
  <c r="T12" i="23"/>
  <c r="I2" i="23"/>
  <c r="T33" i="23"/>
  <c r="T7" i="23"/>
  <c r="T27" i="23"/>
  <c r="T10" i="23"/>
  <c r="T15" i="23"/>
  <c r="T24" i="23"/>
  <c r="T22" i="23"/>
  <c r="T11" i="23"/>
  <c r="T13" i="23"/>
  <c r="T28" i="23"/>
  <c r="I28" i="23"/>
  <c r="Y28" i="23"/>
  <c r="Y6" i="31"/>
  <c r="T6" i="31"/>
  <c r="T3" i="31"/>
  <c r="I6" i="31"/>
  <c r="Y13" i="11"/>
  <c r="T17" i="11"/>
  <c r="I22" i="11"/>
  <c r="Y22" i="11"/>
  <c r="I3" i="12"/>
  <c r="T3" i="12"/>
  <c r="I6" i="12"/>
  <c r="Y6" i="12"/>
  <c r="Y9" i="12"/>
  <c r="Y16" i="12"/>
  <c r="T19" i="13"/>
  <c r="I19" i="13"/>
  <c r="I2" i="14"/>
  <c r="Y2" i="14"/>
  <c r="I5" i="14"/>
  <c r="Y5" i="14"/>
  <c r="I8" i="14"/>
  <c r="Y8" i="14"/>
  <c r="I11" i="14"/>
  <c r="Y11" i="14"/>
  <c r="I14" i="14"/>
  <c r="Y14" i="14"/>
  <c r="I17" i="14"/>
  <c r="Y17" i="14"/>
  <c r="I20" i="14"/>
  <c r="Y20" i="14"/>
  <c r="I23" i="14"/>
  <c r="Y23" i="14"/>
  <c r="I37" i="14"/>
  <c r="Y37" i="14"/>
  <c r="T4" i="15"/>
  <c r="Y4" i="15"/>
  <c r="Y14" i="15"/>
  <c r="I14" i="15"/>
  <c r="I16" i="15"/>
  <c r="Y16" i="15"/>
  <c r="I3" i="16"/>
  <c r="T3" i="16"/>
  <c r="T5" i="18"/>
  <c r="Y5" i="18"/>
  <c r="I5" i="18"/>
  <c r="T19" i="19"/>
  <c r="T6" i="19"/>
  <c r="Y5" i="22"/>
  <c r="U5" i="22" s="1"/>
  <c r="T5" i="22"/>
  <c r="I5" i="22"/>
  <c r="T7" i="22"/>
  <c r="T12" i="22"/>
  <c r="T9" i="22"/>
  <c r="Y31" i="23"/>
  <c r="I40" i="23"/>
  <c r="Y40" i="23"/>
  <c r="I9" i="15"/>
  <c r="Y9" i="15"/>
  <c r="T9" i="15"/>
  <c r="T7" i="16"/>
  <c r="I7" i="16"/>
  <c r="T12" i="16"/>
  <c r="T14" i="16"/>
  <c r="Y19" i="16"/>
  <c r="I19" i="16"/>
  <c r="Y22" i="16"/>
  <c r="I22" i="16"/>
  <c r="Y25" i="16"/>
  <c r="I25" i="16"/>
  <c r="Y28" i="16"/>
  <c r="I28" i="16"/>
  <c r="Y31" i="16"/>
  <c r="I31" i="16"/>
  <c r="I4" i="17"/>
  <c r="Y4" i="17"/>
  <c r="T4" i="17"/>
  <c r="I35" i="17"/>
  <c r="Y35" i="17"/>
  <c r="T35" i="17"/>
  <c r="T11" i="18"/>
  <c r="T18" i="18"/>
  <c r="Y18" i="18"/>
  <c r="U18" i="18" s="1"/>
  <c r="I18" i="18"/>
  <c r="T23" i="18"/>
  <c r="Y23" i="18"/>
  <c r="T24" i="18"/>
  <c r="T30" i="18"/>
  <c r="T3" i="19"/>
  <c r="T14" i="22"/>
  <c r="I14" i="22"/>
  <c r="Y14" i="22"/>
  <c r="T17" i="22"/>
  <c r="I17" i="22"/>
  <c r="Y17" i="22"/>
  <c r="U17" i="22" s="1"/>
  <c r="T9" i="13"/>
  <c r="T18" i="13"/>
  <c r="T22" i="13"/>
  <c r="Y29" i="14"/>
  <c r="Y35" i="14"/>
  <c r="Y41" i="14"/>
  <c r="T7" i="15"/>
  <c r="Y7" i="15"/>
  <c r="Y8" i="18"/>
  <c r="I8" i="18"/>
  <c r="Y8" i="19"/>
  <c r="U8" i="19" s="1"/>
  <c r="T8" i="19"/>
  <c r="T14" i="19"/>
  <c r="Y18" i="19"/>
  <c r="T18" i="19"/>
  <c r="I18" i="19"/>
  <c r="T20" i="19"/>
  <c r="T21" i="19"/>
  <c r="Y13" i="15"/>
  <c r="T13" i="15"/>
  <c r="T15" i="16"/>
  <c r="I15" i="16"/>
  <c r="Y33" i="16"/>
  <c r="I33" i="16"/>
  <c r="I6" i="17"/>
  <c r="T6" i="17"/>
  <c r="T8" i="17"/>
  <c r="Y8" i="17"/>
  <c r="I33" i="17"/>
  <c r="Y33" i="17"/>
  <c r="U33" i="17" s="1"/>
  <c r="T33" i="17"/>
  <c r="I14" i="18"/>
  <c r="T14" i="18"/>
  <c r="Y14" i="18"/>
  <c r="Y16" i="18"/>
  <c r="T16" i="18"/>
  <c r="I16" i="18"/>
  <c r="T21" i="18"/>
  <c r="I21" i="18"/>
  <c r="Y21" i="18"/>
  <c r="I32" i="18"/>
  <c r="Y32" i="18"/>
  <c r="Y9" i="19"/>
  <c r="I9" i="19"/>
  <c r="I25" i="19"/>
  <c r="Y25" i="19"/>
  <c r="Y18" i="23"/>
  <c r="T18" i="23"/>
  <c r="I18" i="23"/>
  <c r="I35" i="23"/>
  <c r="Y35" i="23"/>
  <c r="T8" i="31"/>
  <c r="I8" i="31"/>
  <c r="Y10" i="31"/>
  <c r="I10" i="31"/>
  <c r="T6" i="15"/>
  <c r="I13" i="15"/>
  <c r="I6" i="16"/>
  <c r="Y6" i="16"/>
  <c r="U6" i="16" s="1"/>
  <c r="T6" i="16"/>
  <c r="Y15" i="16"/>
  <c r="I36" i="16"/>
  <c r="Y36" i="16"/>
  <c r="Y6" i="17"/>
  <c r="I8" i="17"/>
  <c r="Y23" i="17"/>
  <c r="U23" i="17" s="1"/>
  <c r="I23" i="17"/>
  <c r="I17" i="18"/>
  <c r="T17" i="18"/>
  <c r="Y17" i="18"/>
  <c r="I4" i="19"/>
  <c r="Y4" i="19"/>
  <c r="U10" i="19" s="1"/>
  <c r="T4" i="19"/>
  <c r="T9" i="19"/>
  <c r="I14" i="23"/>
  <c r="T14" i="23"/>
  <c r="Y14" i="23"/>
  <c r="Y8" i="31"/>
  <c r="T2" i="17"/>
  <c r="T12" i="17"/>
  <c r="I12" i="17"/>
  <c r="Y12" i="17"/>
  <c r="T18" i="17"/>
  <c r="I18" i="17"/>
  <c r="Y18" i="17"/>
  <c r="Y31" i="17"/>
  <c r="U31" i="17" s="1"/>
  <c r="I31" i="17"/>
  <c r="T12" i="18"/>
  <c r="T25" i="18"/>
  <c r="I40" i="18"/>
  <c r="Y40" i="18"/>
  <c r="I11" i="19"/>
  <c r="T11" i="19"/>
  <c r="T12" i="19"/>
  <c r="T3" i="22"/>
  <c r="Y18" i="22"/>
  <c r="U18" i="22" s="1"/>
  <c r="T18" i="22"/>
  <c r="I18" i="22"/>
  <c r="T25" i="23"/>
  <c r="T9" i="16"/>
  <c r="T17" i="16"/>
  <c r="T7" i="17"/>
  <c r="T10" i="17"/>
  <c r="I10" i="17"/>
  <c r="T13" i="17"/>
  <c r="T16" i="17"/>
  <c r="I16" i="17"/>
  <c r="T19" i="17"/>
  <c r="Y22" i="17"/>
  <c r="I22" i="17"/>
  <c r="T24" i="17"/>
  <c r="I27" i="17"/>
  <c r="T27" i="17"/>
  <c r="T29" i="17"/>
  <c r="I29" i="17"/>
  <c r="T37" i="17"/>
  <c r="Y33" i="18"/>
  <c r="Y36" i="18"/>
  <c r="Y11" i="19"/>
  <c r="U11" i="19" s="1"/>
  <c r="I15" i="19"/>
  <c r="T15" i="19"/>
  <c r="T16" i="19"/>
  <c r="Y24" i="19"/>
  <c r="T6" i="22"/>
  <c r="Y5" i="23"/>
  <c r="T5" i="23"/>
  <c r="I5" i="23"/>
  <c r="Y11" i="23"/>
  <c r="Y19" i="23"/>
  <c r="T19" i="23"/>
  <c r="I19" i="23"/>
  <c r="Y34" i="23"/>
  <c r="Y39" i="23"/>
  <c r="Y12" i="31"/>
  <c r="I12" i="31"/>
  <c r="T8" i="16"/>
  <c r="I2" i="17"/>
  <c r="Y2" i="17"/>
  <c r="U32" i="17" s="1"/>
  <c r="T22" i="17"/>
  <c r="Y36" i="17"/>
  <c r="I36" i="17"/>
  <c r="T4" i="18"/>
  <c r="I4" i="18"/>
  <c r="Y4" i="18"/>
  <c r="U4" i="18" s="1"/>
  <c r="T28" i="18"/>
  <c r="I34" i="18"/>
  <c r="Y34" i="18"/>
  <c r="I38" i="18"/>
  <c r="Y38" i="18"/>
  <c r="T2" i="19"/>
  <c r="Y7" i="19"/>
  <c r="I7" i="19"/>
  <c r="T7" i="19"/>
  <c r="T10" i="19"/>
  <c r="Y17" i="19"/>
  <c r="U17" i="19" s="1"/>
  <c r="T17" i="19"/>
  <c r="Y20" i="19"/>
  <c r="I20" i="19"/>
  <c r="Y3" i="22"/>
  <c r="I3" i="22"/>
  <c r="T20" i="22"/>
  <c r="T10" i="22"/>
  <c r="T16" i="22"/>
  <c r="T11" i="22"/>
  <c r="T2" i="22"/>
  <c r="T8" i="22"/>
  <c r="I9" i="23"/>
  <c r="Y9" i="23"/>
  <c r="T9" i="23"/>
  <c r="T9" i="17"/>
  <c r="T15" i="17"/>
  <c r="T21" i="17"/>
  <c r="T26" i="17"/>
  <c r="T28" i="17"/>
  <c r="T7" i="18"/>
  <c r="T20" i="18"/>
  <c r="T22" i="18"/>
  <c r="T31" i="18"/>
  <c r="Y12" i="19"/>
  <c r="U12" i="19" s="1"/>
  <c r="T4" i="22"/>
  <c r="Y13" i="22"/>
  <c r="T15" i="22"/>
  <c r="T19" i="22"/>
  <c r="Y13" i="23"/>
  <c r="I15" i="23"/>
  <c r="Y15" i="23"/>
  <c r="Y20" i="23"/>
  <c r="T20" i="23"/>
  <c r="I20" i="23"/>
  <c r="Y27" i="23"/>
  <c r="Y33" i="23"/>
  <c r="I41" i="23"/>
  <c r="Y41" i="23"/>
  <c r="T5" i="31"/>
  <c r="I5" i="31"/>
  <c r="T7" i="31"/>
  <c r="Y5" i="31"/>
  <c r="T2" i="31"/>
  <c r="Y3" i="23"/>
  <c r="T3" i="23"/>
  <c r="T17" i="23"/>
  <c r="I17" i="23"/>
  <c r="Y21" i="23"/>
  <c r="T21" i="23"/>
  <c r="P21" i="26"/>
  <c r="O21" i="26"/>
  <c r="P25" i="26"/>
  <c r="O25" i="26"/>
  <c r="T11" i="17"/>
  <c r="T17" i="17"/>
  <c r="T30" i="17"/>
  <c r="T3" i="18"/>
  <c r="T22" i="19"/>
  <c r="I4" i="22"/>
  <c r="I3" i="23"/>
  <c r="I8" i="23"/>
  <c r="T8" i="23"/>
  <c r="Y17" i="23"/>
  <c r="I21" i="23"/>
  <c r="T4" i="31"/>
  <c r="I9" i="31"/>
  <c r="G19" i="26"/>
  <c r="G4" i="26" s="1"/>
  <c r="K4" i="26" s="1"/>
  <c r="K5" i="26" s="1"/>
  <c r="G23" i="26"/>
  <c r="N52" i="26"/>
  <c r="O56" i="26"/>
  <c r="N56" i="26"/>
  <c r="N58" i="26"/>
  <c r="H4" i="26"/>
  <c r="K6" i="26" s="1"/>
  <c r="M8" i="26" s="1"/>
  <c r="P19" i="26"/>
  <c r="O27" i="26"/>
  <c r="Y4" i="23"/>
  <c r="T4" i="23"/>
  <c r="C19" i="26"/>
  <c r="Q21" i="26"/>
  <c r="G21" i="26"/>
  <c r="Q25" i="26"/>
  <c r="G25" i="26"/>
  <c r="N48" i="26"/>
  <c r="O53" i="26"/>
  <c r="N53" i="26"/>
  <c r="N55" i="26"/>
  <c r="N51" i="26"/>
  <c r="B77" i="28"/>
  <c r="N47" i="26"/>
  <c r="N50" i="26"/>
  <c r="B35" i="28"/>
  <c r="D3" i="28"/>
  <c r="A3" i="28"/>
  <c r="B21" i="28"/>
  <c r="B52" i="28"/>
  <c r="B61" i="28"/>
  <c r="G3" i="28"/>
  <c r="B10" i="28"/>
  <c r="B13" i="28"/>
  <c r="B30" i="28"/>
  <c r="B44" i="28"/>
  <c r="B183" i="28"/>
  <c r="B69" i="28"/>
  <c r="B87" i="28"/>
  <c r="X2" i="12"/>
  <c r="X8" i="12"/>
  <c r="X13" i="12"/>
  <c r="X3" i="12"/>
  <c r="X5" i="12"/>
  <c r="X9" i="12"/>
  <c r="X16" i="12"/>
  <c r="V3" i="19"/>
  <c r="V7" i="19"/>
  <c r="V15" i="19"/>
  <c r="V19" i="19"/>
  <c r="B9" i="28"/>
  <c r="C3" i="28"/>
  <c r="J31" i="28"/>
  <c r="B31" i="28"/>
  <c r="J48" i="28"/>
  <c r="B48" i="28"/>
  <c r="B4" i="28"/>
  <c r="B5" i="28"/>
  <c r="B17" i="28"/>
  <c r="B25" i="28"/>
  <c r="J39" i="28"/>
  <c r="B39" i="28"/>
  <c r="B177" i="28"/>
  <c r="B188" i="28"/>
  <c r="B56" i="28"/>
  <c r="B65" i="28"/>
  <c r="B73" i="28"/>
  <c r="B81" i="28"/>
  <c r="B92" i="28"/>
  <c r="J93" i="28"/>
  <c r="B94" i="28"/>
  <c r="J95" i="28"/>
  <c r="B96" i="28"/>
  <c r="J97" i="28"/>
  <c r="B98" i="28"/>
  <c r="B99" i="28"/>
  <c r="J100" i="28"/>
  <c r="B101" i="28"/>
  <c r="J102" i="28"/>
  <c r="B103" i="28"/>
  <c r="J104" i="28"/>
  <c r="B105" i="28"/>
  <c r="J106" i="28"/>
  <c r="B107" i="28"/>
  <c r="J108" i="28"/>
  <c r="B109" i="28"/>
  <c r="J110" i="28"/>
  <c r="B111" i="28"/>
  <c r="J112" i="28"/>
  <c r="B113" i="28"/>
  <c r="J114" i="28"/>
  <c r="B115" i="28"/>
  <c r="J116" i="28"/>
  <c r="B117" i="28"/>
  <c r="J118" i="28"/>
  <c r="B119" i="28"/>
  <c r="J120" i="28"/>
  <c r="B121" i="28"/>
  <c r="J122" i="28"/>
  <c r="B123" i="28"/>
  <c r="J124" i="28"/>
  <c r="B125" i="28"/>
  <c r="J126" i="28"/>
  <c r="B127" i="28"/>
  <c r="J130" i="28"/>
  <c r="B131" i="28"/>
  <c r="J132" i="28"/>
  <c r="B133" i="28"/>
  <c r="B134" i="28"/>
  <c r="J135" i="28"/>
  <c r="B136" i="28"/>
  <c r="J137" i="28"/>
  <c r="B138" i="28"/>
  <c r="B139" i="28"/>
  <c r="J140" i="28"/>
  <c r="B141" i="28"/>
  <c r="J143" i="28"/>
  <c r="B144" i="28"/>
  <c r="J145" i="28"/>
  <c r="B146" i="28"/>
  <c r="J147" i="28"/>
  <c r="B148" i="28"/>
  <c r="J149" i="28"/>
  <c r="B150" i="28"/>
  <c r="J151" i="28"/>
  <c r="B152" i="28"/>
  <c r="J153" i="28"/>
  <c r="B154" i="28"/>
  <c r="B155" i="28"/>
  <c r="J156" i="28"/>
  <c r="B157" i="28"/>
  <c r="J158" i="28"/>
  <c r="B159" i="28"/>
  <c r="J161" i="28"/>
  <c r="B162" i="28"/>
  <c r="B164" i="28"/>
  <c r="B173" i="28"/>
  <c r="B181" i="28"/>
  <c r="B182" i="28"/>
  <c r="X2" i="8"/>
  <c r="X3" i="8"/>
  <c r="X5" i="8"/>
  <c r="X6" i="8"/>
  <c r="X7" i="8"/>
  <c r="X9" i="8"/>
  <c r="X10" i="8"/>
  <c r="X11" i="8"/>
  <c r="X12" i="8"/>
  <c r="X13" i="8"/>
  <c r="X14" i="8"/>
  <c r="X17" i="8"/>
  <c r="X18" i="8"/>
  <c r="X19" i="8"/>
  <c r="X24" i="8"/>
  <c r="X25" i="8"/>
  <c r="X26" i="8"/>
  <c r="X27" i="8"/>
  <c r="X28" i="8"/>
  <c r="X29" i="8"/>
  <c r="X30" i="8"/>
  <c r="U32" i="8"/>
  <c r="U34" i="8"/>
  <c r="U36" i="8"/>
  <c r="U38" i="8"/>
  <c r="U40" i="8"/>
  <c r="X2" i="11"/>
  <c r="X4" i="11"/>
  <c r="X5" i="11"/>
  <c r="X6" i="11"/>
  <c r="X9" i="11"/>
  <c r="X10" i="11"/>
  <c r="X12" i="11"/>
  <c r="X15" i="11"/>
  <c r="X17" i="11"/>
  <c r="X20" i="11"/>
  <c r="X24" i="11"/>
  <c r="X26" i="11"/>
  <c r="X28" i="11"/>
  <c r="X30" i="11"/>
  <c r="V2" i="8"/>
  <c r="V3" i="8"/>
  <c r="V5" i="8"/>
  <c r="V6" i="8"/>
  <c r="V7" i="8"/>
  <c r="V9" i="8"/>
  <c r="V10" i="8"/>
  <c r="V11" i="8"/>
  <c r="V12" i="8"/>
  <c r="V13" i="8"/>
  <c r="V14" i="8"/>
  <c r="V17" i="8"/>
  <c r="V18" i="8"/>
  <c r="V19" i="8"/>
  <c r="V24" i="8"/>
  <c r="V25" i="8"/>
  <c r="V26" i="8"/>
  <c r="V27" i="8"/>
  <c r="V28" i="8"/>
  <c r="V29" i="8"/>
  <c r="V30" i="8"/>
  <c r="V31" i="8"/>
  <c r="U33" i="8"/>
  <c r="U35" i="8"/>
  <c r="U37" i="8"/>
  <c r="W41" i="11"/>
  <c r="X41" i="11"/>
  <c r="X40" i="11"/>
  <c r="X39" i="11"/>
  <c r="X38" i="11"/>
  <c r="X37" i="11"/>
  <c r="X36" i="11"/>
  <c r="X35" i="11"/>
  <c r="X34" i="11"/>
  <c r="V41" i="11"/>
  <c r="V40" i="11"/>
  <c r="V39" i="11"/>
  <c r="V38" i="11"/>
  <c r="V37" i="11"/>
  <c r="V36" i="11"/>
  <c r="V35" i="11"/>
  <c r="V34" i="11"/>
  <c r="V33" i="11"/>
  <c r="V32" i="11"/>
  <c r="V31" i="11"/>
  <c r="V30" i="11"/>
  <c r="V29" i="11"/>
  <c r="V28" i="11"/>
  <c r="V27" i="11"/>
  <c r="V26" i="11"/>
  <c r="V25" i="11"/>
  <c r="V24" i="11"/>
  <c r="V23" i="11"/>
  <c r="V20" i="11"/>
  <c r="V19" i="11"/>
  <c r="V17" i="11"/>
  <c r="V16" i="11"/>
  <c r="V15" i="11"/>
  <c r="V13" i="11"/>
  <c r="V2" i="11"/>
  <c r="V4" i="11"/>
  <c r="V5" i="11"/>
  <c r="V6" i="11"/>
  <c r="V9" i="11"/>
  <c r="V10" i="11"/>
  <c r="V12" i="11"/>
  <c r="X13" i="11"/>
  <c r="X16" i="11"/>
  <c r="X19" i="11"/>
  <c r="X23" i="11"/>
  <c r="X25" i="11"/>
  <c r="X27" i="11"/>
  <c r="X29" i="11"/>
  <c r="X31" i="11"/>
  <c r="X33" i="11"/>
  <c r="X41" i="12"/>
  <c r="W41" i="12"/>
  <c r="W40" i="12"/>
  <c r="W39" i="12"/>
  <c r="W38" i="12"/>
  <c r="W37" i="12"/>
  <c r="W36" i="12"/>
  <c r="W35" i="12"/>
  <c r="W34" i="12"/>
  <c r="W33" i="12"/>
  <c r="W32" i="12"/>
  <c r="W31" i="12"/>
  <c r="W30" i="12"/>
  <c r="W29" i="12"/>
  <c r="W28" i="12"/>
  <c r="W27" i="12"/>
  <c r="W26" i="12"/>
  <c r="W25" i="12"/>
  <c r="W24" i="12"/>
  <c r="W23" i="12"/>
  <c r="W22" i="12"/>
  <c r="W21" i="12"/>
  <c r="V17" i="12"/>
  <c r="V16" i="12"/>
  <c r="V15" i="12"/>
  <c r="V13" i="12"/>
  <c r="V10" i="12"/>
  <c r="V2" i="12"/>
  <c r="V3" i="12"/>
  <c r="V4" i="12"/>
  <c r="V5" i="12"/>
  <c r="V8" i="12"/>
  <c r="V9" i="12"/>
  <c r="X10" i="12"/>
  <c r="X15" i="12"/>
  <c r="X17" i="12"/>
  <c r="U21" i="12"/>
  <c r="U23" i="12"/>
  <c r="U25" i="12"/>
  <c r="U27" i="12"/>
  <c r="U29" i="12"/>
  <c r="U31" i="12"/>
  <c r="U33" i="12"/>
  <c r="U35" i="12"/>
  <c r="U37" i="12"/>
  <c r="U39" i="12"/>
  <c r="U41" i="12"/>
  <c r="V3" i="14"/>
  <c r="V5" i="14"/>
  <c r="V7" i="14"/>
  <c r="V9" i="14"/>
  <c r="V11" i="14"/>
  <c r="V13" i="14"/>
  <c r="V15" i="14"/>
  <c r="V17" i="14"/>
  <c r="V19" i="14"/>
  <c r="V21" i="14"/>
  <c r="V23" i="14"/>
  <c r="V25" i="14"/>
  <c r="V27" i="14"/>
  <c r="V29" i="14"/>
  <c r="V31" i="14"/>
  <c r="V33" i="14"/>
  <c r="V35" i="14"/>
  <c r="V37" i="14"/>
  <c r="V39" i="14"/>
  <c r="V3" i="15"/>
  <c r="V7" i="15"/>
  <c r="V11" i="15"/>
  <c r="V17" i="15"/>
  <c r="V19" i="15"/>
  <c r="V21" i="15"/>
  <c r="V23" i="15"/>
  <c r="V25" i="15"/>
  <c r="V27" i="15"/>
  <c r="V29" i="15"/>
  <c r="V31" i="15"/>
  <c r="V33" i="15"/>
  <c r="V35" i="15"/>
  <c r="V37" i="15"/>
  <c r="V39" i="15"/>
  <c r="V3" i="16"/>
  <c r="V5" i="16"/>
  <c r="V8" i="16"/>
  <c r="V12" i="16"/>
  <c r="V18" i="16"/>
  <c r="V20" i="16"/>
  <c r="V22" i="16"/>
  <c r="V24" i="16"/>
  <c r="V26" i="16"/>
  <c r="V28" i="16"/>
  <c r="V30" i="16"/>
  <c r="V3" i="17"/>
  <c r="V5" i="17"/>
  <c r="V8" i="17"/>
  <c r="V10" i="17"/>
  <c r="V12" i="17"/>
  <c r="V3" i="18"/>
  <c r="V5" i="18"/>
  <c r="V7" i="18"/>
  <c r="V10" i="18"/>
  <c r="V13" i="18"/>
  <c r="V19" i="18"/>
  <c r="V24" i="18"/>
  <c r="V29" i="18"/>
  <c r="V33" i="18"/>
  <c r="V37" i="18"/>
  <c r="U22" i="12"/>
  <c r="U24" i="12"/>
  <c r="U26" i="12"/>
  <c r="U28" i="12"/>
  <c r="U30" i="12"/>
  <c r="U32" i="12"/>
  <c r="U34" i="12"/>
  <c r="U36" i="12"/>
  <c r="U38" i="12"/>
  <c r="U40" i="12"/>
  <c r="W41" i="14"/>
  <c r="X41" i="14"/>
  <c r="X40" i="14"/>
  <c r="X39" i="14"/>
  <c r="X38" i="14"/>
  <c r="X37" i="14"/>
  <c r="X36" i="14"/>
  <c r="X35" i="14"/>
  <c r="X34" i="14"/>
  <c r="X33" i="14"/>
  <c r="X32" i="14"/>
  <c r="X31" i="14"/>
  <c r="X30" i="14"/>
  <c r="X29" i="14"/>
  <c r="X28" i="14"/>
  <c r="X27" i="14"/>
  <c r="X26" i="14"/>
  <c r="X25" i="14"/>
  <c r="X24" i="14"/>
  <c r="X23" i="14"/>
  <c r="X22" i="14"/>
  <c r="X21" i="14"/>
  <c r="X20" i="14"/>
  <c r="X19" i="14"/>
  <c r="X18" i="14"/>
  <c r="X17" i="14"/>
  <c r="X16" i="14"/>
  <c r="X15" i="14"/>
  <c r="X14" i="14"/>
  <c r="X13" i="14"/>
  <c r="X12" i="14"/>
  <c r="X11" i="14"/>
  <c r="X10" i="14"/>
  <c r="X9" i="14"/>
  <c r="X8" i="14"/>
  <c r="X7" i="14"/>
  <c r="X6" i="14"/>
  <c r="X5" i="14"/>
  <c r="X4" i="14"/>
  <c r="X3" i="14"/>
  <c r="X2" i="14"/>
  <c r="V2" i="14"/>
  <c r="V4" i="14"/>
  <c r="V6" i="14"/>
  <c r="V8" i="14"/>
  <c r="V10" i="14"/>
  <c r="V12" i="14"/>
  <c r="V14" i="14"/>
  <c r="V16" i="14"/>
  <c r="V18" i="14"/>
  <c r="V20" i="14"/>
  <c r="V22" i="14"/>
  <c r="V24" i="14"/>
  <c r="V26" i="14"/>
  <c r="V28" i="14"/>
  <c r="V30" i="14"/>
  <c r="V32" i="14"/>
  <c r="V34" i="14"/>
  <c r="V36" i="14"/>
  <c r="V38" i="14"/>
  <c r="V40" i="14"/>
  <c r="W41" i="15"/>
  <c r="X41" i="15"/>
  <c r="X40" i="15"/>
  <c r="X39" i="15"/>
  <c r="X38" i="15"/>
  <c r="X37" i="15"/>
  <c r="X36" i="15"/>
  <c r="X35" i="15"/>
  <c r="X34" i="15"/>
  <c r="X33" i="15"/>
  <c r="X32" i="15"/>
  <c r="X31" i="15"/>
  <c r="X30" i="15"/>
  <c r="X29" i="15"/>
  <c r="X28" i="15"/>
  <c r="X27" i="15"/>
  <c r="X26" i="15"/>
  <c r="X25" i="15"/>
  <c r="X24" i="15"/>
  <c r="X23" i="15"/>
  <c r="X22" i="15"/>
  <c r="X21" i="15"/>
  <c r="X20" i="15"/>
  <c r="X19" i="15"/>
  <c r="X18" i="15"/>
  <c r="X17" i="15"/>
  <c r="X14" i="15"/>
  <c r="X11" i="15"/>
  <c r="X9" i="15"/>
  <c r="X7" i="15"/>
  <c r="X4" i="15"/>
  <c r="X3" i="15"/>
  <c r="X2" i="15"/>
  <c r="V2" i="15"/>
  <c r="V4" i="15"/>
  <c r="V9" i="15"/>
  <c r="V14" i="15"/>
  <c r="V18" i="15"/>
  <c r="V20" i="15"/>
  <c r="V22" i="15"/>
  <c r="V24" i="15"/>
  <c r="V26" i="15"/>
  <c r="V28" i="15"/>
  <c r="V30" i="15"/>
  <c r="V32" i="15"/>
  <c r="V34" i="15"/>
  <c r="V36" i="15"/>
  <c r="V38" i="15"/>
  <c r="V40" i="15"/>
  <c r="W41" i="16"/>
  <c r="X32" i="16"/>
  <c r="X31" i="16"/>
  <c r="X30" i="16"/>
  <c r="X29" i="16"/>
  <c r="X28" i="16"/>
  <c r="X27" i="16"/>
  <c r="X26" i="16"/>
  <c r="X25" i="16"/>
  <c r="X24" i="16"/>
  <c r="X23" i="16"/>
  <c r="X22" i="16"/>
  <c r="X21" i="16"/>
  <c r="X20" i="16"/>
  <c r="X19" i="16"/>
  <c r="X18" i="16"/>
  <c r="X17" i="16"/>
  <c r="X12" i="16"/>
  <c r="X9" i="16"/>
  <c r="X8" i="16"/>
  <c r="X7" i="16"/>
  <c r="X5" i="16"/>
  <c r="X4" i="16"/>
  <c r="X3" i="16"/>
  <c r="X2" i="16"/>
  <c r="V2" i="16"/>
  <c r="V4" i="16"/>
  <c r="V7" i="16"/>
  <c r="V9" i="16"/>
  <c r="V17" i="16"/>
  <c r="V19" i="16"/>
  <c r="V21" i="16"/>
  <c r="V23" i="16"/>
  <c r="V25" i="16"/>
  <c r="V27" i="16"/>
  <c r="V29" i="16"/>
  <c r="V31" i="16"/>
  <c r="X41" i="17"/>
  <c r="X14" i="17"/>
  <c r="X13" i="17"/>
  <c r="X12" i="17"/>
  <c r="X11" i="17"/>
  <c r="X10" i="17"/>
  <c r="X9" i="17"/>
  <c r="X8" i="17"/>
  <c r="X7" i="17"/>
  <c r="X5" i="17"/>
  <c r="X4" i="17"/>
  <c r="X3" i="17"/>
  <c r="X2" i="17"/>
  <c r="V2" i="17"/>
  <c r="V4" i="17"/>
  <c r="V7" i="17"/>
  <c r="V9" i="17"/>
  <c r="V11" i="17"/>
  <c r="V13" i="17"/>
  <c r="W41" i="18"/>
  <c r="X41" i="18"/>
  <c r="X40" i="18"/>
  <c r="X39" i="18"/>
  <c r="X38" i="18"/>
  <c r="X37" i="18"/>
  <c r="X36" i="18"/>
  <c r="X35" i="18"/>
  <c r="X34" i="18"/>
  <c r="X33" i="18"/>
  <c r="X32" i="18"/>
  <c r="X31" i="18"/>
  <c r="X30" i="18"/>
  <c r="X29" i="18"/>
  <c r="X27" i="18"/>
  <c r="X26" i="18"/>
  <c r="X25" i="18"/>
  <c r="X24" i="18"/>
  <c r="X23" i="18"/>
  <c r="X21" i="18"/>
  <c r="X20" i="18"/>
  <c r="X19" i="18"/>
  <c r="X18" i="18"/>
  <c r="X15" i="18"/>
  <c r="X14" i="18"/>
  <c r="X13" i="18"/>
  <c r="X12" i="18"/>
  <c r="X11" i="18"/>
  <c r="V40" i="18"/>
  <c r="V38" i="18"/>
  <c r="V36" i="18"/>
  <c r="V34" i="18"/>
  <c r="V32" i="18"/>
  <c r="V30" i="18"/>
  <c r="V27" i="18"/>
  <c r="V25" i="18"/>
  <c r="V23" i="18"/>
  <c r="V20" i="18"/>
  <c r="V18" i="18"/>
  <c r="V14" i="18"/>
  <c r="V12" i="18"/>
  <c r="X10" i="18"/>
  <c r="X9" i="18"/>
  <c r="X7" i="18"/>
  <c r="X6" i="18"/>
  <c r="X5" i="18"/>
  <c r="X4" i="18"/>
  <c r="X3" i="18"/>
  <c r="X2" i="18"/>
  <c r="V2" i="18"/>
  <c r="V4" i="18"/>
  <c r="V6" i="18"/>
  <c r="V9" i="18"/>
  <c r="V11" i="18"/>
  <c r="V15" i="18"/>
  <c r="V21" i="18"/>
  <c r="V26" i="18"/>
  <c r="V31" i="18"/>
  <c r="V35" i="18"/>
  <c r="V39" i="18"/>
  <c r="W41" i="19"/>
  <c r="X26" i="19"/>
  <c r="X25" i="19"/>
  <c r="X24" i="19"/>
  <c r="X23" i="19"/>
  <c r="X22" i="19"/>
  <c r="X21" i="19"/>
  <c r="X20" i="19"/>
  <c r="X19" i="19"/>
  <c r="X18" i="19"/>
  <c r="X17" i="19"/>
  <c r="X16" i="19"/>
  <c r="X15" i="19"/>
  <c r="X14" i="19"/>
  <c r="X11" i="19"/>
  <c r="X8" i="19"/>
  <c r="X7" i="19"/>
  <c r="X6" i="19"/>
  <c r="X5" i="19"/>
  <c r="X4" i="19"/>
  <c r="X3" i="19"/>
  <c r="X2" i="19"/>
  <c r="V2" i="19"/>
  <c r="V4" i="19"/>
  <c r="V6" i="19"/>
  <c r="V8" i="19"/>
  <c r="V14" i="19"/>
  <c r="V16" i="19"/>
  <c r="V18" i="19"/>
  <c r="V20" i="19"/>
  <c r="V22" i="19"/>
  <c r="V24" i="19"/>
  <c r="V26" i="19"/>
  <c r="V3" i="22"/>
  <c r="V6" i="22"/>
  <c r="V8" i="22"/>
  <c r="U41" i="22"/>
  <c r="X10" i="22"/>
  <c r="X9" i="22"/>
  <c r="X8" i="22"/>
  <c r="X7" i="22"/>
  <c r="X6" i="22"/>
  <c r="X4" i="22"/>
  <c r="X3" i="22"/>
  <c r="X2" i="22"/>
  <c r="V2" i="22"/>
  <c r="V4" i="22"/>
  <c r="V7" i="22"/>
  <c r="V9" i="22"/>
  <c r="Q69" i="26"/>
  <c r="B7" i="28"/>
  <c r="B15" i="28"/>
  <c r="B19" i="28"/>
  <c r="B23" i="28"/>
  <c r="B27" i="28"/>
  <c r="B33" i="28"/>
  <c r="B37" i="28"/>
  <c r="B41" i="28"/>
  <c r="B46" i="28"/>
  <c r="B50" i="28"/>
  <c r="B54" i="28"/>
  <c r="B59" i="28"/>
  <c r="B63" i="28"/>
  <c r="B67" i="28"/>
  <c r="B71" i="28"/>
  <c r="B75" i="28"/>
  <c r="B79" i="28"/>
  <c r="B84" i="28"/>
  <c r="B85" i="28"/>
  <c r="B89" i="28"/>
  <c r="B166" i="28"/>
  <c r="B171" i="28"/>
  <c r="B175" i="28"/>
  <c r="B179" i="28"/>
  <c r="B186" i="28"/>
  <c r="B190" i="28"/>
  <c r="U2" i="3"/>
  <c r="W2" i="3"/>
  <c r="V3" i="3"/>
  <c r="X3" i="3"/>
  <c r="V5" i="3"/>
  <c r="X5" i="3"/>
  <c r="U6" i="3"/>
  <c r="W6" i="3"/>
  <c r="V7" i="3"/>
  <c r="X7" i="3"/>
  <c r="U8" i="3"/>
  <c r="W8" i="3"/>
  <c r="C9" i="3"/>
  <c r="W9" i="3" s="1"/>
  <c r="U9" i="3"/>
  <c r="U10" i="3"/>
  <c r="W10" i="3"/>
  <c r="V11" i="3"/>
  <c r="X11" i="3"/>
  <c r="C13" i="3"/>
  <c r="W13" i="3" s="1"/>
  <c r="U13" i="3"/>
  <c r="C15" i="3"/>
  <c r="W15" i="3" s="1"/>
  <c r="U15" i="3"/>
  <c r="V16" i="3"/>
  <c r="X16" i="3"/>
  <c r="V17" i="3"/>
  <c r="X17" i="3"/>
  <c r="V18" i="3"/>
  <c r="X18" i="3"/>
  <c r="V19" i="3"/>
  <c r="X19" i="3"/>
  <c r="V20" i="3"/>
  <c r="X20" i="3"/>
  <c r="V21" i="3"/>
  <c r="X21" i="3"/>
  <c r="V22" i="3"/>
  <c r="X22" i="3"/>
  <c r="V23" i="3"/>
  <c r="X23" i="3"/>
  <c r="V24" i="3"/>
  <c r="X24" i="3"/>
  <c r="V25" i="3"/>
  <c r="X25" i="3"/>
  <c r="V26" i="3"/>
  <c r="X26" i="3"/>
  <c r="V27" i="3"/>
  <c r="X27" i="3"/>
  <c r="V28" i="3"/>
  <c r="X28" i="3"/>
  <c r="V29" i="3"/>
  <c r="X29" i="3"/>
  <c r="V30" i="3"/>
  <c r="X30" i="3"/>
  <c r="V31" i="3"/>
  <c r="X31" i="3"/>
  <c r="V32" i="3"/>
  <c r="X32" i="3"/>
  <c r="V33" i="3"/>
  <c r="X33" i="3"/>
  <c r="V34" i="3"/>
  <c r="X34" i="3"/>
  <c r="V35" i="3"/>
  <c r="X35" i="3"/>
  <c r="V36" i="3"/>
  <c r="X36" i="3"/>
  <c r="V37" i="3"/>
  <c r="X37" i="3"/>
  <c r="V38" i="3"/>
  <c r="X38" i="3"/>
  <c r="V39" i="3"/>
  <c r="X39" i="3"/>
  <c r="V40" i="3"/>
  <c r="X40" i="3"/>
  <c r="V41" i="3"/>
  <c r="X41" i="3"/>
  <c r="V2" i="2"/>
  <c r="X2" i="2"/>
  <c r="V3" i="2"/>
  <c r="X3" i="2"/>
  <c r="V4" i="2"/>
  <c r="X4" i="2"/>
  <c r="V5" i="2"/>
  <c r="X5" i="2"/>
  <c r="V6" i="2"/>
  <c r="X6" i="2"/>
  <c r="V7" i="2"/>
  <c r="X7" i="2"/>
  <c r="V9" i="2"/>
  <c r="X9" i="2"/>
  <c r="V12" i="2"/>
  <c r="X12" i="2"/>
  <c r="V13" i="2"/>
  <c r="X13" i="2"/>
  <c r="V14" i="2"/>
  <c r="X14" i="2"/>
  <c r="V15" i="2"/>
  <c r="X15" i="2"/>
  <c r="V16" i="2"/>
  <c r="X16" i="2"/>
  <c r="V26" i="2"/>
  <c r="X26" i="2"/>
  <c r="V27" i="2"/>
  <c r="X27" i="2"/>
  <c r="V28" i="2"/>
  <c r="X28" i="2"/>
  <c r="V29" i="2"/>
  <c r="X29" i="2"/>
  <c r="V30" i="2"/>
  <c r="X30" i="2"/>
  <c r="V31" i="2"/>
  <c r="X31" i="2"/>
  <c r="V32" i="2"/>
  <c r="X32" i="2"/>
  <c r="V33" i="2"/>
  <c r="X33" i="2"/>
  <c r="V34" i="2"/>
  <c r="X34" i="2"/>
  <c r="V35" i="2"/>
  <c r="X35" i="2"/>
  <c r="V36" i="2"/>
  <c r="X36" i="2"/>
  <c r="V37" i="2"/>
  <c r="X37" i="2"/>
  <c r="V38" i="2"/>
  <c r="X38" i="2"/>
  <c r="V39" i="2"/>
  <c r="X39" i="2"/>
  <c r="V40" i="2"/>
  <c r="X40" i="2"/>
  <c r="V41" i="2"/>
  <c r="X41" i="2"/>
  <c r="V2" i="1"/>
  <c r="X2" i="1"/>
  <c r="V3" i="1"/>
  <c r="X3" i="1"/>
  <c r="V4" i="1"/>
  <c r="X4" i="1"/>
  <c r="V2" i="3"/>
  <c r="X2" i="3"/>
  <c r="U3" i="3"/>
  <c r="W3" i="3"/>
  <c r="C4" i="3"/>
  <c r="W4" i="3" s="1"/>
  <c r="U4" i="3"/>
  <c r="U5" i="3"/>
  <c r="W5" i="3"/>
  <c r="V6" i="3"/>
  <c r="X6" i="3"/>
  <c r="U7" i="3"/>
  <c r="W7" i="3"/>
  <c r="V8" i="3"/>
  <c r="X8" i="3"/>
  <c r="V10" i="3"/>
  <c r="X10" i="3"/>
  <c r="U11" i="3"/>
  <c r="W11" i="3"/>
  <c r="C12" i="3"/>
  <c r="W12" i="3" s="1"/>
  <c r="U12" i="3"/>
  <c r="C14" i="3"/>
  <c r="W14" i="3" s="1"/>
  <c r="U14" i="3"/>
  <c r="U16" i="3"/>
  <c r="W16" i="3"/>
  <c r="U17" i="3"/>
  <c r="W17" i="3"/>
  <c r="U18" i="3"/>
  <c r="W18" i="3"/>
  <c r="U19" i="3"/>
  <c r="W19" i="3"/>
  <c r="U20" i="3"/>
  <c r="W20" i="3"/>
  <c r="U21" i="3"/>
  <c r="W21" i="3"/>
  <c r="U22" i="3"/>
  <c r="W22" i="3"/>
  <c r="U23" i="3"/>
  <c r="W23" i="3"/>
  <c r="U24" i="3"/>
  <c r="W24" i="3"/>
  <c r="U25" i="3"/>
  <c r="W25" i="3"/>
  <c r="U26" i="3"/>
  <c r="W26" i="3"/>
  <c r="U27" i="3"/>
  <c r="W27" i="3"/>
  <c r="U28" i="3"/>
  <c r="W28" i="3"/>
  <c r="U29" i="3"/>
  <c r="W29" i="3"/>
  <c r="U30" i="3"/>
  <c r="W30" i="3"/>
  <c r="U31" i="3"/>
  <c r="W31" i="3"/>
  <c r="U32" i="3"/>
  <c r="W32" i="3"/>
  <c r="U33" i="3"/>
  <c r="W33" i="3"/>
  <c r="U34" i="3"/>
  <c r="W34" i="3"/>
  <c r="U35" i="3"/>
  <c r="W35" i="3"/>
  <c r="U36" i="3"/>
  <c r="W36" i="3"/>
  <c r="U37" i="3"/>
  <c r="W37" i="3"/>
  <c r="U38" i="3"/>
  <c r="W38" i="3"/>
  <c r="U39" i="3"/>
  <c r="W39" i="3"/>
  <c r="U40" i="3"/>
  <c r="W40" i="3"/>
  <c r="U41" i="3"/>
  <c r="U2" i="2"/>
  <c r="W2" i="2"/>
  <c r="U3" i="2"/>
  <c r="W3" i="2"/>
  <c r="U4" i="2"/>
  <c r="W4" i="2"/>
  <c r="U5" i="2"/>
  <c r="W5" i="2"/>
  <c r="U6" i="2"/>
  <c r="W6" i="2"/>
  <c r="U7" i="2"/>
  <c r="W7" i="2"/>
  <c r="C8" i="2"/>
  <c r="V8" i="2" s="1"/>
  <c r="U8" i="2"/>
  <c r="U9" i="2"/>
  <c r="W9" i="2"/>
  <c r="C10" i="2"/>
  <c r="N10" i="2" s="1"/>
  <c r="Z10" i="2" s="1"/>
  <c r="U10" i="2"/>
  <c r="C11" i="2"/>
  <c r="N11" i="2" s="1"/>
  <c r="Z11" i="2" s="1"/>
  <c r="U11" i="2"/>
  <c r="U12" i="2"/>
  <c r="W12" i="2"/>
  <c r="U13" i="2"/>
  <c r="W13" i="2"/>
  <c r="U14" i="2"/>
  <c r="W14" i="2"/>
  <c r="U15" i="2"/>
  <c r="W15" i="2"/>
  <c r="U16" i="2"/>
  <c r="W16" i="2"/>
  <c r="C17" i="2"/>
  <c r="N17" i="2" s="1"/>
  <c r="Z17" i="2" s="1"/>
  <c r="U17" i="2"/>
  <c r="C18" i="2"/>
  <c r="V18" i="2" s="1"/>
  <c r="U18" i="2"/>
  <c r="C19" i="2"/>
  <c r="N19" i="2" s="1"/>
  <c r="Z19" i="2" s="1"/>
  <c r="U19" i="2"/>
  <c r="C20" i="2"/>
  <c r="V20" i="2" s="1"/>
  <c r="U20" i="2"/>
  <c r="C21" i="2"/>
  <c r="N21" i="2" s="1"/>
  <c r="Z21" i="2" s="1"/>
  <c r="U21" i="2"/>
  <c r="C22" i="2"/>
  <c r="U22" i="2"/>
  <c r="C23" i="2"/>
  <c r="N23" i="2" s="1"/>
  <c r="Z23" i="2" s="1"/>
  <c r="U23" i="2"/>
  <c r="C24" i="2"/>
  <c r="N24" i="2" s="1"/>
  <c r="Z24" i="2" s="1"/>
  <c r="U24" i="2"/>
  <c r="C25" i="2"/>
  <c r="N25" i="2" s="1"/>
  <c r="Z25" i="2" s="1"/>
  <c r="U25" i="2"/>
  <c r="U26" i="2"/>
  <c r="W26" i="2"/>
  <c r="U27" i="2"/>
  <c r="W27" i="2"/>
  <c r="U28" i="2"/>
  <c r="W28" i="2"/>
  <c r="U29" i="2"/>
  <c r="W29" i="2"/>
  <c r="U30" i="2"/>
  <c r="W30" i="2"/>
  <c r="U31" i="2"/>
  <c r="W31" i="2"/>
  <c r="U32" i="2"/>
  <c r="W32" i="2"/>
  <c r="U33" i="2"/>
  <c r="W33" i="2"/>
  <c r="U34" i="2"/>
  <c r="W34" i="2"/>
  <c r="U35" i="2"/>
  <c r="W35" i="2"/>
  <c r="U36" i="2"/>
  <c r="W36" i="2"/>
  <c r="U37" i="2"/>
  <c r="W37" i="2"/>
  <c r="U38" i="2"/>
  <c r="W38" i="2"/>
  <c r="U39" i="2"/>
  <c r="W39" i="2"/>
  <c r="U40" i="2"/>
  <c r="W40" i="2"/>
  <c r="U41" i="2"/>
  <c r="X41" i="1"/>
  <c r="V41" i="1"/>
  <c r="X40" i="1"/>
  <c r="V40" i="1"/>
  <c r="X38" i="1"/>
  <c r="V38" i="1"/>
  <c r="C35" i="1"/>
  <c r="W34" i="1"/>
  <c r="W33" i="1"/>
  <c r="W32" i="1"/>
  <c r="C31" i="1"/>
  <c r="W31" i="1" s="1"/>
  <c r="C30" i="1"/>
  <c r="W30" i="1" s="1"/>
  <c r="W29" i="1"/>
  <c r="W28" i="1"/>
  <c r="C27" i="1"/>
  <c r="W27" i="1" s="1"/>
  <c r="U26" i="1"/>
  <c r="C26" i="1"/>
  <c r="W26" i="1" s="1"/>
  <c r="W25" i="1"/>
  <c r="W24" i="1"/>
  <c r="W23" i="1"/>
  <c r="C22" i="1"/>
  <c r="W22" i="1" s="1"/>
  <c r="W21" i="1"/>
  <c r="U20" i="1"/>
  <c r="C20" i="1"/>
  <c r="W20" i="1" s="1"/>
  <c r="C19" i="1"/>
  <c r="W19" i="1" s="1"/>
  <c r="W18" i="1"/>
  <c r="W17" i="1"/>
  <c r="W16" i="1"/>
  <c r="C15" i="1"/>
  <c r="W15" i="1" s="1"/>
  <c r="W14" i="1"/>
  <c r="W13" i="1"/>
  <c r="C12" i="1"/>
  <c r="W12" i="1" s="1"/>
  <c r="W11" i="1"/>
  <c r="W10" i="1"/>
  <c r="W9" i="1"/>
  <c r="W8" i="1"/>
  <c r="W7" i="1"/>
  <c r="W6" i="1"/>
  <c r="W41" i="1"/>
  <c r="W40" i="1"/>
  <c r="C39" i="1"/>
  <c r="W39" i="1" s="1"/>
  <c r="W38" i="1"/>
  <c r="C37" i="1"/>
  <c r="W37" i="1" s="1"/>
  <c r="C36" i="1"/>
  <c r="W36" i="1" s="1"/>
  <c r="U35" i="1"/>
  <c r="X34" i="1"/>
  <c r="V34" i="1"/>
  <c r="X33" i="1"/>
  <c r="V33" i="1"/>
  <c r="X32" i="1"/>
  <c r="V32" i="1"/>
  <c r="X29" i="1"/>
  <c r="V29" i="1"/>
  <c r="X28" i="1"/>
  <c r="V28" i="1"/>
  <c r="X25" i="1"/>
  <c r="V25" i="1"/>
  <c r="X24" i="1"/>
  <c r="V24" i="1"/>
  <c r="X23" i="1"/>
  <c r="V23" i="1"/>
  <c r="X21" i="1"/>
  <c r="V21" i="1"/>
  <c r="X18" i="1"/>
  <c r="V18" i="1"/>
  <c r="X17" i="1"/>
  <c r="V17" i="1"/>
  <c r="X16" i="1"/>
  <c r="V16" i="1"/>
  <c r="X14" i="1"/>
  <c r="V14" i="1"/>
  <c r="X13" i="1"/>
  <c r="V13" i="1"/>
  <c r="X11" i="1"/>
  <c r="V11" i="1"/>
  <c r="X10" i="1"/>
  <c r="V10" i="1"/>
  <c r="X9" i="1"/>
  <c r="V9" i="1"/>
  <c r="X8" i="1"/>
  <c r="V8" i="1"/>
  <c r="X7" i="1"/>
  <c r="V7" i="1"/>
  <c r="X6" i="1"/>
  <c r="V6" i="1"/>
  <c r="X5" i="1"/>
  <c r="V5" i="1"/>
  <c r="W2" i="1"/>
  <c r="W3" i="1"/>
  <c r="W4" i="1"/>
  <c r="W2" i="4"/>
  <c r="W3" i="4"/>
  <c r="U4" i="4"/>
  <c r="W4" i="4"/>
  <c r="W5" i="4"/>
  <c r="W6" i="4"/>
  <c r="U7" i="4"/>
  <c r="W7" i="4"/>
  <c r="C8" i="4"/>
  <c r="W8" i="4" s="1"/>
  <c r="C9" i="4"/>
  <c r="W9" i="4" s="1"/>
  <c r="U10" i="4"/>
  <c r="W10" i="4"/>
  <c r="W11" i="4"/>
  <c r="W12" i="4"/>
  <c r="C13" i="4"/>
  <c r="W13" i="4" s="1"/>
  <c r="C14" i="4"/>
  <c r="W14" i="4" s="1"/>
  <c r="W15" i="4"/>
  <c r="U16" i="4"/>
  <c r="W16" i="4"/>
  <c r="W17" i="4"/>
  <c r="C18" i="4"/>
  <c r="W18" i="4" s="1"/>
  <c r="U19" i="4"/>
  <c r="W19" i="4"/>
  <c r="W20" i="4"/>
  <c r="W21" i="4"/>
  <c r="C22" i="4"/>
  <c r="W22" i="4" s="1"/>
  <c r="W23" i="4"/>
  <c r="C24" i="4"/>
  <c r="W24" i="4" s="1"/>
  <c r="C25" i="4"/>
  <c r="W25" i="4" s="1"/>
  <c r="C26" i="4"/>
  <c r="W26" i="4" s="1"/>
  <c r="W27" i="4"/>
  <c r="U28" i="4"/>
  <c r="W28" i="4"/>
  <c r="W29" i="4"/>
  <c r="C30" i="4"/>
  <c r="W30" i="4" s="1"/>
  <c r="U31" i="4"/>
  <c r="W31" i="4"/>
  <c r="U32" i="4"/>
  <c r="W32" i="4"/>
  <c r="U33" i="4"/>
  <c r="W33" i="4"/>
  <c r="U34" i="4"/>
  <c r="W34" i="4"/>
  <c r="U35" i="4"/>
  <c r="W35" i="4"/>
  <c r="U36" i="4"/>
  <c r="W36" i="4"/>
  <c r="U37" i="4"/>
  <c r="W37" i="4"/>
  <c r="U38" i="4"/>
  <c r="W38" i="4"/>
  <c r="U39" i="4"/>
  <c r="W39" i="4"/>
  <c r="U40" i="4"/>
  <c r="W40" i="4"/>
  <c r="U41" i="4"/>
  <c r="W41" i="4"/>
  <c r="W2" i="5"/>
  <c r="C3" i="5"/>
  <c r="W3" i="5" s="1"/>
  <c r="W4" i="5"/>
  <c r="C5" i="5"/>
  <c r="W5" i="5" s="1"/>
  <c r="C6" i="5"/>
  <c r="W6" i="5" s="1"/>
  <c r="C7" i="5"/>
  <c r="W7" i="5" s="1"/>
  <c r="W8" i="5"/>
  <c r="U9" i="5"/>
  <c r="W9" i="5"/>
  <c r="W10" i="5"/>
  <c r="W11" i="5"/>
  <c r="C12" i="5"/>
  <c r="W12" i="5" s="1"/>
  <c r="W13" i="5"/>
  <c r="W14" i="5"/>
  <c r="C15" i="5"/>
  <c r="W15" i="5" s="1"/>
  <c r="C16" i="5"/>
  <c r="W16" i="5" s="1"/>
  <c r="W17" i="5"/>
  <c r="C18" i="5"/>
  <c r="W18" i="5" s="1"/>
  <c r="W19" i="5"/>
  <c r="W20" i="5"/>
  <c r="U21" i="5"/>
  <c r="W21" i="5"/>
  <c r="C22" i="5"/>
  <c r="N22" i="5" s="1"/>
  <c r="Z22" i="5" s="1"/>
  <c r="W23" i="5"/>
  <c r="U24" i="5"/>
  <c r="W24" i="5"/>
  <c r="C25" i="5"/>
  <c r="W25" i="5" s="1"/>
  <c r="U26" i="5"/>
  <c r="W26" i="5"/>
  <c r="U27" i="5"/>
  <c r="W27" i="5"/>
  <c r="U28" i="5"/>
  <c r="W28" i="5"/>
  <c r="U29" i="5"/>
  <c r="W29" i="5"/>
  <c r="U30" i="5"/>
  <c r="W30" i="5"/>
  <c r="U31" i="5"/>
  <c r="W31" i="5"/>
  <c r="U32" i="5"/>
  <c r="W32" i="5"/>
  <c r="U33" i="5"/>
  <c r="W33" i="5"/>
  <c r="U34" i="5"/>
  <c r="W34" i="5"/>
  <c r="U35" i="5"/>
  <c r="W35" i="5"/>
  <c r="U36" i="5"/>
  <c r="W36" i="5"/>
  <c r="U37" i="5"/>
  <c r="W37" i="5"/>
  <c r="U38" i="5"/>
  <c r="W38" i="5"/>
  <c r="U39" i="5"/>
  <c r="W39" i="5"/>
  <c r="U40" i="5"/>
  <c r="W40" i="5"/>
  <c r="U41" i="5"/>
  <c r="W41" i="5"/>
  <c r="U2" i="6"/>
  <c r="W2" i="6"/>
  <c r="C3" i="6"/>
  <c r="V3" i="6" s="1"/>
  <c r="U3" i="6"/>
  <c r="U4" i="6"/>
  <c r="W4" i="6"/>
  <c r="C5" i="6"/>
  <c r="N5" i="6" s="1"/>
  <c r="Z5" i="6" s="1"/>
  <c r="U5" i="6"/>
  <c r="U6" i="6"/>
  <c r="W6" i="6"/>
  <c r="U7" i="6"/>
  <c r="W7" i="6"/>
  <c r="C8" i="6"/>
  <c r="V8" i="6" s="1"/>
  <c r="U8" i="6"/>
  <c r="C9" i="6"/>
  <c r="N9" i="6" s="1"/>
  <c r="Z9" i="6" s="1"/>
  <c r="U9" i="6"/>
  <c r="C10" i="6"/>
  <c r="N10" i="6" s="1"/>
  <c r="Z10" i="6" s="1"/>
  <c r="V12" i="6"/>
  <c r="X12" i="6"/>
  <c r="V14" i="6"/>
  <c r="X14" i="6"/>
  <c r="V16" i="6"/>
  <c r="X16" i="6"/>
  <c r="V17" i="6"/>
  <c r="X17" i="6"/>
  <c r="V18" i="6"/>
  <c r="X18" i="6"/>
  <c r="V19" i="6"/>
  <c r="X19" i="6"/>
  <c r="V20" i="6"/>
  <c r="X20" i="6"/>
  <c r="V21" i="6"/>
  <c r="X21" i="6"/>
  <c r="V22" i="6"/>
  <c r="X22" i="6"/>
  <c r="V23" i="6"/>
  <c r="X23" i="6"/>
  <c r="V24" i="6"/>
  <c r="X24" i="6"/>
  <c r="V25" i="6"/>
  <c r="X25" i="6"/>
  <c r="V26" i="6"/>
  <c r="X26" i="6"/>
  <c r="V27" i="6"/>
  <c r="X27" i="6"/>
  <c r="V28" i="6"/>
  <c r="X28" i="6"/>
  <c r="V29" i="6"/>
  <c r="X29" i="6"/>
  <c r="V30" i="6"/>
  <c r="X30" i="6"/>
  <c r="V31" i="6"/>
  <c r="X31" i="6"/>
  <c r="V32" i="6"/>
  <c r="X32" i="6"/>
  <c r="V33" i="6"/>
  <c r="X33" i="6"/>
  <c r="V34" i="6"/>
  <c r="X34" i="6"/>
  <c r="V35" i="6"/>
  <c r="X35" i="6"/>
  <c r="V36" i="6"/>
  <c r="X36" i="6"/>
  <c r="V37" i="6"/>
  <c r="X37" i="6"/>
  <c r="V38" i="6"/>
  <c r="X38" i="6"/>
  <c r="V39" i="6"/>
  <c r="X39" i="6"/>
  <c r="V40" i="6"/>
  <c r="X40" i="6"/>
  <c r="V41" i="6"/>
  <c r="X41" i="6"/>
  <c r="V2" i="7"/>
  <c r="X2" i="7"/>
  <c r="V3" i="7"/>
  <c r="X3" i="7"/>
  <c r="V4" i="7"/>
  <c r="X4" i="7"/>
  <c r="V5" i="7"/>
  <c r="X5" i="7"/>
  <c r="V8" i="7"/>
  <c r="X8" i="7"/>
  <c r="V9" i="7"/>
  <c r="X9" i="7"/>
  <c r="V10" i="7"/>
  <c r="X10" i="7"/>
  <c r="V11" i="7"/>
  <c r="X11" i="7"/>
  <c r="V12" i="7"/>
  <c r="X12" i="7"/>
  <c r="V13" i="7"/>
  <c r="X13" i="7"/>
  <c r="V14" i="7"/>
  <c r="X14" i="7"/>
  <c r="V15" i="7"/>
  <c r="X15" i="7"/>
  <c r="V17" i="7"/>
  <c r="X17" i="7"/>
  <c r="V19" i="7"/>
  <c r="X19" i="7"/>
  <c r="V20" i="7"/>
  <c r="X20" i="7"/>
  <c r="V21" i="7"/>
  <c r="X21" i="7"/>
  <c r="V22" i="7"/>
  <c r="X22" i="7"/>
  <c r="V23" i="7"/>
  <c r="X23" i="7"/>
  <c r="V24" i="7"/>
  <c r="X24" i="7"/>
  <c r="V26" i="7"/>
  <c r="V27" i="7"/>
  <c r="V29" i="7"/>
  <c r="V30" i="7"/>
  <c r="V32" i="7"/>
  <c r="V33" i="7"/>
  <c r="V34" i="7"/>
  <c r="V35" i="7"/>
  <c r="V36" i="7"/>
  <c r="V37" i="7"/>
  <c r="V38" i="7"/>
  <c r="V39" i="7"/>
  <c r="V40" i="7"/>
  <c r="V2" i="4"/>
  <c r="X2" i="4"/>
  <c r="V3" i="4"/>
  <c r="X3" i="4"/>
  <c r="V4" i="4"/>
  <c r="X4" i="4"/>
  <c r="V5" i="4"/>
  <c r="X5" i="4"/>
  <c r="V6" i="4"/>
  <c r="X6" i="4"/>
  <c r="V7" i="4"/>
  <c r="X7" i="4"/>
  <c r="V10" i="4"/>
  <c r="X10" i="4"/>
  <c r="V11" i="4"/>
  <c r="X11" i="4"/>
  <c r="V12" i="4"/>
  <c r="X12" i="4"/>
  <c r="V15" i="4"/>
  <c r="X15" i="4"/>
  <c r="V16" i="4"/>
  <c r="X16" i="4"/>
  <c r="V17" i="4"/>
  <c r="X17" i="4"/>
  <c r="V19" i="4"/>
  <c r="X19" i="4"/>
  <c r="V20" i="4"/>
  <c r="X20" i="4"/>
  <c r="V21" i="4"/>
  <c r="X21" i="4"/>
  <c r="V23" i="4"/>
  <c r="X23" i="4"/>
  <c r="V27" i="4"/>
  <c r="X27" i="4"/>
  <c r="V28" i="4"/>
  <c r="X28" i="4"/>
  <c r="V29" i="4"/>
  <c r="X29" i="4"/>
  <c r="V31" i="4"/>
  <c r="X31" i="4"/>
  <c r="V32" i="4"/>
  <c r="X32" i="4"/>
  <c r="V33" i="4"/>
  <c r="X33" i="4"/>
  <c r="V34" i="4"/>
  <c r="X34" i="4"/>
  <c r="V35" i="4"/>
  <c r="X35" i="4"/>
  <c r="V36" i="4"/>
  <c r="X36" i="4"/>
  <c r="V37" i="4"/>
  <c r="X37" i="4"/>
  <c r="V38" i="4"/>
  <c r="X38" i="4"/>
  <c r="V39" i="4"/>
  <c r="X39" i="4"/>
  <c r="V40" i="4"/>
  <c r="X40" i="4"/>
  <c r="V41" i="4"/>
  <c r="V2" i="5"/>
  <c r="X2" i="5"/>
  <c r="V4" i="5"/>
  <c r="X4" i="5"/>
  <c r="V8" i="5"/>
  <c r="X8" i="5"/>
  <c r="V9" i="5"/>
  <c r="X9" i="5"/>
  <c r="V10" i="5"/>
  <c r="X10" i="5"/>
  <c r="V11" i="5"/>
  <c r="X11" i="5"/>
  <c r="V13" i="5"/>
  <c r="X13" i="5"/>
  <c r="V14" i="5"/>
  <c r="X14" i="5"/>
  <c r="V17" i="5"/>
  <c r="X17" i="5"/>
  <c r="V19" i="5"/>
  <c r="X19" i="5"/>
  <c r="V20" i="5"/>
  <c r="X20" i="5"/>
  <c r="V21" i="5"/>
  <c r="X21" i="5"/>
  <c r="V23" i="5"/>
  <c r="X23" i="5"/>
  <c r="V24" i="5"/>
  <c r="X24" i="5"/>
  <c r="V26" i="5"/>
  <c r="X26" i="5"/>
  <c r="V27" i="5"/>
  <c r="X27" i="5"/>
  <c r="V28" i="5"/>
  <c r="X28" i="5"/>
  <c r="V29" i="5"/>
  <c r="X29" i="5"/>
  <c r="V30" i="5"/>
  <c r="X30" i="5"/>
  <c r="V31" i="5"/>
  <c r="X31" i="5"/>
  <c r="V32" i="5"/>
  <c r="X32" i="5"/>
  <c r="V33" i="5"/>
  <c r="X33" i="5"/>
  <c r="V34" i="5"/>
  <c r="X34" i="5"/>
  <c r="V35" i="5"/>
  <c r="X35" i="5"/>
  <c r="V36" i="5"/>
  <c r="X36" i="5"/>
  <c r="V37" i="5"/>
  <c r="X37" i="5"/>
  <c r="V38" i="5"/>
  <c r="X38" i="5"/>
  <c r="V39" i="5"/>
  <c r="X39" i="5"/>
  <c r="V40" i="5"/>
  <c r="X40" i="5"/>
  <c r="V41" i="5"/>
  <c r="V2" i="6"/>
  <c r="X2" i="6"/>
  <c r="V4" i="6"/>
  <c r="X4" i="6"/>
  <c r="V6" i="6"/>
  <c r="X6" i="6"/>
  <c r="V7" i="6"/>
  <c r="X7" i="6"/>
  <c r="U10" i="6"/>
  <c r="C11" i="6"/>
  <c r="V11" i="6" s="1"/>
  <c r="U11" i="6"/>
  <c r="U12" i="6"/>
  <c r="W12" i="6"/>
  <c r="C13" i="6"/>
  <c r="N13" i="6" s="1"/>
  <c r="Z13" i="6" s="1"/>
  <c r="U13" i="6"/>
  <c r="U14" i="6"/>
  <c r="W14" i="6"/>
  <c r="C15" i="6"/>
  <c r="V15" i="6" s="1"/>
  <c r="U15" i="6"/>
  <c r="U16" i="6"/>
  <c r="W16" i="6"/>
  <c r="U17" i="6"/>
  <c r="W17" i="6"/>
  <c r="U18" i="6"/>
  <c r="W18" i="6"/>
  <c r="U19" i="6"/>
  <c r="W19" i="6"/>
  <c r="U20" i="6"/>
  <c r="W20" i="6"/>
  <c r="U21" i="6"/>
  <c r="W21" i="6"/>
  <c r="U22" i="6"/>
  <c r="W22" i="6"/>
  <c r="U23" i="6"/>
  <c r="W23" i="6"/>
  <c r="U24" i="6"/>
  <c r="W24" i="6"/>
  <c r="U25" i="6"/>
  <c r="W25" i="6"/>
  <c r="U26" i="6"/>
  <c r="W26" i="6"/>
  <c r="U27" i="6"/>
  <c r="W27" i="6"/>
  <c r="U28" i="6"/>
  <c r="W28" i="6"/>
  <c r="U29" i="6"/>
  <c r="W29" i="6"/>
  <c r="U30" i="6"/>
  <c r="W30" i="6"/>
  <c r="U31" i="6"/>
  <c r="W31" i="6"/>
  <c r="U32" i="6"/>
  <c r="W32" i="6"/>
  <c r="U33" i="6"/>
  <c r="W33" i="6"/>
  <c r="U34" i="6"/>
  <c r="W34" i="6"/>
  <c r="U35" i="6"/>
  <c r="W35" i="6"/>
  <c r="U36" i="6"/>
  <c r="W36" i="6"/>
  <c r="U37" i="6"/>
  <c r="W37" i="6"/>
  <c r="U38" i="6"/>
  <c r="W38" i="6"/>
  <c r="U39" i="6"/>
  <c r="W39" i="6"/>
  <c r="U40" i="6"/>
  <c r="W40" i="6"/>
  <c r="U41" i="6"/>
  <c r="W41" i="7"/>
  <c r="U41" i="7"/>
  <c r="W40" i="7"/>
  <c r="U40" i="7"/>
  <c r="W39" i="7"/>
  <c r="U39" i="7"/>
  <c r="W38" i="7"/>
  <c r="U38" i="7"/>
  <c r="W37" i="7"/>
  <c r="U37" i="7"/>
  <c r="W36" i="7"/>
  <c r="U36" i="7"/>
  <c r="W35" i="7"/>
  <c r="U35" i="7"/>
  <c r="W34" i="7"/>
  <c r="U34" i="7"/>
  <c r="W33" i="7"/>
  <c r="U33" i="7"/>
  <c r="W32" i="7"/>
  <c r="U32" i="7"/>
  <c r="C31" i="7"/>
  <c r="W31" i="7" s="1"/>
  <c r="W30" i="7"/>
  <c r="W29" i="7"/>
  <c r="C28" i="7"/>
  <c r="N28" i="7" s="1"/>
  <c r="Z28" i="7" s="1"/>
  <c r="W27" i="7"/>
  <c r="W26" i="7"/>
  <c r="W2" i="7"/>
  <c r="W3" i="7"/>
  <c r="W4" i="7"/>
  <c r="W5" i="7"/>
  <c r="C6" i="7"/>
  <c r="W6" i="7" s="1"/>
  <c r="U6" i="7"/>
  <c r="C7" i="7"/>
  <c r="N7" i="7" s="1"/>
  <c r="Z7" i="7" s="1"/>
  <c r="W8" i="7"/>
  <c r="W9" i="7"/>
  <c r="W10" i="7"/>
  <c r="W11" i="7"/>
  <c r="W12" i="7"/>
  <c r="W13" i="7"/>
  <c r="W14" i="7"/>
  <c r="W15" i="7"/>
  <c r="C16" i="7"/>
  <c r="W16" i="7" s="1"/>
  <c r="W17" i="7"/>
  <c r="C18" i="7"/>
  <c r="W18" i="7" s="1"/>
  <c r="U18" i="7"/>
  <c r="W19" i="7"/>
  <c r="W20" i="7"/>
  <c r="W21" i="7"/>
  <c r="W22" i="7"/>
  <c r="W23" i="7"/>
  <c r="W24" i="7"/>
  <c r="C25" i="7"/>
  <c r="W25" i="7" s="1"/>
  <c r="X26" i="7"/>
  <c r="X27" i="7"/>
  <c r="X29" i="7"/>
  <c r="X30" i="7"/>
  <c r="X32" i="7"/>
  <c r="X33" i="7"/>
  <c r="X34" i="7"/>
  <c r="X35" i="7"/>
  <c r="X36" i="7"/>
  <c r="X37" i="7"/>
  <c r="X38" i="7"/>
  <c r="X39" i="7"/>
  <c r="X40" i="7"/>
  <c r="X41" i="7"/>
  <c r="X41" i="8"/>
  <c r="V41" i="8"/>
  <c r="X40" i="8"/>
  <c r="V40" i="8"/>
  <c r="X39" i="8"/>
  <c r="V39" i="8"/>
  <c r="X38" i="8"/>
  <c r="V38" i="8"/>
  <c r="X37" i="8"/>
  <c r="V37" i="8"/>
  <c r="X36" i="8"/>
  <c r="V36" i="8"/>
  <c r="X35" i="8"/>
  <c r="V35" i="8"/>
  <c r="X34" i="8"/>
  <c r="V34" i="8"/>
  <c r="X33" i="8"/>
  <c r="V33" i="8"/>
  <c r="X32" i="8"/>
  <c r="V32" i="8"/>
  <c r="X31" i="8"/>
  <c r="W2" i="8"/>
  <c r="W3" i="8"/>
  <c r="C4" i="8"/>
  <c r="W4" i="8" s="1"/>
  <c r="U4" i="8"/>
  <c r="W5" i="8"/>
  <c r="W6" i="8"/>
  <c r="W7" i="8"/>
  <c r="C8" i="8"/>
  <c r="W8" i="8" s="1"/>
  <c r="U8" i="8"/>
  <c r="W9" i="8"/>
  <c r="W10" i="8"/>
  <c r="W11" i="8"/>
  <c r="W12" i="8"/>
  <c r="W13" i="8"/>
  <c r="W14" i="8"/>
  <c r="C15" i="8"/>
  <c r="N15" i="8" s="1"/>
  <c r="Z15" i="8" s="1"/>
  <c r="C16" i="8"/>
  <c r="W16" i="8" s="1"/>
  <c r="U16" i="8"/>
  <c r="W17" i="8"/>
  <c r="W18" i="8"/>
  <c r="W19" i="8"/>
  <c r="C20" i="8"/>
  <c r="W20" i="8" s="1"/>
  <c r="U20" i="8"/>
  <c r="C21" i="8"/>
  <c r="W21" i="8" s="1"/>
  <c r="C22" i="8"/>
  <c r="N22" i="8" s="1"/>
  <c r="Z22" i="8" s="1"/>
  <c r="U22" i="8"/>
  <c r="C23" i="8"/>
  <c r="W23" i="8" s="1"/>
  <c r="U23" i="8"/>
  <c r="W24" i="8"/>
  <c r="U25" i="8"/>
  <c r="W25" i="8"/>
  <c r="U26" i="8"/>
  <c r="W26" i="8"/>
  <c r="U27" i="8"/>
  <c r="W27" i="8"/>
  <c r="U28" i="8"/>
  <c r="W28" i="8"/>
  <c r="U29" i="8"/>
  <c r="W29" i="8"/>
  <c r="U30" i="8"/>
  <c r="W30" i="8"/>
  <c r="U31" i="8"/>
  <c r="W31" i="8"/>
  <c r="W32" i="8"/>
  <c r="W33" i="8"/>
  <c r="W34" i="8"/>
  <c r="W35" i="8"/>
  <c r="W36" i="8"/>
  <c r="W37" i="8"/>
  <c r="W38" i="8"/>
  <c r="W39" i="8"/>
  <c r="W40" i="8"/>
  <c r="W41" i="8"/>
  <c r="W2" i="9"/>
  <c r="W5" i="9"/>
  <c r="W6" i="9"/>
  <c r="W8" i="9"/>
  <c r="W9" i="9"/>
  <c r="W10" i="9"/>
  <c r="W13" i="9"/>
  <c r="W14" i="9"/>
  <c r="W15" i="9"/>
  <c r="W16" i="9"/>
  <c r="W17" i="9"/>
  <c r="W18" i="9"/>
  <c r="W19" i="9"/>
  <c r="W20" i="9"/>
  <c r="W21" i="9"/>
  <c r="W22" i="9"/>
  <c r="W23" i="9"/>
  <c r="W24" i="9"/>
  <c r="W25" i="9"/>
  <c r="W26" i="9"/>
  <c r="W27" i="9"/>
  <c r="W28" i="9"/>
  <c r="W29" i="9"/>
  <c r="W30" i="9"/>
  <c r="W31" i="9"/>
  <c r="W32" i="9"/>
  <c r="W33" i="9"/>
  <c r="W34" i="9"/>
  <c r="W35" i="9"/>
  <c r="W36" i="9"/>
  <c r="W37" i="9"/>
  <c r="W38" i="9"/>
  <c r="W39" i="9"/>
  <c r="W40" i="9"/>
  <c r="W2" i="10"/>
  <c r="W4" i="10"/>
  <c r="W5" i="10"/>
  <c r="W7" i="10"/>
  <c r="W8" i="10"/>
  <c r="W9" i="10"/>
  <c r="W11" i="10"/>
  <c r="W13" i="10"/>
  <c r="W14" i="10"/>
  <c r="W15" i="10"/>
  <c r="V20" i="10"/>
  <c r="V21" i="10"/>
  <c r="V22" i="10"/>
  <c r="V23" i="10"/>
  <c r="V24" i="10"/>
  <c r="V25" i="10"/>
  <c r="V26" i="10"/>
  <c r="V27" i="10"/>
  <c r="V28" i="10"/>
  <c r="V29" i="10"/>
  <c r="V30" i="10"/>
  <c r="V31" i="10"/>
  <c r="V32" i="10"/>
  <c r="V33" i="10"/>
  <c r="V34" i="10"/>
  <c r="V35" i="10"/>
  <c r="V36" i="10"/>
  <c r="V37" i="10"/>
  <c r="V38" i="10"/>
  <c r="V39" i="10"/>
  <c r="V40" i="10"/>
  <c r="U41" i="8"/>
  <c r="X41" i="9"/>
  <c r="V41" i="9"/>
  <c r="X40" i="9"/>
  <c r="V40" i="9"/>
  <c r="X39" i="9"/>
  <c r="V39" i="9"/>
  <c r="X38" i="9"/>
  <c r="V38" i="9"/>
  <c r="X37" i="9"/>
  <c r="V37" i="9"/>
  <c r="X36" i="9"/>
  <c r="V36" i="9"/>
  <c r="X35" i="9"/>
  <c r="V35" i="9"/>
  <c r="X34" i="9"/>
  <c r="V34" i="9"/>
  <c r="X33" i="9"/>
  <c r="V33" i="9"/>
  <c r="X32" i="9"/>
  <c r="V32" i="9"/>
  <c r="X31" i="9"/>
  <c r="V31" i="9"/>
  <c r="X30" i="9"/>
  <c r="V30" i="9"/>
  <c r="X29" i="9"/>
  <c r="V29" i="9"/>
  <c r="X28" i="9"/>
  <c r="V28" i="9"/>
  <c r="X27" i="9"/>
  <c r="V27" i="9"/>
  <c r="X26" i="9"/>
  <c r="V26" i="9"/>
  <c r="X25" i="9"/>
  <c r="V25" i="9"/>
  <c r="X24" i="9"/>
  <c r="V24" i="9"/>
  <c r="X23" i="9"/>
  <c r="V23" i="9"/>
  <c r="X22" i="9"/>
  <c r="V22" i="9"/>
  <c r="X21" i="9"/>
  <c r="V21" i="9"/>
  <c r="X20" i="9"/>
  <c r="V20" i="9"/>
  <c r="X19" i="9"/>
  <c r="V19" i="9"/>
  <c r="X18" i="9"/>
  <c r="V18" i="9"/>
  <c r="X17" i="9"/>
  <c r="V17" i="9"/>
  <c r="X16" i="9"/>
  <c r="V16" i="9"/>
  <c r="X15" i="9"/>
  <c r="V15" i="9"/>
  <c r="X14" i="9"/>
  <c r="V14" i="9"/>
  <c r="X13" i="9"/>
  <c r="V13" i="9"/>
  <c r="X10" i="9"/>
  <c r="V10" i="9"/>
  <c r="X9" i="9"/>
  <c r="V9" i="9"/>
  <c r="X8" i="9"/>
  <c r="V8" i="9"/>
  <c r="X6" i="9"/>
  <c r="V6" i="9"/>
  <c r="X5" i="9"/>
  <c r="V5" i="9"/>
  <c r="X2" i="9"/>
  <c r="V2" i="9"/>
  <c r="U2" i="9"/>
  <c r="C3" i="9"/>
  <c r="N3" i="9" s="1"/>
  <c r="Z3" i="9" s="1"/>
  <c r="U3" i="9"/>
  <c r="C4" i="9"/>
  <c r="X4" i="9" s="1"/>
  <c r="U4" i="9"/>
  <c r="U5" i="9"/>
  <c r="U6" i="9"/>
  <c r="C7" i="9"/>
  <c r="V7" i="9" s="1"/>
  <c r="U7" i="9"/>
  <c r="U8" i="9"/>
  <c r="U9" i="9"/>
  <c r="U10" i="9"/>
  <c r="C11" i="9"/>
  <c r="X11" i="9" s="1"/>
  <c r="U11" i="9"/>
  <c r="C12" i="9"/>
  <c r="N12" i="9" s="1"/>
  <c r="Z12" i="9" s="1"/>
  <c r="U12" i="9"/>
  <c r="U13" i="9"/>
  <c r="U14" i="9"/>
  <c r="U15" i="9"/>
  <c r="U16" i="9"/>
  <c r="U17" i="9"/>
  <c r="U18" i="9"/>
  <c r="U19" i="9"/>
  <c r="U20" i="9"/>
  <c r="U21" i="9"/>
  <c r="U22" i="9"/>
  <c r="U23" i="9"/>
  <c r="U24" i="9"/>
  <c r="U25" i="9"/>
  <c r="U26" i="9"/>
  <c r="U27" i="9"/>
  <c r="U28" i="9"/>
  <c r="U29" i="9"/>
  <c r="U30" i="9"/>
  <c r="U31" i="9"/>
  <c r="U32" i="9"/>
  <c r="U33" i="9"/>
  <c r="U34" i="9"/>
  <c r="U35" i="9"/>
  <c r="U36" i="9"/>
  <c r="U37" i="9"/>
  <c r="U38" i="9"/>
  <c r="U39" i="9"/>
  <c r="U40" i="9"/>
  <c r="U41" i="9"/>
  <c r="W41" i="10"/>
  <c r="U41" i="10"/>
  <c r="W40" i="10"/>
  <c r="U40" i="10"/>
  <c r="W39" i="10"/>
  <c r="U39" i="10"/>
  <c r="W38" i="10"/>
  <c r="U38" i="10"/>
  <c r="W37" i="10"/>
  <c r="U37" i="10"/>
  <c r="W36" i="10"/>
  <c r="U36" i="10"/>
  <c r="W35" i="10"/>
  <c r="U35" i="10"/>
  <c r="W34" i="10"/>
  <c r="U34" i="10"/>
  <c r="W33" i="10"/>
  <c r="U33" i="10"/>
  <c r="W32" i="10"/>
  <c r="U32" i="10"/>
  <c r="W31" i="10"/>
  <c r="U31" i="10"/>
  <c r="W30" i="10"/>
  <c r="U30" i="10"/>
  <c r="W29" i="10"/>
  <c r="U29" i="10"/>
  <c r="W28" i="10"/>
  <c r="U28" i="10"/>
  <c r="W27" i="10"/>
  <c r="U27" i="10"/>
  <c r="W26" i="10"/>
  <c r="U26" i="10"/>
  <c r="W25" i="10"/>
  <c r="U25" i="10"/>
  <c r="W24" i="10"/>
  <c r="U24" i="10"/>
  <c r="W23" i="10"/>
  <c r="U23" i="10"/>
  <c r="W22" i="10"/>
  <c r="U22" i="10"/>
  <c r="W21" i="10"/>
  <c r="U21" i="10"/>
  <c r="W20" i="10"/>
  <c r="U20" i="10"/>
  <c r="U19" i="10"/>
  <c r="C19" i="10"/>
  <c r="N19" i="10" s="1"/>
  <c r="Z19" i="10" s="1"/>
  <c r="U18" i="10"/>
  <c r="X15" i="10"/>
  <c r="V15" i="10"/>
  <c r="X14" i="10"/>
  <c r="V14" i="10"/>
  <c r="X13" i="10"/>
  <c r="V13" i="10"/>
  <c r="X11" i="10"/>
  <c r="V11" i="10"/>
  <c r="X9" i="10"/>
  <c r="V9" i="10"/>
  <c r="X8" i="10"/>
  <c r="V8" i="10"/>
  <c r="X7" i="10"/>
  <c r="V7" i="10"/>
  <c r="X5" i="10"/>
  <c r="V5" i="10"/>
  <c r="X4" i="10"/>
  <c r="V4" i="10"/>
  <c r="X2" i="10"/>
  <c r="V2" i="10"/>
  <c r="U2" i="10"/>
  <c r="C3" i="10"/>
  <c r="N3" i="10" s="1"/>
  <c r="Z3" i="10" s="1"/>
  <c r="U3" i="10"/>
  <c r="U4" i="10"/>
  <c r="U5" i="10"/>
  <c r="C6" i="10"/>
  <c r="V6" i="10" s="1"/>
  <c r="U6" i="10"/>
  <c r="U7" i="10"/>
  <c r="U8" i="10"/>
  <c r="U9" i="10"/>
  <c r="C10" i="10"/>
  <c r="N10" i="10" s="1"/>
  <c r="Z10" i="10" s="1"/>
  <c r="U10" i="10"/>
  <c r="U11" i="10"/>
  <c r="C12" i="10"/>
  <c r="V12" i="10" s="1"/>
  <c r="U12" i="10"/>
  <c r="U13" i="10"/>
  <c r="U14" i="10"/>
  <c r="U15" i="10"/>
  <c r="C16" i="10"/>
  <c r="N16" i="10" s="1"/>
  <c r="Z16" i="10" s="1"/>
  <c r="U16" i="10"/>
  <c r="C17" i="10"/>
  <c r="V17" i="10" s="1"/>
  <c r="U17" i="10"/>
  <c r="C18" i="10"/>
  <c r="N18" i="10" s="1"/>
  <c r="Z18" i="10" s="1"/>
  <c r="X20" i="10"/>
  <c r="X21" i="10"/>
  <c r="X22" i="10"/>
  <c r="X23" i="10"/>
  <c r="X24" i="10"/>
  <c r="X25" i="10"/>
  <c r="X26" i="10"/>
  <c r="X27" i="10"/>
  <c r="X28" i="10"/>
  <c r="X29" i="10"/>
  <c r="X30" i="10"/>
  <c r="X31" i="10"/>
  <c r="X32" i="10"/>
  <c r="X33" i="10"/>
  <c r="X34" i="10"/>
  <c r="X35" i="10"/>
  <c r="X36" i="10"/>
  <c r="X37" i="10"/>
  <c r="X38" i="10"/>
  <c r="X39" i="10"/>
  <c r="X40" i="10"/>
  <c r="X41" i="10"/>
  <c r="W2" i="13"/>
  <c r="U3" i="13"/>
  <c r="W3" i="13"/>
  <c r="C4" i="13"/>
  <c r="W4" i="13" s="1"/>
  <c r="W5" i="13"/>
  <c r="U6" i="13"/>
  <c r="W6" i="13"/>
  <c r="U7" i="13"/>
  <c r="W7" i="13"/>
  <c r="W8" i="13"/>
  <c r="C9" i="13"/>
  <c r="W9" i="13" s="1"/>
  <c r="U10" i="13"/>
  <c r="W10" i="13"/>
  <c r="C11" i="13"/>
  <c r="W11" i="13" s="1"/>
  <c r="U12" i="13"/>
  <c r="W12" i="13"/>
  <c r="U13" i="13"/>
  <c r="W13" i="13"/>
  <c r="W14" i="13"/>
  <c r="C15" i="13"/>
  <c r="N15" i="13" s="1"/>
  <c r="Z15" i="13" s="1"/>
  <c r="U16" i="13"/>
  <c r="W16" i="13"/>
  <c r="W17" i="13"/>
  <c r="C18" i="13"/>
  <c r="W18" i="13" s="1"/>
  <c r="C19" i="13"/>
  <c r="W19" i="13" s="1"/>
  <c r="C20" i="13"/>
  <c r="V21" i="13"/>
  <c r="X21" i="13"/>
  <c r="V24" i="13"/>
  <c r="X24" i="13"/>
  <c r="V25" i="13"/>
  <c r="X25" i="13"/>
  <c r="V26" i="13"/>
  <c r="X26" i="13"/>
  <c r="V27" i="13"/>
  <c r="X27" i="13"/>
  <c r="V28" i="13"/>
  <c r="X28" i="13"/>
  <c r="V29" i="13"/>
  <c r="X29" i="13"/>
  <c r="V30" i="13"/>
  <c r="X30" i="13"/>
  <c r="V31" i="13"/>
  <c r="X31" i="13"/>
  <c r="V32" i="13"/>
  <c r="X32" i="13"/>
  <c r="V33" i="13"/>
  <c r="X33" i="13"/>
  <c r="V34" i="13"/>
  <c r="X34" i="13"/>
  <c r="V35" i="13"/>
  <c r="X35" i="13"/>
  <c r="V36" i="13"/>
  <c r="X36" i="13"/>
  <c r="V37" i="13"/>
  <c r="X37" i="13"/>
  <c r="V38" i="13"/>
  <c r="X38" i="13"/>
  <c r="V39" i="13"/>
  <c r="X39" i="13"/>
  <c r="V40" i="13"/>
  <c r="X40" i="13"/>
  <c r="V41" i="13"/>
  <c r="X41" i="13"/>
  <c r="V33" i="16"/>
  <c r="X33" i="16"/>
  <c r="V34" i="16"/>
  <c r="X34" i="16"/>
  <c r="V35" i="16"/>
  <c r="X35" i="16"/>
  <c r="V36" i="16"/>
  <c r="X36" i="16"/>
  <c r="V37" i="16"/>
  <c r="X37" i="16"/>
  <c r="V38" i="16"/>
  <c r="X38" i="16"/>
  <c r="V39" i="16"/>
  <c r="X39" i="16"/>
  <c r="V40" i="16"/>
  <c r="X40" i="16"/>
  <c r="V41" i="16"/>
  <c r="X41" i="16"/>
  <c r="V15" i="17"/>
  <c r="X15" i="17"/>
  <c r="V16" i="17"/>
  <c r="X16" i="17"/>
  <c r="V17" i="17"/>
  <c r="X17" i="17"/>
  <c r="V18" i="17"/>
  <c r="X18" i="17"/>
  <c r="V19" i="17"/>
  <c r="X19" i="17"/>
  <c r="V20" i="17"/>
  <c r="X20" i="17"/>
  <c r="V21" i="17"/>
  <c r="X21" i="17"/>
  <c r="X23" i="17"/>
  <c r="X24" i="17"/>
  <c r="X26" i="17"/>
  <c r="X28" i="17"/>
  <c r="X29" i="17"/>
  <c r="X30" i="17"/>
  <c r="X32" i="17"/>
  <c r="X33" i="17"/>
  <c r="X37" i="17"/>
  <c r="X38" i="17"/>
  <c r="X39" i="17"/>
  <c r="X40" i="17"/>
  <c r="W2" i="11"/>
  <c r="C3" i="11"/>
  <c r="W3" i="11" s="1"/>
  <c r="U3" i="11"/>
  <c r="W4" i="11"/>
  <c r="W5" i="11"/>
  <c r="W6" i="11"/>
  <c r="C7" i="11"/>
  <c r="W7" i="11" s="1"/>
  <c r="U7" i="11"/>
  <c r="C8" i="11"/>
  <c r="W8" i="11" s="1"/>
  <c r="W9" i="11"/>
  <c r="W10" i="11"/>
  <c r="C11" i="11"/>
  <c r="W11" i="11" s="1"/>
  <c r="W12" i="11"/>
  <c r="W13" i="11"/>
  <c r="C14" i="11"/>
  <c r="W14" i="11" s="1"/>
  <c r="W15" i="11"/>
  <c r="W16" i="11"/>
  <c r="W17" i="11"/>
  <c r="C18" i="11"/>
  <c r="W18" i="11" s="1"/>
  <c r="U18" i="11"/>
  <c r="W19" i="11"/>
  <c r="W20" i="11"/>
  <c r="C21" i="11"/>
  <c r="W21" i="11" s="1"/>
  <c r="U21" i="11"/>
  <c r="C22" i="11"/>
  <c r="W22" i="11" s="1"/>
  <c r="U22" i="11"/>
  <c r="W23" i="11"/>
  <c r="U24" i="11"/>
  <c r="W24" i="11"/>
  <c r="U25" i="11"/>
  <c r="W25" i="11"/>
  <c r="U26" i="11"/>
  <c r="W26" i="11"/>
  <c r="U27" i="11"/>
  <c r="W27" i="11"/>
  <c r="U28" i="11"/>
  <c r="W28" i="11"/>
  <c r="U29" i="11"/>
  <c r="W29" i="11"/>
  <c r="U30" i="11"/>
  <c r="W30" i="11"/>
  <c r="U31" i="11"/>
  <c r="W31" i="11"/>
  <c r="U32" i="11"/>
  <c r="W32" i="11"/>
  <c r="U33" i="11"/>
  <c r="W33" i="11"/>
  <c r="U34" i="11"/>
  <c r="W34" i="11"/>
  <c r="U35" i="11"/>
  <c r="W35" i="11"/>
  <c r="U36" i="11"/>
  <c r="W36" i="11"/>
  <c r="U37" i="11"/>
  <c r="W37" i="11"/>
  <c r="U38" i="11"/>
  <c r="W38" i="11"/>
  <c r="U39" i="11"/>
  <c r="W39" i="11"/>
  <c r="U40" i="11"/>
  <c r="W40" i="11"/>
  <c r="U41" i="11"/>
  <c r="U2" i="12"/>
  <c r="W2" i="12"/>
  <c r="U3" i="12"/>
  <c r="W3" i="12"/>
  <c r="U4" i="12"/>
  <c r="W4" i="12"/>
  <c r="U5" i="12"/>
  <c r="W5" i="12"/>
  <c r="C6" i="12"/>
  <c r="X6" i="12" s="1"/>
  <c r="U6" i="12"/>
  <c r="C7" i="12"/>
  <c r="V7" i="12" s="1"/>
  <c r="U7" i="12"/>
  <c r="U8" i="12"/>
  <c r="W8" i="12"/>
  <c r="U9" i="12"/>
  <c r="W9" i="12"/>
  <c r="U10" i="12"/>
  <c r="W10" i="12"/>
  <c r="C11" i="12"/>
  <c r="X11" i="12" s="1"/>
  <c r="U11" i="12"/>
  <c r="C12" i="12"/>
  <c r="N12" i="12" s="1"/>
  <c r="Z12" i="12" s="1"/>
  <c r="U12" i="12"/>
  <c r="U13" i="12"/>
  <c r="W13" i="12"/>
  <c r="C14" i="12"/>
  <c r="X14" i="12" s="1"/>
  <c r="U14" i="12"/>
  <c r="U15" i="12"/>
  <c r="W15" i="12"/>
  <c r="U16" i="12"/>
  <c r="W16" i="12"/>
  <c r="U17" i="12"/>
  <c r="W17" i="12"/>
  <c r="C18" i="12"/>
  <c r="V18" i="12" s="1"/>
  <c r="U18" i="12"/>
  <c r="C19" i="12"/>
  <c r="X19" i="12" s="1"/>
  <c r="U19" i="12"/>
  <c r="C20" i="12"/>
  <c r="W20" i="12" s="1"/>
  <c r="U20" i="12"/>
  <c r="V21" i="12"/>
  <c r="X21" i="12"/>
  <c r="V22" i="12"/>
  <c r="X22" i="12"/>
  <c r="V23" i="12"/>
  <c r="X23" i="12"/>
  <c r="V24" i="12"/>
  <c r="X24" i="12"/>
  <c r="V25" i="12"/>
  <c r="X25" i="12"/>
  <c r="V26" i="12"/>
  <c r="X26" i="12"/>
  <c r="V27" i="12"/>
  <c r="X27" i="12"/>
  <c r="V28" i="12"/>
  <c r="X28" i="12"/>
  <c r="V29" i="12"/>
  <c r="X29" i="12"/>
  <c r="V30" i="12"/>
  <c r="X30" i="12"/>
  <c r="V31" i="12"/>
  <c r="X31" i="12"/>
  <c r="V32" i="12"/>
  <c r="X32" i="12"/>
  <c r="V33" i="12"/>
  <c r="X33" i="12"/>
  <c r="V34" i="12"/>
  <c r="X34" i="12"/>
  <c r="V35" i="12"/>
  <c r="X35" i="12"/>
  <c r="V36" i="12"/>
  <c r="X36" i="12"/>
  <c r="V37" i="12"/>
  <c r="X37" i="12"/>
  <c r="V38" i="12"/>
  <c r="X38" i="12"/>
  <c r="V39" i="12"/>
  <c r="X39" i="12"/>
  <c r="V40" i="12"/>
  <c r="X40" i="12"/>
  <c r="V41" i="12"/>
  <c r="V2" i="13"/>
  <c r="X2" i="13"/>
  <c r="V3" i="13"/>
  <c r="X3" i="13"/>
  <c r="V5" i="13"/>
  <c r="X5" i="13"/>
  <c r="V6" i="13"/>
  <c r="X6" i="13"/>
  <c r="V7" i="13"/>
  <c r="X7" i="13"/>
  <c r="V8" i="13"/>
  <c r="X8" i="13"/>
  <c r="V10" i="13"/>
  <c r="X10" i="13"/>
  <c r="V12" i="13"/>
  <c r="X12" i="13"/>
  <c r="V13" i="13"/>
  <c r="X13" i="13"/>
  <c r="V14" i="13"/>
  <c r="X14" i="13"/>
  <c r="V16" i="13"/>
  <c r="X16" i="13"/>
  <c r="V17" i="13"/>
  <c r="X17" i="13"/>
  <c r="U21" i="13"/>
  <c r="W21" i="13"/>
  <c r="C22" i="13"/>
  <c r="W22" i="13" s="1"/>
  <c r="C23" i="13"/>
  <c r="W23" i="13" s="1"/>
  <c r="U24" i="13"/>
  <c r="W24" i="13"/>
  <c r="U25" i="13"/>
  <c r="W25" i="13"/>
  <c r="U26" i="13"/>
  <c r="W26" i="13"/>
  <c r="U27" i="13"/>
  <c r="W27" i="13"/>
  <c r="U28" i="13"/>
  <c r="W28" i="13"/>
  <c r="U29" i="13"/>
  <c r="W29" i="13"/>
  <c r="U30" i="13"/>
  <c r="W30" i="13"/>
  <c r="U31" i="13"/>
  <c r="W31" i="13"/>
  <c r="U32" i="13"/>
  <c r="W32" i="13"/>
  <c r="U33" i="13"/>
  <c r="W33" i="13"/>
  <c r="U34" i="13"/>
  <c r="W34" i="13"/>
  <c r="U35" i="13"/>
  <c r="W35" i="13"/>
  <c r="U36" i="13"/>
  <c r="W36" i="13"/>
  <c r="U37" i="13"/>
  <c r="W37" i="13"/>
  <c r="U38" i="13"/>
  <c r="W38" i="13"/>
  <c r="U39" i="13"/>
  <c r="W39" i="13"/>
  <c r="U40" i="13"/>
  <c r="W40" i="13"/>
  <c r="U41" i="13"/>
  <c r="U2" i="14"/>
  <c r="W2" i="14"/>
  <c r="U3" i="14"/>
  <c r="W3" i="14"/>
  <c r="U4" i="14"/>
  <c r="W4" i="14"/>
  <c r="U5" i="14"/>
  <c r="W5" i="14"/>
  <c r="U6" i="14"/>
  <c r="W6" i="14"/>
  <c r="U7" i="14"/>
  <c r="W7" i="14"/>
  <c r="U8" i="14"/>
  <c r="W8" i="14"/>
  <c r="U9" i="14"/>
  <c r="W9" i="14"/>
  <c r="U10" i="14"/>
  <c r="W10" i="14"/>
  <c r="U11" i="14"/>
  <c r="W11" i="14"/>
  <c r="U12" i="14"/>
  <c r="W12" i="14"/>
  <c r="U13" i="14"/>
  <c r="W13" i="14"/>
  <c r="U14" i="14"/>
  <c r="W14" i="14"/>
  <c r="U15" i="14"/>
  <c r="W15" i="14"/>
  <c r="U16" i="14"/>
  <c r="W16" i="14"/>
  <c r="U17" i="14"/>
  <c r="W17" i="14"/>
  <c r="U18" i="14"/>
  <c r="W18" i="14"/>
  <c r="U19" i="14"/>
  <c r="W19" i="14"/>
  <c r="U20" i="14"/>
  <c r="W20" i="14"/>
  <c r="U21" i="14"/>
  <c r="W21" i="14"/>
  <c r="U22" i="14"/>
  <c r="W22" i="14"/>
  <c r="U23" i="14"/>
  <c r="W23" i="14"/>
  <c r="U24" i="14"/>
  <c r="W24" i="14"/>
  <c r="U25" i="14"/>
  <c r="W25" i="14"/>
  <c r="U26" i="14"/>
  <c r="W26" i="14"/>
  <c r="U27" i="14"/>
  <c r="W27" i="14"/>
  <c r="U28" i="14"/>
  <c r="W28" i="14"/>
  <c r="U29" i="14"/>
  <c r="W29" i="14"/>
  <c r="U30" i="14"/>
  <c r="W30" i="14"/>
  <c r="U31" i="14"/>
  <c r="W31" i="14"/>
  <c r="U32" i="14"/>
  <c r="W32" i="14"/>
  <c r="U33" i="14"/>
  <c r="W33" i="14"/>
  <c r="U34" i="14"/>
  <c r="W34" i="14"/>
  <c r="U35" i="14"/>
  <c r="W35" i="14"/>
  <c r="U36" i="14"/>
  <c r="W36" i="14"/>
  <c r="U37" i="14"/>
  <c r="W37" i="14"/>
  <c r="U38" i="14"/>
  <c r="W38" i="14"/>
  <c r="U39" i="14"/>
  <c r="W39" i="14"/>
  <c r="U40" i="14"/>
  <c r="W40" i="14"/>
  <c r="U41" i="14"/>
  <c r="U2" i="15"/>
  <c r="W2" i="15"/>
  <c r="U3" i="15"/>
  <c r="W3" i="15"/>
  <c r="U4" i="15"/>
  <c r="W4" i="15"/>
  <c r="C5" i="15"/>
  <c r="V5" i="15" s="1"/>
  <c r="U5" i="15"/>
  <c r="C6" i="15"/>
  <c r="N6" i="15" s="1"/>
  <c r="Z6" i="15" s="1"/>
  <c r="U6" i="15"/>
  <c r="U7" i="15"/>
  <c r="W7" i="15"/>
  <c r="C8" i="15"/>
  <c r="V8" i="15" s="1"/>
  <c r="U8" i="15"/>
  <c r="U9" i="15"/>
  <c r="W9" i="15"/>
  <c r="C10" i="15"/>
  <c r="N10" i="15" s="1"/>
  <c r="Z10" i="15" s="1"/>
  <c r="U10" i="15"/>
  <c r="U11" i="15"/>
  <c r="W11" i="15"/>
  <c r="C12" i="15"/>
  <c r="V12" i="15" s="1"/>
  <c r="U12" i="15"/>
  <c r="C13" i="15"/>
  <c r="N13" i="15" s="1"/>
  <c r="Z13" i="15" s="1"/>
  <c r="U13" i="15"/>
  <c r="U14" i="15"/>
  <c r="W14" i="15"/>
  <c r="C15" i="15"/>
  <c r="V15" i="15" s="1"/>
  <c r="U15" i="15"/>
  <c r="C16" i="15"/>
  <c r="X16" i="15" s="1"/>
  <c r="U16" i="15"/>
  <c r="U17" i="15"/>
  <c r="W17" i="15"/>
  <c r="U18" i="15"/>
  <c r="W18" i="15"/>
  <c r="U19" i="15"/>
  <c r="W19" i="15"/>
  <c r="U20" i="15"/>
  <c r="W20" i="15"/>
  <c r="U21" i="15"/>
  <c r="W21" i="15"/>
  <c r="U22" i="15"/>
  <c r="W22" i="15"/>
  <c r="U23" i="15"/>
  <c r="W23" i="15"/>
  <c r="U24" i="15"/>
  <c r="W24" i="15"/>
  <c r="U25" i="15"/>
  <c r="W25" i="15"/>
  <c r="U26" i="15"/>
  <c r="W26" i="15"/>
  <c r="U27" i="15"/>
  <c r="W27" i="15"/>
  <c r="U28" i="15"/>
  <c r="W28" i="15"/>
  <c r="U29" i="15"/>
  <c r="W29" i="15"/>
  <c r="U30" i="15"/>
  <c r="W30" i="15"/>
  <c r="U31" i="15"/>
  <c r="W31" i="15"/>
  <c r="U32" i="15"/>
  <c r="W32" i="15"/>
  <c r="U33" i="15"/>
  <c r="W33" i="15"/>
  <c r="U34" i="15"/>
  <c r="W34" i="15"/>
  <c r="U35" i="15"/>
  <c r="W35" i="15"/>
  <c r="U36" i="15"/>
  <c r="W36" i="15"/>
  <c r="U37" i="15"/>
  <c r="W37" i="15"/>
  <c r="U38" i="15"/>
  <c r="W38" i="15"/>
  <c r="U39" i="15"/>
  <c r="W39" i="15"/>
  <c r="U40" i="15"/>
  <c r="W40" i="15"/>
  <c r="U41" i="15"/>
  <c r="W2" i="16"/>
  <c r="W3" i="16"/>
  <c r="W4" i="16"/>
  <c r="W5" i="16"/>
  <c r="C6" i="16"/>
  <c r="N6" i="16" s="1"/>
  <c r="Z6" i="16" s="1"/>
  <c r="W7" i="16"/>
  <c r="W8" i="16"/>
  <c r="W9" i="16"/>
  <c r="C10" i="16"/>
  <c r="W10" i="16" s="1"/>
  <c r="U10" i="16"/>
  <c r="C11" i="16"/>
  <c r="W11" i="16" s="1"/>
  <c r="U11" i="16"/>
  <c r="W12" i="16"/>
  <c r="C13" i="16"/>
  <c r="W13" i="16" s="1"/>
  <c r="U13" i="16"/>
  <c r="C14" i="16"/>
  <c r="N14" i="16" s="1"/>
  <c r="Z14" i="16" s="1"/>
  <c r="U14" i="16"/>
  <c r="C15" i="16"/>
  <c r="W15" i="16" s="1"/>
  <c r="C16" i="16"/>
  <c r="W16" i="16" s="1"/>
  <c r="U16" i="16"/>
  <c r="W17" i="16"/>
  <c r="W18" i="16"/>
  <c r="U19" i="16"/>
  <c r="W19" i="16"/>
  <c r="U20" i="16"/>
  <c r="W20" i="16"/>
  <c r="U21" i="16"/>
  <c r="W21" i="16"/>
  <c r="U22" i="16"/>
  <c r="W22" i="16"/>
  <c r="U23" i="16"/>
  <c r="W23" i="16"/>
  <c r="U24" i="16"/>
  <c r="W24" i="16"/>
  <c r="U25" i="16"/>
  <c r="W25" i="16"/>
  <c r="U26" i="16"/>
  <c r="W26" i="16"/>
  <c r="U27" i="16"/>
  <c r="W27" i="16"/>
  <c r="U28" i="16"/>
  <c r="W28" i="16"/>
  <c r="U29" i="16"/>
  <c r="W29" i="16"/>
  <c r="U30" i="16"/>
  <c r="W30" i="16"/>
  <c r="U31" i="16"/>
  <c r="W31" i="16"/>
  <c r="U32" i="16"/>
  <c r="W32" i="16"/>
  <c r="U33" i="16"/>
  <c r="W33" i="16"/>
  <c r="U34" i="16"/>
  <c r="W34" i="16"/>
  <c r="U35" i="16"/>
  <c r="W35" i="16"/>
  <c r="U36" i="16"/>
  <c r="W36" i="16"/>
  <c r="U37" i="16"/>
  <c r="W37" i="16"/>
  <c r="U38" i="16"/>
  <c r="W38" i="16"/>
  <c r="U39" i="16"/>
  <c r="W39" i="16"/>
  <c r="U40" i="16"/>
  <c r="W40" i="16"/>
  <c r="U41" i="16"/>
  <c r="W41" i="17"/>
  <c r="U41" i="17"/>
  <c r="W40" i="17"/>
  <c r="U40" i="17"/>
  <c r="W39" i="17"/>
  <c r="U39" i="17"/>
  <c r="W38" i="17"/>
  <c r="U38" i="17"/>
  <c r="W37" i="17"/>
  <c r="U36" i="17"/>
  <c r="C36" i="17"/>
  <c r="N36" i="17" s="1"/>
  <c r="Z36" i="17" s="1"/>
  <c r="U35" i="17"/>
  <c r="C35" i="17"/>
  <c r="W35" i="17" s="1"/>
  <c r="C34" i="17"/>
  <c r="N34" i="17" s="1"/>
  <c r="Z34" i="17" s="1"/>
  <c r="W33" i="17"/>
  <c r="W32" i="17"/>
  <c r="C31" i="17"/>
  <c r="W31" i="17" s="1"/>
  <c r="W30" i="17"/>
  <c r="W29" i="17"/>
  <c r="W28" i="17"/>
  <c r="U27" i="17"/>
  <c r="C27" i="17"/>
  <c r="W27" i="17" s="1"/>
  <c r="W26" i="17"/>
  <c r="C25" i="17"/>
  <c r="W25" i="17" s="1"/>
  <c r="W24" i="17"/>
  <c r="W23" i="17"/>
  <c r="W2" i="17"/>
  <c r="U3" i="17"/>
  <c r="W3" i="17"/>
  <c r="U4" i="17"/>
  <c r="W4" i="17"/>
  <c r="W5" i="17"/>
  <c r="C6" i="17"/>
  <c r="W6" i="17" s="1"/>
  <c r="U7" i="17"/>
  <c r="W7" i="17"/>
  <c r="W8" i="17"/>
  <c r="U9" i="17"/>
  <c r="W9" i="17"/>
  <c r="U10" i="17"/>
  <c r="W10" i="17"/>
  <c r="W11" i="17"/>
  <c r="U12" i="17"/>
  <c r="W12" i="17"/>
  <c r="U13" i="17"/>
  <c r="W13" i="17"/>
  <c r="W14" i="17"/>
  <c r="U15" i="17"/>
  <c r="W15" i="17"/>
  <c r="U16" i="17"/>
  <c r="W16" i="17"/>
  <c r="W17" i="17"/>
  <c r="U18" i="17"/>
  <c r="W18" i="17"/>
  <c r="U19" i="17"/>
  <c r="W19" i="17"/>
  <c r="W20" i="17"/>
  <c r="U21" i="17"/>
  <c r="W21" i="17"/>
  <c r="C22" i="17"/>
  <c r="N22" i="17" s="1"/>
  <c r="Z22" i="17" s="1"/>
  <c r="V23" i="17"/>
  <c r="V24" i="17"/>
  <c r="V26" i="17"/>
  <c r="V28" i="17"/>
  <c r="V29" i="17"/>
  <c r="V30" i="17"/>
  <c r="V32" i="17"/>
  <c r="V33" i="17"/>
  <c r="V37" i="17"/>
  <c r="V38" i="17"/>
  <c r="V39" i="17"/>
  <c r="V40" i="17"/>
  <c r="V41" i="17"/>
  <c r="V27" i="19"/>
  <c r="X27" i="19"/>
  <c r="V28" i="19"/>
  <c r="X28" i="19"/>
  <c r="V29" i="19"/>
  <c r="X29" i="19"/>
  <c r="V30" i="19"/>
  <c r="X30" i="19"/>
  <c r="V31" i="19"/>
  <c r="X31" i="19"/>
  <c r="V32" i="19"/>
  <c r="X32" i="19"/>
  <c r="V33" i="19"/>
  <c r="X33" i="19"/>
  <c r="V34" i="19"/>
  <c r="X34" i="19"/>
  <c r="V35" i="19"/>
  <c r="X35" i="19"/>
  <c r="V36" i="19"/>
  <c r="X36" i="19"/>
  <c r="V37" i="19"/>
  <c r="X37" i="19"/>
  <c r="V38" i="19"/>
  <c r="X38" i="19"/>
  <c r="V39" i="19"/>
  <c r="X39" i="19"/>
  <c r="V40" i="19"/>
  <c r="X40" i="19"/>
  <c r="V41" i="19"/>
  <c r="X41" i="19"/>
  <c r="V11" i="22"/>
  <c r="X11" i="22"/>
  <c r="V13" i="22"/>
  <c r="X13" i="22"/>
  <c r="V18" i="22"/>
  <c r="X18" i="22"/>
  <c r="V20" i="22"/>
  <c r="X20" i="22"/>
  <c r="V21" i="22"/>
  <c r="X21" i="22"/>
  <c r="V22" i="22"/>
  <c r="X22" i="22"/>
  <c r="V23" i="22"/>
  <c r="X23" i="22"/>
  <c r="V24" i="22"/>
  <c r="X24" i="22"/>
  <c r="V25" i="22"/>
  <c r="X25" i="22"/>
  <c r="V26" i="22"/>
  <c r="X26" i="22"/>
  <c r="V27" i="22"/>
  <c r="X27" i="22"/>
  <c r="V28" i="22"/>
  <c r="X28" i="22"/>
  <c r="V29" i="22"/>
  <c r="X29" i="22"/>
  <c r="V30" i="22"/>
  <c r="X30" i="22"/>
  <c r="V31" i="22"/>
  <c r="X31" i="22"/>
  <c r="V32" i="22"/>
  <c r="X32" i="22"/>
  <c r="V33" i="22"/>
  <c r="X33" i="22"/>
  <c r="V34" i="22"/>
  <c r="U35" i="22"/>
  <c r="U36" i="22"/>
  <c r="U37" i="22"/>
  <c r="U38" i="22"/>
  <c r="U39" i="22"/>
  <c r="U40" i="22"/>
  <c r="X41" i="23"/>
  <c r="V41" i="23"/>
  <c r="X40" i="23"/>
  <c r="V40" i="23"/>
  <c r="X39" i="23"/>
  <c r="V39" i="23"/>
  <c r="X38" i="23"/>
  <c r="V38" i="23"/>
  <c r="X37" i="23"/>
  <c r="V37" i="23"/>
  <c r="X36" i="23"/>
  <c r="V36" i="23"/>
  <c r="X35" i="23"/>
  <c r="V35" i="23"/>
  <c r="X34" i="23"/>
  <c r="V34" i="23"/>
  <c r="X33" i="23"/>
  <c r="V33" i="23"/>
  <c r="X32" i="23"/>
  <c r="V32" i="23"/>
  <c r="X31" i="23"/>
  <c r="V31" i="23"/>
  <c r="X27" i="23"/>
  <c r="V27" i="23"/>
  <c r="X26" i="23"/>
  <c r="V26" i="23"/>
  <c r="X25" i="23"/>
  <c r="V25" i="23"/>
  <c r="X24" i="23"/>
  <c r="V24" i="23"/>
  <c r="X21" i="23"/>
  <c r="V21" i="23"/>
  <c r="X20" i="23"/>
  <c r="V20" i="23"/>
  <c r="X19" i="23"/>
  <c r="V19" i="23"/>
  <c r="X18" i="23"/>
  <c r="V18" i="23"/>
  <c r="X16" i="23"/>
  <c r="V16" i="23"/>
  <c r="X15" i="23"/>
  <c r="V15" i="23"/>
  <c r="X14" i="23"/>
  <c r="V14" i="23"/>
  <c r="X13" i="23"/>
  <c r="V13" i="23"/>
  <c r="X12" i="23"/>
  <c r="V12" i="23"/>
  <c r="X11" i="23"/>
  <c r="V11" i="23"/>
  <c r="X10" i="23"/>
  <c r="V10" i="23"/>
  <c r="X9" i="23"/>
  <c r="V9" i="23"/>
  <c r="X8" i="23"/>
  <c r="V8" i="23"/>
  <c r="X6" i="23"/>
  <c r="V6" i="23"/>
  <c r="X4" i="23"/>
  <c r="V4" i="23"/>
  <c r="X3" i="23"/>
  <c r="V3" i="23"/>
  <c r="X2" i="23"/>
  <c r="V2" i="23"/>
  <c r="U2" i="23"/>
  <c r="U3" i="23"/>
  <c r="U4" i="23"/>
  <c r="C5" i="23"/>
  <c r="X5" i="23" s="1"/>
  <c r="U5" i="23"/>
  <c r="U6" i="23"/>
  <c r="C7" i="23"/>
  <c r="W7" i="23" s="1"/>
  <c r="U7" i="23"/>
  <c r="U8" i="23"/>
  <c r="U9" i="23"/>
  <c r="U10" i="23"/>
  <c r="U11" i="23"/>
  <c r="U12" i="23"/>
  <c r="U13" i="23"/>
  <c r="U14" i="23"/>
  <c r="U15" i="23"/>
  <c r="U16" i="23"/>
  <c r="C17" i="23"/>
  <c r="X17" i="23" s="1"/>
  <c r="U17" i="23"/>
  <c r="U18" i="23"/>
  <c r="U19" i="23"/>
  <c r="U20" i="23"/>
  <c r="U21" i="23"/>
  <c r="C22" i="23"/>
  <c r="W22" i="23" s="1"/>
  <c r="U22" i="23"/>
  <c r="C23" i="23"/>
  <c r="X23" i="23" s="1"/>
  <c r="U23" i="23"/>
  <c r="U24" i="23"/>
  <c r="U25" i="23"/>
  <c r="U26" i="23"/>
  <c r="U27" i="23"/>
  <c r="C28" i="23"/>
  <c r="W28" i="23" s="1"/>
  <c r="U28" i="23"/>
  <c r="C29" i="23"/>
  <c r="X29" i="23" s="1"/>
  <c r="U29" i="23"/>
  <c r="C30" i="23"/>
  <c r="W30" i="23" s="1"/>
  <c r="U30" i="23"/>
  <c r="U31" i="23"/>
  <c r="U32" i="23"/>
  <c r="U33" i="23"/>
  <c r="U34" i="23"/>
  <c r="U35" i="23"/>
  <c r="U36" i="23"/>
  <c r="U37" i="23"/>
  <c r="U38" i="23"/>
  <c r="U39" i="23"/>
  <c r="U40" i="23"/>
  <c r="U41" i="23"/>
  <c r="X41" i="31"/>
  <c r="V41" i="31"/>
  <c r="X40" i="31"/>
  <c r="V40" i="31"/>
  <c r="X39" i="31"/>
  <c r="V39" i="31"/>
  <c r="X38" i="31"/>
  <c r="V38" i="31"/>
  <c r="X37" i="31"/>
  <c r="V37" i="31"/>
  <c r="X36" i="31"/>
  <c r="V36" i="31"/>
  <c r="X35" i="31"/>
  <c r="V35" i="31"/>
  <c r="X34" i="31"/>
  <c r="V34" i="31"/>
  <c r="X33" i="31"/>
  <c r="V33" i="31"/>
  <c r="X32" i="31"/>
  <c r="V32" i="31"/>
  <c r="X31" i="31"/>
  <c r="V31" i="31"/>
  <c r="X30" i="31"/>
  <c r="V30" i="31"/>
  <c r="X29" i="31"/>
  <c r="V29" i="31"/>
  <c r="X28" i="31"/>
  <c r="V28" i="31"/>
  <c r="X27" i="31"/>
  <c r="V27" i="31"/>
  <c r="X26" i="31"/>
  <c r="V26" i="31"/>
  <c r="X25" i="31"/>
  <c r="V25" i="31"/>
  <c r="X24" i="31"/>
  <c r="V24" i="31"/>
  <c r="X23" i="31"/>
  <c r="V23" i="31"/>
  <c r="X22" i="31"/>
  <c r="V22" i="31"/>
  <c r="X21" i="31"/>
  <c r="V21" i="31"/>
  <c r="X20" i="31"/>
  <c r="V20" i="31"/>
  <c r="X19" i="31"/>
  <c r="V19" i="31"/>
  <c r="X18" i="31"/>
  <c r="V18" i="31"/>
  <c r="X17" i="31"/>
  <c r="V17" i="31"/>
  <c r="X16" i="31"/>
  <c r="V16" i="31"/>
  <c r="X15" i="31"/>
  <c r="V15" i="31"/>
  <c r="X14" i="31"/>
  <c r="V14" i="31"/>
  <c r="X13" i="31"/>
  <c r="V13" i="31"/>
  <c r="X12" i="31"/>
  <c r="V12" i="31"/>
  <c r="X11" i="31"/>
  <c r="V11" i="31"/>
  <c r="X10" i="31"/>
  <c r="V10" i="31"/>
  <c r="X9" i="31"/>
  <c r="V9" i="31"/>
  <c r="X3" i="31"/>
  <c r="V3" i="31"/>
  <c r="X2" i="31"/>
  <c r="V2" i="31"/>
  <c r="U2" i="31"/>
  <c r="U3" i="31"/>
  <c r="C4" i="31"/>
  <c r="X4" i="31" s="1"/>
  <c r="U4" i="31"/>
  <c r="C5" i="31"/>
  <c r="W5" i="31" s="1"/>
  <c r="U5" i="31"/>
  <c r="C6" i="31"/>
  <c r="X6" i="31" s="1"/>
  <c r="U6" i="31"/>
  <c r="C7" i="31"/>
  <c r="W7" i="31" s="1"/>
  <c r="U7" i="31"/>
  <c r="C8" i="31"/>
  <c r="X8" i="31" s="1"/>
  <c r="U8" i="31"/>
  <c r="U9" i="31"/>
  <c r="U10" i="31"/>
  <c r="U11" i="31"/>
  <c r="U12" i="31"/>
  <c r="U13" i="31"/>
  <c r="U14" i="31"/>
  <c r="U15" i="31"/>
  <c r="U16" i="31"/>
  <c r="U17" i="31"/>
  <c r="U18" i="31"/>
  <c r="U19" i="31"/>
  <c r="U20" i="31"/>
  <c r="U21" i="31"/>
  <c r="U22" i="31"/>
  <c r="U23" i="31"/>
  <c r="U24" i="31"/>
  <c r="U25" i="31"/>
  <c r="U26" i="31"/>
  <c r="U27" i="31"/>
  <c r="U28" i="31"/>
  <c r="U29" i="31"/>
  <c r="U30" i="31"/>
  <c r="U31" i="31"/>
  <c r="U32" i="31"/>
  <c r="U33" i="31"/>
  <c r="U34" i="31"/>
  <c r="U35" i="31"/>
  <c r="U36" i="31"/>
  <c r="U37" i="31"/>
  <c r="U38" i="31"/>
  <c r="U39" i="31"/>
  <c r="U40" i="31"/>
  <c r="U41" i="31"/>
  <c r="W2" i="18"/>
  <c r="W3" i="18"/>
  <c r="W4" i="18"/>
  <c r="W5" i="18"/>
  <c r="W6" i="18"/>
  <c r="W7" i="18"/>
  <c r="C8" i="18"/>
  <c r="W8" i="18" s="1"/>
  <c r="W9" i="18"/>
  <c r="W10" i="18"/>
  <c r="W11" i="18"/>
  <c r="W12" i="18"/>
  <c r="W13" i="18"/>
  <c r="W14" i="18"/>
  <c r="W15" i="18"/>
  <c r="C16" i="18"/>
  <c r="N16" i="18" s="1"/>
  <c r="Z16" i="18" s="1"/>
  <c r="U16" i="18"/>
  <c r="C17" i="18"/>
  <c r="W17" i="18" s="1"/>
  <c r="W18" i="18"/>
  <c r="W19" i="18"/>
  <c r="W20" i="18"/>
  <c r="W21" i="18"/>
  <c r="C22" i="18"/>
  <c r="N22" i="18" s="1"/>
  <c r="Z22" i="18" s="1"/>
  <c r="U22" i="18"/>
  <c r="W23" i="18"/>
  <c r="W24" i="18"/>
  <c r="W25" i="18"/>
  <c r="W26" i="18"/>
  <c r="W27" i="18"/>
  <c r="C28" i="18"/>
  <c r="W28" i="18" s="1"/>
  <c r="U28" i="18"/>
  <c r="W29" i="18"/>
  <c r="W30" i="18"/>
  <c r="W31" i="18"/>
  <c r="U32" i="18"/>
  <c r="W32" i="18"/>
  <c r="U33" i="18"/>
  <c r="W33" i="18"/>
  <c r="U34" i="18"/>
  <c r="W34" i="18"/>
  <c r="U35" i="18"/>
  <c r="W35" i="18"/>
  <c r="U36" i="18"/>
  <c r="W36" i="18"/>
  <c r="U37" i="18"/>
  <c r="W37" i="18"/>
  <c r="U38" i="18"/>
  <c r="W38" i="18"/>
  <c r="U39" i="18"/>
  <c r="W39" i="18"/>
  <c r="U40" i="18"/>
  <c r="W40" i="18"/>
  <c r="U41" i="18"/>
  <c r="W2" i="19"/>
  <c r="U3" i="19"/>
  <c r="W3" i="19"/>
  <c r="U4" i="19"/>
  <c r="W4" i="19"/>
  <c r="W5" i="19"/>
  <c r="U6" i="19"/>
  <c r="W6" i="19"/>
  <c r="U7" i="19"/>
  <c r="W7" i="19"/>
  <c r="W8" i="19"/>
  <c r="C9" i="19"/>
  <c r="W9" i="19" s="1"/>
  <c r="C10" i="19"/>
  <c r="W10" i="19" s="1"/>
  <c r="W11" i="19"/>
  <c r="C12" i="19"/>
  <c r="W12" i="19" s="1"/>
  <c r="C13" i="19"/>
  <c r="W13" i="19" s="1"/>
  <c r="W14" i="19"/>
  <c r="U15" i="19"/>
  <c r="W15" i="19"/>
  <c r="U16" i="19"/>
  <c r="W16" i="19"/>
  <c r="W17" i="19"/>
  <c r="U18" i="19"/>
  <c r="W18" i="19"/>
  <c r="U19" i="19"/>
  <c r="W19" i="19"/>
  <c r="W20" i="19"/>
  <c r="U21" i="19"/>
  <c r="W21" i="19"/>
  <c r="U22" i="19"/>
  <c r="W22" i="19"/>
  <c r="U23" i="19"/>
  <c r="W23" i="19"/>
  <c r="U24" i="19"/>
  <c r="W24" i="19"/>
  <c r="U25" i="19"/>
  <c r="W25" i="19"/>
  <c r="U26" i="19"/>
  <c r="W26" i="19"/>
  <c r="U27" i="19"/>
  <c r="W27" i="19"/>
  <c r="U28" i="19"/>
  <c r="W28" i="19"/>
  <c r="U29" i="19"/>
  <c r="W29" i="19"/>
  <c r="U30" i="19"/>
  <c r="W30" i="19"/>
  <c r="U31" i="19"/>
  <c r="W31" i="19"/>
  <c r="U32" i="19"/>
  <c r="W32" i="19"/>
  <c r="U33" i="19"/>
  <c r="W33" i="19"/>
  <c r="U34" i="19"/>
  <c r="W34" i="19"/>
  <c r="U35" i="19"/>
  <c r="W35" i="19"/>
  <c r="U36" i="19"/>
  <c r="W36" i="19"/>
  <c r="U37" i="19"/>
  <c r="W37" i="19"/>
  <c r="U38" i="19"/>
  <c r="W38" i="19"/>
  <c r="U39" i="19"/>
  <c r="W39" i="19"/>
  <c r="U40" i="19"/>
  <c r="W40" i="19"/>
  <c r="U41" i="19"/>
  <c r="X41" i="22"/>
  <c r="V41" i="22"/>
  <c r="X40" i="22"/>
  <c r="V40" i="22"/>
  <c r="X39" i="22"/>
  <c r="V39" i="22"/>
  <c r="X38" i="22"/>
  <c r="V38" i="22"/>
  <c r="X37" i="22"/>
  <c r="V37" i="22"/>
  <c r="X36" i="22"/>
  <c r="V36" i="22"/>
  <c r="X35" i="22"/>
  <c r="V35" i="22"/>
  <c r="X34" i="22"/>
  <c r="U2" i="22"/>
  <c r="W2" i="22"/>
  <c r="W3" i="22"/>
  <c r="U4" i="22"/>
  <c r="W4" i="22"/>
  <c r="C5" i="22"/>
  <c r="W5" i="22" s="1"/>
  <c r="W6" i="22"/>
  <c r="U7" i="22"/>
  <c r="W7" i="22"/>
  <c r="U8" i="22"/>
  <c r="W8" i="22"/>
  <c r="W9" i="22"/>
  <c r="U10" i="22"/>
  <c r="W10" i="22"/>
  <c r="U11" i="22"/>
  <c r="W11" i="22"/>
  <c r="C12" i="22"/>
  <c r="W12" i="22" s="1"/>
  <c r="U13" i="22"/>
  <c r="W13" i="22"/>
  <c r="C14" i="22"/>
  <c r="W14" i="22" s="1"/>
  <c r="C15" i="22"/>
  <c r="W15" i="22" s="1"/>
  <c r="C16" i="22"/>
  <c r="W16" i="22" s="1"/>
  <c r="C17" i="22"/>
  <c r="W17" i="22" s="1"/>
  <c r="W18" i="22"/>
  <c r="C19" i="22"/>
  <c r="W19" i="22" s="1"/>
  <c r="U20" i="22"/>
  <c r="W20" i="22"/>
  <c r="U21" i="22"/>
  <c r="W21" i="22"/>
  <c r="U22" i="22"/>
  <c r="W22" i="22"/>
  <c r="U23" i="22"/>
  <c r="W23" i="22"/>
  <c r="U24" i="22"/>
  <c r="W24" i="22"/>
  <c r="U25" i="22"/>
  <c r="W25" i="22"/>
  <c r="U26" i="22"/>
  <c r="W26" i="22"/>
  <c r="U27" i="22"/>
  <c r="W27" i="22"/>
  <c r="U28" i="22"/>
  <c r="W28" i="22"/>
  <c r="U29" i="22"/>
  <c r="W29" i="22"/>
  <c r="U30" i="22"/>
  <c r="W30" i="22"/>
  <c r="U31" i="22"/>
  <c r="W31" i="22"/>
  <c r="U32" i="22"/>
  <c r="W32" i="22"/>
  <c r="U33" i="22"/>
  <c r="W33" i="22"/>
  <c r="U34" i="22"/>
  <c r="W34" i="22"/>
  <c r="W35" i="22"/>
  <c r="W36" i="22"/>
  <c r="W37" i="22"/>
  <c r="W38" i="22"/>
  <c r="W39" i="22"/>
  <c r="W40" i="22"/>
  <c r="W41" i="22"/>
  <c r="W2" i="23"/>
  <c r="W3" i="23"/>
  <c r="W4" i="23"/>
  <c r="W6" i="23"/>
  <c r="W8" i="23"/>
  <c r="W9" i="23"/>
  <c r="W10" i="23"/>
  <c r="W11" i="23"/>
  <c r="W12" i="23"/>
  <c r="W13" i="23"/>
  <c r="W14" i="23"/>
  <c r="W15" i="23"/>
  <c r="W16" i="23"/>
  <c r="W18" i="23"/>
  <c r="W19" i="23"/>
  <c r="W20" i="23"/>
  <c r="W21" i="23"/>
  <c r="W24" i="23"/>
  <c r="W25" i="23"/>
  <c r="W26" i="23"/>
  <c r="W27" i="23"/>
  <c r="W31" i="23"/>
  <c r="W32" i="23"/>
  <c r="W33" i="23"/>
  <c r="W34" i="23"/>
  <c r="W35" i="23"/>
  <c r="W36" i="23"/>
  <c r="W37" i="23"/>
  <c r="W38" i="23"/>
  <c r="W39" i="23"/>
  <c r="W40" i="23"/>
  <c r="W41" i="23"/>
  <c r="W2" i="31"/>
  <c r="W3" i="31"/>
  <c r="W9" i="31"/>
  <c r="W10" i="31"/>
  <c r="W11" i="31"/>
  <c r="W12" i="31"/>
  <c r="W13" i="31"/>
  <c r="W14" i="31"/>
  <c r="W15" i="31"/>
  <c r="W16" i="31"/>
  <c r="W17" i="31"/>
  <c r="W18" i="31"/>
  <c r="W19" i="31"/>
  <c r="W20" i="31"/>
  <c r="W21" i="31"/>
  <c r="W22" i="31"/>
  <c r="W23" i="31"/>
  <c r="W24" i="31"/>
  <c r="W25" i="31"/>
  <c r="W26" i="31"/>
  <c r="W27" i="31"/>
  <c r="W28" i="31"/>
  <c r="W29" i="31"/>
  <c r="W30" i="31"/>
  <c r="W31" i="31"/>
  <c r="W32" i="31"/>
  <c r="W33" i="31"/>
  <c r="W34" i="31"/>
  <c r="W35" i="31"/>
  <c r="W36" i="31"/>
  <c r="W37" i="31"/>
  <c r="W38" i="31"/>
  <c r="W39" i="31"/>
  <c r="W40" i="31"/>
  <c r="W41" i="31"/>
  <c r="K7" i="26"/>
  <c r="P9" i="26" s="1"/>
  <c r="F3" i="28"/>
  <c r="H3" i="28"/>
  <c r="B6" i="28"/>
  <c r="B8" i="28"/>
  <c r="B11" i="28"/>
  <c r="J12" i="28"/>
  <c r="J14" i="28"/>
  <c r="J16" i="28"/>
  <c r="J18" i="28"/>
  <c r="J20" i="28"/>
  <c r="J22" i="28"/>
  <c r="J24" i="28"/>
  <c r="J26" i="28"/>
  <c r="J29" i="28"/>
  <c r="J32" i="28"/>
  <c r="J34" i="28"/>
  <c r="J36" i="28"/>
  <c r="J38" i="28"/>
  <c r="J40" i="28"/>
  <c r="J28" i="28"/>
  <c r="B28" i="28"/>
  <c r="B42" i="28"/>
  <c r="B43" i="28"/>
  <c r="B45" i="28"/>
  <c r="B47" i="28"/>
  <c r="B49" i="28"/>
  <c r="B51" i="28"/>
  <c r="B53" i="28"/>
  <c r="B55" i="28"/>
  <c r="B57" i="28"/>
  <c r="B58" i="28"/>
  <c r="B60" i="28"/>
  <c r="B62" i="28"/>
  <c r="B64" i="28"/>
  <c r="B66" i="28"/>
  <c r="B68" i="28"/>
  <c r="B70" i="28"/>
  <c r="B72" i="28"/>
  <c r="B74" i="28"/>
  <c r="B76" i="28"/>
  <c r="B78" i="28"/>
  <c r="B80" i="28"/>
  <c r="B82" i="28"/>
  <c r="B83" i="28"/>
  <c r="B86" i="28"/>
  <c r="B88" i="28"/>
  <c r="B90" i="28"/>
  <c r="B91" i="28"/>
  <c r="J128" i="28"/>
  <c r="B128" i="28"/>
  <c r="J129" i="28"/>
  <c r="B129" i="28"/>
  <c r="J142" i="28"/>
  <c r="B142" i="28"/>
  <c r="J160" i="28"/>
  <c r="B160" i="28"/>
  <c r="B165" i="28"/>
  <c r="B167" i="28"/>
  <c r="B169" i="28"/>
  <c r="B170" i="28"/>
  <c r="B172" i="28"/>
  <c r="B174" i="28"/>
  <c r="B176" i="28"/>
  <c r="B178" i="28"/>
  <c r="B180" i="28"/>
  <c r="B184" i="28"/>
  <c r="B185" i="28"/>
  <c r="B187" i="28"/>
  <c r="B189" i="28"/>
  <c r="B191" i="28"/>
  <c r="B163" i="28"/>
  <c r="N18" i="4"/>
  <c r="Z18" i="4" s="1"/>
  <c r="N11" i="13"/>
  <c r="Z11" i="13" s="1"/>
  <c r="N20" i="1"/>
  <c r="Z20" i="1" s="1"/>
  <c r="N37" i="1"/>
  <c r="Z37" i="1" s="1"/>
  <c r="N24" i="4"/>
  <c r="Z24" i="4" s="1"/>
  <c r="N12" i="5"/>
  <c r="Z12" i="5" s="1"/>
  <c r="N16" i="7"/>
  <c r="Z16" i="7" s="1"/>
  <c r="N23" i="13"/>
  <c r="Z23" i="13" s="1"/>
  <c r="N14" i="11"/>
  <c r="Z14" i="11" s="1"/>
  <c r="W11" i="12"/>
  <c r="N13" i="16"/>
  <c r="Z13" i="16" s="1"/>
  <c r="N28" i="18"/>
  <c r="Z28" i="18" s="1"/>
  <c r="N29" i="23"/>
  <c r="Z29" i="23" s="1"/>
  <c r="N8" i="31"/>
  <c r="Z8" i="31" s="1"/>
  <c r="W19" i="12"/>
  <c r="W17" i="23"/>
  <c r="N20" i="2"/>
  <c r="Z20" i="2" s="1"/>
  <c r="X4" i="3"/>
  <c r="X9" i="3"/>
  <c r="X13" i="3"/>
  <c r="X14" i="3"/>
  <c r="X15" i="3"/>
  <c r="V11" i="2"/>
  <c r="V22" i="2"/>
  <c r="V24" i="2"/>
  <c r="V10" i="6"/>
  <c r="N20" i="8"/>
  <c r="Z20" i="8" s="1"/>
  <c r="W3" i="9"/>
  <c r="X3" i="9"/>
  <c r="N12" i="10"/>
  <c r="Z12" i="10" s="1"/>
  <c r="N11" i="11"/>
  <c r="Z11" i="11" s="1"/>
  <c r="N20" i="12"/>
  <c r="Z20" i="12" s="1"/>
  <c r="V10" i="2"/>
  <c r="V17" i="2"/>
  <c r="V19" i="2"/>
  <c r="V21" i="2"/>
  <c r="N22" i="2"/>
  <c r="Z22" i="2" s="1"/>
  <c r="V25" i="2"/>
  <c r="N19" i="1"/>
  <c r="Z19" i="1" s="1"/>
  <c r="N27" i="1"/>
  <c r="Z27" i="1" s="1"/>
  <c r="N9" i="4"/>
  <c r="Z9" i="4" s="1"/>
  <c r="N22" i="4"/>
  <c r="Z22" i="4" s="1"/>
  <c r="N30" i="4"/>
  <c r="Z30" i="4" s="1"/>
  <c r="N5" i="5"/>
  <c r="Z5" i="5" s="1"/>
  <c r="N18" i="5"/>
  <c r="Z18" i="5" s="1"/>
  <c r="W22" i="5"/>
  <c r="N11" i="6"/>
  <c r="Z11" i="6" s="1"/>
  <c r="W28" i="7"/>
  <c r="W22" i="8"/>
  <c r="W7" i="9"/>
  <c r="X7" i="9"/>
  <c r="V19" i="10"/>
  <c r="N7" i="12"/>
  <c r="Z7" i="12" s="1"/>
  <c r="V20" i="12"/>
  <c r="N22" i="13"/>
  <c r="Z22" i="13" s="1"/>
  <c r="N27" i="17"/>
  <c r="Z27" i="17" s="1"/>
  <c r="V5" i="6"/>
  <c r="V16" i="10"/>
  <c r="V11" i="12"/>
  <c r="N9" i="13"/>
  <c r="Z9" i="13" s="1"/>
  <c r="W14" i="16"/>
  <c r="W22" i="17"/>
  <c r="V13" i="15"/>
  <c r="W22" i="18"/>
  <c r="V28" i="23"/>
  <c r="X5" i="31"/>
  <c r="X7" i="31"/>
  <c r="N22" i="23"/>
  <c r="Z22" i="23" s="1"/>
  <c r="N30" i="23"/>
  <c r="Z30" i="23" s="1"/>
  <c r="N5" i="31"/>
  <c r="Z5" i="31" s="1"/>
  <c r="N7" i="31"/>
  <c r="Z7" i="31" s="1"/>
  <c r="N8" i="15" l="1"/>
  <c r="Z8" i="15" s="1"/>
  <c r="U16" i="7"/>
  <c r="U7" i="7"/>
  <c r="U25" i="7"/>
  <c r="U28" i="7"/>
  <c r="U31" i="7"/>
  <c r="U19" i="5"/>
  <c r="U13" i="5"/>
  <c r="U10" i="5"/>
  <c r="U4" i="5"/>
  <c r="U29" i="4"/>
  <c r="U23" i="4"/>
  <c r="U20" i="4"/>
  <c r="U17" i="4"/>
  <c r="U11" i="4"/>
  <c r="U5" i="4"/>
  <c r="U2" i="4"/>
  <c r="U37" i="1"/>
  <c r="U22" i="1"/>
  <c r="V6" i="15"/>
  <c r="V19" i="12"/>
  <c r="N18" i="11"/>
  <c r="Z18" i="11" s="1"/>
  <c r="V18" i="11" s="1"/>
  <c r="N25" i="4"/>
  <c r="Z25" i="4" s="1"/>
  <c r="W15" i="13"/>
  <c r="W12" i="9"/>
  <c r="N3" i="6"/>
  <c r="Z3" i="6" s="1"/>
  <c r="N8" i="2"/>
  <c r="Z8" i="2" s="1"/>
  <c r="W22" i="2" s="1"/>
  <c r="N19" i="12"/>
  <c r="Z19" i="12" s="1"/>
  <c r="N25" i="5"/>
  <c r="Z25" i="5" s="1"/>
  <c r="N6" i="5"/>
  <c r="Z6" i="5" s="1"/>
  <c r="X18" i="5" s="1"/>
  <c r="K8" i="26"/>
  <c r="U19" i="22"/>
  <c r="U16" i="22"/>
  <c r="U9" i="19"/>
  <c r="U31" i="18"/>
  <c r="U25" i="18"/>
  <c r="U13" i="18"/>
  <c r="U7" i="18"/>
  <c r="U6" i="17"/>
  <c r="U24" i="17"/>
  <c r="U30" i="17"/>
  <c r="U17" i="16"/>
  <c r="U8" i="16"/>
  <c r="U5" i="16"/>
  <c r="U2" i="16"/>
  <c r="U19" i="11"/>
  <c r="U13" i="11"/>
  <c r="U10" i="11"/>
  <c r="U4" i="11"/>
  <c r="U18" i="13"/>
  <c r="U15" i="13"/>
  <c r="U9" i="13"/>
  <c r="U17" i="8"/>
  <c r="U14" i="8"/>
  <c r="U11" i="8"/>
  <c r="U5" i="8"/>
  <c r="U2" i="8"/>
  <c r="U22" i="7"/>
  <c r="U13" i="7"/>
  <c r="U10" i="7"/>
  <c r="U4" i="7"/>
  <c r="U26" i="7"/>
  <c r="U29" i="7"/>
  <c r="U18" i="5"/>
  <c r="U15" i="5"/>
  <c r="U12" i="5"/>
  <c r="U6" i="5"/>
  <c r="U3" i="5"/>
  <c r="U25" i="4"/>
  <c r="U22" i="4"/>
  <c r="U13" i="4"/>
  <c r="U5" i="1"/>
  <c r="U2" i="1"/>
  <c r="U38" i="1"/>
  <c r="U41" i="1"/>
  <c r="U8" i="1"/>
  <c r="U11" i="1"/>
  <c r="U14" i="1"/>
  <c r="U17" i="1"/>
  <c r="U29" i="1"/>
  <c r="U32" i="1"/>
  <c r="N15" i="5"/>
  <c r="Z15" i="5" s="1"/>
  <c r="V15" i="5" s="1"/>
  <c r="N14" i="4"/>
  <c r="Z14" i="4" s="1"/>
  <c r="X12" i="12"/>
  <c r="N10" i="19"/>
  <c r="Z10" i="19" s="1"/>
  <c r="N3" i="5"/>
  <c r="Z3" i="5" s="1"/>
  <c r="U15" i="22"/>
  <c r="U30" i="18"/>
  <c r="U21" i="18"/>
  <c r="U15" i="18"/>
  <c r="U9" i="18"/>
  <c r="U3" i="18"/>
  <c r="U28" i="17"/>
  <c r="U7" i="16"/>
  <c r="U23" i="13"/>
  <c r="U9" i="11"/>
  <c r="U11" i="13"/>
  <c r="U10" i="8"/>
  <c r="U7" i="8"/>
  <c r="U24" i="7"/>
  <c r="U21" i="7"/>
  <c r="U15" i="7"/>
  <c r="U9" i="7"/>
  <c r="U3" i="7"/>
  <c r="U27" i="7"/>
  <c r="U30" i="4"/>
  <c r="U24" i="4"/>
  <c r="U9" i="4"/>
  <c r="U6" i="1"/>
  <c r="U9" i="1"/>
  <c r="U33" i="1"/>
  <c r="N7" i="23"/>
  <c r="Z7" i="23" s="1"/>
  <c r="N12" i="15"/>
  <c r="Z12" i="15" s="1"/>
  <c r="V4" i="9"/>
  <c r="N18" i="12"/>
  <c r="Z18" i="12" s="1"/>
  <c r="N7" i="5"/>
  <c r="Z7" i="5" s="1"/>
  <c r="V23" i="2"/>
  <c r="N16" i="16"/>
  <c r="Z16" i="16" s="1"/>
  <c r="V14" i="16" s="1"/>
  <c r="W12" i="12"/>
  <c r="W6" i="31"/>
  <c r="N26" i="4"/>
  <c r="Z26" i="4" s="1"/>
  <c r="Q37" i="26"/>
  <c r="U9" i="22"/>
  <c r="U6" i="22"/>
  <c r="U3" i="22"/>
  <c r="U20" i="19"/>
  <c r="U14" i="19"/>
  <c r="U5" i="19"/>
  <c r="U2" i="19"/>
  <c r="U17" i="18"/>
  <c r="U8" i="18"/>
  <c r="U17" i="17"/>
  <c r="U11" i="17"/>
  <c r="U8" i="17"/>
  <c r="U5" i="17"/>
  <c r="U2" i="17"/>
  <c r="U25" i="17"/>
  <c r="U34" i="17"/>
  <c r="U15" i="16"/>
  <c r="U14" i="11"/>
  <c r="U11" i="11"/>
  <c r="U8" i="11"/>
  <c r="U17" i="13"/>
  <c r="U14" i="13"/>
  <c r="U8" i="13"/>
  <c r="U5" i="13"/>
  <c r="U2" i="13"/>
  <c r="U15" i="8"/>
  <c r="U23" i="5"/>
  <c r="U17" i="5"/>
  <c r="U14" i="5"/>
  <c r="U11" i="5"/>
  <c r="U8" i="5"/>
  <c r="U2" i="5"/>
  <c r="U27" i="4"/>
  <c r="U21" i="4"/>
  <c r="U15" i="4"/>
  <c r="U6" i="4"/>
  <c r="U3" i="4"/>
  <c r="U36" i="1"/>
  <c r="U39" i="1"/>
  <c r="U12" i="1"/>
  <c r="U15" i="1"/>
  <c r="U27" i="1"/>
  <c r="U30" i="1"/>
  <c r="V7" i="23"/>
  <c r="N8" i="6"/>
  <c r="Z8" i="6" s="1"/>
  <c r="N16" i="5"/>
  <c r="Z16" i="5" s="1"/>
  <c r="U12" i="22"/>
  <c r="U24" i="18"/>
  <c r="U12" i="18"/>
  <c r="U6" i="18"/>
  <c r="U37" i="17"/>
  <c r="U20" i="13"/>
  <c r="U12" i="11"/>
  <c r="U19" i="8"/>
  <c r="U18" i="4"/>
  <c r="U4" i="1"/>
  <c r="U18" i="1"/>
  <c r="U21" i="1"/>
  <c r="O20" i="26"/>
  <c r="Z1" i="7"/>
  <c r="N14" i="22"/>
  <c r="Z14" i="22" s="1"/>
  <c r="W34" i="17"/>
  <c r="N19" i="13"/>
  <c r="Z19" i="13" s="1"/>
  <c r="V15" i="13" s="1"/>
  <c r="V9" i="6"/>
  <c r="V12" i="12"/>
  <c r="N36" i="1"/>
  <c r="Z36" i="1" s="1"/>
  <c r="N15" i="15"/>
  <c r="Z15" i="15" s="1"/>
  <c r="W15" i="15" s="1"/>
  <c r="N18" i="7"/>
  <c r="Z18" i="7" s="1"/>
  <c r="N18" i="2"/>
  <c r="Z18" i="2" s="1"/>
  <c r="W18" i="2" s="1"/>
  <c r="X12" i="3"/>
  <c r="N31" i="17"/>
  <c r="Z31" i="17" s="1"/>
  <c r="N4" i="13"/>
  <c r="Z4" i="13" s="1"/>
  <c r="N13" i="4"/>
  <c r="Z13" i="4" s="1"/>
  <c r="N8" i="4"/>
  <c r="Z8" i="4" s="1"/>
  <c r="V8" i="4" s="1"/>
  <c r="U14" i="22"/>
  <c r="U13" i="19"/>
  <c r="U29" i="18"/>
  <c r="U26" i="18"/>
  <c r="U23" i="18"/>
  <c r="U20" i="18"/>
  <c r="U14" i="18"/>
  <c r="U11" i="18"/>
  <c r="U5" i="18"/>
  <c r="U22" i="17"/>
  <c r="U26" i="17"/>
  <c r="U29" i="17"/>
  <c r="U18" i="16"/>
  <c r="U12" i="16"/>
  <c r="U9" i="16"/>
  <c r="U22" i="13"/>
  <c r="U23" i="11"/>
  <c r="U20" i="11"/>
  <c r="U17" i="11"/>
  <c r="U5" i="11"/>
  <c r="U19" i="13"/>
  <c r="U24" i="8"/>
  <c r="U18" i="8"/>
  <c r="U12" i="8"/>
  <c r="U9" i="8"/>
  <c r="U6" i="8"/>
  <c r="U23" i="7"/>
  <c r="U17" i="7"/>
  <c r="U14" i="7"/>
  <c r="U11" i="7"/>
  <c r="U8" i="7"/>
  <c r="U5" i="7"/>
  <c r="U25" i="5"/>
  <c r="U22" i="5"/>
  <c r="U16" i="5"/>
  <c r="U14" i="4"/>
  <c r="U3" i="1"/>
  <c r="U40" i="1"/>
  <c r="U7" i="1"/>
  <c r="U10" i="1"/>
  <c r="U13" i="1"/>
  <c r="U16" i="1"/>
  <c r="U28" i="1"/>
  <c r="V8" i="31"/>
  <c r="V6" i="31"/>
  <c r="V4" i="31"/>
  <c r="N19" i="22"/>
  <c r="Z19" i="22" s="1"/>
  <c r="V19" i="22" s="1"/>
  <c r="N12" i="19"/>
  <c r="Z12" i="19" s="1"/>
  <c r="V7" i="31"/>
  <c r="V5" i="31"/>
  <c r="X7" i="23"/>
  <c r="V16" i="15"/>
  <c r="V10" i="15"/>
  <c r="N5" i="15"/>
  <c r="Z5" i="15" s="1"/>
  <c r="X8" i="15" s="1"/>
  <c r="V14" i="12"/>
  <c r="V6" i="12"/>
  <c r="V3" i="10"/>
  <c r="X18" i="12"/>
  <c r="W18" i="12"/>
  <c r="X7" i="12"/>
  <c r="W7" i="12"/>
  <c r="N6" i="10"/>
  <c r="Z6" i="10" s="1"/>
  <c r="W16" i="10" s="1"/>
  <c r="N7" i="9"/>
  <c r="Z7" i="9" s="1"/>
  <c r="V3" i="9"/>
  <c r="X20" i="12"/>
  <c r="W4" i="31"/>
  <c r="W16" i="15"/>
  <c r="W6" i="12"/>
  <c r="N4" i="31"/>
  <c r="Z4" i="31" s="1"/>
  <c r="N12" i="22"/>
  <c r="Z12" i="22" s="1"/>
  <c r="N6" i="17"/>
  <c r="Z6" i="17" s="1"/>
  <c r="X34" i="17" s="1"/>
  <c r="N16" i="15"/>
  <c r="Z16" i="15" s="1"/>
  <c r="W14" i="12"/>
  <c r="N6" i="12"/>
  <c r="Z6" i="12" s="1"/>
  <c r="W4" i="9"/>
  <c r="N18" i="13"/>
  <c r="Z18" i="13" s="1"/>
  <c r="N11" i="12"/>
  <c r="Z11" i="12" s="1"/>
  <c r="N14" i="12"/>
  <c r="Z14" i="12" s="1"/>
  <c r="N4" i="9"/>
  <c r="Z4" i="9" s="1"/>
  <c r="N28" i="23"/>
  <c r="Z28" i="23" s="1"/>
  <c r="V30" i="23"/>
  <c r="V22" i="23"/>
  <c r="W16" i="18"/>
  <c r="W36" i="17"/>
  <c r="W6" i="16"/>
  <c r="V13" i="6"/>
  <c r="N11" i="16"/>
  <c r="Z11" i="16" s="1"/>
  <c r="N7" i="11"/>
  <c r="Z7" i="11" s="1"/>
  <c r="V12" i="9"/>
  <c r="W15" i="8"/>
  <c r="W7" i="7"/>
  <c r="N39" i="1"/>
  <c r="Z39" i="1" s="1"/>
  <c r="V30" i="1" s="1"/>
  <c r="N31" i="1"/>
  <c r="Z31" i="1" s="1"/>
  <c r="N22" i="1"/>
  <c r="Z22" i="1" s="1"/>
  <c r="N12" i="1"/>
  <c r="Z12" i="1" s="1"/>
  <c r="X37" i="1" s="1"/>
  <c r="N22" i="11"/>
  <c r="Z22" i="11" s="1"/>
  <c r="X12" i="9"/>
  <c r="N4" i="8"/>
  <c r="Z4" i="8" s="1"/>
  <c r="X15" i="8" s="1"/>
  <c r="N15" i="6"/>
  <c r="Z15" i="6" s="1"/>
  <c r="V15" i="3"/>
  <c r="V14" i="3"/>
  <c r="V13" i="3"/>
  <c r="V12" i="3"/>
  <c r="V9" i="3"/>
  <c r="V4" i="3"/>
  <c r="W29" i="23"/>
  <c r="N17" i="23"/>
  <c r="Z17" i="23" s="1"/>
  <c r="N8" i="18"/>
  <c r="Z8" i="18" s="1"/>
  <c r="V22" i="18" s="1"/>
  <c r="N3" i="11"/>
  <c r="Z3" i="11" s="1"/>
  <c r="X3" i="11" s="1"/>
  <c r="N16" i="8"/>
  <c r="Z16" i="8" s="1"/>
  <c r="N30" i="1"/>
  <c r="Z30" i="1" s="1"/>
  <c r="N25" i="7"/>
  <c r="Z25" i="7" s="1"/>
  <c r="N26" i="1"/>
  <c r="Z26" i="1" s="1"/>
  <c r="X26" i="1" s="1"/>
  <c r="N6" i="7"/>
  <c r="Z6" i="7" s="1"/>
  <c r="V31" i="7" s="1"/>
  <c r="N15" i="1"/>
  <c r="Z15" i="1" s="1"/>
  <c r="X15" i="1" s="1"/>
  <c r="V29" i="23"/>
  <c r="V23" i="23"/>
  <c r="V17" i="23"/>
  <c r="V5" i="23"/>
  <c r="X30" i="23"/>
  <c r="X28" i="23"/>
  <c r="X22" i="23"/>
  <c r="V18" i="10"/>
  <c r="V10" i="10"/>
  <c r="V11" i="9"/>
  <c r="N17" i="10"/>
  <c r="Z17" i="10" s="1"/>
  <c r="W17" i="10" s="1"/>
  <c r="W23" i="23"/>
  <c r="W5" i="23"/>
  <c r="W11" i="9"/>
  <c r="N23" i="23"/>
  <c r="Z23" i="23" s="1"/>
  <c r="N5" i="23"/>
  <c r="Z5" i="23" s="1"/>
  <c r="N17" i="18"/>
  <c r="Z17" i="18" s="1"/>
  <c r="V17" i="18" s="1"/>
  <c r="N35" i="17"/>
  <c r="Z35" i="17" s="1"/>
  <c r="N25" i="17"/>
  <c r="Z25" i="17" s="1"/>
  <c r="X31" i="17" s="1"/>
  <c r="N15" i="16"/>
  <c r="Z15" i="16" s="1"/>
  <c r="X13" i="16" s="1"/>
  <c r="N10" i="16"/>
  <c r="Z10" i="16" s="1"/>
  <c r="N21" i="11"/>
  <c r="Z21" i="11" s="1"/>
  <c r="X21" i="11" s="1"/>
  <c r="N8" i="11"/>
  <c r="Z8" i="11" s="1"/>
  <c r="X7" i="11" s="1"/>
  <c r="N11" i="9"/>
  <c r="Z11" i="9" s="1"/>
  <c r="N23" i="8"/>
  <c r="Z23" i="8" s="1"/>
  <c r="V23" i="8" s="1"/>
  <c r="N31" i="7"/>
  <c r="Z31" i="7" s="1"/>
  <c r="N21" i="8"/>
  <c r="Z21" i="8" s="1"/>
  <c r="N8" i="8"/>
  <c r="Z8" i="8" s="1"/>
  <c r="N16" i="22"/>
  <c r="Z16" i="22" s="1"/>
  <c r="N5" i="22"/>
  <c r="Z5" i="22" s="1"/>
  <c r="V12" i="22" s="1"/>
  <c r="N9" i="19"/>
  <c r="Z9" i="19" s="1"/>
  <c r="X9" i="19" s="1"/>
  <c r="W8" i="31"/>
  <c r="N6" i="31"/>
  <c r="Z6" i="31" s="1"/>
  <c r="N17" i="22"/>
  <c r="Z17" i="22" s="1"/>
  <c r="X17" i="22" s="1"/>
  <c r="N13" i="19"/>
  <c r="Z13" i="19" s="1"/>
  <c r="V13" i="19" s="1"/>
  <c r="J3" i="28"/>
  <c r="B3" i="28"/>
  <c r="W35" i="1"/>
  <c r="N35" i="1"/>
  <c r="Z35" i="1" s="1"/>
  <c r="N15" i="22"/>
  <c r="Z15" i="22" s="1"/>
  <c r="X14" i="22" s="1"/>
  <c r="W20" i="13"/>
  <c r="N20" i="13"/>
  <c r="Z20" i="13" s="1"/>
  <c r="X23" i="13" s="1"/>
  <c r="W12" i="15"/>
  <c r="X25" i="4"/>
  <c r="X24" i="2"/>
  <c r="X13" i="19"/>
  <c r="W11" i="6"/>
  <c r="X9" i="6"/>
  <c r="X22" i="1"/>
  <c r="X11" i="6"/>
  <c r="X13" i="4"/>
  <c r="X17" i="10"/>
  <c r="X8" i="6"/>
  <c r="W8" i="6"/>
  <c r="V22" i="5"/>
  <c r="V24" i="4"/>
  <c r="V13" i="4"/>
  <c r="W8" i="15"/>
  <c r="W10" i="6"/>
  <c r="W25" i="2"/>
  <c r="W20" i="2"/>
  <c r="V12" i="19"/>
  <c r="V7" i="5"/>
  <c r="X8" i="4"/>
  <c r="V22" i="1"/>
  <c r="X15" i="6"/>
  <c r="W15" i="6"/>
  <c r="X22" i="2"/>
  <c r="X24" i="4"/>
  <c r="W11" i="2"/>
  <c r="X19" i="22"/>
  <c r="X12" i="19"/>
  <c r="X10" i="15"/>
  <c r="W6" i="15"/>
  <c r="X4" i="13"/>
  <c r="X10" i="16"/>
  <c r="V22" i="13"/>
  <c r="V16" i="5"/>
  <c r="X15" i="16"/>
  <c r="X6" i="15"/>
  <c r="W12" i="10"/>
  <c r="X18" i="7"/>
  <c r="X10" i="6"/>
  <c r="X3" i="6"/>
  <c r="W3" i="6"/>
  <c r="X7" i="5"/>
  <c r="W3" i="10"/>
  <c r="X17" i="2"/>
  <c r="X8" i="2"/>
  <c r="W8" i="2"/>
  <c r="W5" i="6"/>
  <c r="W24" i="2"/>
  <c r="X19" i="2"/>
  <c r="X10" i="2"/>
  <c r="V15" i="22"/>
  <c r="V5" i="22"/>
  <c r="X17" i="18"/>
  <c r="V23" i="13"/>
  <c r="X6" i="17"/>
  <c r="X12" i="15"/>
  <c r="W5" i="15"/>
  <c r="X19" i="13"/>
  <c r="V8" i="11"/>
  <c r="V16" i="8"/>
  <c r="X25" i="17"/>
  <c r="X15" i="15"/>
  <c r="X20" i="13"/>
  <c r="V22" i="11"/>
  <c r="X14" i="11"/>
  <c r="W6" i="10"/>
  <c r="X21" i="8"/>
  <c r="X25" i="7"/>
  <c r="X5" i="6"/>
  <c r="W10" i="10"/>
  <c r="X16" i="8"/>
  <c r="X13" i="6"/>
  <c r="W13" i="6"/>
  <c r="W9" i="6"/>
  <c r="X25" i="5"/>
  <c r="X16" i="5"/>
  <c r="X18" i="4"/>
  <c r="X23" i="2"/>
  <c r="W21" i="2"/>
  <c r="X18" i="2"/>
  <c r="W19" i="2"/>
  <c r="W10" i="2"/>
  <c r="W23" i="2"/>
  <c r="X20" i="2"/>
  <c r="X11" i="2"/>
  <c r="W17" i="2"/>
  <c r="X26" i="4" l="1"/>
  <c r="X23" i="8"/>
  <c r="X7" i="7"/>
  <c r="V22" i="8"/>
  <c r="V11" i="16"/>
  <c r="X5" i="15"/>
  <c r="V22" i="17"/>
  <c r="V13" i="16"/>
  <c r="V9" i="19"/>
  <c r="V17" i="22"/>
  <c r="X5" i="5"/>
  <c r="X12" i="10"/>
  <c r="X13" i="15"/>
  <c r="X6" i="7"/>
  <c r="W10" i="15"/>
  <c r="W13" i="15"/>
  <c r="V31" i="1"/>
  <c r="X22" i="17"/>
  <c r="V18" i="4"/>
  <c r="X16" i="16"/>
  <c r="V7" i="11"/>
  <c r="X14" i="4"/>
  <c r="V35" i="17"/>
  <c r="X35" i="17"/>
  <c r="V6" i="17"/>
  <c r="X8" i="8"/>
  <c r="X27" i="1"/>
  <c r="W19" i="10"/>
  <c r="V20" i="1"/>
  <c r="V27" i="17"/>
  <c r="V12" i="1"/>
  <c r="X18" i="10"/>
  <c r="V21" i="11"/>
  <c r="X36" i="17"/>
  <c r="V10" i="19"/>
  <c r="X15" i="5"/>
  <c r="X4" i="8"/>
  <c r="V3" i="5"/>
  <c r="X3" i="10"/>
  <c r="X11" i="11"/>
  <c r="X28" i="18"/>
  <c r="X28" i="7"/>
  <c r="V30" i="4"/>
  <c r="X6" i="16"/>
  <c r="V21" i="8"/>
  <c r="X25" i="2"/>
  <c r="V9" i="4"/>
  <c r="X16" i="7"/>
  <c r="X19" i="10"/>
  <c r="V4" i="8"/>
  <c r="X16" i="10"/>
  <c r="X22" i="13"/>
  <c r="V16" i="7"/>
  <c r="X9" i="13"/>
  <c r="V4" i="13"/>
  <c r="X8" i="18"/>
  <c r="X21" i="2"/>
  <c r="X3" i="5"/>
  <c r="V18" i="5"/>
  <c r="X20" i="8"/>
  <c r="V6" i="5"/>
  <c r="V9" i="13"/>
  <c r="X22" i="4"/>
  <c r="V22" i="4"/>
  <c r="V8" i="18"/>
  <c r="X12" i="1"/>
  <c r="V37" i="1"/>
  <c r="X6" i="5"/>
  <c r="X22" i="8"/>
  <c r="V25" i="5"/>
  <c r="X16" i="18"/>
  <c r="W18" i="10"/>
  <c r="V25" i="17"/>
  <c r="V28" i="7"/>
  <c r="X6" i="10"/>
  <c r="X27" i="17"/>
  <c r="V6" i="16"/>
  <c r="X8" i="11"/>
  <c r="X10" i="19"/>
  <c r="X9" i="4"/>
  <c r="V14" i="4"/>
  <c r="V26" i="4"/>
  <c r="X22" i="18"/>
  <c r="X15" i="22"/>
  <c r="V3" i="11"/>
  <c r="X35" i="1"/>
  <c r="V5" i="5"/>
  <c r="X31" i="7"/>
  <c r="X22" i="5"/>
  <c r="V18" i="13"/>
  <c r="V16" i="18"/>
  <c r="X12" i="5"/>
  <c r="X10" i="10"/>
  <c r="X11" i="13"/>
  <c r="V12" i="5"/>
  <c r="X15" i="13"/>
  <c r="X18" i="13"/>
  <c r="X30" i="4"/>
  <c r="V25" i="4"/>
  <c r="V28" i="18"/>
  <c r="V25" i="7"/>
  <c r="X14" i="16"/>
  <c r="V18" i="7"/>
  <c r="V36" i="17"/>
  <c r="V39" i="1"/>
  <c r="V16" i="22"/>
  <c r="V20" i="8"/>
  <c r="V6" i="7"/>
  <c r="X12" i="22"/>
  <c r="X5" i="22"/>
  <c r="X16" i="22"/>
  <c r="X20" i="1"/>
  <c r="X19" i="1"/>
  <c r="X36" i="1"/>
  <c r="X22" i="11"/>
  <c r="V16" i="16"/>
  <c r="V19" i="1"/>
  <c r="V27" i="1"/>
  <c r="V36" i="1"/>
  <c r="X11" i="16"/>
  <c r="V10" i="16"/>
  <c r="V34" i="17"/>
  <c r="V31" i="17"/>
  <c r="V14" i="22"/>
  <c r="X39" i="1"/>
  <c r="V15" i="1"/>
  <c r="V26" i="1"/>
  <c r="V35" i="1"/>
  <c r="V7" i="7"/>
  <c r="V15" i="8"/>
  <c r="V11" i="11"/>
  <c r="V19" i="13"/>
  <c r="V15" i="16"/>
  <c r="X30" i="1"/>
  <c r="X31" i="1"/>
  <c r="V8" i="8"/>
  <c r="V14" i="11"/>
  <c r="X18" i="11"/>
  <c r="V11" i="13"/>
  <c r="V20" i="13"/>
</calcChain>
</file>

<file path=xl/comments1.xml><?xml version="1.0" encoding="utf-8"?>
<comments xmlns="http://schemas.openxmlformats.org/spreadsheetml/2006/main">
  <authors>
    <author>Paul Millard</author>
  </authors>
  <commentList>
    <comment ref="R2" authorId="0" shapeId="0">
      <text>
        <r>
          <rPr>
            <b/>
            <sz val="9"/>
            <color indexed="81"/>
            <rFont val="Tahoma"/>
            <charset val="1"/>
          </rPr>
          <t xml:space="preserve">CTT Feesbased on Date Count
</t>
        </r>
      </text>
    </comment>
  </commentList>
</comments>
</file>

<file path=xl/comments2.xml><?xml version="1.0" encoding="utf-8"?>
<comments xmlns="http://schemas.openxmlformats.org/spreadsheetml/2006/main">
  <authors>
    <author>Paul Millard</author>
  </authors>
  <commentList>
    <comment ref="R1" authorId="0" shapeId="0">
      <text>
        <r>
          <rPr>
            <b/>
            <sz val="9"/>
            <color indexed="81"/>
            <rFont val="Tahoma"/>
            <charset val="1"/>
          </rPr>
          <t xml:space="preserve">CTT Feesbased on Date Count
</t>
        </r>
      </text>
    </comment>
  </commentList>
</comments>
</file>

<file path=xl/sharedStrings.xml><?xml version="1.0" encoding="utf-8"?>
<sst xmlns="http://schemas.openxmlformats.org/spreadsheetml/2006/main" count="8366" uniqueCount="1008">
  <si>
    <t>4</t>
  </si>
  <si>
    <t>3</t>
  </si>
  <si>
    <t>2</t>
  </si>
  <si>
    <t>10 miles</t>
  </si>
  <si>
    <t>Circuit 6-18 miles</t>
  </si>
  <si>
    <t>25 Miles</t>
  </si>
  <si>
    <t>Handicap</t>
  </si>
  <si>
    <t>Best 25 Time</t>
  </si>
  <si>
    <t>Best 10 Time</t>
  </si>
  <si>
    <t>Riders H`Cap</t>
  </si>
  <si>
    <t>Watch Finish Time</t>
  </si>
  <si>
    <t>Position</t>
  </si>
  <si>
    <t>Name</t>
  </si>
  <si>
    <t>Club</t>
  </si>
  <si>
    <t>Riding Time</t>
  </si>
  <si>
    <t>PB</t>
  </si>
  <si>
    <t>Trans' M Points</t>
  </si>
  <si>
    <t>H'cap Points</t>
  </si>
  <si>
    <t>Circuit Points</t>
  </si>
  <si>
    <t>Juv Points</t>
  </si>
  <si>
    <t>H'cap Result</t>
  </si>
  <si>
    <t>HillClimb Points</t>
  </si>
  <si>
    <t>Watch Start Time</t>
  </si>
  <si>
    <t>Team Cambridge</t>
  </si>
  <si>
    <t>Event Code</t>
  </si>
  <si>
    <t>Ev-Date</t>
  </si>
  <si>
    <t>Newmarket Cycling &amp; Tri Club</t>
  </si>
  <si>
    <t>E33/10</t>
  </si>
  <si>
    <t>Team Cambridge (DM)</t>
  </si>
  <si>
    <t>Paul Littledyke</t>
  </si>
  <si>
    <t>Cambridge CC</t>
  </si>
  <si>
    <t>Charles Tallack</t>
  </si>
  <si>
    <t>Kevin Parker</t>
  </si>
  <si>
    <t>Tony Clarke</t>
  </si>
  <si>
    <t>Cambridge Tri</t>
  </si>
  <si>
    <t>Paul Millard</t>
  </si>
  <si>
    <t>Sue Clarke</t>
  </si>
  <si>
    <t>Simon Denney</t>
  </si>
  <si>
    <t>Nigel Burch</t>
  </si>
  <si>
    <t>Trevor Avis</t>
  </si>
  <si>
    <t>Danielle Parker (Juv)</t>
  </si>
  <si>
    <t>Don Hutchinson</t>
  </si>
  <si>
    <t>Harry Druiff</t>
  </si>
  <si>
    <t>Ralph Hancock</t>
  </si>
  <si>
    <t>Nick Jackson</t>
  </si>
  <si>
    <t>Trevor Kimber</t>
  </si>
  <si>
    <t>Geoff Frost</t>
  </si>
  <si>
    <t>James Dixon</t>
  </si>
  <si>
    <t>Cambridge University CC</t>
  </si>
  <si>
    <t>Lucy Gossage</t>
  </si>
  <si>
    <t>Steve Laurie</t>
  </si>
  <si>
    <t>Ken Miller</t>
  </si>
  <si>
    <t>Ming Chung</t>
  </si>
  <si>
    <t>Tom Watt</t>
  </si>
  <si>
    <t>Nathan Thompson</t>
  </si>
  <si>
    <t>Andy Blower</t>
  </si>
  <si>
    <t>Chris Brown</t>
  </si>
  <si>
    <t>Hayley Simmonds</t>
  </si>
  <si>
    <t>Jason Boutell</t>
  </si>
  <si>
    <t>Matt Chandler</t>
  </si>
  <si>
    <t>Sara Rogger</t>
  </si>
  <si>
    <t>Trans' M</t>
  </si>
  <si>
    <t>Time</t>
  </si>
  <si>
    <t>H'cap</t>
  </si>
  <si>
    <t>Circuit</t>
  </si>
  <si>
    <t>Courses Table</t>
  </si>
  <si>
    <t>No of Riders</t>
  </si>
  <si>
    <t>CTT Fee</t>
  </si>
  <si>
    <t>Date</t>
  </si>
  <si>
    <t>District</t>
  </si>
  <si>
    <t>Course</t>
  </si>
  <si>
    <t>East</t>
  </si>
  <si>
    <t>North</t>
  </si>
  <si>
    <t>Year</t>
  </si>
  <si>
    <t>Returns for London North</t>
  </si>
  <si>
    <t>Total</t>
  </si>
  <si>
    <t>S</t>
  </si>
  <si>
    <t>D</t>
  </si>
  <si>
    <t>No Riders (E)</t>
  </si>
  <si>
    <t>Club Event Levy Form</t>
  </si>
  <si>
    <t>E2/07</t>
  </si>
  <si>
    <t>No Riders (F)</t>
  </si>
  <si>
    <t>From:</t>
  </si>
  <si>
    <t>E33/13</t>
  </si>
  <si>
    <t>Levy Due (for which I enclose a remittance) :</t>
  </si>
  <si>
    <t>F2/10 CAX</t>
  </si>
  <si>
    <t>(cheques made payable to "The Cycling Time Trials")</t>
  </si>
  <si>
    <t xml:space="preserve">Date:  </t>
  </si>
  <si>
    <t xml:space="preserve">Signed :  </t>
  </si>
  <si>
    <t>F14z/12.4</t>
  </si>
  <si>
    <t>F14x/10</t>
  </si>
  <si>
    <t>E33/25 club</t>
  </si>
  <si>
    <t>List of Events</t>
  </si>
  <si>
    <t>DATE</t>
  </si>
  <si>
    <t>TYPE OF EVENT (Club, Inter-Club or Combined Club)</t>
  </si>
  <si>
    <t>TOTAL DISTANCE OF EVENT</t>
  </si>
  <si>
    <t>DISTANCE USING DUAL C/WAYS *</t>
  </si>
  <si>
    <t>NUMBER OF ENTRIES</t>
  </si>
  <si>
    <t>F14/25</t>
  </si>
  <si>
    <t>F2/10 CAM</t>
  </si>
  <si>
    <t>FHC/4</t>
  </si>
  <si>
    <t xml:space="preserve">TOTAL : </t>
  </si>
  <si>
    <t>* This is the distance using dual-carriageways included in the total distance of the event</t>
  </si>
  <si>
    <t>Distance Table</t>
  </si>
  <si>
    <t>Dist</t>
  </si>
  <si>
    <t>London East District</t>
  </si>
  <si>
    <t>E</t>
  </si>
  <si>
    <t>E2/07*2</t>
  </si>
  <si>
    <t>E2/25b</t>
  </si>
  <si>
    <t>E3/07</t>
  </si>
  <si>
    <t xml:space="preserve">Mr T Pedley, 10 St Mary's Lane, North Ockendon, Upminster, Essex. RM14 SPA </t>
  </si>
  <si>
    <t>E3/07*2</t>
  </si>
  <si>
    <t>E3/10</t>
  </si>
  <si>
    <t>Distance</t>
  </si>
  <si>
    <t>Number of Riders Including Guests/Private T.T.s</t>
  </si>
  <si>
    <t>E3/11</t>
  </si>
  <si>
    <t>E3/13</t>
  </si>
  <si>
    <t>EH/13</t>
  </si>
  <si>
    <t>F</t>
  </si>
  <si>
    <t>F14z/18</t>
  </si>
  <si>
    <t>F16/10</t>
  </si>
  <si>
    <t>F16/25</t>
  </si>
  <si>
    <t>F2y/H</t>
  </si>
  <si>
    <t>Club Name</t>
  </si>
  <si>
    <r>
      <t xml:space="preserve">Name &amp; Address of Club Events Secretary: </t>
    </r>
    <r>
      <rPr>
        <b/>
        <sz val="12"/>
        <rFont val="Arial"/>
        <family val="2"/>
      </rPr>
      <t xml:space="preserve">Paul Millard, 4 Wilson Way Milton, Cambridge CB24 6BX </t>
    </r>
  </si>
  <si>
    <t>Signed</t>
  </si>
  <si>
    <r>
      <t xml:space="preserve">Office held in club : </t>
    </r>
    <r>
      <rPr>
        <b/>
        <sz val="12"/>
        <rFont val="Arial"/>
        <family val="2"/>
      </rPr>
      <t>Racing Secretary</t>
    </r>
  </si>
  <si>
    <t>CE</t>
  </si>
  <si>
    <t>TR</t>
  </si>
  <si>
    <t>ST</t>
  </si>
  <si>
    <r>
      <t>F2A/25</t>
    </r>
    <r>
      <rPr>
        <sz val="10"/>
        <color indexed="14"/>
        <rFont val="Arial"/>
        <family val="2"/>
      </rPr>
      <t xml:space="preserve"> </t>
    </r>
  </si>
  <si>
    <t>HC</t>
  </si>
  <si>
    <t xml:space="preserve">F2A/25 </t>
  </si>
  <si>
    <r>
      <t xml:space="preserve">10 miles
</t>
    </r>
    <r>
      <rPr>
        <sz val="10"/>
        <color indexed="10"/>
        <rFont val="Arial"/>
        <family val="2"/>
      </rPr>
      <t>A - col 4</t>
    </r>
  </si>
  <si>
    <r>
      <t xml:space="preserve">Circuit 6-18 miles
</t>
    </r>
    <r>
      <rPr>
        <sz val="10"/>
        <color indexed="50"/>
        <rFont val="Arial"/>
        <family val="2"/>
      </rPr>
      <t>B - col 3</t>
    </r>
  </si>
  <si>
    <r>
      <t xml:space="preserve">25 Miles
</t>
    </r>
    <r>
      <rPr>
        <sz val="10"/>
        <rFont val="Arial"/>
        <family val="2"/>
      </rPr>
      <t>C - col 2</t>
    </r>
  </si>
  <si>
    <t>H'Cap Result</t>
  </si>
  <si>
    <t>Best 25 / Circuit Time</t>
  </si>
  <si>
    <t>TC</t>
  </si>
  <si>
    <t>TC DM</t>
  </si>
  <si>
    <t>New-mkt</t>
  </si>
  <si>
    <t>CU CC</t>
  </si>
  <si>
    <t>CTC</t>
  </si>
  <si>
    <t>CCC</t>
  </si>
  <si>
    <t>Tania Wicklow</t>
  </si>
  <si>
    <t>H'cap Placing</t>
  </si>
  <si>
    <t>Lewis Rooney</t>
  </si>
  <si>
    <t>Brendan Troy</t>
  </si>
  <si>
    <t>xTime</t>
  </si>
  <si>
    <t>xTrans  M</t>
  </si>
  <si>
    <t>xH cap</t>
  </si>
  <si>
    <t>xCircuits</t>
  </si>
  <si>
    <t>xH Cap Result</t>
  </si>
  <si>
    <t>Ben Vietch</t>
  </si>
  <si>
    <t>Bill Lankford</t>
  </si>
  <si>
    <t>Don Hyndman</t>
  </si>
  <si>
    <t>Emily Woodfield</t>
  </si>
  <si>
    <t>Eric Tapley</t>
  </si>
  <si>
    <t>Team Velovelocity.co.uk</t>
  </si>
  <si>
    <t>Hannah Cooke</t>
  </si>
  <si>
    <t>Ian Turner</t>
  </si>
  <si>
    <t>James Evans</t>
  </si>
  <si>
    <t>Cambridge University Tri Club</t>
  </si>
  <si>
    <t>Team Velo Velocity</t>
  </si>
  <si>
    <t>Joey Halloran</t>
  </si>
  <si>
    <t>Jonathan Brookfield</t>
  </si>
  <si>
    <t>Marcus Lankford</t>
  </si>
  <si>
    <t>Neil Houlsby</t>
  </si>
  <si>
    <t>Paul McMahon</t>
  </si>
  <si>
    <t>Shelton Pell &amp; Harley Pell (Juv Tandem)</t>
  </si>
  <si>
    <t>Sophie Lankford</t>
  </si>
  <si>
    <t>Steve Peck</t>
  </si>
  <si>
    <t>Steve Woods</t>
  </si>
  <si>
    <t>Tom Vickery</t>
  </si>
  <si>
    <t>£10 credit to be deducted</t>
  </si>
  <si>
    <t>Julie Tapley</t>
  </si>
  <si>
    <t>Pete Buckingham</t>
  </si>
  <si>
    <t>Steve Falgate</t>
  </si>
  <si>
    <t>Graham Steven</t>
  </si>
  <si>
    <t>Charlie Parr</t>
  </si>
  <si>
    <t>Mark Tickner</t>
  </si>
  <si>
    <t>Edd Moffett</t>
  </si>
  <si>
    <t>Barbara Leverett</t>
  </si>
  <si>
    <t>Neil Gooden</t>
  </si>
  <si>
    <t>Stuart McPhail</t>
  </si>
  <si>
    <t>CC Weymouth</t>
  </si>
  <si>
    <t>Mike Whetnall</t>
  </si>
  <si>
    <t>Shane O'Carroll</t>
  </si>
  <si>
    <t>Piran Tedbury</t>
  </si>
  <si>
    <t>Laura Massey</t>
  </si>
  <si>
    <t>Pedro Vila</t>
  </si>
  <si>
    <t>Mary Twitchett</t>
  </si>
  <si>
    <t>Sarah James</t>
  </si>
  <si>
    <t>Paul Thorby</t>
  </si>
  <si>
    <t>Alex Eberlin</t>
  </si>
  <si>
    <t>Edmund Bradbury</t>
  </si>
  <si>
    <t>St Neots CC</t>
  </si>
  <si>
    <t>Russell McClean</t>
  </si>
  <si>
    <t>Beacon Wheelers</t>
  </si>
  <si>
    <t>Dave Missen</t>
  </si>
  <si>
    <t>Juliet Vickery</t>
  </si>
  <si>
    <t>Stuart Hodgson</t>
  </si>
  <si>
    <t>David Sherrington</t>
  </si>
  <si>
    <t>Andrew Truman</t>
  </si>
  <si>
    <t>Luke Hattersly</t>
  </si>
  <si>
    <t>St Ives CC</t>
  </si>
  <si>
    <t>CC Ashwell</t>
  </si>
  <si>
    <t>Stephen Croft</t>
  </si>
  <si>
    <t>Ely &amp; Dist CC</t>
  </si>
  <si>
    <t>Samuel  Bakewell</t>
  </si>
  <si>
    <t>Port Sunlight Wheelers</t>
  </si>
  <si>
    <t>Rich Sales</t>
  </si>
  <si>
    <t>Daniel Thorby</t>
  </si>
  <si>
    <t>Tye Liddle</t>
  </si>
  <si>
    <t>Darren Preston</t>
  </si>
  <si>
    <t>Susan Brown</t>
  </si>
  <si>
    <t>Martin Reyonlds</t>
  </si>
  <si>
    <t>Iain Rist</t>
  </si>
  <si>
    <t>John Lambert</t>
  </si>
  <si>
    <t>Alex Heard</t>
  </si>
  <si>
    <t>Alex Burch</t>
  </si>
  <si>
    <t>Shane Norval</t>
  </si>
  <si>
    <t>Mark Mossop</t>
  </si>
  <si>
    <t>Phil Lankford</t>
  </si>
  <si>
    <t>Adam Tapley</t>
  </si>
  <si>
    <t>Tom Stead</t>
  </si>
  <si>
    <t>Tom Vickery &amp; Laura Massey</t>
  </si>
  <si>
    <t>Adam Tallack (Juv)</t>
  </si>
  <si>
    <t>Trevor Coleman</t>
  </si>
  <si>
    <t>Ian Foster</t>
  </si>
  <si>
    <t>Stuart Lemanski</t>
  </si>
  <si>
    <t>Alice Sharpe</t>
  </si>
  <si>
    <t>Robert Cox</t>
  </si>
  <si>
    <t>Graame McKenzie</t>
  </si>
  <si>
    <t>Total No Riders</t>
  </si>
  <si>
    <t>Willem H de Boer</t>
  </si>
  <si>
    <t>TOTAL Rider count</t>
  </si>
  <si>
    <t>Single carriageway</t>
  </si>
  <si>
    <t>Dual Carriageway</t>
  </si>
  <si>
    <t>remittance (E)</t>
  </si>
  <si>
    <t>remittance (F)</t>
  </si>
  <si>
    <t>John Mawby</t>
  </si>
  <si>
    <t>Zappi's Racing Team</t>
  </si>
  <si>
    <t>Shelton Pell</t>
  </si>
  <si>
    <t>Newton</t>
  </si>
  <si>
    <t>Bottisham</t>
  </si>
  <si>
    <t>Barton</t>
  </si>
  <si>
    <t>Wimpole</t>
  </si>
  <si>
    <t>Hardwick-Caxton Gibbet</t>
  </si>
  <si>
    <t>Hardwick-Cambourne-Madingley</t>
  </si>
  <si>
    <t>Hardwick-Caxton-Madingley</t>
  </si>
  <si>
    <t>Beechwoods</t>
  </si>
  <si>
    <t>2014</t>
  </si>
  <si>
    <t>Team Velo Velocity0.015625</t>
  </si>
  <si>
    <t>Team Velo Velocity0</t>
  </si>
  <si>
    <t>Zappi's Racing Team0.01625</t>
  </si>
  <si>
    <t>Zappi's Racing Team0</t>
  </si>
  <si>
    <t>Team Cambridge0.0191666666666667</t>
  </si>
  <si>
    <t>Team Cambridge0.00028935185185185</t>
  </si>
  <si>
    <t>Cambridge CC0.0191782407407407</t>
  </si>
  <si>
    <t>Cambridge CC0</t>
  </si>
  <si>
    <t>Team Cambridge (DM)0.019224537037037</t>
  </si>
  <si>
    <t>Team Cambridge (DM)0</t>
  </si>
  <si>
    <t>St Neots CC0.0201157407407407</t>
  </si>
  <si>
    <t>St Neots CC0.00557870370370371</t>
  </si>
  <si>
    <t>Cambridge CC0.0211805555555556</t>
  </si>
  <si>
    <t>Cambridge CC0.003125</t>
  </si>
  <si>
    <t>Team Cambridge0.0212268518518519</t>
  </si>
  <si>
    <t>Team Cambridge0.00108796296296296</t>
  </si>
  <si>
    <t>CC Ashwell0.0213078703703704</t>
  </si>
  <si>
    <t>CC Ashwell0.00189814814814815</t>
  </si>
  <si>
    <t>Team Cambridge (DM)0.0215393518518519</t>
  </si>
  <si>
    <t>Team Cambridge (DM)0.000694444444444444</t>
  </si>
  <si>
    <t>Team Cambridge0.0217013888888889</t>
  </si>
  <si>
    <t>Team Cambridge0.000868055555555559</t>
  </si>
  <si>
    <t>Team Cambridge0.0229282407407407</t>
  </si>
  <si>
    <t>Team Cambridge0.00244212962962963</t>
  </si>
  <si>
    <t>Team Cambridge0.0232986111111111</t>
  </si>
  <si>
    <t>Team Cambridge4.62962962962963E-05</t>
  </si>
  <si>
    <t>Team Cambridge0.0239583333333333</t>
  </si>
  <si>
    <t>Team Cambridge0.00111111111111111</t>
  </si>
  <si>
    <t>John Blayney</t>
  </si>
  <si>
    <t>Thomas Towers</t>
  </si>
  <si>
    <t>Seamons CC</t>
  </si>
  <si>
    <t>Nick Wiggan</t>
  </si>
  <si>
    <t>Ben Baldelli</t>
  </si>
  <si>
    <t>Jannet Thomas</t>
  </si>
  <si>
    <t>Epic Cycles-Scott Contessa WRT</t>
  </si>
  <si>
    <t>Hayley Simmonds - Anna Raith</t>
  </si>
  <si>
    <t>Cambridge CC &amp; Epic Cycles-Scott Contessa WRT</t>
  </si>
  <si>
    <t>Velosport Pasta Montegrappa</t>
  </si>
  <si>
    <t>Team WNT</t>
  </si>
  <si>
    <t>Peter Millard</t>
  </si>
  <si>
    <t>Cambridge University CC0.00881944444444444</t>
  </si>
  <si>
    <t>Cambridge University CC0</t>
  </si>
  <si>
    <t>Cambridge Tri0.00962962962962964</t>
  </si>
  <si>
    <t>Cambridge Tri0</t>
  </si>
  <si>
    <t>Cambridge Tri0.00981481481481486</t>
  </si>
  <si>
    <t>Cambridge University CC0.0101157407407407</t>
  </si>
  <si>
    <t>Cambridge CC0.0102314814814815</t>
  </si>
  <si>
    <t>Epic Cycles-Scott Contessa WRT0.0103587962962964</t>
  </si>
  <si>
    <t>Epic Cycles-Scott Contessa WRT0</t>
  </si>
  <si>
    <t>Team Cambridge0.0103935185185185</t>
  </si>
  <si>
    <t>Team Cambridge0.00769675925925924</t>
  </si>
  <si>
    <t>Velosport Pasta Montegrappa0.0105671296296296</t>
  </si>
  <si>
    <t>Velosport Pasta Montegrappa0</t>
  </si>
  <si>
    <t>Team Cambridge (DM)0.0108912037037037</t>
  </si>
  <si>
    <t>Team Cambridge (DM)0.00768518518518527</t>
  </si>
  <si>
    <t>Team Cambridge0.0112268518518519</t>
  </si>
  <si>
    <t>Team Cambridge0.00800925925925932</t>
  </si>
  <si>
    <t>Cambridge Tri0.0112384259259259</t>
  </si>
  <si>
    <t>Cambridge Tri0.0113194444444444</t>
  </si>
  <si>
    <t>Seamons CC0.0113425925925926</t>
  </si>
  <si>
    <t>Seamons CC0</t>
  </si>
  <si>
    <t>Cambridge Tri0.0114467592592593</t>
  </si>
  <si>
    <t>Team WNT0.0114583333333334</t>
  </si>
  <si>
    <t>Team WNT0</t>
  </si>
  <si>
    <t>Team Cambridge0.0115046296296296</t>
  </si>
  <si>
    <t>Team Cambridge0.00706018518518519</t>
  </si>
  <si>
    <t>Team Cambridge0.0115740740740741</t>
  </si>
  <si>
    <t>Team Cambridge0.00839120370370381</t>
  </si>
  <si>
    <t>Team Cambridge0.0117361111111112</t>
  </si>
  <si>
    <t>Team Cambridge0.0117592592592593</t>
  </si>
  <si>
    <t>Team Cambridge0.00746527777777778</t>
  </si>
  <si>
    <t>Team Cambridge0.0119212962962963</t>
  </si>
  <si>
    <t>Team Cambridge0.00774305555555556</t>
  </si>
  <si>
    <t>Team Cambridge0.0119560185185185</t>
  </si>
  <si>
    <t>Team Cambridge0.00788194444444445</t>
  </si>
  <si>
    <t>Team Cambridge0.0124421296296296</t>
  </si>
  <si>
    <t>Team Cambridge0.00925925925925931</t>
  </si>
  <si>
    <t>Team Cambridge0.0125925925925926</t>
  </si>
  <si>
    <t>Team Cambridge0.00776620370370371</t>
  </si>
  <si>
    <t>Steve Barnes</t>
  </si>
  <si>
    <t>Team Cambridge0.00859953703703704</t>
  </si>
  <si>
    <t>Team Cambridge0.00855324074074087</t>
  </si>
  <si>
    <t>Wes   Ullrich</t>
  </si>
  <si>
    <t>John Muluey</t>
  </si>
  <si>
    <t>David Brookes</t>
  </si>
  <si>
    <t>Chris Barnes</t>
  </si>
  <si>
    <t>Thomas O'Neil</t>
  </si>
  <si>
    <t>Peter Ford</t>
  </si>
  <si>
    <t>Jack Mills</t>
  </si>
  <si>
    <t>St Neots CC0.015300925925926</t>
  </si>
  <si>
    <t>St Neots CC0</t>
  </si>
  <si>
    <t>Cambridge University CC0.0153240740740741</t>
  </si>
  <si>
    <t>Velosport Pasta Montegrappa0.0161111111111111</t>
  </si>
  <si>
    <t>Cambridge CC0.0163888888888889</t>
  </si>
  <si>
    <t>Cambridge University CC0.0165625</t>
  </si>
  <si>
    <t>Cambridge Tri0.0168287037037037</t>
  </si>
  <si>
    <t>Cambridge Tri0.0169444444444445</t>
  </si>
  <si>
    <t>Cambridge CC0.017037037037037</t>
  </si>
  <si>
    <t>Cambridge University CC0.0174537037037037</t>
  </si>
  <si>
    <t>Cambridge Tri0.0174768518518518</t>
  </si>
  <si>
    <t>Team Cambridge0.0174884259259259</t>
  </si>
  <si>
    <t>Team Cambridge0.0142013888888889</t>
  </si>
  <si>
    <t>Cambridge Tri0.0175810185185185</t>
  </si>
  <si>
    <t>Cambridge CC0.0177083333333334</t>
  </si>
  <si>
    <t>Team Cambridge0.0183333333333333</t>
  </si>
  <si>
    <t>Team Cambridge0.0144212962962963</t>
  </si>
  <si>
    <t>St Neots CC0.0183333333333334</t>
  </si>
  <si>
    <t>St Neots CC0.0184027777777778</t>
  </si>
  <si>
    <t>CC Ashwell0.0185763888888889</t>
  </si>
  <si>
    <t>CC Ashwell0</t>
  </si>
  <si>
    <t>Team Cambridge (DM)0.0186689814814815</t>
  </si>
  <si>
    <t>Team Cambridge (DM)0.0140162037037037</t>
  </si>
  <si>
    <t>Team Cambridge0.0187731481481481</t>
  </si>
  <si>
    <t>Team Cambridge0.0126157407407407</t>
  </si>
  <si>
    <t>Cambridge CC0.0191203703703704</t>
  </si>
  <si>
    <t>Team Cambridge0.0192361111111111</t>
  </si>
  <si>
    <t>Team Cambridge0.0150810185185185</t>
  </si>
  <si>
    <t>Cambridge CC0.0192939814814815</t>
  </si>
  <si>
    <t>Team Cambridge (DM)0.0194097222222223</t>
  </si>
  <si>
    <t>Cambridge Tri0.0194212962962964</t>
  </si>
  <si>
    <t>Team Cambridge0.0194444444444445</t>
  </si>
  <si>
    <t>Team Cambridge0.014675925925926</t>
  </si>
  <si>
    <t>Team Cambridge0.0198726851851852</t>
  </si>
  <si>
    <t>Team Cambridge0.0137152777777778</t>
  </si>
  <si>
    <t>Cambridge Tri0.0199189814814815</t>
  </si>
  <si>
    <t>Team Cambridge0.0199189814814816</t>
  </si>
  <si>
    <t>Team Cambridge0.0156365740740741</t>
  </si>
  <si>
    <t>Team Cambridge0.0199768518518518</t>
  </si>
  <si>
    <t>Team Cambridge0.0158796296296296</t>
  </si>
  <si>
    <t>Team Cambridge (DM)0.019988425925926</t>
  </si>
  <si>
    <t>Cambridge Tri0.0200694444444445</t>
  </si>
  <si>
    <t>Cambridge Tri0.0202083333333333</t>
  </si>
  <si>
    <t>Team Cambridge0.0203587962962963</t>
  </si>
  <si>
    <t>Team Cambridge0.0151041666666667</t>
  </si>
  <si>
    <t>Team Cambridge0.020474537037037</t>
  </si>
  <si>
    <t>Team Cambridge0.0154513888888889</t>
  </si>
  <si>
    <t>Team Cambridge0.0205439814814815</t>
  </si>
  <si>
    <t>Team Cambridge0.0149652777777778</t>
  </si>
  <si>
    <t>Cambridge CC0.0205902777777778</t>
  </si>
  <si>
    <t>Team Cambridge0.0206481481481481</t>
  </si>
  <si>
    <t>Team Cambridge0.0154398148148148</t>
  </si>
  <si>
    <t>Cambridge Tri0.0212962962962963</t>
  </si>
  <si>
    <t>Cambridge Tri0.0214930555555556</t>
  </si>
  <si>
    <t>Elle Twentyman</t>
  </si>
  <si>
    <t>High Wycombe CC</t>
  </si>
  <si>
    <t>Anna Blackwell</t>
  </si>
  <si>
    <t>Chuen-Yan Leung</t>
  </si>
  <si>
    <t>Anna Railton</t>
  </si>
  <si>
    <t>Katerina Byrtusova</t>
  </si>
  <si>
    <t>Glade CC</t>
  </si>
  <si>
    <t/>
  </si>
  <si>
    <t>Cambridge University CC0.0165277777777778</t>
  </si>
  <si>
    <t>Cambridge Tri0.0166203703703704</t>
  </si>
  <si>
    <t>Cambridge Tri0.0171412037037037</t>
  </si>
  <si>
    <t>Cambridge Tri0.017349537037037</t>
  </si>
  <si>
    <t>Cambridge Tri0.0174884259259259</t>
  </si>
  <si>
    <t>Cambridge CC0.0176967592592593</t>
  </si>
  <si>
    <t>Team Cambridge0.0177083333333334</t>
  </si>
  <si>
    <t>Team Cambridge0.013425925925926</t>
  </si>
  <si>
    <t>Team Cambridge0.0178935185185186</t>
  </si>
  <si>
    <t>Team Cambridge0.0139814814814815</t>
  </si>
  <si>
    <t>CC Ashwell0.0181944444444444</t>
  </si>
  <si>
    <t>Cambridge CC0.018599537037037</t>
  </si>
  <si>
    <t>High Wycombe CC0.0186342592592593</t>
  </si>
  <si>
    <t>High Wycombe CC0</t>
  </si>
  <si>
    <t>Team Cambridge0.0187384259259259</t>
  </si>
  <si>
    <t>Team Cambridge0.0145833333333333</t>
  </si>
  <si>
    <t>Team Cambridge0.0189236111111111</t>
  </si>
  <si>
    <t>Team Cambridge0.0124189814814815</t>
  </si>
  <si>
    <t>Cambridge Tri0.0189814814814815</t>
  </si>
  <si>
    <t>Cambridge Tri0.0189930555555556</t>
  </si>
  <si>
    <t>Cambridge CC0.0192824074074074</t>
  </si>
  <si>
    <t>Team Cambridge0.0193634259259259</t>
  </si>
  <si>
    <t>Team Cambridge0.0145949074074074</t>
  </si>
  <si>
    <t>Cambridge Tri0.0194444444444444</t>
  </si>
  <si>
    <t>Cambridge Tri0.019525462962963</t>
  </si>
  <si>
    <t>Cambridge Tri0.0195370370370371</t>
  </si>
  <si>
    <t>Team Cambridge0.0197106481481482</t>
  </si>
  <si>
    <t>Team Cambridge0.0156134259259259</t>
  </si>
  <si>
    <t>Cambridge Tri0.0198032407407407</t>
  </si>
  <si>
    <t>Team Cambridge0.0199652777777778</t>
  </si>
  <si>
    <t>Team Cambridge0.0149421296296296</t>
  </si>
  <si>
    <t>Team Cambridge0.02</t>
  </si>
  <si>
    <t>Team Cambridge0.0139351851851852</t>
  </si>
  <si>
    <t>Team Cambridge0.0201388888888889</t>
  </si>
  <si>
    <t>Team Cambridge0.0145486111111111</t>
  </si>
  <si>
    <t>Team WNT0.0202083333333334</t>
  </si>
  <si>
    <t>Seamons CC0.0203935185185186</t>
  </si>
  <si>
    <t>Glade CC0.0209606481481482</t>
  </si>
  <si>
    <t>Glade CC0</t>
  </si>
  <si>
    <t>Team Cambridge0.0211226851851852</t>
  </si>
  <si>
    <t>Team Cambridge0.0148611111111112</t>
  </si>
  <si>
    <t>Cambridge CC0.0214930555555556</t>
  </si>
  <si>
    <t>Martyn Higson</t>
  </si>
  <si>
    <t>Matt Meek</t>
  </si>
  <si>
    <t>Kevin Stigwood</t>
  </si>
  <si>
    <t>Royston CC</t>
  </si>
  <si>
    <t>Jon Wells</t>
  </si>
  <si>
    <t>Cambridge Tri0.0154282407407408</t>
  </si>
  <si>
    <t>Team Cambridge0.0168518518518519</t>
  </si>
  <si>
    <t>Team Cambridge0.0135648148148149</t>
  </si>
  <si>
    <t>Cambridge University Tri Club0.0170833333333333</t>
  </si>
  <si>
    <t>Cambridge University Tri Club0</t>
  </si>
  <si>
    <t>Team Cambridge0.0173148148148148</t>
  </si>
  <si>
    <t>Team Cambridge0.0134259259259259</t>
  </si>
  <si>
    <t>Team Cambridge0.017650462962963</t>
  </si>
  <si>
    <t>Team Cambridge0.0137384259259259</t>
  </si>
  <si>
    <t>Team Cambridge0.0179745370370371</t>
  </si>
  <si>
    <t>Team Cambridge0.0136921296296297</t>
  </si>
  <si>
    <t>St Neots CC0.0181134259259259</t>
  </si>
  <si>
    <t>Cambridge Tri0.018125</t>
  </si>
  <si>
    <t>Cambridge CC0.0185300925925926</t>
  </si>
  <si>
    <t>Cambridge Tri0.0190046296296296</t>
  </si>
  <si>
    <t>Team Cambridge0.0190162037037037</t>
  </si>
  <si>
    <t>Team Cambridge0.0125115740740741</t>
  </si>
  <si>
    <t>Cambridge Tri0.0190277777777778</t>
  </si>
  <si>
    <t>Cambridge Tri0.0190393518518519</t>
  </si>
  <si>
    <t>Team Cambridge0.0190972222222222</t>
  </si>
  <si>
    <t>Team Cambridge0.0130324074074074</t>
  </si>
  <si>
    <t>Team Cambridge0.019212962962963</t>
  </si>
  <si>
    <t>Team Cambridge0.0150578703703704</t>
  </si>
  <si>
    <t>Cambridge Tri0.0192592592592593</t>
  </si>
  <si>
    <t>Team Cambridge0.0196412037037037</t>
  </si>
  <si>
    <t>Team Cambridge0.0146180555555555</t>
  </si>
  <si>
    <t>Cambridge Tri0.02</t>
  </si>
  <si>
    <t>Seamons CC0.0201620370370371</t>
  </si>
  <si>
    <t>Royston CC0.0202430555555556</t>
  </si>
  <si>
    <t>Royston CC0</t>
  </si>
  <si>
    <t>Team Cambridge0.0203009259259259</t>
  </si>
  <si>
    <t>Team Cambridge0.0162037037037037</t>
  </si>
  <si>
    <t>Cambridge CC0.0206712962962963</t>
  </si>
  <si>
    <t>Cambridge Tri0.0211342592592593</t>
  </si>
  <si>
    <t>Team Cambridge0.0213425925925926</t>
  </si>
  <si>
    <t>Team Cambridge0.0153703703703703</t>
  </si>
  <si>
    <t>St Neots CC0.0216319444444444</t>
  </si>
  <si>
    <t>Team Cambridge0.0242939814814815</t>
  </si>
  <si>
    <t>Team Cambridge0.0114467592592594</t>
  </si>
  <si>
    <t>St Neots CC0.0248148148148148</t>
  </si>
  <si>
    <t>Team Cambridge0.0250347222222222</t>
  </si>
  <si>
    <t>Team Cambridge0.00980324074074072</t>
  </si>
  <si>
    <t>Team WNT0.0252546296296296</t>
  </si>
  <si>
    <t>Cambridge Tri0.0261574074074074</t>
  </si>
  <si>
    <t>Team Cambridge0.0266435185185185</t>
  </si>
  <si>
    <t>Team Cambridge0.0103472222222222</t>
  </si>
  <si>
    <t>Team Cambridge0.026712962962963</t>
  </si>
  <si>
    <t>Team Cambridge0.0103587962962963</t>
  </si>
  <si>
    <t>Team Cambridge0.0270833333333333</t>
  </si>
  <si>
    <t>Team Cambridge0.00561342592592583</t>
  </si>
  <si>
    <t>Team Cambridge0.0281481481481481</t>
  </si>
  <si>
    <t>Team Cambridge0.0115393518518518</t>
  </si>
  <si>
    <t>Cambridge Tri0.0281481481481482</t>
  </si>
  <si>
    <t>Team Cambridge0.0281828703703704</t>
  </si>
  <si>
    <t>Team Cambridge0.00987268518518518</t>
  </si>
  <si>
    <t>Royston CC0.0283680555555556</t>
  </si>
  <si>
    <t>Team Cambridge0.0284143518518519</t>
  </si>
  <si>
    <t>Team Cambridge0.0111574074074074</t>
  </si>
  <si>
    <t>Cambridge CC0.0293402777777778</t>
  </si>
  <si>
    <t>F2/10CAX</t>
  </si>
  <si>
    <t>Phillip Skogstad</t>
  </si>
  <si>
    <t>Alex Donger</t>
  </si>
  <si>
    <t>Jan Ertner</t>
  </si>
  <si>
    <t>Dan Baxter</t>
  </si>
  <si>
    <t>DNF</t>
  </si>
  <si>
    <t>Cambridge University CC0.0137615740740741</t>
  </si>
  <si>
    <t>St Neots CC0.0143634259259259</t>
  </si>
  <si>
    <t>Cambridge CC0.0148495370370371</t>
  </si>
  <si>
    <t>Cambridge Tri0.0150347222222222</t>
  </si>
  <si>
    <t>Team Cambridge0.0152083333333333</t>
  </si>
  <si>
    <t>Team Cambridge0.0154050925925926</t>
  </si>
  <si>
    <t>Team Cambridge0.0115162037037037</t>
  </si>
  <si>
    <t>Cambridge University CC0.0156712962962963</t>
  </si>
  <si>
    <t>Cambridge Tri0.0157291666666667</t>
  </si>
  <si>
    <t>St Neots CC0.015775462962963</t>
  </si>
  <si>
    <t>St Neots CC0.016076388888889</t>
  </si>
  <si>
    <t>St Neots CC0.016087962962963</t>
  </si>
  <si>
    <t>Cambridge CC0.0161805555555556</t>
  </si>
  <si>
    <t>Cambridge CC0.0162962962962963</t>
  </si>
  <si>
    <t>Cambridge Tri0.0165162037037038</t>
  </si>
  <si>
    <t>Team Cambridge0.0165277777777778</t>
  </si>
  <si>
    <t>Cambridge Tri0.0165625000000001</t>
  </si>
  <si>
    <t>Team Cambridge0.0166087962962963</t>
  </si>
  <si>
    <t>Team Cambridge0.0124537037037037</t>
  </si>
  <si>
    <t>St Neots CC0.0166550925925926</t>
  </si>
  <si>
    <t>Cambridge Tri0.0169444444444444</t>
  </si>
  <si>
    <t>Cambridge CC0.0171527777777778</t>
  </si>
  <si>
    <t>Cambridge Tri0.0172800925925926</t>
  </si>
  <si>
    <t>Royston CC0.017337962962963</t>
  </si>
  <si>
    <t>Team Cambridge0.0175578703703704</t>
  </si>
  <si>
    <t>Team Cambridge0.0114930555555556</t>
  </si>
  <si>
    <t>Cambridge Tri0.0176388888888889</t>
  </si>
  <si>
    <t>Cambridge Tri0.018263888888889</t>
  </si>
  <si>
    <t>Team Cambridge0.0183333333333334</t>
  </si>
  <si>
    <t>Team Cambridge0.0107986111111112</t>
  </si>
  <si>
    <t>Cambridge CC0.0187731481481481</t>
  </si>
  <si>
    <t>James Tapley</t>
  </si>
  <si>
    <t>Cambridge Tri0.0148263888888889</t>
  </si>
  <si>
    <t>Cambridge Tri0.015462962962963</t>
  </si>
  <si>
    <t>Team Cambridge0.0156597222222222</t>
  </si>
  <si>
    <t>Team Cambridge0.0124768518518519</t>
  </si>
  <si>
    <t>Cambridge Tri0.0157986111111111</t>
  </si>
  <si>
    <t>Cambridge Tri0.0160648148148149</t>
  </si>
  <si>
    <t>Newmarket Cycling &amp; Tri Club0.0160763888888889</t>
  </si>
  <si>
    <t>Newmarket Cycling &amp; Tri Club0</t>
  </si>
  <si>
    <t>Team Cambridge0.0161921296296296</t>
  </si>
  <si>
    <t>Team Cambridge0.0128240740740741</t>
  </si>
  <si>
    <t>Newmarket Cycling &amp; Tri Club0.0162268518518519</t>
  </si>
  <si>
    <t>St Neots CC0.0163425925925926</t>
  </si>
  <si>
    <t>St Neots CC0.0166087962962964</t>
  </si>
  <si>
    <t>Cambridge Tri0.0168171296296296</t>
  </si>
  <si>
    <t>Cambridge Tri0.0168518518518519</t>
  </si>
  <si>
    <t>Team WNT0.0168634259259259</t>
  </si>
  <si>
    <t>Team Cambridge0.0169444444444444</t>
  </si>
  <si>
    <t>Team Cambridge0.0127893518518518</t>
  </si>
  <si>
    <t>Team Cambridge0.0170833333333334</t>
  </si>
  <si>
    <t>Team Cambridge0.0129861111111112</t>
  </si>
  <si>
    <t>Cambridge Tri0.0174074074074075</t>
  </si>
  <si>
    <t>Cambridge Tri0.0174189814814815</t>
  </si>
  <si>
    <t>CC Ashwell0.0175462962962963</t>
  </si>
  <si>
    <t>Team Cambridge0.0122800925925926</t>
  </si>
  <si>
    <t>Team Cambridge0.0181712962962963</t>
  </si>
  <si>
    <t>Team Cambridge0.012962962962963</t>
  </si>
  <si>
    <t>Team Cambridge0.0182060185185185</t>
  </si>
  <si>
    <t>Team Cambridge0.0121064814814815</t>
  </si>
  <si>
    <t>Team Cambridge0.0135185185185185</t>
  </si>
  <si>
    <t>Cambridge CC0.0193055555555556</t>
  </si>
  <si>
    <t>F2-10 CAM</t>
  </si>
  <si>
    <t>Epic Cycles-Scott Contessa WRT0.0157060185185185</t>
  </si>
  <si>
    <t>Team Cambridge0.0158680555555556</t>
  </si>
  <si>
    <t>Team Cambridge0.0126851851851852</t>
  </si>
  <si>
    <t>Team Cambridge0.0163194444444444</t>
  </si>
  <si>
    <t>Team Cambridge0.0129513888888889</t>
  </si>
  <si>
    <t>St Neots CC0.0169444444444444</t>
  </si>
  <si>
    <t>St Neots CC0.017349537037037</t>
  </si>
  <si>
    <t>Team Cambridge0.0173842592592593</t>
  </si>
  <si>
    <t>Team Cambridge0.0132291666666667</t>
  </si>
  <si>
    <t>Cambridge Tri0.0179282407407407</t>
  </si>
  <si>
    <t>Cambridge Tri0.0188773148148148</t>
  </si>
  <si>
    <t>Cambridge CC0.0189583333333333</t>
  </si>
  <si>
    <t>Team Cambridge0.0201273148148148</t>
  </si>
  <si>
    <t>Team Cambridge0.0148726851851852</t>
  </si>
  <si>
    <t>Team Cambridge0.0229861111111111</t>
  </si>
  <si>
    <t>Team Cambridge0.0125694444444444</t>
  </si>
  <si>
    <t>Clare Cunningham</t>
  </si>
  <si>
    <t>Mick Wiggan</t>
  </si>
  <si>
    <t>Nick Pillinger</t>
  </si>
  <si>
    <t>St Neots CC0.0149652777777778</t>
  </si>
  <si>
    <t>Team Cambridge0.0155671296296296</t>
  </si>
  <si>
    <t>Team Cambridge0.0123842592592593</t>
  </si>
  <si>
    <t>Cambridge Tri0.0161574074074074</t>
  </si>
  <si>
    <t>Cambridge Tri0.0162615740740741</t>
  </si>
  <si>
    <t>Cambridge CC0.0163194444444444</t>
  </si>
  <si>
    <t>Team Cambridge0.0163310185185185</t>
  </si>
  <si>
    <t>Team Cambridge0.0122337962962963</t>
  </si>
  <si>
    <t>Team Cambridge0.0163425925925926</t>
  </si>
  <si>
    <t>Team Cambridge0.0129745370370371</t>
  </si>
  <si>
    <t>St Neots CC0.0163773148148149</t>
  </si>
  <si>
    <t>St Neots CC0.0165162037037038</t>
  </si>
  <si>
    <t>Team Cambridge0.0165625</t>
  </si>
  <si>
    <t>Team Cambridge0.0124074074074074</t>
  </si>
  <si>
    <t>CC Ashwell0.0167361111111111</t>
  </si>
  <si>
    <t>Cambridge University CC0.0168981481481482</t>
  </si>
  <si>
    <t>Team Cambridge0.0169328703703704</t>
  </si>
  <si>
    <t>Team Cambridge0.0130208333333333</t>
  </si>
  <si>
    <t>Cambridge Tri0.0170023148148149</t>
  </si>
  <si>
    <t>Cambridge Tri0.0171643518518519</t>
  </si>
  <si>
    <t>Team Cambridge0.017349537037037</t>
  </si>
  <si>
    <t>Team Cambridge0.0125810185185185</t>
  </si>
  <si>
    <t>Royston CC0.0174421296296296</t>
  </si>
  <si>
    <t>Cambridge Tri0.0175925925925927</t>
  </si>
  <si>
    <t>Team Cambridge0.0177199074074074</t>
  </si>
  <si>
    <t>Team Cambridge0.0123495370370371</t>
  </si>
  <si>
    <t>Team Cambridge0.0184722222222222</t>
  </si>
  <si>
    <t>Team Cambridge0.0132175925925926</t>
  </si>
  <si>
    <t>Cambridge Tri0.0189699074074074</t>
  </si>
  <si>
    <t>Michael Halloran</t>
  </si>
  <si>
    <t>Alistair Sponsel</t>
  </si>
  <si>
    <t>Cumberland Transit Cycling</t>
  </si>
  <si>
    <t>F2A/25</t>
  </si>
  <si>
    <t>St Neots CC0.0362268518518518</t>
  </si>
  <si>
    <t>Zappi's Racing Team0.0366550925925926</t>
  </si>
  <si>
    <t>Cumberland Transit Cycling0.0367708333333333</t>
  </si>
  <si>
    <t>Cumberland Transit Cycling0</t>
  </si>
  <si>
    <t>St Neots CC0.0377893518518519</t>
  </si>
  <si>
    <t>Team Cambridge0.0385069444444444</t>
  </si>
  <si>
    <t>Team Cambridge0.0353240740740741</t>
  </si>
  <si>
    <t>Team Cambridge0.0410185185185185</t>
  </si>
  <si>
    <t>Team Cambridge0.037650462962963</t>
  </si>
  <si>
    <t>St Neots CC0.041412037037037</t>
  </si>
  <si>
    <t>St Neots CC0.0417824074074075</t>
  </si>
  <si>
    <t>Cambridge CC0.0419097222222222</t>
  </si>
  <si>
    <t>Team Cambridge0.0420486111111111</t>
  </si>
  <si>
    <t>Team Cambridge0.0379513888888889</t>
  </si>
  <si>
    <t>Team Cambridge0.0420717592592593</t>
  </si>
  <si>
    <t>Team Cambridge0.0381597222222222</t>
  </si>
  <si>
    <t>Cambridge CC0.0425115740740741</t>
  </si>
  <si>
    <t>Team Cambridge0.0425925925925926</t>
  </si>
  <si>
    <t>Team Cambridge0.0384375</t>
  </si>
  <si>
    <t>Cambridge CC0.0434259259259259</t>
  </si>
  <si>
    <t>Cambridge Tri0.0439814814814815</t>
  </si>
  <si>
    <t>Cambridge Tri0.0442361111111111</t>
  </si>
  <si>
    <t>Team Cambridge0.0447106481481482</t>
  </si>
  <si>
    <t>Team Cambridge0.0399421296296297</t>
  </si>
  <si>
    <t>Team Cambridge0.0456481481481482</t>
  </si>
  <si>
    <t>Team Cambridge0.0403935185185185</t>
  </si>
  <si>
    <t>Team Cambridge0.047974537037037</t>
  </si>
  <si>
    <t>Team Cambridge0.0426041666666667</t>
  </si>
  <si>
    <t>Cambridge TriDNF</t>
  </si>
  <si>
    <t>Keith Dorling</t>
  </si>
  <si>
    <t>Bishop Stortford CC</t>
  </si>
  <si>
    <t>John Manlow</t>
  </si>
  <si>
    <t>Mark Davies</t>
  </si>
  <si>
    <t>Jessie Morgan</t>
  </si>
  <si>
    <t>William Davies</t>
  </si>
  <si>
    <t>Welwyn Garden City Wheelers</t>
  </si>
  <si>
    <t>Jan Blake</t>
  </si>
  <si>
    <t>Colin Lizieri</t>
  </si>
  <si>
    <t>Daniel Blockage</t>
  </si>
  <si>
    <t>Slavik Ivantsiv</t>
  </si>
  <si>
    <t>Franz Fuerst</t>
  </si>
  <si>
    <t>Velosport Pasta Montegrappa0.0156481481481481</t>
  </si>
  <si>
    <t>Cambridge Tri0.0160069444444444</t>
  </si>
  <si>
    <t>Team Cambridge0.0162500000000001</t>
  </si>
  <si>
    <t>Team Cambridge0.0130671296296298</t>
  </si>
  <si>
    <t>Cambridge CC0.0162615740740742</t>
  </si>
  <si>
    <t>Bishop Stortford CC0.0162731481481481</t>
  </si>
  <si>
    <t>Bishop Stortford CC0</t>
  </si>
  <si>
    <t>Newmarket Cycling &amp; Tri Club0.0173263888888889</t>
  </si>
  <si>
    <t>Cambridge Tri0.0173842592592593</t>
  </si>
  <si>
    <t>Team Cambridge0.0180439814814815</t>
  </si>
  <si>
    <t>Team Cambridge0.0139467592592593</t>
  </si>
  <si>
    <t>Ely &amp; Dist CC0.0183449074074074</t>
  </si>
  <si>
    <t>Ely &amp; Dist CC0</t>
  </si>
  <si>
    <t>Team Cambridge0.0184259259259259</t>
  </si>
  <si>
    <t>Team Cambridge0.0142708333333333</t>
  </si>
  <si>
    <t>Cambridge CC0.0185648148148148</t>
  </si>
  <si>
    <t>Cambridge Tri0.0188657407407408</t>
  </si>
  <si>
    <t>Cambridge Tri0.0188773148148149</t>
  </si>
  <si>
    <t>Team Cambridge0.0191435185185185</t>
  </si>
  <si>
    <t>Team Cambridge0.0138888888888889</t>
  </si>
  <si>
    <t>Cambridge Tri0.0193055555555556</t>
  </si>
  <si>
    <t>St Ives CC0.0195138888888889</t>
  </si>
  <si>
    <t>St Ives CC0</t>
  </si>
  <si>
    <t>Team Cambridge0.0197106481481481</t>
  </si>
  <si>
    <t>Team Cambridge0.0143402777777778</t>
  </si>
  <si>
    <t>Team Cambridge0.0141203703703704</t>
  </si>
  <si>
    <t>Team Cambridge0.0142939814814815</t>
  </si>
  <si>
    <t>Welwyn Garden City Wheelers0.0200694444444444</t>
  </si>
  <si>
    <t>Welwyn Garden City Wheelers0</t>
  </si>
  <si>
    <t>Team Cambridge0.0208564814814815</t>
  </si>
  <si>
    <t>Team Cambridge0.0145949074074075</t>
  </si>
  <si>
    <t>Team Cambridge0.022037037037037</t>
  </si>
  <si>
    <t>Team Cambridge (DM)0.0221064814814815</t>
  </si>
  <si>
    <t>Alex Burch - Peter Millard</t>
  </si>
  <si>
    <t>Kevin Parker - Danielle Parker (Juv)</t>
  </si>
  <si>
    <t>E33/25 (club)</t>
  </si>
  <si>
    <t>Cambridge CC0.0409722222222222</t>
  </si>
  <si>
    <t>Team Cambridge0.0483564814814815</t>
  </si>
  <si>
    <t>Team Cambridge0</t>
  </si>
  <si>
    <t>Cambridge Tri0.0487037037037037</t>
  </si>
  <si>
    <t>Cambridge Tri0.0491898148148148</t>
  </si>
  <si>
    <t>Cambridge Tri0.0503356481481482</t>
  </si>
  <si>
    <t>Team Cambridge0.050462962962963</t>
  </si>
  <si>
    <t>Cambridge Tri0.0507175925925926</t>
  </si>
  <si>
    <t>Tom Platts</t>
  </si>
  <si>
    <t>Ben Veitch</t>
  </si>
  <si>
    <t>St Ives CC0.0187152777777778</t>
  </si>
  <si>
    <t>Cambridge CC0.018900462962963</t>
  </si>
  <si>
    <t>Cambridge Tri0.0193865740740741</t>
  </si>
  <si>
    <t>Team Cambridge0.0197222222222222</t>
  </si>
  <si>
    <t>Team Cambridge0.00870370370370372</t>
  </si>
  <si>
    <t>Team Cambridge0.0211805555555556</t>
  </si>
  <si>
    <t>Team Cambridge0.00890046296296315</t>
  </si>
  <si>
    <t>Cambridge Tri0.0214467592592593</t>
  </si>
  <si>
    <t>Team Cambridge0.0215625</t>
  </si>
  <si>
    <t>Team Cambridge0.0077314814814815</t>
  </si>
  <si>
    <t>Cambridge CC0.0217708333333333</t>
  </si>
  <si>
    <t>Team Cambridge0.021875</t>
  </si>
  <si>
    <t>Team Cambridge0.008912037037037</t>
  </si>
  <si>
    <t>St Neots CC0.0221296296296296</t>
  </si>
  <si>
    <t>Team Cambridge0.0228125</t>
  </si>
  <si>
    <t>Team Cambridge0.0087152777777777</t>
  </si>
  <si>
    <t>Team Cambridge0.0235069444444444</t>
  </si>
  <si>
    <t>Team Cambridge0.00915509259259255</t>
  </si>
  <si>
    <t>Royston CC0.0236111111111111</t>
  </si>
  <si>
    <t>Team Cambridge-0.037592592592594</t>
  </si>
  <si>
    <t>Noah Suard (Jun)</t>
  </si>
  <si>
    <t>Team Cambridge0.0248611111111111</t>
  </si>
  <si>
    <t>Team Cambridge0.00709490740740741</t>
  </si>
  <si>
    <t>Total number of different riders</t>
  </si>
  <si>
    <t>Simon Richardson</t>
  </si>
  <si>
    <t>Mark Greenhow</t>
  </si>
  <si>
    <t>Steve Cotton</t>
  </si>
  <si>
    <t>Cambridge CC0.0157060185185185</t>
  </si>
  <si>
    <t>St Ives CC0.0162384259259259</t>
  </si>
  <si>
    <t>St Neots CC0.0170138888888889</t>
  </si>
  <si>
    <t>Team Cambridge0.017037037037037</t>
  </si>
  <si>
    <t>Team Cambridge0.013125</t>
  </si>
  <si>
    <t>Team WNT0.0171990740740741</t>
  </si>
  <si>
    <t>Cambridge CC0.0173148148148148</t>
  </si>
  <si>
    <t>Cambridge CC0.0173263888888889</t>
  </si>
  <si>
    <t>Team Cambridge0.0174074074074074</t>
  </si>
  <si>
    <t>Team Cambridge0.0132523148148148</t>
  </si>
  <si>
    <t>Team Cambridge0.0133101851851852</t>
  </si>
  <si>
    <t>St Neots CC0.0175462962962963</t>
  </si>
  <si>
    <t>Team Cambridge0.0188657407407407</t>
  </si>
  <si>
    <t>Team Cambridge0.0136111111111111</t>
  </si>
  <si>
    <t>Team Cambridge0.0191087962962963</t>
  </si>
  <si>
    <t>Team Cambridge0.0194097222222222</t>
  </si>
  <si>
    <t>Team Cambridge0.0138194444444444</t>
  </si>
  <si>
    <t>Team Cambridge0.0206944444444444</t>
  </si>
  <si>
    <t>Team Cambridge0.0111342592592592</t>
  </si>
  <si>
    <t>Cambridge CC0.0207638888888889</t>
  </si>
  <si>
    <t>Team Cambridge (DM)0.0213310185185185</t>
  </si>
  <si>
    <t>Terry Davies</t>
  </si>
  <si>
    <t>Andre Dyson</t>
  </si>
  <si>
    <t>Team Swift</t>
  </si>
  <si>
    <t>Adrian Taverva</t>
  </si>
  <si>
    <t>CCA</t>
  </si>
  <si>
    <t>Nick Papanikolaou</t>
  </si>
  <si>
    <t>David Millward</t>
  </si>
  <si>
    <t>Adrian Taverna</t>
  </si>
  <si>
    <t>Alan Mujumdar</t>
  </si>
  <si>
    <t>St Neots CC0.0143981481481481</t>
  </si>
  <si>
    <t>Team Swift0.0148263888888889</t>
  </si>
  <si>
    <t>Team Swift0</t>
  </si>
  <si>
    <t>Velosport Pasta Montegrappa0.0150000000000001</t>
  </si>
  <si>
    <t>St Neots CC0.0151157407407407</t>
  </si>
  <si>
    <t>Team Cambridge0.0151851851851852</t>
  </si>
  <si>
    <t>Team Cambridge0.0120023148148149</t>
  </si>
  <si>
    <t>Cambridge CC0.0153356481481481</t>
  </si>
  <si>
    <t>Cambridge CC0.0154050925925926</t>
  </si>
  <si>
    <t>Cambridge Tri0.0155555555555556</t>
  </si>
  <si>
    <t>Cambridge Tri0.015613425925926</t>
  </si>
  <si>
    <t>Epic Cycles-Scott Contessa WRT0.0156481481481482</t>
  </si>
  <si>
    <t>St Neots CC0.0156712962962963</t>
  </si>
  <si>
    <t>Cambridge CC0.0158101851851852</t>
  </si>
  <si>
    <t>St Neots CC0.0158912037037037</t>
  </si>
  <si>
    <t>Cambridge Tri0.015925925925926</t>
  </si>
  <si>
    <t>Newmarket Cycling &amp; Tri Club0.016076388888889</t>
  </si>
  <si>
    <t>St Neots CC0.0160995370370371</t>
  </si>
  <si>
    <t>CCA0.0162384259259259</t>
  </si>
  <si>
    <t>CCA0</t>
  </si>
  <si>
    <t>St Neots CC0.016400462962963</t>
  </si>
  <si>
    <t>Cambridge CC0.0164583333333333</t>
  </si>
  <si>
    <t>Team WNT0.0165972222222223</t>
  </si>
  <si>
    <t>Team Cambridge0.0166319444444445</t>
  </si>
  <si>
    <t>Team Cambridge0.0132638888888889</t>
  </si>
  <si>
    <t>Cambridge University CC0.0166435185185186</t>
  </si>
  <si>
    <t>Cambridge CC0.0166666666666667</t>
  </si>
  <si>
    <t>Team Cambridge0.0166898148148148</t>
  </si>
  <si>
    <t>Team Cambridge0.0168865740740741</t>
  </si>
  <si>
    <t>Team Cambridge0.0127893518518519</t>
  </si>
  <si>
    <t>Cambridge Tri0.0169791666666667</t>
  </si>
  <si>
    <t>Cambridge CC0.0170138888888889</t>
  </si>
  <si>
    <t>Cambridge CC0.0170486111111111</t>
  </si>
  <si>
    <t>Team Cambridge0.0171643518518519</t>
  </si>
  <si>
    <t>Team Cambridge0.0117939814814815</t>
  </si>
  <si>
    <t>Royston CC0.0172453703703704</t>
  </si>
  <si>
    <t>Cambridge Tri0.0173611111111111</t>
  </si>
  <si>
    <t>Team Cambridge0.0181018518518519</t>
  </si>
  <si>
    <t>Team Cambridge0.0128472222222222</t>
  </si>
  <si>
    <t>Team Cambridge0.0184606481481481</t>
  </si>
  <si>
    <t>Team Cambridge0.0128819444444444</t>
  </si>
  <si>
    <t>Team Cambridge0.0185185185185186</t>
  </si>
  <si>
    <t>Team Cambridge0.0129282407407408</t>
  </si>
  <si>
    <t>St Neots CC0.0186111111111111</t>
  </si>
  <si>
    <t>Tim Bedford</t>
  </si>
  <si>
    <t>Alan Slade</t>
  </si>
  <si>
    <t>Gareth Stuart</t>
  </si>
  <si>
    <t>David Lindsay</t>
  </si>
  <si>
    <t>Paul Jay</t>
  </si>
  <si>
    <t>Ian Gerrard</t>
  </si>
  <si>
    <t>St Neots CC0.0144212962962963</t>
  </si>
  <si>
    <t>Team Velovelocity.co.uk0.0151851851851852</t>
  </si>
  <si>
    <t>Team Velovelocity.co.uk0</t>
  </si>
  <si>
    <t>St Neots CC0.0153819444444445</t>
  </si>
  <si>
    <t>Cambridge CC0.0155555555555556</t>
  </si>
  <si>
    <t>Team Cambridge0.0157175925925926</t>
  </si>
  <si>
    <t>Team Cambridge0.0125578703703704</t>
  </si>
  <si>
    <t>St Neots CC0.0158101851851853</t>
  </si>
  <si>
    <t>Cambridge CC0.015925925925926</t>
  </si>
  <si>
    <t>St Neots CC0.0162962962962963</t>
  </si>
  <si>
    <t>St Neots CC0.0166898148148148</t>
  </si>
  <si>
    <t>St Neots CC0.0167708333333334</t>
  </si>
  <si>
    <t>St Neots CC0.0168865740740741</t>
  </si>
  <si>
    <t>Team Cambridge0.0169212962962964</t>
  </si>
  <si>
    <t>Team Cambridge0.0135532407407408</t>
  </si>
  <si>
    <t>Team Cambridge0.0169560185185186</t>
  </si>
  <si>
    <t>Team Cambridge0.0130439814814815</t>
  </si>
  <si>
    <t>St Neots CC0.0171527777777778</t>
  </si>
  <si>
    <t>Cambridge University CC0.0173611111111111</t>
  </si>
  <si>
    <t>Cambridge CC0.0174189814814815</t>
  </si>
  <si>
    <t>Team Cambridge0.0177546296296296</t>
  </si>
  <si>
    <t>Team Cambridge0.0127430555555556</t>
  </si>
  <si>
    <t>Cambridge CC0.0178125</t>
  </si>
  <si>
    <t>St Neots CC0.0178935185185185</t>
  </si>
  <si>
    <t>Cambridge Tri0.0180787037037037</t>
  </si>
  <si>
    <t>Cambridge Tri0.0192476851851852</t>
  </si>
  <si>
    <t>Team Cambridge0.0152546296296296</t>
  </si>
  <si>
    <t>Cambridge Tri0.0195486111111111</t>
  </si>
  <si>
    <t>Cambridge CC0.0198032407407407</t>
  </si>
  <si>
    <t>Newmarket Cycling &amp; Tri Club0.020162037037037</t>
  </si>
  <si>
    <t>Chelmer CC &amp; Bishop Stortford</t>
  </si>
  <si>
    <t>Emily Nash</t>
  </si>
  <si>
    <t>Oxford Tri</t>
  </si>
  <si>
    <t>Simon Richards</t>
  </si>
  <si>
    <t>Karla Boddy</t>
  </si>
  <si>
    <t>Antony Stapleton &amp; Keith Dorling</t>
  </si>
  <si>
    <t>Chelmer CC &amp; Bishop Stortford0.0160532407407407</t>
  </si>
  <si>
    <t>Chelmer CC &amp; Bishop Stortford0</t>
  </si>
  <si>
    <t>Cambridge CC0.0167013888888889</t>
  </si>
  <si>
    <t>Epic Cycles-Scott Contessa WRT0.0171527777777779</t>
  </si>
  <si>
    <t>Cambridge Tri0.0176967592592593</t>
  </si>
  <si>
    <t>Epic Cycles-Scott Contessa WRT0.0178703703703704</t>
  </si>
  <si>
    <t>Cambridge Tri0.0178935185185185</t>
  </si>
  <si>
    <t>Team WNT0.0179976851851852</t>
  </si>
  <si>
    <t>Team Cambridge0.0180092592592593</t>
  </si>
  <si>
    <t>Team Cambridge0.0137268518518518</t>
  </si>
  <si>
    <t>Team Cambridge0.0184490740740741</t>
  </si>
  <si>
    <t>Team Cambridge0.014537037037037</t>
  </si>
  <si>
    <t>St Neots CC0.0187152777777778</t>
  </si>
  <si>
    <t>Team Cambridge0.0188078703703704</t>
  </si>
  <si>
    <t>Team Cambridge0.0146527777777778</t>
  </si>
  <si>
    <t>Team Cambridge0.0148263888888889</t>
  </si>
  <si>
    <t>Royston CC0.0189351851851852</t>
  </si>
  <si>
    <t>Cambridge Tri0.0190972222222222</t>
  </si>
  <si>
    <t>Cambridge Tri0.0191550925925926</t>
  </si>
  <si>
    <t>Cambridge Tri0.0192361111111111</t>
  </si>
  <si>
    <t>Cambridge Tri0.0194097222222222</t>
  </si>
  <si>
    <t>Cambridge Tri0.0199537037037037</t>
  </si>
  <si>
    <t>Oxford Tri0.0208449074074074</t>
  </si>
  <si>
    <t>Oxford Tri0</t>
  </si>
  <si>
    <t>Team Cambridge (DM)0.0227430555555556</t>
  </si>
  <si>
    <t>Harley Pell</t>
  </si>
  <si>
    <t>James Long</t>
  </si>
  <si>
    <t>Cambridge CC0.0165856481481482</t>
  </si>
  <si>
    <t>Bishop Stortford CC0.0166087962962963</t>
  </si>
  <si>
    <t>Epic Cycles-Scott Contessa WRT0.0171643518518519</t>
  </si>
  <si>
    <t>Team Cambridge0.0178009259259259</t>
  </si>
  <si>
    <t>Team WNT0.017974537037037</t>
  </si>
  <si>
    <t>Cambridge Tri0.0185300925925926</t>
  </si>
  <si>
    <t>Cambridge CC0.018587962962963</t>
  </si>
  <si>
    <t>Cambridge Tri0.0186689814814815</t>
  </si>
  <si>
    <t>Cambridge CC0.0187615740740741</t>
  </si>
  <si>
    <t>Cambridge Tri0.0187731481481481</t>
  </si>
  <si>
    <t>Team Cambridge0.019375</t>
  </si>
  <si>
    <t>Team Cambridge0.0128703703703704</t>
  </si>
  <si>
    <t>Cambridge Tri0.0194212962962963</t>
  </si>
  <si>
    <t>Team Cambridge0.019537037037037</t>
  </si>
  <si>
    <t>Team Cambridge0.0199537037037037</t>
  </si>
  <si>
    <t>Team Cambridge0.0138541666666667</t>
  </si>
  <si>
    <t>Team Cambridge0.0202662037037037</t>
  </si>
  <si>
    <t>Team Cambridge0.0146759259259259</t>
  </si>
  <si>
    <t>Team Cambridge0.0204861111111111</t>
  </si>
  <si>
    <t>Team Cambridge0.015474537037037</t>
  </si>
  <si>
    <t>Cambridge CC0.0211342592592593</t>
  </si>
  <si>
    <t>Team Cambridge0.0218402777777778</t>
  </si>
  <si>
    <t>Team Cambridge0.0155787037037037</t>
  </si>
  <si>
    <t>CC Ashwell0.0230671296296296</t>
  </si>
  <si>
    <t>Wes Ullrich</t>
  </si>
  <si>
    <t xml:space="preserve">Mr A Peake, 14 Homerfield, Welwyn Garden City, Herts. AL8 6QZ </t>
  </si>
  <si>
    <t xml:space="preserve">This return should be completed and sent to the District Treasurer together with the full amount due within 7 Days of the last event of the season. Signing, on sheets may be required Send to: </t>
  </si>
  <si>
    <t>Dan Monks</t>
  </si>
  <si>
    <t>Ned Hoyle</t>
  </si>
  <si>
    <t>Chris Darling</t>
  </si>
  <si>
    <t>Colin Woller</t>
  </si>
  <si>
    <t>Christina Lankford</t>
  </si>
  <si>
    <t>Doug Hosking</t>
  </si>
  <si>
    <t>Victoria Coe</t>
  </si>
  <si>
    <t>Rob Davis</t>
  </si>
  <si>
    <t>Joy Lisney</t>
  </si>
  <si>
    <t>Liz Bennett</t>
  </si>
  <si>
    <t>Bryony Maddams</t>
  </si>
  <si>
    <t>Cambridge Tri0.0165625</t>
  </si>
  <si>
    <t>Cambridge Tri0.0165740740740742</t>
  </si>
  <si>
    <t>Cambridge Tri0.0176041666666667</t>
  </si>
  <si>
    <t>Team Cambridge0.017962962962963</t>
  </si>
  <si>
    <t>Team Cambridge0.0136805555555556</t>
  </si>
  <si>
    <t>Cambridge Tri0.0181597222222223</t>
  </si>
  <si>
    <t>Team Cambridge0.0182407407407408</t>
  </si>
  <si>
    <t>Team Cambridge0.0148726851851853</t>
  </si>
  <si>
    <t>Cambridge Tri0.0184259259259259</t>
  </si>
  <si>
    <t>Cambridge Tri0.0188194444444445</t>
  </si>
  <si>
    <t>Cambridge Tri0.0189236111111112</t>
  </si>
  <si>
    <t>Cambridge Tri0.0189583333333333</t>
  </si>
  <si>
    <t>Cambridge Tri0.0191203703703704</t>
  </si>
  <si>
    <t>Cambridge Tri0.019224537037037</t>
  </si>
  <si>
    <t>Cambridge Tri0.0193634259259259</t>
  </si>
  <si>
    <t>Team Cambridge0.0195717592592593</t>
  </si>
  <si>
    <t>Team Cambridge0.0154166666666667</t>
  </si>
  <si>
    <t>Cambridge Tri0.0195833333333333</t>
  </si>
  <si>
    <t>Cambridge Tri0.0197337962962963</t>
  </si>
  <si>
    <t>Cambridge Tri0.0197685185185185</t>
  </si>
  <si>
    <t>Cambridge Tri0.0197916666666667</t>
  </si>
  <si>
    <t>Team Cambridge0.0197916666666667</t>
  </si>
  <si>
    <t>Team Cambridge0.0150231481481482</t>
  </si>
  <si>
    <t>Team Cambridge0.0148611111111111</t>
  </si>
  <si>
    <t>Cambridge Tri0.0200578703703704</t>
  </si>
  <si>
    <t>Cambridge Tri0.0201388888888889</t>
  </si>
  <si>
    <t>Cambridge Tri0.0201967592592593</t>
  </si>
  <si>
    <t>Cambridge Tri0.0205787037037037</t>
  </si>
  <si>
    <t>Team Cambridge0.0209490740740741</t>
  </si>
  <si>
    <t>Team Cambridge0.0159259259259259</t>
  </si>
  <si>
    <t>Team Cambridge0.0211921296296296</t>
  </si>
  <si>
    <t>Team Cambridge0.0216203703703704</t>
  </si>
  <si>
    <t>Team Cambridge0.0156481481481481</t>
  </si>
  <si>
    <t>Cambridge Tri0.022025462962963</t>
  </si>
  <si>
    <t>Cambridge Tri0.0220833333333334</t>
  </si>
  <si>
    <t>Cambridge Tri0.0229861111111111</t>
  </si>
  <si>
    <t>Matt Hogsden</t>
  </si>
  <si>
    <t>James Ward</t>
  </si>
  <si>
    <t>Cambridge CC0.00135416666666667</t>
  </si>
  <si>
    <t>Cambridge University CC0.00150462962962963</t>
  </si>
  <si>
    <t>Team Cambridge0.00155092592592593</t>
  </si>
  <si>
    <t>Team Cambridge-0.00236111111111112</t>
  </si>
  <si>
    <t>Team Cambridge0.00162037037037037</t>
  </si>
  <si>
    <t>Team Cambridge-0.00339120370370371</t>
  </si>
  <si>
    <t>Team Cambridge0.001875</t>
  </si>
  <si>
    <t>Team Cambridge-0.00222222222222222</t>
  </si>
  <si>
    <t>Team Cambridge0.00194444444444444</t>
  </si>
  <si>
    <t>Team Cambridge-0.00402777777777783</t>
  </si>
  <si>
    <t>Team Cambridge0.00195601851851852</t>
  </si>
  <si>
    <t>Team Cambridge-0.00306712962962963</t>
  </si>
  <si>
    <t>H cap</t>
  </si>
  <si>
    <t>code</t>
  </si>
  <si>
    <t>Cambridge CC0.020613425925926</t>
  </si>
  <si>
    <t>Team Cambridge0.0210648148148148</t>
  </si>
  <si>
    <t>Team Cambridge0.0178819444444445</t>
  </si>
  <si>
    <t>Cambridge CC0.0213888888888889</t>
  </si>
  <si>
    <t>Epic Cycles-Scott Contessa WRT0.0219097222222223</t>
  </si>
  <si>
    <t>Team Cambridge0.0222337962962963</t>
  </si>
  <si>
    <t>Cambridge Tri0.0230092592592593</t>
  </si>
  <si>
    <t>Cambridge CC0.023125</t>
  </si>
  <si>
    <t>Cambridge Tri0.0231712962962963</t>
  </si>
  <si>
    <t>Team Cambridge0.0234375</t>
  </si>
  <si>
    <t>Team Cambridge0.0193402777777778</t>
  </si>
  <si>
    <t>Cambridge Tri0.0240625</t>
  </si>
  <si>
    <t>Team Cambridge0.0241666666666667</t>
  </si>
  <si>
    <t>Team Cambridge0.0200115740740741</t>
  </si>
  <si>
    <t>Cambridge Tri0.0241666666666667</t>
  </si>
  <si>
    <t>Cambridge Tri0.0243865740740741</t>
  </si>
  <si>
    <t>Cambridge Tri0.0252430555555556</t>
  </si>
  <si>
    <t>Team Cambridge0.0256712962962963</t>
  </si>
  <si>
    <t>Team Cambridge0.0200810185185185</t>
  </si>
  <si>
    <t>Team Cambridge0.0258333333333333</t>
  </si>
  <si>
    <t>Team Cambridge0.020462962962963</t>
  </si>
  <si>
    <t>Team Cambridge0.0259490740740741</t>
  </si>
  <si>
    <t>Team Cambridge0.0266319444444445</t>
  </si>
  <si>
    <t>Team Cambridge0.0206597222222222</t>
  </si>
  <si>
    <t>cir</t>
  </si>
  <si>
    <t>Lookup Table</t>
  </si>
  <si>
    <t>Algorithm</t>
  </si>
  <si>
    <t>seconds</t>
  </si>
  <si>
    <t>start point difference</t>
  </si>
  <si>
    <t>Rider fast 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</si>
</sst>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h:m:ss"/>
    <numFmt numFmtId="165" formatCode="h:mm:ss"/>
    <numFmt numFmtId="166" formatCode="m:ss"/>
    <numFmt numFmtId="167" formatCode="d\ mmmm\ yyyy"/>
    <numFmt numFmtId="168" formatCode="yyyy\-mm\-dd"/>
    <numFmt numFmtId="169" formatCode="[$-409]d\-mmm\-yy;@"/>
    <numFmt numFmtId="170" formatCode="&quot;£&quot;#,##0.00"/>
    <numFmt numFmtId="171" formatCode="ddd\ d\ mmm"/>
    <numFmt numFmtId="172" formatCode="ddd\ dd/mm/yyyy"/>
    <numFmt numFmtId="173" formatCode="h:mm"/>
    <numFmt numFmtId="174" formatCode="0.0000"/>
    <numFmt numFmtId="175" formatCode="d\ mmm"/>
    <numFmt numFmtId="176" formatCode="[Red]\-hh:mm"/>
  </numFmts>
  <fonts count="32" x14ac:knownFonts="1">
    <font>
      <sz val="10"/>
      <name val="Arial"/>
    </font>
    <font>
      <sz val="10"/>
      <name val="Arial"/>
      <family val="2"/>
    </font>
    <font>
      <b/>
      <sz val="10"/>
      <name val="Arial"/>
      <family val="2"/>
    </font>
    <font>
      <b/>
      <sz val="10"/>
      <color indexed="10"/>
      <name val="Arial"/>
      <family val="2"/>
    </font>
    <font>
      <sz val="10"/>
      <name val="Arial"/>
      <family val="2"/>
    </font>
    <font>
      <u/>
      <sz val="10"/>
      <color indexed="10"/>
      <name val="Arial"/>
      <family val="2"/>
    </font>
    <font>
      <u/>
      <sz val="10"/>
      <color indexed="18"/>
      <name val="Arial"/>
      <family val="2"/>
    </font>
    <font>
      <u/>
      <sz val="10"/>
      <name val="Arial"/>
      <family val="2"/>
    </font>
    <font>
      <sz val="10"/>
      <color indexed="18"/>
      <name val="Arial"/>
      <family val="2"/>
    </font>
    <font>
      <sz val="10"/>
      <color indexed="10"/>
      <name val="Arial"/>
      <family val="2"/>
    </font>
    <font>
      <sz val="8"/>
      <name val="Arial"/>
      <family val="2"/>
    </font>
    <font>
      <b/>
      <sz val="20"/>
      <name val="Arial"/>
      <family val="2"/>
    </font>
    <font>
      <sz val="10"/>
      <name val="Arial Unicode MS"/>
      <family val="2"/>
    </font>
    <font>
      <sz val="12"/>
      <name val="Arial"/>
      <family val="2"/>
    </font>
    <font>
      <b/>
      <sz val="16"/>
      <name val="Arial"/>
      <family val="2"/>
    </font>
    <font>
      <b/>
      <sz val="12"/>
      <name val="Arial"/>
      <family val="2"/>
    </font>
    <font>
      <b/>
      <u/>
      <sz val="16"/>
      <name val="Arial"/>
      <family val="2"/>
    </font>
    <font>
      <sz val="8"/>
      <name val="Arial"/>
      <family val="2"/>
    </font>
    <font>
      <b/>
      <sz val="18"/>
      <name val="Arial"/>
      <family val="2"/>
    </font>
    <font>
      <sz val="10"/>
      <color indexed="12"/>
      <name val="Arial Unicode MS"/>
      <family val="2"/>
    </font>
    <font>
      <sz val="10"/>
      <color indexed="8"/>
      <name val="Arial"/>
      <family val="2"/>
    </font>
    <font>
      <sz val="10"/>
      <color indexed="14"/>
      <name val="Arial"/>
      <family val="2"/>
    </font>
    <font>
      <b/>
      <sz val="10"/>
      <color indexed="50"/>
      <name val="Arial"/>
      <family val="2"/>
    </font>
    <font>
      <sz val="10"/>
      <color indexed="50"/>
      <name val="Arial"/>
      <family val="2"/>
    </font>
    <font>
      <b/>
      <sz val="14"/>
      <color indexed="10"/>
      <name val="Arial"/>
      <family val="2"/>
    </font>
    <font>
      <sz val="10"/>
      <color indexed="55"/>
      <name val="Arial"/>
      <family val="2"/>
    </font>
    <font>
      <b/>
      <sz val="14"/>
      <name val="Arial"/>
      <family val="2"/>
    </font>
    <font>
      <sz val="10"/>
      <color rgb="FFC00000"/>
      <name val="Arial"/>
      <family val="2"/>
    </font>
    <font>
      <sz val="10"/>
      <color rgb="FFFF0000"/>
      <name val="Arial"/>
      <family val="2"/>
    </font>
    <font>
      <b/>
      <sz val="9"/>
      <color indexed="81"/>
      <name val="Tahoma"/>
      <charset val="1"/>
    </font>
    <font>
      <sz val="10"/>
      <color theme="1"/>
      <name val="Arial"/>
      <family val="2"/>
    </font>
    <font>
      <sz val="11"/>
      <name val="Calibri"/>
      <family val="2"/>
    </font>
  </fonts>
  <fills count="7">
    <fill>
      <patternFill patternType="none"/>
    </fill>
    <fill>
      <patternFill patternType="gray125"/>
    </fill>
    <fill>
      <patternFill patternType="solid">
        <fgColor indexed="45"/>
        <bgColor indexed="64"/>
      </patternFill>
    </fill>
    <fill>
      <patternFill patternType="solid">
        <fgColor indexed="43"/>
        <bgColor indexed="64"/>
      </patternFill>
    </fill>
    <fill>
      <patternFill patternType="solid">
        <fgColor indexed="22"/>
        <bgColor indexed="64"/>
      </patternFill>
    </fill>
    <fill>
      <patternFill patternType="solid">
        <fgColor theme="6" tint="0.79998168889431442"/>
        <bgColor indexed="64"/>
      </patternFill>
    </fill>
    <fill>
      <patternFill patternType="solid">
        <fgColor rgb="FFFFFF00"/>
        <bgColor indexed="64"/>
      </patternFill>
    </fill>
  </fills>
  <borders count="9">
    <border>
      <left/>
      <right/>
      <top/>
      <bottom/>
      <diagonal/>
    </border>
    <border>
      <left/>
      <right/>
      <top/>
      <bottom style="dotted">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169" fontId="0" fillId="0" borderId="0"/>
  </cellStyleXfs>
  <cellXfs count="203">
    <xf numFmtId="169" fontId="0" fillId="0" borderId="0" xfId="0"/>
    <xf numFmtId="49" fontId="2" fillId="0" borderId="0" xfId="0" applyNumberFormat="1" applyFont="1" applyFill="1" applyAlignment="1">
      <alignment horizontal="center"/>
    </xf>
    <xf numFmtId="49" fontId="2" fillId="0" borderId="0" xfId="0" applyNumberFormat="1" applyFont="1" applyFill="1" applyBorder="1" applyAlignment="1">
      <alignment horizontal="center"/>
    </xf>
    <xf numFmtId="169" fontId="0" fillId="0" borderId="0" xfId="0" applyFill="1" applyBorder="1" applyAlignment="1">
      <alignment horizontal="center"/>
    </xf>
    <xf numFmtId="164" fontId="0" fillId="0" borderId="0" xfId="0" applyNumberFormat="1" applyFill="1" applyBorder="1" applyAlignment="1">
      <alignment horizontal="center"/>
    </xf>
    <xf numFmtId="169" fontId="0" fillId="0" borderId="0" xfId="0" applyAlignment="1">
      <alignment horizontal="center"/>
    </xf>
    <xf numFmtId="165" fontId="2" fillId="0" borderId="0" xfId="0" applyNumberFormat="1" applyFont="1" applyFill="1" applyBorder="1" applyAlignment="1">
      <alignment horizontal="center"/>
    </xf>
    <xf numFmtId="164" fontId="3" fillId="0" borderId="0" xfId="0" applyNumberFormat="1" applyFont="1" applyFill="1" applyBorder="1" applyAlignment="1">
      <alignment horizontal="center" wrapText="1"/>
    </xf>
    <xf numFmtId="164" fontId="2" fillId="0" borderId="0" xfId="0" applyNumberFormat="1" applyFont="1" applyFill="1" applyBorder="1" applyAlignment="1">
      <alignment horizontal="center"/>
    </xf>
    <xf numFmtId="21" fontId="0" fillId="0" borderId="0" xfId="0" applyNumberFormat="1" applyFill="1" applyBorder="1" applyAlignment="1">
      <alignment horizontal="center"/>
    </xf>
    <xf numFmtId="165" fontId="4" fillId="0" borderId="0" xfId="0" applyNumberFormat="1" applyFont="1" applyFill="1" applyBorder="1" applyAlignment="1">
      <alignment horizontal="center"/>
    </xf>
    <xf numFmtId="164" fontId="4" fillId="0" borderId="0" xfId="0" applyNumberFormat="1" applyFont="1" applyFill="1" applyAlignment="1">
      <alignment horizontal="center"/>
    </xf>
    <xf numFmtId="164" fontId="1" fillId="0" borderId="0" xfId="0" applyNumberFormat="1" applyFont="1" applyFill="1"/>
    <xf numFmtId="1" fontId="2" fillId="0" borderId="0" xfId="0" applyNumberFormat="1" applyFont="1" applyFill="1" applyBorder="1" applyAlignment="1">
      <alignment horizontal="center"/>
    </xf>
    <xf numFmtId="164" fontId="0" fillId="0" borderId="0" xfId="0" applyNumberFormat="1" applyFill="1"/>
    <xf numFmtId="165" fontId="0" fillId="0" borderId="0" xfId="0" applyNumberFormat="1" applyFill="1" applyAlignment="1">
      <alignment horizontal="center"/>
    </xf>
    <xf numFmtId="164" fontId="0" fillId="0" borderId="0" xfId="0" applyNumberFormat="1" applyFill="1" applyAlignment="1">
      <alignment horizontal="center"/>
    </xf>
    <xf numFmtId="165" fontId="5" fillId="0" borderId="0" xfId="0" applyNumberFormat="1" applyFont="1" applyAlignment="1">
      <alignment horizontal="center" vertical="center" wrapText="1"/>
    </xf>
    <xf numFmtId="166" fontId="5" fillId="0" borderId="0" xfId="0" applyNumberFormat="1" applyFont="1" applyAlignment="1">
      <alignment horizontal="center" vertical="center" wrapText="1"/>
    </xf>
    <xf numFmtId="166" fontId="6" fillId="0" borderId="0" xfId="0" applyNumberFormat="1" applyFont="1" applyAlignment="1">
      <alignment horizontal="center" vertical="center" wrapText="1"/>
    </xf>
    <xf numFmtId="169" fontId="7" fillId="0" borderId="0" xfId="0" applyFont="1" applyAlignment="1">
      <alignment horizontal="center" vertical="center" wrapText="1"/>
    </xf>
    <xf numFmtId="166" fontId="7" fillId="0" borderId="0" xfId="0" applyNumberFormat="1" applyFont="1" applyAlignment="1">
      <alignment horizontal="center" vertical="center" wrapText="1"/>
    </xf>
    <xf numFmtId="1" fontId="7" fillId="0" borderId="0" xfId="0" applyNumberFormat="1" applyFont="1" applyAlignment="1">
      <alignment horizontal="center" vertical="center" wrapText="1"/>
    </xf>
    <xf numFmtId="166" fontId="0" fillId="0" borderId="0" xfId="0" applyNumberFormat="1" applyAlignment="1">
      <alignment horizontal="center"/>
    </xf>
    <xf numFmtId="166" fontId="8" fillId="0" borderId="0" xfId="0" applyNumberFormat="1" applyFont="1" applyAlignment="1">
      <alignment horizontal="center"/>
    </xf>
    <xf numFmtId="169" fontId="0" fillId="0" borderId="0" xfId="0" applyAlignment="1"/>
    <xf numFmtId="166" fontId="4" fillId="0" borderId="0" xfId="0" applyNumberFormat="1" applyFont="1" applyAlignment="1">
      <alignment horizontal="center"/>
    </xf>
    <xf numFmtId="1" fontId="4" fillId="0" borderId="0" xfId="0" applyNumberFormat="1" applyFont="1" applyAlignment="1">
      <alignment horizontal="center"/>
    </xf>
    <xf numFmtId="168" fontId="0" fillId="0" borderId="0" xfId="0" applyNumberFormat="1"/>
    <xf numFmtId="1" fontId="0" fillId="0" borderId="0" xfId="0" applyNumberFormat="1" applyAlignment="1">
      <alignment horizontal="center"/>
    </xf>
    <xf numFmtId="165" fontId="0" fillId="0" borderId="0" xfId="0" applyNumberFormat="1" applyAlignment="1">
      <alignment horizontal="center"/>
    </xf>
    <xf numFmtId="45" fontId="0" fillId="0" borderId="0" xfId="0" applyNumberFormat="1" applyAlignment="1">
      <alignment horizontal="center"/>
    </xf>
    <xf numFmtId="21" fontId="0" fillId="0" borderId="0" xfId="0" applyNumberFormat="1"/>
    <xf numFmtId="169" fontId="0" fillId="0" borderId="0" xfId="0" applyAlignment="1">
      <alignment horizontal="right"/>
    </xf>
    <xf numFmtId="170" fontId="0" fillId="0" borderId="0" xfId="0" applyNumberFormat="1" applyAlignment="1">
      <alignment horizontal="center"/>
    </xf>
    <xf numFmtId="169" fontId="12" fillId="0" borderId="0" xfId="0" applyFont="1" applyAlignment="1">
      <alignment horizontal="center" wrapText="1"/>
    </xf>
    <xf numFmtId="169" fontId="4" fillId="0" borderId="0" xfId="0" applyFont="1"/>
    <xf numFmtId="3" fontId="0" fillId="0" borderId="0" xfId="0" applyNumberFormat="1" applyAlignment="1">
      <alignment horizontal="center"/>
    </xf>
    <xf numFmtId="169" fontId="13" fillId="0" borderId="0" xfId="0" applyFont="1" applyAlignment="1">
      <alignment horizontal="right"/>
    </xf>
    <xf numFmtId="169" fontId="14" fillId="0" borderId="0" xfId="0" applyFont="1"/>
    <xf numFmtId="169" fontId="13" fillId="0" borderId="0" xfId="0" applyFont="1"/>
    <xf numFmtId="170" fontId="15" fillId="0" borderId="0" xfId="0" applyNumberFormat="1" applyFont="1" applyAlignment="1">
      <alignment horizontal="left"/>
    </xf>
    <xf numFmtId="169" fontId="13" fillId="0" borderId="1" xfId="0" applyFont="1" applyBorder="1"/>
    <xf numFmtId="169" fontId="15" fillId="0" borderId="0" xfId="0" applyFont="1"/>
    <xf numFmtId="169" fontId="17" fillId="0" borderId="0" xfId="0" applyFont="1" applyBorder="1" applyAlignment="1">
      <alignment horizontal="center" vertical="top" wrapText="1"/>
    </xf>
    <xf numFmtId="169" fontId="17" fillId="0" borderId="0" xfId="0" applyFont="1" applyBorder="1" applyAlignment="1">
      <alignment horizontal="justify" vertical="top" wrapText="1"/>
    </xf>
    <xf numFmtId="169" fontId="13" fillId="0" borderId="2" xfId="0" applyFont="1" applyBorder="1" applyAlignment="1">
      <alignment horizontal="center" vertical="top" wrapText="1"/>
    </xf>
    <xf numFmtId="169" fontId="0" fillId="0" borderId="0" xfId="0" applyBorder="1" applyAlignment="1">
      <alignment vertical="top" wrapText="1"/>
    </xf>
    <xf numFmtId="169" fontId="13" fillId="0" borderId="2" xfId="0" applyNumberFormat="1" applyFont="1" applyBorder="1" applyAlignment="1">
      <alignment horizontal="center" vertical="center" wrapText="1"/>
    </xf>
    <xf numFmtId="169" fontId="13" fillId="0" borderId="2" xfId="0" applyFont="1" applyBorder="1" applyAlignment="1">
      <alignment horizontal="center" vertical="center" wrapText="1"/>
    </xf>
    <xf numFmtId="1" fontId="13" fillId="0" borderId="2" xfId="0" applyNumberFormat="1" applyFont="1" applyBorder="1" applyAlignment="1">
      <alignment horizontal="center" vertical="center" wrapText="1"/>
    </xf>
    <xf numFmtId="169" fontId="0" fillId="0" borderId="0" xfId="0" applyBorder="1"/>
    <xf numFmtId="169" fontId="13" fillId="0" borderId="2" xfId="0" applyNumberFormat="1" applyFont="1" applyBorder="1" applyAlignment="1">
      <alignment horizontal="center" vertical="center"/>
    </xf>
    <xf numFmtId="169" fontId="1" fillId="0" borderId="0" xfId="0" applyFont="1"/>
    <xf numFmtId="169" fontId="0" fillId="0" borderId="2" xfId="0" applyBorder="1"/>
    <xf numFmtId="169" fontId="13" fillId="0" borderId="3" xfId="0" applyFont="1" applyBorder="1" applyAlignment="1">
      <alignment vertical="center"/>
    </xf>
    <xf numFmtId="169" fontId="13" fillId="0" borderId="4" xfId="0" applyFont="1" applyBorder="1" applyAlignment="1">
      <alignment vertical="center"/>
    </xf>
    <xf numFmtId="169" fontId="13" fillId="0" borderId="2" xfId="0" applyFont="1" applyBorder="1" applyAlignment="1">
      <alignment horizontal="right" vertical="center"/>
    </xf>
    <xf numFmtId="3" fontId="13" fillId="0" borderId="2" xfId="0" applyNumberFormat="1" applyFont="1" applyBorder="1" applyAlignment="1">
      <alignment horizontal="center" vertical="center"/>
    </xf>
    <xf numFmtId="169" fontId="15" fillId="0" borderId="0" xfId="0" applyFont="1" applyAlignment="1">
      <alignment vertical="center"/>
    </xf>
    <xf numFmtId="170" fontId="13" fillId="0" borderId="2" xfId="0" applyNumberFormat="1" applyFont="1" applyBorder="1" applyAlignment="1">
      <alignment horizontal="center" vertical="center" wrapText="1"/>
    </xf>
    <xf numFmtId="170" fontId="13" fillId="0" borderId="2" xfId="0" applyNumberFormat="1" applyFont="1" applyBorder="1" applyAlignment="1">
      <alignment horizontal="center" vertical="center"/>
    </xf>
    <xf numFmtId="169" fontId="13" fillId="0" borderId="2" xfId="0" applyFont="1" applyBorder="1" applyAlignment="1">
      <alignment horizontal="center" vertical="center"/>
    </xf>
    <xf numFmtId="169" fontId="13" fillId="0" borderId="0" xfId="0" applyFont="1" applyBorder="1" applyAlignment="1">
      <alignment horizontal="center" vertical="center"/>
    </xf>
    <xf numFmtId="1" fontId="13" fillId="0" borderId="0" xfId="0" applyNumberFormat="1" applyFont="1" applyBorder="1" applyAlignment="1">
      <alignment horizontal="center" vertical="center"/>
    </xf>
    <xf numFmtId="169" fontId="13" fillId="0" borderId="0" xfId="0" applyFont="1" applyBorder="1"/>
    <xf numFmtId="169" fontId="4" fillId="0" borderId="0" xfId="0" applyFont="1" applyBorder="1"/>
    <xf numFmtId="169" fontId="0" fillId="0" borderId="1" xfId="0" applyBorder="1"/>
    <xf numFmtId="169" fontId="1" fillId="0" borderId="0" xfId="0" applyNumberFormat="1" applyFont="1" applyAlignment="1"/>
    <xf numFmtId="49" fontId="3" fillId="0" borderId="0" xfId="0" applyNumberFormat="1" applyFont="1" applyAlignment="1">
      <alignment horizontal="center" vertical="top" wrapText="1"/>
    </xf>
    <xf numFmtId="164" fontId="22" fillId="0" borderId="0" xfId="0" applyNumberFormat="1" applyFont="1" applyBorder="1" applyAlignment="1">
      <alignment horizontal="center" vertical="top" wrapText="1"/>
    </xf>
    <xf numFmtId="164" fontId="2" fillId="0" borderId="0" xfId="0" applyNumberFormat="1" applyFont="1" applyBorder="1" applyAlignment="1">
      <alignment horizontal="center" vertical="top" wrapText="1"/>
    </xf>
    <xf numFmtId="167" fontId="0" fillId="0" borderId="0" xfId="0" applyNumberFormat="1" applyAlignment="1">
      <alignment horizontal="center"/>
    </xf>
    <xf numFmtId="169" fontId="24" fillId="0" borderId="0" xfId="0" applyFont="1"/>
    <xf numFmtId="1" fontId="4" fillId="0" borderId="0" xfId="0" applyNumberFormat="1" applyFont="1" applyBorder="1" applyAlignment="1">
      <alignment horizontal="center"/>
    </xf>
    <xf numFmtId="166" fontId="8" fillId="0" borderId="0" xfId="0" applyNumberFormat="1" applyFont="1" applyBorder="1" applyAlignment="1">
      <alignment horizontal="center"/>
    </xf>
    <xf numFmtId="169" fontId="25" fillId="0" borderId="0" xfId="0" applyFont="1" applyAlignment="1">
      <alignment horizontal="center"/>
    </xf>
    <xf numFmtId="169" fontId="25" fillId="0" borderId="0" xfId="0" applyFont="1" applyAlignment="1">
      <alignment horizontal="right"/>
    </xf>
    <xf numFmtId="169" fontId="25" fillId="0" borderId="0" xfId="0" applyFont="1" applyBorder="1" applyAlignment="1">
      <alignment horizontal="right"/>
    </xf>
    <xf numFmtId="169" fontId="4" fillId="0" borderId="0" xfId="0" applyFont="1" applyAlignment="1">
      <alignment horizontal="center" vertical="center" wrapText="1"/>
    </xf>
    <xf numFmtId="169" fontId="0" fillId="0" borderId="0" xfId="0" applyAlignment="1">
      <alignment horizontal="center" vertical="center" wrapText="1"/>
    </xf>
    <xf numFmtId="166" fontId="7" fillId="0" borderId="0" xfId="0" applyNumberFormat="1" applyFont="1" applyFill="1" applyAlignment="1">
      <alignment horizontal="center" vertical="center" wrapText="1"/>
    </xf>
    <xf numFmtId="1" fontId="7" fillId="0" borderId="0" xfId="0" applyNumberFormat="1" applyFont="1" applyFill="1" applyAlignment="1">
      <alignment horizontal="center" vertical="center" wrapText="1"/>
    </xf>
    <xf numFmtId="169" fontId="7" fillId="0" borderId="0" xfId="0" applyFont="1" applyFill="1" applyAlignment="1">
      <alignment horizontal="center" vertical="center" wrapText="1"/>
    </xf>
    <xf numFmtId="169" fontId="7" fillId="0" borderId="0" xfId="0" applyFont="1" applyFill="1" applyAlignment="1">
      <alignment horizontal="center" wrapText="1"/>
    </xf>
    <xf numFmtId="169" fontId="7" fillId="0" borderId="0" xfId="0" applyFont="1" applyFill="1" applyAlignment="1">
      <alignment horizontal="center" vertical="center"/>
    </xf>
    <xf numFmtId="166" fontId="6" fillId="0" borderId="0" xfId="0" applyNumberFormat="1" applyFont="1" applyFill="1" applyAlignment="1">
      <alignment horizontal="center" vertical="center" wrapText="1"/>
    </xf>
    <xf numFmtId="166" fontId="7" fillId="0" borderId="0" xfId="0" applyNumberFormat="1" applyFont="1" applyFill="1" applyAlignment="1">
      <alignment horizontal="center" vertical="center" textRotation="90" wrapText="1"/>
    </xf>
    <xf numFmtId="169" fontId="7" fillId="0" borderId="0" xfId="0" applyFont="1" applyFill="1" applyAlignment="1">
      <alignment horizontal="center" vertical="center" textRotation="90"/>
    </xf>
    <xf numFmtId="169" fontId="4" fillId="0" borderId="0" xfId="0" applyFont="1" applyFill="1" applyAlignment="1">
      <alignment horizontal="center" vertical="center"/>
    </xf>
    <xf numFmtId="169" fontId="0" fillId="3" borderId="6" xfId="0" applyFill="1" applyBorder="1" applyAlignment="1">
      <alignment horizontal="center"/>
    </xf>
    <xf numFmtId="169" fontId="0" fillId="3" borderId="2" xfId="0" applyFill="1" applyBorder="1" applyAlignment="1">
      <alignment horizontal="center"/>
    </xf>
    <xf numFmtId="165" fontId="5" fillId="4" borderId="0" xfId="0" applyNumberFormat="1" applyFont="1" applyFill="1" applyAlignment="1">
      <alignment horizontal="center" vertical="center" wrapText="1"/>
    </xf>
    <xf numFmtId="166" fontId="5" fillId="4" borderId="0" xfId="0" applyNumberFormat="1" applyFont="1" applyFill="1" applyAlignment="1">
      <alignment horizontal="center" vertical="center" wrapText="1"/>
    </xf>
    <xf numFmtId="166" fontId="6" fillId="4" borderId="0" xfId="0" applyNumberFormat="1" applyFont="1" applyFill="1" applyAlignment="1">
      <alignment horizontal="center" vertical="center" wrapText="1"/>
    </xf>
    <xf numFmtId="21" fontId="7" fillId="0" borderId="0" xfId="0" applyNumberFormat="1" applyFont="1" applyAlignment="1">
      <alignment horizontal="center" vertical="center" wrapText="1"/>
    </xf>
    <xf numFmtId="21" fontId="4" fillId="0" borderId="0" xfId="0" applyNumberFormat="1" applyFont="1" applyAlignment="1">
      <alignment horizontal="center"/>
    </xf>
    <xf numFmtId="21" fontId="4" fillId="0" borderId="0" xfId="0" applyNumberFormat="1" applyFont="1" applyBorder="1" applyAlignment="1">
      <alignment horizontal="center"/>
    </xf>
    <xf numFmtId="45" fontId="6" fillId="0" borderId="0" xfId="0" applyNumberFormat="1" applyFont="1" applyAlignment="1">
      <alignment horizontal="center" vertical="center" wrapText="1"/>
    </xf>
    <xf numFmtId="45" fontId="8" fillId="0" borderId="0" xfId="0" applyNumberFormat="1" applyFont="1" applyAlignment="1">
      <alignment horizontal="center"/>
    </xf>
    <xf numFmtId="169" fontId="26" fillId="0" borderId="0" xfId="0" applyFont="1" applyAlignment="1">
      <alignment horizontal="right"/>
    </xf>
    <xf numFmtId="165" fontId="4" fillId="0" borderId="0" xfId="0" applyNumberFormat="1" applyFont="1" applyAlignment="1">
      <alignment horizontal="center"/>
    </xf>
    <xf numFmtId="165" fontId="8" fillId="0" borderId="0" xfId="0" applyNumberFormat="1" applyFont="1" applyAlignment="1">
      <alignment horizontal="center"/>
    </xf>
    <xf numFmtId="169" fontId="27" fillId="0" borderId="0" xfId="0" applyFont="1"/>
    <xf numFmtId="169" fontId="14" fillId="0" borderId="0" xfId="0" applyFont="1" applyAlignment="1">
      <alignment horizontal="right"/>
    </xf>
    <xf numFmtId="169" fontId="20" fillId="0" borderId="0" xfId="0" applyFont="1" applyAlignment="1">
      <alignment horizontal="center" vertical="top"/>
    </xf>
    <xf numFmtId="169" fontId="1" fillId="0" borderId="0" xfId="0" applyFont="1" applyAlignment="1">
      <alignment horizontal="center" vertical="top"/>
    </xf>
    <xf numFmtId="169" fontId="1" fillId="0" borderId="0" xfId="0" applyFont="1" applyAlignment="1">
      <alignment horizontal="center"/>
    </xf>
    <xf numFmtId="169" fontId="1" fillId="0" borderId="0" xfId="0" applyFont="1" applyAlignment="1"/>
    <xf numFmtId="0" fontId="7" fillId="0" borderId="0" xfId="0" applyNumberFormat="1" applyFont="1" applyAlignment="1">
      <alignment horizontal="center" vertical="center" wrapText="1"/>
    </xf>
    <xf numFmtId="0" fontId="0" fillId="0" borderId="0" xfId="0" applyNumberFormat="1" applyAlignment="1">
      <alignment horizontal="center"/>
    </xf>
    <xf numFmtId="0" fontId="0" fillId="0" borderId="0" xfId="0" applyNumberFormat="1"/>
    <xf numFmtId="0" fontId="4" fillId="0" borderId="0" xfId="0" applyNumberFormat="1" applyFont="1" applyAlignment="1">
      <alignment horizontal="center"/>
    </xf>
    <xf numFmtId="0" fontId="0" fillId="3" borderId="2" xfId="0" applyNumberFormat="1" applyFill="1" applyBorder="1" applyAlignment="1">
      <alignment horizontal="center"/>
    </xf>
    <xf numFmtId="0" fontId="4" fillId="0" borderId="0" xfId="0" applyNumberFormat="1" applyFont="1" applyAlignment="1">
      <alignment horizontal="center" vertical="center" wrapText="1"/>
    </xf>
    <xf numFmtId="165" fontId="6" fillId="0" borderId="0" xfId="0" applyNumberFormat="1" applyFont="1" applyAlignment="1">
      <alignment horizontal="center" vertical="center" wrapText="1"/>
    </xf>
    <xf numFmtId="0" fontId="7" fillId="3" borderId="0" xfId="0" applyNumberFormat="1" applyFont="1" applyFill="1" applyAlignment="1">
      <alignment horizontal="center" vertical="center" textRotation="90" wrapText="1"/>
    </xf>
    <xf numFmtId="0" fontId="7" fillId="2" borderId="0" xfId="0" applyNumberFormat="1" applyFont="1" applyFill="1" applyAlignment="1">
      <alignment horizontal="center" vertical="center" textRotation="90" wrapText="1"/>
    </xf>
    <xf numFmtId="1" fontId="0" fillId="0" borderId="0" xfId="0" applyNumberFormat="1"/>
    <xf numFmtId="169" fontId="28" fillId="0" borderId="0" xfId="0" applyFont="1"/>
    <xf numFmtId="169" fontId="28" fillId="0" borderId="0" xfId="0" applyFont="1" applyAlignment="1"/>
    <xf numFmtId="49" fontId="26" fillId="0" borderId="0" xfId="0" applyNumberFormat="1" applyFont="1" applyAlignment="1">
      <alignment horizontal="center"/>
    </xf>
    <xf numFmtId="166" fontId="0" fillId="0" borderId="0" xfId="0" applyNumberFormat="1"/>
    <xf numFmtId="169" fontId="13" fillId="0" borderId="1" xfId="0" applyFont="1" applyBorder="1" applyAlignment="1">
      <alignment horizontal="center"/>
    </xf>
    <xf numFmtId="169" fontId="2" fillId="0" borderId="0" xfId="0" applyFont="1" applyAlignment="1">
      <alignment horizontal="center" wrapText="1"/>
    </xf>
    <xf numFmtId="1" fontId="2" fillId="0" borderId="0" xfId="0" applyNumberFormat="1" applyFont="1"/>
    <xf numFmtId="1" fontId="1" fillId="0" borderId="0" xfId="0" applyNumberFormat="1" applyFont="1" applyAlignment="1">
      <alignment horizontal="center"/>
    </xf>
    <xf numFmtId="1" fontId="0" fillId="0" borderId="0" xfId="0" applyNumberFormat="1" applyBorder="1"/>
    <xf numFmtId="168" fontId="7" fillId="0" borderId="0" xfId="0" applyNumberFormat="1" applyFont="1" applyAlignment="1">
      <alignment horizontal="center" vertical="center" wrapText="1"/>
    </xf>
    <xf numFmtId="168" fontId="0" fillId="0" borderId="0" xfId="0" applyNumberFormat="1" applyBorder="1"/>
    <xf numFmtId="172" fontId="0" fillId="0" borderId="0" xfId="0" applyNumberFormat="1" applyAlignment="1">
      <alignment vertical="top"/>
    </xf>
    <xf numFmtId="169" fontId="1" fillId="0" borderId="0" xfId="0" applyFont="1" applyAlignment="1">
      <alignment vertical="top"/>
    </xf>
    <xf numFmtId="169" fontId="1" fillId="0" borderId="0" xfId="0" applyFont="1" applyBorder="1" applyAlignment="1">
      <alignment horizontal="left" vertical="top"/>
    </xf>
    <xf numFmtId="169" fontId="1" fillId="0" borderId="0" xfId="0" applyFont="1" applyAlignment="1">
      <alignment horizontal="left" vertical="top"/>
    </xf>
    <xf numFmtId="169" fontId="0" fillId="0" borderId="0" xfId="0" applyAlignment="1">
      <alignment horizontal="left" vertical="top"/>
    </xf>
    <xf numFmtId="173" fontId="1" fillId="0" borderId="0" xfId="0" applyNumberFormat="1" applyFont="1" applyAlignment="1">
      <alignment horizontal="center" vertical="top"/>
    </xf>
    <xf numFmtId="20" fontId="1" fillId="0" borderId="0" xfId="0" applyNumberFormat="1" applyFont="1" applyAlignment="1">
      <alignment horizontal="center" vertical="top"/>
    </xf>
    <xf numFmtId="171" fontId="1" fillId="0" borderId="0" xfId="0" applyNumberFormat="1" applyFont="1" applyAlignment="1">
      <alignment vertical="top"/>
    </xf>
    <xf numFmtId="49" fontId="0" fillId="0" borderId="0" xfId="0" applyNumberFormat="1" applyBorder="1" applyAlignment="1">
      <alignment vertical="top"/>
    </xf>
    <xf numFmtId="172" fontId="0" fillId="6" borderId="0" xfId="0" applyNumberFormat="1" applyFill="1" applyAlignment="1">
      <alignment vertical="top"/>
    </xf>
    <xf numFmtId="173" fontId="1" fillId="6" borderId="0" xfId="0" applyNumberFormat="1" applyFont="1" applyFill="1" applyAlignment="1">
      <alignment horizontal="center" vertical="top"/>
    </xf>
    <xf numFmtId="169" fontId="1" fillId="6" borderId="0" xfId="0" applyFont="1" applyFill="1" applyAlignment="1">
      <alignment vertical="top"/>
    </xf>
    <xf numFmtId="169" fontId="1" fillId="6" borderId="0" xfId="0" applyFont="1" applyFill="1" applyAlignment="1">
      <alignment horizontal="center" vertical="top"/>
    </xf>
    <xf numFmtId="169" fontId="1" fillId="6" borderId="0" xfId="0" applyFont="1" applyFill="1" applyAlignment="1">
      <alignment horizontal="left" vertical="top"/>
    </xf>
    <xf numFmtId="169" fontId="1" fillId="6" borderId="0" xfId="0" applyFont="1" applyFill="1" applyBorder="1" applyAlignment="1">
      <alignment horizontal="left" vertical="top"/>
    </xf>
    <xf numFmtId="169" fontId="0" fillId="6" borderId="0" xfId="0" applyFill="1" applyAlignment="1">
      <alignment horizontal="center"/>
    </xf>
    <xf numFmtId="169" fontId="0" fillId="6" borderId="0" xfId="0" applyFill="1" applyAlignment="1"/>
    <xf numFmtId="169" fontId="30" fillId="0" borderId="0" xfId="0" applyFont="1"/>
    <xf numFmtId="169" fontId="0" fillId="0" borderId="0" xfId="0" applyNumberFormat="1"/>
    <xf numFmtId="0" fontId="25" fillId="0" borderId="0" xfId="0" applyNumberFormat="1" applyFont="1" applyAlignment="1">
      <alignment horizontal="center"/>
    </xf>
    <xf numFmtId="169" fontId="0" fillId="0" borderId="0" xfId="0" applyNumberFormat="1" applyFont="1"/>
    <xf numFmtId="168" fontId="1" fillId="0" borderId="0" xfId="0" applyNumberFormat="1" applyFont="1"/>
    <xf numFmtId="169" fontId="0" fillId="0" borderId="0" xfId="0" applyFont="1"/>
    <xf numFmtId="169" fontId="31" fillId="0" borderId="0" xfId="0" applyFont="1"/>
    <xf numFmtId="169" fontId="0" fillId="0" borderId="0" xfId="0" applyNumberFormat="1" applyAlignment="1">
      <alignment vertical="top"/>
    </xf>
    <xf numFmtId="169" fontId="0" fillId="0" borderId="0" xfId="0" applyNumberFormat="1" applyAlignment="1">
      <alignment horizontal="center" vertical="top"/>
    </xf>
    <xf numFmtId="169" fontId="0" fillId="0" borderId="0" xfId="0" applyAlignment="1">
      <alignment vertical="top"/>
    </xf>
    <xf numFmtId="1" fontId="0" fillId="0" borderId="0" xfId="0" applyNumberFormat="1" applyAlignment="1">
      <alignment horizontal="center" vertical="top"/>
    </xf>
    <xf numFmtId="169" fontId="0" fillId="0" borderId="0" xfId="0" applyAlignment="1">
      <alignment horizontal="right" vertical="top"/>
    </xf>
    <xf numFmtId="169" fontId="0" fillId="6" borderId="0" xfId="0" applyNumberFormat="1" applyFill="1" applyAlignment="1">
      <alignment vertical="top"/>
    </xf>
    <xf numFmtId="169" fontId="0" fillId="6" borderId="0" xfId="0" applyFill="1" applyAlignment="1">
      <alignment vertical="top"/>
    </xf>
    <xf numFmtId="169" fontId="0" fillId="6" borderId="0" xfId="0" applyFill="1" applyAlignment="1">
      <alignment horizontal="right" vertical="top"/>
    </xf>
    <xf numFmtId="171" fontId="0" fillId="0" borderId="0" xfId="0" applyNumberFormat="1" applyAlignment="1">
      <alignment vertical="top"/>
    </xf>
    <xf numFmtId="169" fontId="0" fillId="0" borderId="5" xfId="0" applyNumberFormat="1" applyBorder="1" applyAlignment="1">
      <alignment vertical="top"/>
    </xf>
    <xf numFmtId="169" fontId="0" fillId="0" borderId="5" xfId="0" applyNumberFormat="1" applyBorder="1" applyAlignment="1">
      <alignment horizontal="center" vertical="top"/>
    </xf>
    <xf numFmtId="169" fontId="0" fillId="0" borderId="5" xfId="0" applyNumberFormat="1" applyBorder="1" applyAlignment="1">
      <alignment horizontal="center" vertical="top" wrapText="1"/>
    </xf>
    <xf numFmtId="169" fontId="0" fillId="0" borderId="5" xfId="0" applyNumberFormat="1" applyBorder="1" applyAlignment="1">
      <alignment vertical="top" wrapText="1"/>
    </xf>
    <xf numFmtId="169" fontId="12" fillId="0" borderId="0" xfId="0" applyFont="1" applyAlignment="1">
      <alignment vertical="top" wrapText="1"/>
    </xf>
    <xf numFmtId="0" fontId="0" fillId="0" borderId="0" xfId="0" applyNumberFormat="1" applyAlignment="1">
      <alignment horizontal="center" vertical="top"/>
    </xf>
    <xf numFmtId="169" fontId="19" fillId="0" borderId="0" xfId="0" applyFont="1" applyAlignment="1">
      <alignment vertical="top" wrapText="1"/>
    </xf>
    <xf numFmtId="169" fontId="1" fillId="0" borderId="0" xfId="0" applyFont="1" applyAlignment="1">
      <alignment vertical="top" wrapText="1"/>
    </xf>
    <xf numFmtId="1" fontId="0" fillId="6" borderId="0" xfId="0" applyNumberFormat="1" applyFill="1" applyAlignment="1">
      <alignment horizontal="center" vertical="top"/>
    </xf>
    <xf numFmtId="165" fontId="1" fillId="0" borderId="0" xfId="0" applyNumberFormat="1" applyFont="1" applyAlignment="1">
      <alignment horizontal="center"/>
    </xf>
    <xf numFmtId="169" fontId="28" fillId="0" borderId="0" xfId="0" applyNumberFormat="1" applyFont="1"/>
    <xf numFmtId="0" fontId="2" fillId="5" borderId="2" xfId="0" applyNumberFormat="1" applyFont="1" applyFill="1" applyBorder="1" applyAlignment="1">
      <alignment horizontal="center" vertical="center" wrapText="1"/>
    </xf>
    <xf numFmtId="169" fontId="28" fillId="0" borderId="0" xfId="0" applyFont="1" applyAlignment="1">
      <alignment horizontal="center"/>
    </xf>
    <xf numFmtId="168" fontId="28" fillId="0" borderId="0" xfId="0" applyNumberFormat="1" applyFont="1"/>
    <xf numFmtId="1" fontId="0" fillId="3" borderId="2" xfId="0" applyNumberFormat="1" applyFill="1" applyBorder="1" applyAlignment="1">
      <alignment horizontal="center"/>
    </xf>
    <xf numFmtId="165" fontId="0" fillId="0" borderId="0" xfId="0" applyNumberFormat="1" applyFill="1" applyBorder="1" applyAlignment="1">
      <alignment horizontal="center"/>
    </xf>
    <xf numFmtId="169" fontId="1" fillId="0" borderId="0" xfId="0" applyFont="1" applyFill="1" applyBorder="1" applyAlignment="1">
      <alignment horizontal="center"/>
    </xf>
    <xf numFmtId="2" fontId="0" fillId="0" borderId="0" xfId="0" applyNumberFormat="1" applyFill="1" applyBorder="1" applyAlignment="1">
      <alignment horizontal="center"/>
    </xf>
    <xf numFmtId="174" fontId="0" fillId="0" borderId="0" xfId="0" applyNumberFormat="1" applyFill="1" applyBorder="1" applyAlignment="1">
      <alignment horizontal="center"/>
    </xf>
    <xf numFmtId="0" fontId="1" fillId="0" borderId="0" xfId="0" applyNumberFormat="1" applyFont="1" applyFill="1" applyBorder="1" applyAlignment="1">
      <alignment horizontal="center"/>
    </xf>
    <xf numFmtId="165" fontId="0" fillId="0" borderId="0" xfId="0" applyNumberFormat="1"/>
    <xf numFmtId="21" fontId="1" fillId="0" borderId="0" xfId="0" applyNumberFormat="1" applyFont="1" applyAlignment="1">
      <alignment horizontal="center"/>
    </xf>
    <xf numFmtId="169" fontId="4" fillId="0" borderId="0" xfId="0" applyFont="1" applyAlignment="1">
      <alignment horizontal="center"/>
    </xf>
    <xf numFmtId="175" fontId="0" fillId="0" borderId="0" xfId="0" applyNumberFormat="1"/>
    <xf numFmtId="175" fontId="1" fillId="0" borderId="0" xfId="0" applyNumberFormat="1" applyFont="1"/>
    <xf numFmtId="21" fontId="28" fillId="0" borderId="0" xfId="0" applyNumberFormat="1" applyFont="1" applyAlignment="1">
      <alignment horizontal="center"/>
    </xf>
    <xf numFmtId="176" fontId="28" fillId="0" borderId="0" xfId="0" applyNumberFormat="1" applyFont="1" applyAlignment="1">
      <alignment horizontal="center"/>
    </xf>
    <xf numFmtId="164" fontId="0" fillId="0" borderId="0" xfId="0" applyNumberFormat="1" applyFill="1" applyBorder="1" applyAlignment="1">
      <alignment horizontal="right"/>
    </xf>
    <xf numFmtId="164" fontId="1" fillId="0" borderId="0" xfId="0" applyNumberFormat="1" applyFont="1" applyFill="1" applyAlignment="1">
      <alignment horizontal="center"/>
    </xf>
    <xf numFmtId="169" fontId="1" fillId="0" borderId="0" xfId="0" applyFont="1" applyFill="1" applyBorder="1" applyAlignment="1">
      <alignment horizontal="center" wrapText="1"/>
    </xf>
    <xf numFmtId="169" fontId="16" fillId="0" borderId="0" xfId="0" applyFont="1" applyAlignment="1">
      <alignment horizontal="center"/>
    </xf>
    <xf numFmtId="169" fontId="18" fillId="0" borderId="0" xfId="0" applyFont="1" applyAlignment="1">
      <alignment horizontal="right"/>
    </xf>
    <xf numFmtId="169" fontId="13" fillId="0" borderId="0" xfId="0" applyFont="1" applyAlignment="1">
      <alignment vertical="center" wrapText="1"/>
    </xf>
    <xf numFmtId="169" fontId="13" fillId="0" borderId="0" xfId="0" applyFont="1" applyBorder="1" applyAlignment="1">
      <alignment vertical="top" wrapText="1"/>
    </xf>
    <xf numFmtId="169" fontId="11" fillId="0" borderId="0" xfId="0" applyFont="1" applyAlignment="1">
      <alignment horizontal="center"/>
    </xf>
    <xf numFmtId="169" fontId="13" fillId="0" borderId="0" xfId="0" applyFont="1" applyAlignment="1">
      <alignment vertical="top" wrapText="1"/>
    </xf>
    <xf numFmtId="169" fontId="13" fillId="0" borderId="0" xfId="0" applyFont="1" applyAlignment="1">
      <alignment horizontal="center"/>
    </xf>
    <xf numFmtId="169" fontId="13" fillId="0" borderId="0" xfId="0" applyNumberFormat="1" applyFont="1" applyAlignment="1">
      <alignment wrapText="1"/>
    </xf>
    <xf numFmtId="0" fontId="2" fillId="5" borderId="7" xfId="0" applyNumberFormat="1" applyFont="1" applyFill="1" applyBorder="1" applyAlignment="1">
      <alignment horizontal="center" vertical="center" wrapText="1"/>
    </xf>
    <xf numFmtId="0" fontId="2" fillId="5" borderId="8" xfId="0" applyNumberFormat="1" applyFont="1" applyFill="1" applyBorder="1" applyAlignment="1">
      <alignment horizontal="center" vertical="center" wrapText="1"/>
    </xf>
  </cellXfs>
  <cellStyles count="1">
    <cellStyle name="Normal" xfId="0" builtinId="0"/>
  </cellStyles>
  <dxfs count="547">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6"/>
        </patternFill>
      </fill>
    </dxf>
    <dxf>
      <fill>
        <patternFill>
          <bgColor indexed="46"/>
        </patternFill>
      </fill>
    </dxf>
    <dxf>
      <fill>
        <patternFill>
          <bgColor indexed="46"/>
        </patternFill>
      </fill>
    </dxf>
    <dxf>
      <fill>
        <patternFill>
          <bgColor indexed="44"/>
        </patternFill>
      </fill>
    </dxf>
    <dxf>
      <fill>
        <patternFill>
          <bgColor indexed="47"/>
        </patternFill>
      </fill>
    </dxf>
    <dxf>
      <fill>
        <patternFill>
          <bgColor indexed="46"/>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6"/>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3"/>
        </patternFill>
      </fill>
    </dxf>
    <dxf>
      <fill>
        <patternFill>
          <bgColor indexed="46"/>
        </patternFill>
      </fill>
    </dxf>
    <dxf>
      <fill>
        <patternFill>
          <bgColor indexed="46"/>
        </patternFill>
      </fill>
    </dxf>
    <dxf>
      <fill>
        <patternFill>
          <bgColor indexed="44"/>
        </patternFill>
      </fill>
    </dxf>
    <dxf>
      <fill>
        <patternFill>
          <bgColor indexed="47"/>
        </patternFill>
      </fill>
    </dxf>
    <dxf>
      <fill>
        <patternFill>
          <bgColor indexed="47"/>
        </patternFill>
      </fill>
    </dxf>
    <dxf>
      <fill>
        <patternFill>
          <bgColor indexed="46"/>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3"/>
        </patternFill>
      </fill>
    </dxf>
    <dxf>
      <fill>
        <patternFill>
          <bgColor indexed="43"/>
        </patternFill>
      </fill>
    </dxf>
    <dxf>
      <fill>
        <patternFill>
          <bgColor indexed="43"/>
        </patternFill>
      </fill>
    </dxf>
    <dxf>
      <fill>
        <patternFill>
          <bgColor indexed="47"/>
        </patternFill>
      </fill>
    </dxf>
    <dxf>
      <fill>
        <patternFill>
          <bgColor indexed="47"/>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7"/>
        </patternFill>
      </fill>
    </dxf>
    <dxf>
      <fill>
        <patternFill>
          <bgColor indexed="43"/>
        </patternFill>
      </fill>
    </dxf>
    <dxf>
      <fill>
        <patternFill>
          <bgColor indexed="46"/>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6"/>
        </patternFill>
      </fill>
    </dxf>
    <dxf>
      <fill>
        <patternFill>
          <bgColor indexed="46"/>
        </patternFill>
      </fill>
    </dxf>
    <dxf>
      <fill>
        <patternFill>
          <bgColor indexed="46"/>
        </patternFill>
      </fill>
    </dxf>
    <dxf>
      <fill>
        <patternFill>
          <bgColor indexed="44"/>
        </patternFill>
      </fill>
    </dxf>
    <dxf>
      <fill>
        <patternFill>
          <bgColor indexed="47"/>
        </patternFill>
      </fill>
    </dxf>
    <dxf>
      <fill>
        <patternFill>
          <bgColor indexed="47"/>
        </patternFill>
      </fill>
    </dxf>
    <dxf>
      <fill>
        <patternFill>
          <bgColor indexed="46"/>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3"/>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7"/>
        </patternFill>
      </fill>
    </dxf>
    <dxf>
      <fill>
        <patternFill>
          <bgColor indexed="43"/>
        </patternFill>
      </fill>
    </dxf>
    <dxf>
      <fill>
        <patternFill>
          <bgColor indexed="46"/>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6"/>
        </patternFill>
      </fill>
    </dxf>
    <dxf>
      <fill>
        <patternFill>
          <bgColor indexed="46"/>
        </patternFill>
      </fill>
    </dxf>
    <dxf>
      <fill>
        <patternFill>
          <bgColor indexed="46"/>
        </patternFill>
      </fill>
    </dxf>
    <dxf>
      <fill>
        <patternFill>
          <bgColor indexed="46"/>
        </patternFill>
      </fill>
    </dxf>
    <dxf>
      <fill>
        <patternFill>
          <bgColor indexed="44"/>
        </patternFill>
      </fill>
    </dxf>
    <dxf>
      <fill>
        <patternFill>
          <bgColor indexed="47"/>
        </patternFill>
      </fill>
    </dxf>
    <dxf>
      <fill>
        <patternFill>
          <bgColor indexed="47"/>
        </patternFill>
      </fill>
    </dxf>
    <dxf>
      <fill>
        <patternFill>
          <bgColor indexed="46"/>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
      <fill>
        <patternFill>
          <bgColor indexed="46"/>
        </patternFill>
      </fill>
    </dxf>
    <dxf>
      <fill>
        <patternFill>
          <bgColor indexed="44"/>
        </patternFill>
      </fill>
    </dxf>
    <dxf>
      <fill>
        <patternFill>
          <bgColor indexed="46"/>
        </patternFill>
      </fill>
    </dxf>
    <dxf>
      <fill>
        <patternFill>
          <bgColor indexed="47"/>
        </patternFill>
      </fill>
    </dxf>
    <dxf>
      <fill>
        <patternFill>
          <bgColor indexe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12</xdr:col>
      <xdr:colOff>66675</xdr:colOff>
      <xdr:row>38</xdr:row>
      <xdr:rowOff>142875</xdr:rowOff>
    </xdr:from>
    <xdr:to>
      <xdr:col>13</xdr:col>
      <xdr:colOff>733425</xdr:colOff>
      <xdr:row>41</xdr:row>
      <xdr:rowOff>114300</xdr:rowOff>
    </xdr:to>
    <xdr:pic>
      <xdr:nvPicPr>
        <xdr:cNvPr id="1037" name="Picture 1" descr="CTT_2010_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00950" y="11915775"/>
          <a:ext cx="1733550"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38100</xdr:colOff>
      <xdr:row>39</xdr:row>
      <xdr:rowOff>0</xdr:rowOff>
    </xdr:from>
    <xdr:to>
      <xdr:col>14</xdr:col>
      <xdr:colOff>904875</xdr:colOff>
      <xdr:row>41</xdr:row>
      <xdr:rowOff>133350</xdr:rowOff>
    </xdr:to>
    <xdr:pic>
      <xdr:nvPicPr>
        <xdr:cNvPr id="1038"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06000" y="11963400"/>
          <a:ext cx="86677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7"/>
  </sheetPr>
  <dimension ref="A1:AB1032"/>
  <sheetViews>
    <sheetView zoomScale="72" workbookViewId="0">
      <pane ySplit="2" topLeftCell="A3" activePane="bottomLeft" state="frozen"/>
      <selection activeCell="I1" sqref="I1:I1048576"/>
      <selection pane="bottomLeft" activeCell="A1000" sqref="A3:XFD1000"/>
    </sheetView>
  </sheetViews>
  <sheetFormatPr defaultRowHeight="12.75" x14ac:dyDescent="0.2"/>
  <cols>
    <col min="5" max="5" width="9.140625" style="111"/>
    <col min="6" max="6" width="22.28515625" customWidth="1"/>
    <col min="7" max="7" width="26.42578125" bestFit="1" customWidth="1"/>
    <col min="8" max="8" width="11.85546875" customWidth="1"/>
    <col min="9" max="9" width="5" style="111" customWidth="1"/>
    <col min="10" max="10" width="8.42578125" customWidth="1"/>
    <col min="11" max="13" width="7" customWidth="1"/>
    <col min="14" max="14" width="7.5703125" customWidth="1"/>
    <col min="15" max="15" width="7.42578125" customWidth="1"/>
    <col min="16" max="16" width="8.42578125" customWidth="1"/>
    <col min="17" max="17" width="12.28515625" style="5" bestFit="1" customWidth="1"/>
    <col min="18" max="18" width="12.42578125" bestFit="1" customWidth="1"/>
    <col min="20" max="20" width="5.7109375" style="111" bestFit="1" customWidth="1"/>
    <col min="21" max="24" width="6" style="111" customWidth="1"/>
    <col min="25" max="25" width="4.42578125" customWidth="1"/>
    <col min="26" max="26" width="3.5703125" customWidth="1"/>
    <col min="27" max="27" width="24.42578125" customWidth="1"/>
  </cols>
  <sheetData>
    <row r="1" spans="1:28" ht="40.5" customHeight="1" x14ac:dyDescent="0.2">
      <c r="A1" s="69" t="s">
        <v>133</v>
      </c>
      <c r="B1" s="70" t="s">
        <v>134</v>
      </c>
      <c r="C1" s="71" t="s">
        <v>135</v>
      </c>
      <c r="D1" s="23"/>
      <c r="E1" s="110"/>
      <c r="H1" s="26"/>
      <c r="I1" s="112"/>
      <c r="J1" s="29"/>
      <c r="K1" s="29"/>
      <c r="L1" s="29"/>
      <c r="M1" s="29"/>
      <c r="N1" s="23"/>
      <c r="O1" s="23"/>
      <c r="P1" s="29"/>
      <c r="Q1" s="29"/>
      <c r="R1" s="72"/>
      <c r="S1" s="5"/>
      <c r="T1" s="110"/>
    </row>
    <row r="2" spans="1:28" s="80" customFormat="1" ht="38.25" x14ac:dyDescent="0.2">
      <c r="A2" s="92" t="s">
        <v>137</v>
      </c>
      <c r="B2" s="93" t="s">
        <v>8</v>
      </c>
      <c r="C2" s="94" t="s">
        <v>9</v>
      </c>
      <c r="D2" s="94" t="s">
        <v>10</v>
      </c>
      <c r="E2" s="109" t="s">
        <v>11</v>
      </c>
      <c r="F2" s="20" t="s">
        <v>12</v>
      </c>
      <c r="G2" s="20" t="s">
        <v>13</v>
      </c>
      <c r="H2" s="21" t="s">
        <v>14</v>
      </c>
      <c r="I2" s="109" t="s">
        <v>15</v>
      </c>
      <c r="J2" s="22" t="s">
        <v>16</v>
      </c>
      <c r="K2" s="22" t="s">
        <v>17</v>
      </c>
      <c r="L2" s="20" t="s">
        <v>18</v>
      </c>
      <c r="M2" s="20" t="s">
        <v>19</v>
      </c>
      <c r="N2" s="21" t="s">
        <v>20</v>
      </c>
      <c r="O2" s="21" t="s">
        <v>145</v>
      </c>
      <c r="P2" s="20" t="s">
        <v>21</v>
      </c>
      <c r="Q2" s="20" t="s">
        <v>24</v>
      </c>
      <c r="R2" s="20" t="s">
        <v>25</v>
      </c>
      <c r="S2" s="19" t="s">
        <v>22</v>
      </c>
      <c r="T2" s="116" t="s">
        <v>148</v>
      </c>
      <c r="U2" s="116" t="s">
        <v>149</v>
      </c>
      <c r="V2" s="117" t="s">
        <v>150</v>
      </c>
      <c r="W2" s="117" t="s">
        <v>151</v>
      </c>
      <c r="X2" s="117" t="s">
        <v>152</v>
      </c>
      <c r="Y2" s="79"/>
      <c r="Z2" s="79"/>
    </row>
    <row r="3" spans="1:28" x14ac:dyDescent="0.2">
      <c r="A3" s="5"/>
      <c r="B3" s="5"/>
      <c r="C3" s="5"/>
      <c r="D3" s="31">
        <v>2.5347222222222219E-2</v>
      </c>
      <c r="E3" s="29">
        <v>1</v>
      </c>
      <c r="F3" s="53" t="s">
        <v>58</v>
      </c>
      <c r="G3" s="53" t="s">
        <v>163</v>
      </c>
      <c r="H3" s="97">
        <v>1.5624999999999997E-2</v>
      </c>
      <c r="I3" s="110"/>
      <c r="J3" s="27"/>
      <c r="K3" s="27"/>
      <c r="L3" s="27"/>
      <c r="M3" s="27"/>
      <c r="N3" s="26">
        <v>0</v>
      </c>
      <c r="O3" s="27"/>
      <c r="P3" s="27"/>
      <c r="Q3" s="107" t="s">
        <v>27</v>
      </c>
      <c r="R3" s="28">
        <v>41644</v>
      </c>
      <c r="S3" s="24">
        <v>9.7222222222222224E-3</v>
      </c>
      <c r="T3" s="76">
        <v>1</v>
      </c>
      <c r="U3" s="76">
        <v>1</v>
      </c>
      <c r="V3" s="76">
        <v>1</v>
      </c>
      <c r="W3" s="76">
        <v>1</v>
      </c>
      <c r="X3" s="76">
        <v>1</v>
      </c>
      <c r="Y3" s="77" t="s">
        <v>253</v>
      </c>
      <c r="Z3" s="77" t="s">
        <v>254</v>
      </c>
      <c r="AB3" s="111"/>
    </row>
    <row r="4" spans="1:28" x14ac:dyDescent="0.2">
      <c r="A4" s="30"/>
      <c r="B4" s="30"/>
      <c r="C4" s="23"/>
      <c r="D4" s="31">
        <v>2.4583333333333332E-2</v>
      </c>
      <c r="E4" s="29">
        <v>2</v>
      </c>
      <c r="F4" s="108" t="s">
        <v>204</v>
      </c>
      <c r="G4" s="108" t="s">
        <v>242</v>
      </c>
      <c r="H4" s="97">
        <v>1.6250000000000001E-2</v>
      </c>
      <c r="I4" s="110"/>
      <c r="J4" s="27"/>
      <c r="K4" s="27"/>
      <c r="L4" s="27"/>
      <c r="M4" s="27"/>
      <c r="N4" s="26">
        <v>0</v>
      </c>
      <c r="O4" s="27"/>
      <c r="P4" s="27"/>
      <c r="Q4" s="107" t="s">
        <v>27</v>
      </c>
      <c r="R4" s="28">
        <v>41644</v>
      </c>
      <c r="S4" s="24">
        <v>8.3333333333333332E-3</v>
      </c>
      <c r="T4" s="76">
        <v>1</v>
      </c>
      <c r="U4" s="76">
        <v>1</v>
      </c>
      <c r="V4" s="76">
        <v>1</v>
      </c>
      <c r="W4" s="76">
        <v>1</v>
      </c>
      <c r="X4" s="76">
        <v>1</v>
      </c>
      <c r="Y4" s="77" t="s">
        <v>255</v>
      </c>
      <c r="Z4" s="77" t="s">
        <v>256</v>
      </c>
      <c r="AB4" s="111"/>
    </row>
    <row r="5" spans="1:28" x14ac:dyDescent="0.2">
      <c r="A5" s="30">
        <v>4.2881944444444445E-2</v>
      </c>
      <c r="B5" s="30">
        <v>1.5995370370370372E-2</v>
      </c>
      <c r="C5" s="23" t="e">
        <v>#N/A</v>
      </c>
      <c r="D5" s="31">
        <v>2.4722222222222225E-2</v>
      </c>
      <c r="E5" s="29">
        <v>3</v>
      </c>
      <c r="F5" s="119" t="s">
        <v>37</v>
      </c>
      <c r="G5" s="119" t="s">
        <v>23</v>
      </c>
      <c r="H5" s="97">
        <v>1.9166666666666669E-2</v>
      </c>
      <c r="I5" s="110"/>
      <c r="J5" s="27"/>
      <c r="K5" s="27"/>
      <c r="L5" s="27"/>
      <c r="M5" s="27"/>
      <c r="N5" s="26">
        <v>2.8935185185184967E-4</v>
      </c>
      <c r="O5" s="27">
        <v>2</v>
      </c>
      <c r="P5" s="27"/>
      <c r="Q5" s="107" t="s">
        <v>27</v>
      </c>
      <c r="R5" s="28">
        <v>41644</v>
      </c>
      <c r="S5" s="24">
        <v>5.5555555555555558E-3</v>
      </c>
      <c r="T5" s="76">
        <v>1</v>
      </c>
      <c r="U5" s="76">
        <v>1</v>
      </c>
      <c r="V5" s="76" t="e">
        <v>#N/A</v>
      </c>
      <c r="W5" s="76" t="e">
        <v>#N/A</v>
      </c>
      <c r="X5" s="76" t="e">
        <v>#N/A</v>
      </c>
      <c r="Y5" s="77" t="s">
        <v>257</v>
      </c>
      <c r="Z5" s="77" t="s">
        <v>258</v>
      </c>
      <c r="AB5" s="111"/>
    </row>
    <row r="6" spans="1:28" x14ac:dyDescent="0.2">
      <c r="A6" s="5"/>
      <c r="B6" s="5"/>
      <c r="C6" s="5"/>
      <c r="D6" s="31">
        <v>2.2650462962962966E-2</v>
      </c>
      <c r="E6" s="29">
        <v>4</v>
      </c>
      <c r="F6" t="s">
        <v>235</v>
      </c>
      <c r="G6" t="s">
        <v>30</v>
      </c>
      <c r="H6" s="97">
        <v>1.9178240740740746E-2</v>
      </c>
      <c r="I6" s="110"/>
      <c r="J6" s="27"/>
      <c r="K6" s="27"/>
      <c r="L6" s="27"/>
      <c r="M6" s="27"/>
      <c r="N6" s="26">
        <v>0</v>
      </c>
      <c r="O6" s="27"/>
      <c r="P6" s="27"/>
      <c r="Q6" s="107" t="s">
        <v>27</v>
      </c>
      <c r="R6" s="28">
        <v>41644</v>
      </c>
      <c r="S6" s="24">
        <v>3.472222222222222E-3</v>
      </c>
      <c r="T6" s="76">
        <v>1</v>
      </c>
      <c r="U6" s="76">
        <v>1</v>
      </c>
      <c r="V6" s="76">
        <v>1</v>
      </c>
      <c r="W6" s="76">
        <v>1</v>
      </c>
      <c r="X6" s="76">
        <v>1</v>
      </c>
      <c r="Y6" s="77" t="s">
        <v>259</v>
      </c>
      <c r="Z6" s="77" t="s">
        <v>260</v>
      </c>
      <c r="AB6" s="111"/>
    </row>
    <row r="7" spans="1:28" x14ac:dyDescent="0.2">
      <c r="A7" s="30"/>
      <c r="B7" s="30"/>
      <c r="C7" s="23"/>
      <c r="D7" s="31">
        <v>2.6863425925925926E-2</v>
      </c>
      <c r="E7" s="29">
        <v>5</v>
      </c>
      <c r="F7" t="s">
        <v>241</v>
      </c>
      <c r="G7" s="53" t="s">
        <v>28</v>
      </c>
      <c r="H7" s="97">
        <v>1.9224537037037037E-2</v>
      </c>
      <c r="I7" s="110"/>
      <c r="J7" s="27"/>
      <c r="K7" s="27"/>
      <c r="L7" s="27"/>
      <c r="M7" s="27"/>
      <c r="N7" s="26">
        <v>0</v>
      </c>
      <c r="O7" s="27"/>
      <c r="P7" s="27"/>
      <c r="Q7" s="107" t="s">
        <v>27</v>
      </c>
      <c r="R7" s="28">
        <v>41644</v>
      </c>
      <c r="S7" s="24">
        <v>7.6388888888888886E-3</v>
      </c>
      <c r="T7" s="76">
        <v>1</v>
      </c>
      <c r="U7" s="76">
        <v>1</v>
      </c>
      <c r="V7" s="76">
        <v>1</v>
      </c>
      <c r="W7" s="76">
        <v>1</v>
      </c>
      <c r="X7" s="76">
        <v>1</v>
      </c>
      <c r="Y7" s="77" t="s">
        <v>261</v>
      </c>
      <c r="Z7" s="77" t="s">
        <v>262</v>
      </c>
      <c r="AB7" s="111"/>
    </row>
    <row r="8" spans="1:28" x14ac:dyDescent="0.2">
      <c r="A8" s="30"/>
      <c r="B8" s="30"/>
      <c r="C8" s="30"/>
      <c r="D8" s="31">
        <v>2.4976851851851851E-2</v>
      </c>
      <c r="E8" s="29">
        <v>6</v>
      </c>
      <c r="F8" s="53" t="s">
        <v>146</v>
      </c>
      <c r="G8" s="53" t="s">
        <v>196</v>
      </c>
      <c r="H8" s="97">
        <v>2.011574074074074E-2</v>
      </c>
      <c r="I8" s="110"/>
      <c r="J8" s="27"/>
      <c r="K8" s="27"/>
      <c r="L8" s="27"/>
      <c r="M8" s="27"/>
      <c r="N8" s="26">
        <v>5.5787037037037072E-3</v>
      </c>
      <c r="O8" s="27">
        <v>10</v>
      </c>
      <c r="P8" s="27"/>
      <c r="Q8" s="107" t="s">
        <v>27</v>
      </c>
      <c r="R8" s="28">
        <v>41644</v>
      </c>
      <c r="S8" s="24">
        <v>4.8611111111111112E-3</v>
      </c>
      <c r="T8" s="76">
        <v>1</v>
      </c>
      <c r="U8" s="76">
        <v>1</v>
      </c>
      <c r="V8" s="76">
        <v>1</v>
      </c>
      <c r="W8" s="76">
        <v>1</v>
      </c>
      <c r="X8" s="76">
        <v>1</v>
      </c>
      <c r="Y8" s="77" t="s">
        <v>263</v>
      </c>
      <c r="Z8" s="77" t="s">
        <v>264</v>
      </c>
      <c r="AB8" s="111"/>
    </row>
    <row r="9" spans="1:28" x14ac:dyDescent="0.2">
      <c r="A9" s="30"/>
      <c r="B9" s="30"/>
      <c r="C9" s="30"/>
      <c r="D9" s="31">
        <v>2.7430555555555555E-2</v>
      </c>
      <c r="E9" s="29">
        <v>7</v>
      </c>
      <c r="F9" s="53" t="s">
        <v>220</v>
      </c>
      <c r="G9" s="53" t="s">
        <v>30</v>
      </c>
      <c r="H9" s="97">
        <v>2.1180555555555557E-2</v>
      </c>
      <c r="I9" s="110"/>
      <c r="J9" s="27"/>
      <c r="K9" s="27"/>
      <c r="L9" s="27"/>
      <c r="M9" s="27"/>
      <c r="N9" s="26">
        <v>3.1249999999999958E-3</v>
      </c>
      <c r="O9" s="27">
        <v>9</v>
      </c>
      <c r="P9" s="27"/>
      <c r="Q9" s="107" t="s">
        <v>27</v>
      </c>
      <c r="R9" s="28">
        <v>41644</v>
      </c>
      <c r="S9" s="24">
        <v>6.2500000000000003E-3</v>
      </c>
      <c r="T9" s="76">
        <v>1</v>
      </c>
      <c r="U9" s="76">
        <v>1</v>
      </c>
      <c r="V9" s="76">
        <v>1</v>
      </c>
      <c r="W9" s="76">
        <v>1</v>
      </c>
      <c r="X9" s="76">
        <v>1</v>
      </c>
      <c r="Y9" s="77" t="s">
        <v>265</v>
      </c>
      <c r="Z9" s="77" t="s">
        <v>266</v>
      </c>
      <c r="AB9" s="111"/>
    </row>
    <row r="10" spans="1:28" x14ac:dyDescent="0.2">
      <c r="A10" s="30">
        <v>4.5173611111111116E-2</v>
      </c>
      <c r="B10" s="30">
        <v>1.6782407407407409E-2</v>
      </c>
      <c r="C10" s="23">
        <v>1.2997685185185201E-2</v>
      </c>
      <c r="D10" s="31">
        <v>2.539351851851852E-2</v>
      </c>
      <c r="E10" s="29">
        <v>8</v>
      </c>
      <c r="F10" s="119" t="s">
        <v>29</v>
      </c>
      <c r="G10" s="119" t="s">
        <v>23</v>
      </c>
      <c r="H10" s="97">
        <v>2.1226851851851854E-2</v>
      </c>
      <c r="I10" s="110"/>
      <c r="J10" s="27"/>
      <c r="K10" s="27"/>
      <c r="L10" s="27"/>
      <c r="M10" s="27"/>
      <c r="N10" s="26">
        <v>1.0879629629629642E-3</v>
      </c>
      <c r="O10" s="27">
        <v>5</v>
      </c>
      <c r="P10" s="27"/>
      <c r="Q10" s="107" t="s">
        <v>27</v>
      </c>
      <c r="R10" s="28">
        <v>41644</v>
      </c>
      <c r="S10" s="24">
        <v>4.1666666666666666E-3</v>
      </c>
      <c r="T10" s="76">
        <v>1</v>
      </c>
      <c r="U10" s="76">
        <v>1</v>
      </c>
      <c r="V10" s="76">
        <v>1</v>
      </c>
      <c r="W10" s="76">
        <v>1</v>
      </c>
      <c r="X10" s="76">
        <v>1</v>
      </c>
      <c r="Y10" s="77" t="s">
        <v>267</v>
      </c>
      <c r="Z10" s="77" t="s">
        <v>268</v>
      </c>
      <c r="AB10" s="111"/>
    </row>
    <row r="11" spans="1:28" x14ac:dyDescent="0.2">
      <c r="A11" s="30"/>
      <c r="B11" s="30"/>
      <c r="C11" s="23"/>
      <c r="D11" s="31">
        <v>2.4085648148148148E-2</v>
      </c>
      <c r="E11" s="29">
        <v>9</v>
      </c>
      <c r="F11" s="53" t="s">
        <v>243</v>
      </c>
      <c r="G11" s="53" t="s">
        <v>206</v>
      </c>
      <c r="H11" s="97">
        <v>2.1307870370370369E-2</v>
      </c>
      <c r="I11" s="110"/>
      <c r="J11" s="27"/>
      <c r="K11" s="27"/>
      <c r="L11" s="27"/>
      <c r="M11" s="27"/>
      <c r="N11" s="26">
        <v>1.8981481481481488E-3</v>
      </c>
      <c r="O11" s="27">
        <v>7</v>
      </c>
      <c r="P11" s="27"/>
      <c r="Q11" s="107" t="s">
        <v>27</v>
      </c>
      <c r="R11" s="28">
        <v>41644</v>
      </c>
      <c r="S11" s="24">
        <v>2.7777777777777779E-3</v>
      </c>
      <c r="T11" s="76">
        <v>1</v>
      </c>
      <c r="U11" s="76">
        <v>1</v>
      </c>
      <c r="V11" s="76">
        <v>1</v>
      </c>
      <c r="W11" s="76">
        <v>1</v>
      </c>
      <c r="X11" s="76">
        <v>1</v>
      </c>
      <c r="Y11" s="77" t="s">
        <v>269</v>
      </c>
      <c r="Z11" s="77" t="s">
        <v>270</v>
      </c>
      <c r="AB11" s="111"/>
    </row>
    <row r="12" spans="1:28" x14ac:dyDescent="0.2">
      <c r="A12" s="5"/>
      <c r="B12" s="5"/>
      <c r="C12" s="5"/>
      <c r="D12" s="31">
        <v>2.8483796296296295E-2</v>
      </c>
      <c r="E12" s="29">
        <v>10</v>
      </c>
      <c r="F12" s="53" t="s">
        <v>222</v>
      </c>
      <c r="G12" s="53" t="s">
        <v>28</v>
      </c>
      <c r="H12" s="97">
        <v>2.1539351851851851E-2</v>
      </c>
      <c r="I12" s="110"/>
      <c r="J12" s="27"/>
      <c r="K12" s="27"/>
      <c r="L12" s="27"/>
      <c r="M12" s="27"/>
      <c r="N12" s="26">
        <v>6.9444444444444447E-4</v>
      </c>
      <c r="O12" s="27">
        <v>3</v>
      </c>
      <c r="P12" s="27"/>
      <c r="Q12" s="107" t="s">
        <v>27</v>
      </c>
      <c r="R12" s="28">
        <v>41644</v>
      </c>
      <c r="S12" s="24">
        <v>6.9444444444444449E-3</v>
      </c>
      <c r="T12" s="76">
        <v>1</v>
      </c>
      <c r="U12" s="76">
        <v>1</v>
      </c>
      <c r="V12" s="76">
        <v>1</v>
      </c>
      <c r="W12" s="76">
        <v>1</v>
      </c>
      <c r="X12" s="76">
        <v>1</v>
      </c>
      <c r="Y12" s="77" t="s">
        <v>271</v>
      </c>
      <c r="Z12" s="77" t="s">
        <v>272</v>
      </c>
      <c r="AB12" s="111"/>
    </row>
    <row r="13" spans="1:28" x14ac:dyDescent="0.2">
      <c r="A13" s="30">
        <v>4.462962962962963E-2</v>
      </c>
      <c r="B13" s="30">
        <v>1.6250000000000001E-2</v>
      </c>
      <c r="C13" s="23">
        <v>1.24884259259258E-2</v>
      </c>
      <c r="D13" s="31">
        <v>3.0729166666666669E-2</v>
      </c>
      <c r="E13" s="29">
        <v>11</v>
      </c>
      <c r="F13" s="119" t="s">
        <v>39</v>
      </c>
      <c r="G13" s="119" t="s">
        <v>23</v>
      </c>
      <c r="H13" s="97">
        <v>2.1701388888888892E-2</v>
      </c>
      <c r="I13" s="110"/>
      <c r="J13" s="27"/>
      <c r="K13" s="27"/>
      <c r="L13" s="27"/>
      <c r="M13" s="27"/>
      <c r="N13" s="26">
        <v>8.6805555555555941E-4</v>
      </c>
      <c r="O13" s="27">
        <v>4</v>
      </c>
      <c r="P13" s="27"/>
      <c r="Q13" s="107" t="s">
        <v>27</v>
      </c>
      <c r="R13" s="28">
        <v>41644</v>
      </c>
      <c r="S13" s="24">
        <v>9.0277777777777769E-3</v>
      </c>
      <c r="T13" s="76">
        <v>1</v>
      </c>
      <c r="U13" s="76">
        <v>1</v>
      </c>
      <c r="V13" s="76">
        <v>1</v>
      </c>
      <c r="W13" s="76">
        <v>1</v>
      </c>
      <c r="X13" s="76">
        <v>1</v>
      </c>
      <c r="Y13" s="77" t="s">
        <v>273</v>
      </c>
      <c r="Z13" s="77" t="s">
        <v>274</v>
      </c>
      <c r="AB13" s="111"/>
    </row>
    <row r="14" spans="1:28" x14ac:dyDescent="0.2">
      <c r="A14" s="30">
        <v>4.5231481481481484E-2</v>
      </c>
      <c r="B14" s="30">
        <v>1.6909722222222225E-2</v>
      </c>
      <c r="C14" s="23">
        <v>1.30555555555556E-2</v>
      </c>
      <c r="D14" s="31">
        <v>2.3622685185185188E-2</v>
      </c>
      <c r="E14" s="29">
        <v>12</v>
      </c>
      <c r="F14" s="120" t="s">
        <v>31</v>
      </c>
      <c r="G14" s="119" t="s">
        <v>23</v>
      </c>
      <c r="H14" s="97">
        <v>2.2928240740740742E-2</v>
      </c>
      <c r="I14" s="110"/>
      <c r="J14" s="27"/>
      <c r="K14" s="27"/>
      <c r="L14" s="27"/>
      <c r="M14" s="27"/>
      <c r="N14" s="26">
        <v>2.4421296296296296E-3</v>
      </c>
      <c r="O14" s="27">
        <v>8</v>
      </c>
      <c r="P14" s="27"/>
      <c r="Q14" s="107" t="s">
        <v>27</v>
      </c>
      <c r="R14" s="28">
        <v>41644</v>
      </c>
      <c r="S14" s="24">
        <v>6.9444444444444447E-4</v>
      </c>
      <c r="T14" s="76">
        <v>1</v>
      </c>
      <c r="U14" s="76">
        <v>1</v>
      </c>
      <c r="V14" s="76">
        <v>1</v>
      </c>
      <c r="W14" s="76">
        <v>1</v>
      </c>
      <c r="X14" s="76">
        <v>1</v>
      </c>
      <c r="Y14" s="77" t="s">
        <v>275</v>
      </c>
      <c r="Z14" s="77" t="s">
        <v>276</v>
      </c>
      <c r="AB14" s="111"/>
    </row>
    <row r="15" spans="1:28" x14ac:dyDescent="0.2">
      <c r="A15" s="30">
        <v>4.3738425925925924E-2</v>
      </c>
      <c r="B15" s="30">
        <v>1.6192129629629629E-2</v>
      </c>
      <c r="C15" s="23">
        <v>1.1666666666666501E-2</v>
      </c>
      <c r="D15" s="31">
        <v>2.4687499999999998E-2</v>
      </c>
      <c r="E15" s="29">
        <v>13</v>
      </c>
      <c r="F15" s="119" t="s">
        <v>32</v>
      </c>
      <c r="G15" s="119" t="s">
        <v>23</v>
      </c>
      <c r="H15" s="97">
        <v>2.329861111111111E-2</v>
      </c>
      <c r="I15" s="110"/>
      <c r="J15" s="27"/>
      <c r="K15" s="27"/>
      <c r="L15" s="27"/>
      <c r="M15" s="27"/>
      <c r="N15" s="26">
        <v>4.6296296296296294E-5</v>
      </c>
      <c r="O15" s="27">
        <v>1</v>
      </c>
      <c r="P15" s="27"/>
      <c r="Q15" s="107" t="s">
        <v>27</v>
      </c>
      <c r="R15" s="28">
        <v>41644</v>
      </c>
      <c r="S15" s="24">
        <v>1.3888888888888889E-3</v>
      </c>
      <c r="T15" s="76">
        <v>1</v>
      </c>
      <c r="U15" s="76">
        <v>1</v>
      </c>
      <c r="V15" s="76">
        <v>1</v>
      </c>
      <c r="W15" s="76">
        <v>1</v>
      </c>
      <c r="X15" s="76">
        <v>1</v>
      </c>
      <c r="Y15" s="77" t="s">
        <v>277</v>
      </c>
      <c r="Z15" s="77" t="s">
        <v>278</v>
      </c>
      <c r="AB15" s="111"/>
    </row>
    <row r="16" spans="1:28" x14ac:dyDescent="0.2">
      <c r="A16" s="30">
        <v>4.9155092592592597E-2</v>
      </c>
      <c r="B16" s="30">
        <v>1.8194444444444444E-2</v>
      </c>
      <c r="C16" s="23">
        <v>1.6712962962962999E-2</v>
      </c>
      <c r="D16" s="99">
        <v>2.6041666666666668E-2</v>
      </c>
      <c r="E16" s="29">
        <v>14</v>
      </c>
      <c r="F16" s="119" t="s">
        <v>35</v>
      </c>
      <c r="G16" s="119" t="s">
        <v>23</v>
      </c>
      <c r="H16" s="97">
        <v>2.3958333333333335E-2</v>
      </c>
      <c r="I16" s="110"/>
      <c r="J16" s="27"/>
      <c r="K16" s="27"/>
      <c r="L16" s="27"/>
      <c r="M16" s="27"/>
      <c r="N16" s="26">
        <v>1.1111111111111111E-3</v>
      </c>
      <c r="O16" s="27">
        <v>6</v>
      </c>
      <c r="P16" s="27"/>
      <c r="Q16" s="107" t="s">
        <v>27</v>
      </c>
      <c r="R16" s="28">
        <v>41644</v>
      </c>
      <c r="S16" s="24">
        <v>2.0833333333333333E-3</v>
      </c>
      <c r="T16" s="76">
        <v>1</v>
      </c>
      <c r="U16" s="76">
        <v>1</v>
      </c>
      <c r="V16" s="76">
        <v>1</v>
      </c>
      <c r="W16" s="76">
        <v>1</v>
      </c>
      <c r="X16" s="76">
        <v>1</v>
      </c>
      <c r="Y16" s="77" t="s">
        <v>279</v>
      </c>
      <c r="Z16" s="77" t="s">
        <v>280</v>
      </c>
      <c r="AB16" s="111"/>
    </row>
    <row r="17" spans="1:28" x14ac:dyDescent="0.2">
      <c r="A17" s="5"/>
      <c r="B17" s="5"/>
      <c r="C17" s="5"/>
      <c r="D17" s="31">
        <v>1.1597222222222222E-2</v>
      </c>
      <c r="E17" s="29">
        <v>1</v>
      </c>
      <c r="F17" s="53" t="s">
        <v>195</v>
      </c>
      <c r="G17" s="53" t="s">
        <v>48</v>
      </c>
      <c r="H17" s="96">
        <v>8.819444444444444E-3</v>
      </c>
      <c r="I17" s="110"/>
      <c r="J17" s="118"/>
      <c r="K17" s="118"/>
      <c r="L17" s="27"/>
      <c r="M17" s="27"/>
      <c r="N17" s="26">
        <v>0</v>
      </c>
      <c r="O17" s="27"/>
      <c r="P17" s="27"/>
      <c r="Q17" s="53" t="s">
        <v>80</v>
      </c>
      <c r="R17" s="28">
        <v>41738</v>
      </c>
      <c r="S17" s="24">
        <v>2.7777777777777779E-3</v>
      </c>
      <c r="T17" s="76">
        <v>1</v>
      </c>
      <c r="U17" s="76">
        <v>1</v>
      </c>
      <c r="V17" s="76">
        <v>1</v>
      </c>
      <c r="W17" s="76">
        <v>1</v>
      </c>
      <c r="X17" s="76">
        <v>1</v>
      </c>
      <c r="Y17" s="77" t="s">
        <v>293</v>
      </c>
      <c r="Z17" s="77" t="s">
        <v>294</v>
      </c>
      <c r="AB17" s="111"/>
    </row>
    <row r="18" spans="1:28" x14ac:dyDescent="0.2">
      <c r="A18" s="30"/>
      <c r="B18" s="30"/>
      <c r="C18" s="23"/>
      <c r="D18" s="31">
        <v>2.6990740740740742E-2</v>
      </c>
      <c r="E18" s="29">
        <v>2</v>
      </c>
      <c r="F18" s="53" t="s">
        <v>180</v>
      </c>
      <c r="G18" s="53" t="s">
        <v>34</v>
      </c>
      <c r="H18" s="96">
        <v>9.6296296296296408E-3</v>
      </c>
      <c r="I18" s="110"/>
      <c r="J18" s="27"/>
      <c r="K18" s="118"/>
      <c r="L18" s="27"/>
      <c r="M18" s="27"/>
      <c r="N18" s="26">
        <v>0</v>
      </c>
      <c r="O18" s="118"/>
      <c r="P18" s="118"/>
      <c r="Q18" s="53" t="s">
        <v>80</v>
      </c>
      <c r="R18" s="28">
        <v>41738</v>
      </c>
      <c r="S18" s="24">
        <v>1.7361111111111101E-2</v>
      </c>
      <c r="T18" s="76">
        <v>1</v>
      </c>
      <c r="U18" s="76">
        <v>1</v>
      </c>
      <c r="V18" s="76">
        <v>1</v>
      </c>
      <c r="W18" s="76">
        <v>1</v>
      </c>
      <c r="X18" s="76">
        <v>1</v>
      </c>
      <c r="Y18" s="77" t="s">
        <v>295</v>
      </c>
      <c r="Z18" s="77" t="s">
        <v>296</v>
      </c>
      <c r="AB18" s="111"/>
    </row>
    <row r="19" spans="1:28" x14ac:dyDescent="0.2">
      <c r="A19" s="30"/>
      <c r="B19" s="30"/>
      <c r="C19" s="30"/>
      <c r="D19" s="31">
        <v>2.3009259259259257E-2</v>
      </c>
      <c r="E19" s="29">
        <v>3</v>
      </c>
      <c r="F19" s="147" t="s">
        <v>285</v>
      </c>
      <c r="G19" s="53" t="s">
        <v>34</v>
      </c>
      <c r="H19" s="96">
        <v>9.8148148148148578E-3</v>
      </c>
      <c r="I19" s="110"/>
      <c r="J19" s="118"/>
      <c r="K19" s="118"/>
      <c r="L19" s="27"/>
      <c r="M19" s="27"/>
      <c r="N19" s="26">
        <v>0</v>
      </c>
      <c r="O19" s="27"/>
      <c r="P19" s="118"/>
      <c r="Q19" s="53" t="s">
        <v>80</v>
      </c>
      <c r="R19" s="28">
        <v>41738</v>
      </c>
      <c r="S19" s="24">
        <v>1.3194444444444399E-2</v>
      </c>
      <c r="T19" s="76">
        <v>1</v>
      </c>
      <c r="U19" s="76">
        <v>1</v>
      </c>
      <c r="V19" s="76">
        <v>1</v>
      </c>
      <c r="W19" s="76">
        <v>1</v>
      </c>
      <c r="X19" s="76">
        <v>1</v>
      </c>
      <c r="Y19" s="77" t="s">
        <v>297</v>
      </c>
      <c r="Z19" s="77" t="s">
        <v>296</v>
      </c>
      <c r="AB19" s="111"/>
    </row>
    <row r="20" spans="1:28" x14ac:dyDescent="0.2">
      <c r="A20" s="30"/>
      <c r="B20" s="30"/>
      <c r="C20" s="30"/>
      <c r="D20" s="31">
        <v>1.7060185185185185E-2</v>
      </c>
      <c r="E20" s="29">
        <v>4</v>
      </c>
      <c r="F20" s="147" t="s">
        <v>284</v>
      </c>
      <c r="G20" s="53" t="s">
        <v>48</v>
      </c>
      <c r="H20" s="96">
        <v>1.0115740740740741E-2</v>
      </c>
      <c r="I20" s="110"/>
      <c r="J20" s="27"/>
      <c r="K20" s="118"/>
      <c r="L20" s="27"/>
      <c r="M20" s="27"/>
      <c r="N20" s="26">
        <v>0</v>
      </c>
      <c r="O20" s="27"/>
      <c r="P20" s="27"/>
      <c r="Q20" s="53" t="s">
        <v>80</v>
      </c>
      <c r="R20" s="28">
        <v>41738</v>
      </c>
      <c r="S20" s="24">
        <v>6.9444444444444449E-3</v>
      </c>
      <c r="T20" s="76">
        <v>1</v>
      </c>
      <c r="U20" s="76">
        <v>1</v>
      </c>
      <c r="V20" s="76">
        <v>1</v>
      </c>
      <c r="W20" s="76">
        <v>1</v>
      </c>
      <c r="X20" s="76">
        <v>1</v>
      </c>
      <c r="Y20" s="77" t="s">
        <v>298</v>
      </c>
      <c r="Z20" s="77" t="s">
        <v>294</v>
      </c>
      <c r="AB20" s="111"/>
    </row>
    <row r="21" spans="1:28" x14ac:dyDescent="0.2">
      <c r="A21" s="30"/>
      <c r="B21" s="30"/>
      <c r="C21" s="30"/>
      <c r="D21" s="31">
        <v>2.4814814814814817E-2</v>
      </c>
      <c r="E21" s="29">
        <v>5</v>
      </c>
      <c r="F21" s="53" t="s">
        <v>220</v>
      </c>
      <c r="G21" s="53" t="s">
        <v>30</v>
      </c>
      <c r="H21" s="96">
        <v>1.0231481481481517E-2</v>
      </c>
      <c r="I21" s="110"/>
      <c r="J21" s="27"/>
      <c r="K21" s="118"/>
      <c r="L21" s="27"/>
      <c r="M21" s="27"/>
      <c r="N21" s="26">
        <v>0</v>
      </c>
      <c r="O21" s="27"/>
      <c r="P21" s="118"/>
      <c r="Q21" s="53" t="s">
        <v>80</v>
      </c>
      <c r="R21" s="28">
        <v>41738</v>
      </c>
      <c r="S21" s="24">
        <v>1.4583333333333301E-2</v>
      </c>
      <c r="T21" s="76">
        <v>1</v>
      </c>
      <c r="U21" s="76">
        <v>1</v>
      </c>
      <c r="V21" s="76">
        <v>1</v>
      </c>
      <c r="W21" s="76">
        <v>1</v>
      </c>
      <c r="X21" s="76">
        <v>1</v>
      </c>
      <c r="Y21" s="77" t="s">
        <v>299</v>
      </c>
      <c r="Z21" s="77" t="s">
        <v>260</v>
      </c>
      <c r="AB21" s="111"/>
    </row>
    <row r="22" spans="1:28" x14ac:dyDescent="0.2">
      <c r="A22" s="5"/>
      <c r="B22" s="5"/>
      <c r="C22" s="5"/>
      <c r="D22" s="31">
        <v>2.7025462962962959E-2</v>
      </c>
      <c r="E22" s="29">
        <v>6</v>
      </c>
      <c r="F22" s="53" t="s">
        <v>189</v>
      </c>
      <c r="G22" s="53" t="s">
        <v>287</v>
      </c>
      <c r="H22" s="96">
        <v>1.0358796296296359E-2</v>
      </c>
      <c r="I22" s="110"/>
      <c r="J22" s="27"/>
      <c r="K22" s="118"/>
      <c r="L22" s="27"/>
      <c r="M22" s="27"/>
      <c r="N22" s="26">
        <v>0</v>
      </c>
      <c r="O22" s="27"/>
      <c r="P22" s="118"/>
      <c r="Q22" s="53" t="s">
        <v>80</v>
      </c>
      <c r="R22" s="28">
        <v>41738</v>
      </c>
      <c r="S22" s="24">
        <v>1.6666666666666601E-2</v>
      </c>
      <c r="T22" s="76">
        <v>1</v>
      </c>
      <c r="U22" s="76">
        <v>1</v>
      </c>
      <c r="V22" s="76">
        <v>1</v>
      </c>
      <c r="W22" s="76">
        <v>1</v>
      </c>
      <c r="X22" s="76">
        <v>1</v>
      </c>
      <c r="Y22" s="77" t="s">
        <v>300</v>
      </c>
      <c r="Z22" s="77" t="s">
        <v>301</v>
      </c>
      <c r="AB22" s="111"/>
    </row>
    <row r="23" spans="1:28" x14ac:dyDescent="0.2">
      <c r="A23" s="30">
        <v>1.0520833333333333E-2</v>
      </c>
      <c r="B23" s="30">
        <v>1.5995370370370372E-2</v>
      </c>
      <c r="C23" s="23">
        <v>2.6967592592592798E-3</v>
      </c>
      <c r="D23" s="31">
        <v>1.5949074074074074E-2</v>
      </c>
      <c r="E23" s="29">
        <v>7</v>
      </c>
      <c r="F23" s="119" t="s">
        <v>37</v>
      </c>
      <c r="G23" s="119" t="s">
        <v>23</v>
      </c>
      <c r="H23" s="96">
        <v>1.0393518518518517E-2</v>
      </c>
      <c r="I23" s="110">
        <v>1</v>
      </c>
      <c r="J23" s="27"/>
      <c r="K23" s="118"/>
      <c r="L23" s="27">
        <v>18</v>
      </c>
      <c r="M23" s="27"/>
      <c r="N23" s="26">
        <v>7.6967592592592374E-3</v>
      </c>
      <c r="O23" s="27"/>
      <c r="P23" s="27"/>
      <c r="Q23" s="53" t="s">
        <v>80</v>
      </c>
      <c r="R23" s="28">
        <v>41738</v>
      </c>
      <c r="S23" s="24">
        <v>5.5555555555555558E-3</v>
      </c>
      <c r="T23" s="76">
        <v>1</v>
      </c>
      <c r="U23" s="76">
        <v>1</v>
      </c>
      <c r="V23" s="76">
        <v>1</v>
      </c>
      <c r="W23" s="76">
        <v>1</v>
      </c>
      <c r="X23" s="76">
        <v>1</v>
      </c>
      <c r="Y23" s="77" t="s">
        <v>302</v>
      </c>
      <c r="Z23" s="77" t="s">
        <v>303</v>
      </c>
      <c r="AB23" s="111"/>
    </row>
    <row r="24" spans="1:28" x14ac:dyDescent="0.2">
      <c r="A24" s="30"/>
      <c r="B24" s="30"/>
      <c r="C24" s="23"/>
      <c r="D24" s="31">
        <v>1.8900462962962963E-2</v>
      </c>
      <c r="E24" s="29">
        <v>8</v>
      </c>
      <c r="F24" s="53" t="s">
        <v>288</v>
      </c>
      <c r="G24" s="147" t="s">
        <v>290</v>
      </c>
      <c r="H24" s="96">
        <v>1.0567129629629629E-2</v>
      </c>
      <c r="I24" s="110"/>
      <c r="J24" s="27"/>
      <c r="K24" s="118"/>
      <c r="L24" s="27"/>
      <c r="M24" s="27"/>
      <c r="N24" s="26">
        <v>0</v>
      </c>
      <c r="O24" s="27"/>
      <c r="P24" s="27"/>
      <c r="Q24" s="53" t="s">
        <v>80</v>
      </c>
      <c r="R24" s="28">
        <v>41738</v>
      </c>
      <c r="S24" s="24">
        <v>8.3333333333333332E-3</v>
      </c>
      <c r="T24" s="76">
        <v>1</v>
      </c>
      <c r="U24" s="76">
        <v>1</v>
      </c>
      <c r="V24" s="76">
        <v>1</v>
      </c>
      <c r="W24" s="76">
        <v>1</v>
      </c>
      <c r="X24" s="76">
        <v>1</v>
      </c>
      <c r="Y24" s="77" t="s">
        <v>304</v>
      </c>
      <c r="Z24" s="77" t="s">
        <v>305</v>
      </c>
      <c r="AB24" s="111"/>
    </row>
    <row r="25" spans="1:28" x14ac:dyDescent="0.2">
      <c r="A25" s="30">
        <v>1.1064814814814814E-2</v>
      </c>
      <c r="B25" s="30">
        <v>1.6782407407407409E-2</v>
      </c>
      <c r="C25" s="23">
        <v>3.2060185185184601E-3</v>
      </c>
      <c r="D25" s="31">
        <v>2.6863425925925926E-2</v>
      </c>
      <c r="E25" s="29">
        <v>9</v>
      </c>
      <c r="F25" s="119" t="s">
        <v>29</v>
      </c>
      <c r="G25" s="53" t="s">
        <v>28</v>
      </c>
      <c r="H25" s="96">
        <v>1.0891203703703726E-2</v>
      </c>
      <c r="I25" s="110"/>
      <c r="J25" s="27"/>
      <c r="K25" s="27"/>
      <c r="L25" s="118"/>
      <c r="M25" s="27"/>
      <c r="N25" s="26">
        <v>7.6851851851852653E-3</v>
      </c>
      <c r="O25" s="27"/>
      <c r="P25" s="118"/>
      <c r="Q25" s="53" t="s">
        <v>80</v>
      </c>
      <c r="R25" s="28">
        <v>41738</v>
      </c>
      <c r="S25" s="24">
        <v>1.59722222222222E-2</v>
      </c>
      <c r="T25" s="76">
        <v>1</v>
      </c>
      <c r="U25" s="76">
        <v>1</v>
      </c>
      <c r="V25" s="76">
        <v>1</v>
      </c>
      <c r="W25" s="76">
        <v>1</v>
      </c>
      <c r="X25" s="76">
        <v>1</v>
      </c>
      <c r="Y25" s="77" t="s">
        <v>306</v>
      </c>
      <c r="Z25" s="77" t="s">
        <v>307</v>
      </c>
      <c r="AB25" s="111"/>
    </row>
    <row r="26" spans="1:28" x14ac:dyDescent="0.2">
      <c r="A26" s="30">
        <v>1.1076388888888887E-2</v>
      </c>
      <c r="B26" s="30">
        <v>1.6250000000000001E-2</v>
      </c>
      <c r="C26" s="23">
        <v>3.2175925925925302E-3</v>
      </c>
      <c r="D26" s="31">
        <v>2.0254629629629629E-2</v>
      </c>
      <c r="E26" s="29">
        <v>10</v>
      </c>
      <c r="F26" s="119" t="s">
        <v>39</v>
      </c>
      <c r="G26" s="119" t="s">
        <v>23</v>
      </c>
      <c r="H26" s="96">
        <v>1.1226851851851852E-2</v>
      </c>
      <c r="I26" s="110"/>
      <c r="J26" s="27"/>
      <c r="K26" s="27"/>
      <c r="L26" s="27">
        <v>14</v>
      </c>
      <c r="M26" s="27"/>
      <c r="N26" s="26">
        <v>8.0092592592593218E-3</v>
      </c>
      <c r="O26" s="27"/>
      <c r="P26" s="27"/>
      <c r="Q26" s="53" t="s">
        <v>80</v>
      </c>
      <c r="R26" s="28">
        <v>41738</v>
      </c>
      <c r="S26" s="24">
        <v>9.0277777777777769E-3</v>
      </c>
      <c r="T26" s="76">
        <v>1</v>
      </c>
      <c r="U26" s="76">
        <v>1</v>
      </c>
      <c r="V26" s="76">
        <v>1</v>
      </c>
      <c r="W26" s="76">
        <v>1</v>
      </c>
      <c r="X26" s="76">
        <v>1</v>
      </c>
      <c r="Y26" s="77" t="s">
        <v>308</v>
      </c>
      <c r="Z26" s="77" t="s">
        <v>309</v>
      </c>
      <c r="AB26" s="111"/>
    </row>
    <row r="27" spans="1:28" x14ac:dyDescent="0.2">
      <c r="A27" s="30"/>
      <c r="B27" s="30"/>
      <c r="C27" s="30"/>
      <c r="D27" s="31">
        <v>2.165509259259259E-2</v>
      </c>
      <c r="E27" s="29">
        <v>11</v>
      </c>
      <c r="F27" s="108" t="s">
        <v>154</v>
      </c>
      <c r="G27" s="108" t="s">
        <v>34</v>
      </c>
      <c r="H27" s="96">
        <v>1.1238425925925926E-2</v>
      </c>
      <c r="I27" s="110"/>
      <c r="J27" s="27"/>
      <c r="K27" s="118"/>
      <c r="L27" s="27"/>
      <c r="M27" s="27"/>
      <c r="N27" s="26">
        <v>0</v>
      </c>
      <c r="O27" s="27"/>
      <c r="P27" s="27"/>
      <c r="Q27" s="53" t="s">
        <v>80</v>
      </c>
      <c r="R27" s="28">
        <v>41738</v>
      </c>
      <c r="S27" s="24">
        <v>1.0416666666666664E-2</v>
      </c>
      <c r="T27" s="76">
        <v>1</v>
      </c>
      <c r="U27" s="76">
        <v>1</v>
      </c>
      <c r="V27" s="76">
        <v>1</v>
      </c>
      <c r="W27" s="76">
        <v>1</v>
      </c>
      <c r="X27" s="76">
        <v>1</v>
      </c>
      <c r="Y27" s="77" t="s">
        <v>310</v>
      </c>
      <c r="Z27" s="77" t="s">
        <v>296</v>
      </c>
      <c r="AB27" s="111"/>
    </row>
    <row r="28" spans="1:28" x14ac:dyDescent="0.2">
      <c r="A28" s="30"/>
      <c r="B28" s="30"/>
      <c r="C28" s="30"/>
      <c r="D28" s="31">
        <v>2.2430555555555554E-2</v>
      </c>
      <c r="E28" s="29">
        <v>12</v>
      </c>
      <c r="F28" s="53" t="s">
        <v>170</v>
      </c>
      <c r="G28" s="53" t="s">
        <v>291</v>
      </c>
      <c r="H28" s="96">
        <v>1.1319444444444446E-2</v>
      </c>
      <c r="I28" s="110"/>
      <c r="J28" s="118"/>
      <c r="K28" s="118"/>
      <c r="L28" s="27"/>
      <c r="M28" s="27"/>
      <c r="N28" s="26">
        <v>0</v>
      </c>
      <c r="O28" s="27"/>
      <c r="P28" s="27"/>
      <c r="Q28" s="53" t="s">
        <v>80</v>
      </c>
      <c r="R28" s="28">
        <v>41738</v>
      </c>
      <c r="S28" s="24">
        <v>1.1111111111111108E-2</v>
      </c>
      <c r="T28" s="76">
        <v>1</v>
      </c>
      <c r="U28" s="76">
        <v>1</v>
      </c>
      <c r="V28" s="76">
        <v>1</v>
      </c>
      <c r="W28" s="76">
        <v>1</v>
      </c>
      <c r="X28" s="76">
        <v>1</v>
      </c>
      <c r="Y28" s="77" t="s">
        <v>311</v>
      </c>
      <c r="Z28" s="77" t="s">
        <v>296</v>
      </c>
      <c r="AB28" s="111"/>
    </row>
    <row r="29" spans="1:28" x14ac:dyDescent="0.2">
      <c r="A29" s="30"/>
      <c r="B29" s="30"/>
      <c r="C29" s="23"/>
      <c r="D29" s="31">
        <v>1.6203703703703703E-2</v>
      </c>
      <c r="E29" s="29">
        <v>13</v>
      </c>
      <c r="F29" s="147" t="s">
        <v>282</v>
      </c>
      <c r="G29" s="53" t="s">
        <v>283</v>
      </c>
      <c r="H29" s="96">
        <v>1.1342592592592592E-2</v>
      </c>
      <c r="I29" s="110"/>
      <c r="J29" s="27"/>
      <c r="K29" s="118"/>
      <c r="L29" s="27"/>
      <c r="M29" s="27"/>
      <c r="N29" s="26">
        <v>0</v>
      </c>
      <c r="O29" s="27"/>
      <c r="P29" s="27"/>
      <c r="Q29" s="53" t="s">
        <v>80</v>
      </c>
      <c r="R29" s="28">
        <v>41738</v>
      </c>
      <c r="S29" s="24">
        <v>4.8611111111111112E-3</v>
      </c>
      <c r="T29" s="76">
        <v>1</v>
      </c>
      <c r="U29" s="76">
        <v>1</v>
      </c>
      <c r="V29" s="76">
        <v>1</v>
      </c>
      <c r="W29" s="76">
        <v>1</v>
      </c>
      <c r="X29" s="76">
        <v>1</v>
      </c>
      <c r="Y29" s="77" t="s">
        <v>312</v>
      </c>
      <c r="Z29" s="77" t="s">
        <v>313</v>
      </c>
      <c r="AB29" s="111"/>
    </row>
    <row r="30" spans="1:28" x14ac:dyDescent="0.2">
      <c r="A30" s="30"/>
      <c r="B30" s="30"/>
      <c r="C30" s="30"/>
      <c r="D30" s="31">
        <v>2.3946759259259261E-2</v>
      </c>
      <c r="E30" s="29">
        <v>14</v>
      </c>
      <c r="F30" s="53" t="s">
        <v>159</v>
      </c>
      <c r="G30" s="53" t="s">
        <v>34</v>
      </c>
      <c r="H30" s="96">
        <v>1.1446759259259261E-2</v>
      </c>
      <c r="I30" s="110"/>
      <c r="J30" s="118"/>
      <c r="K30" s="118"/>
      <c r="L30" s="27"/>
      <c r="M30" s="27"/>
      <c r="N30" s="26">
        <v>0</v>
      </c>
      <c r="O30" s="27"/>
      <c r="P30" s="27"/>
      <c r="Q30" s="53" t="s">
        <v>80</v>
      </c>
      <c r="R30" s="28">
        <v>41738</v>
      </c>
      <c r="S30" s="24">
        <v>1.2500000000000001E-2</v>
      </c>
      <c r="T30" s="76">
        <v>1</v>
      </c>
      <c r="U30" s="76">
        <v>1</v>
      </c>
      <c r="V30" s="76">
        <v>1</v>
      </c>
      <c r="W30" s="76">
        <v>1</v>
      </c>
      <c r="X30" s="76">
        <v>1</v>
      </c>
      <c r="Y30" s="77" t="s">
        <v>314</v>
      </c>
      <c r="Z30" s="77" t="s">
        <v>296</v>
      </c>
      <c r="AB30" s="111"/>
    </row>
    <row r="31" spans="1:28" x14ac:dyDescent="0.2">
      <c r="A31" s="30"/>
      <c r="B31" s="30"/>
      <c r="C31" s="30"/>
      <c r="D31" s="31">
        <v>2.5347222222222219E-2</v>
      </c>
      <c r="E31" s="29">
        <v>15</v>
      </c>
      <c r="F31" s="147" t="s">
        <v>286</v>
      </c>
      <c r="G31" s="53" t="s">
        <v>34</v>
      </c>
      <c r="H31" s="96">
        <v>1.1458333333333419E-2</v>
      </c>
      <c r="I31" s="110"/>
      <c r="J31" s="27"/>
      <c r="K31" s="27"/>
      <c r="L31" s="27"/>
      <c r="M31" s="27"/>
      <c r="N31" s="26">
        <v>0</v>
      </c>
      <c r="O31" s="27"/>
      <c r="P31" s="118"/>
      <c r="Q31" s="53" t="s">
        <v>80</v>
      </c>
      <c r="R31" s="28">
        <v>41738</v>
      </c>
      <c r="S31" s="24">
        <v>1.38888888888888E-2</v>
      </c>
      <c r="T31" s="76">
        <v>1</v>
      </c>
      <c r="U31" s="76">
        <v>1</v>
      </c>
      <c r="V31" s="76">
        <v>1</v>
      </c>
      <c r="W31" s="76">
        <v>1</v>
      </c>
      <c r="X31" s="76">
        <v>1</v>
      </c>
      <c r="Y31" s="77" t="s">
        <v>315</v>
      </c>
      <c r="Z31" s="77" t="s">
        <v>316</v>
      </c>
      <c r="AB31" s="111"/>
    </row>
    <row r="32" spans="1:28" x14ac:dyDescent="0.2">
      <c r="A32" s="30">
        <v>1.074074074074074E-2</v>
      </c>
      <c r="B32" s="30">
        <v>1.6192129629629629E-2</v>
      </c>
      <c r="C32" s="23">
        <v>2.9050925925925902E-3</v>
      </c>
      <c r="D32" s="31">
        <v>1.7754629629629631E-2</v>
      </c>
      <c r="E32" s="29">
        <v>16</v>
      </c>
      <c r="F32" s="119" t="s">
        <v>32</v>
      </c>
      <c r="G32" s="119" t="s">
        <v>23</v>
      </c>
      <c r="H32" s="96">
        <v>1.150462962962963E-2</v>
      </c>
      <c r="I32" s="110"/>
      <c r="J32" s="27"/>
      <c r="K32" s="118"/>
      <c r="L32" s="27">
        <v>11</v>
      </c>
      <c r="M32" s="27"/>
      <c r="N32" s="26">
        <v>8.5995370370370409E-3</v>
      </c>
      <c r="O32" s="27"/>
      <c r="P32" s="27"/>
      <c r="Q32" s="53" t="s">
        <v>80</v>
      </c>
      <c r="R32" s="28">
        <v>41738</v>
      </c>
      <c r="S32" s="24">
        <v>6.2500000000000003E-3</v>
      </c>
      <c r="T32" s="76">
        <v>2</v>
      </c>
      <c r="U32" s="76">
        <v>1</v>
      </c>
      <c r="V32" s="76">
        <v>1</v>
      </c>
      <c r="W32" s="76">
        <v>1</v>
      </c>
      <c r="X32" s="76">
        <v>1</v>
      </c>
      <c r="Y32" s="77" t="s">
        <v>317</v>
      </c>
      <c r="Z32" s="77" t="s">
        <v>333</v>
      </c>
      <c r="AB32" s="111"/>
    </row>
    <row r="33" spans="1:28" x14ac:dyDescent="0.2">
      <c r="A33" s="30">
        <v>1.2395833333333335E-2</v>
      </c>
      <c r="B33" s="30">
        <v>1.8298611111111113E-2</v>
      </c>
      <c r="C33" s="23">
        <v>4.4444444444444401E-3</v>
      </c>
      <c r="D33" s="31">
        <v>1.5671296296296298E-2</v>
      </c>
      <c r="E33" s="29">
        <v>16</v>
      </c>
      <c r="F33" s="119" t="s">
        <v>292</v>
      </c>
      <c r="G33" s="119" t="s">
        <v>23</v>
      </c>
      <c r="H33" s="96">
        <v>1.1504629629629632E-2</v>
      </c>
      <c r="I33" s="110">
        <v>1</v>
      </c>
      <c r="J33" s="27"/>
      <c r="K33" s="118"/>
      <c r="L33" s="27">
        <v>20</v>
      </c>
      <c r="M33" s="27"/>
      <c r="N33" s="26">
        <v>7.0601851851851919E-3</v>
      </c>
      <c r="O33" s="27"/>
      <c r="P33" s="27"/>
      <c r="Q33" s="53" t="s">
        <v>80</v>
      </c>
      <c r="R33" s="28">
        <v>41738</v>
      </c>
      <c r="S33" s="24">
        <v>4.1666666666666666E-3</v>
      </c>
      <c r="T33" s="76">
        <v>2</v>
      </c>
      <c r="U33" s="76">
        <v>1</v>
      </c>
      <c r="V33" s="76">
        <v>1</v>
      </c>
      <c r="W33" s="76">
        <v>1</v>
      </c>
      <c r="X33" s="76">
        <v>1</v>
      </c>
      <c r="Y33" s="77" t="s">
        <v>317</v>
      </c>
      <c r="Z33" s="77" t="s">
        <v>318</v>
      </c>
      <c r="AB33" s="111"/>
    </row>
    <row r="34" spans="1:28" x14ac:dyDescent="0.2">
      <c r="A34" s="30">
        <v>1.1041666666666667E-2</v>
      </c>
      <c r="B34" s="30">
        <v>1.7175925925925924E-2</v>
      </c>
      <c r="C34" s="23">
        <v>3.1828703703703199E-3</v>
      </c>
      <c r="D34" s="31">
        <v>2.3379629629629629E-2</v>
      </c>
      <c r="E34" s="29">
        <v>17</v>
      </c>
      <c r="F34" s="119" t="s">
        <v>157</v>
      </c>
      <c r="G34" s="119" t="s">
        <v>23</v>
      </c>
      <c r="H34" s="96">
        <v>1.1574074074074129E-2</v>
      </c>
      <c r="I34" s="110"/>
      <c r="J34" s="27"/>
      <c r="K34" s="118"/>
      <c r="L34" s="27">
        <v>13</v>
      </c>
      <c r="M34" s="27"/>
      <c r="N34" s="26">
        <v>8.3912037037038086E-3</v>
      </c>
      <c r="O34" s="27"/>
      <c r="P34" s="118"/>
      <c r="Q34" s="53" t="s">
        <v>80</v>
      </c>
      <c r="R34" s="28">
        <v>41738</v>
      </c>
      <c r="S34" s="24">
        <v>1.18055555555555E-2</v>
      </c>
      <c r="T34" s="76">
        <v>1</v>
      </c>
      <c r="U34" s="76">
        <v>1</v>
      </c>
      <c r="V34" s="76">
        <v>1</v>
      </c>
      <c r="W34" s="76">
        <v>1</v>
      </c>
      <c r="X34" s="76">
        <v>1</v>
      </c>
      <c r="Y34" s="77" t="s">
        <v>319</v>
      </c>
      <c r="Z34" s="77" t="s">
        <v>320</v>
      </c>
      <c r="AB34" s="111"/>
    </row>
    <row r="35" spans="1:28" x14ac:dyDescent="0.2">
      <c r="A35" s="30">
        <v>1.1041666666666667E-2</v>
      </c>
      <c r="B35" s="30">
        <v>1.7384259259259262E-2</v>
      </c>
      <c r="C35" s="23">
        <v>3.1828703703703199E-3</v>
      </c>
      <c r="D35" s="31">
        <v>2.7013888888888889E-2</v>
      </c>
      <c r="E35" s="29">
        <v>18</v>
      </c>
      <c r="F35" s="119" t="s">
        <v>332</v>
      </c>
      <c r="G35" s="119" t="s">
        <v>23</v>
      </c>
      <c r="H35" s="96">
        <v>1.173611111111119E-2</v>
      </c>
      <c r="I35" s="110"/>
      <c r="J35" s="27"/>
      <c r="K35" s="27"/>
      <c r="L35" s="27">
        <v>12</v>
      </c>
      <c r="M35" s="27"/>
      <c r="N35" s="26">
        <v>8.5532407407408698E-3</v>
      </c>
      <c r="O35" s="27"/>
      <c r="P35" s="27"/>
      <c r="Q35" s="53" t="s">
        <v>80</v>
      </c>
      <c r="R35" s="28">
        <v>41738</v>
      </c>
      <c r="S35" s="24">
        <v>1.5277777777777699E-2</v>
      </c>
      <c r="T35" s="76">
        <v>1</v>
      </c>
      <c r="U35" s="76">
        <v>1</v>
      </c>
      <c r="V35" s="76">
        <v>1</v>
      </c>
      <c r="W35" s="76">
        <v>1</v>
      </c>
      <c r="X35" s="76">
        <v>1</v>
      </c>
      <c r="Y35" s="77" t="s">
        <v>321</v>
      </c>
      <c r="Z35" s="77" t="s">
        <v>334</v>
      </c>
      <c r="AB35" s="111"/>
    </row>
    <row r="36" spans="1:28" x14ac:dyDescent="0.2">
      <c r="A36" s="30">
        <v>1.2233796296296296E-2</v>
      </c>
      <c r="B36" s="30">
        <v>1.7384259259259262E-2</v>
      </c>
      <c r="C36" s="23">
        <v>4.2939814814814802E-3</v>
      </c>
      <c r="D36" s="31">
        <v>2.148148148148148E-2</v>
      </c>
      <c r="E36" s="29">
        <v>19</v>
      </c>
      <c r="F36" s="119" t="s">
        <v>38</v>
      </c>
      <c r="G36" s="119" t="s">
        <v>23</v>
      </c>
      <c r="H36" s="96">
        <v>1.1759259259259257E-2</v>
      </c>
      <c r="I36" s="110">
        <v>1</v>
      </c>
      <c r="J36" s="27"/>
      <c r="K36" s="118"/>
      <c r="L36" s="27">
        <v>19</v>
      </c>
      <c r="M36" s="27"/>
      <c r="N36" s="26">
        <v>7.4652777777777773E-3</v>
      </c>
      <c r="O36" s="27"/>
      <c r="P36" s="27"/>
      <c r="Q36" s="53" t="s">
        <v>80</v>
      </c>
      <c r="R36" s="28">
        <v>41738</v>
      </c>
      <c r="S36" s="24">
        <v>9.7222222222222224E-3</v>
      </c>
      <c r="T36" s="76">
        <v>1</v>
      </c>
      <c r="U36" s="76">
        <v>1</v>
      </c>
      <c r="V36" s="76">
        <v>1</v>
      </c>
      <c r="W36" s="76">
        <v>1</v>
      </c>
      <c r="X36" s="76">
        <v>1</v>
      </c>
      <c r="Y36" s="77" t="s">
        <v>322</v>
      </c>
      <c r="Z36" s="77" t="s">
        <v>323</v>
      </c>
      <c r="AB36" s="111"/>
    </row>
    <row r="37" spans="1:28" x14ac:dyDescent="0.2">
      <c r="A37" s="30">
        <v>1.2106481481481482E-2</v>
      </c>
      <c r="B37" s="30">
        <v>1.7789351851851851E-2</v>
      </c>
      <c r="C37" s="23">
        <v>4.1782407407407402E-3</v>
      </c>
      <c r="D37" s="31">
        <v>1.2615740740740742E-2</v>
      </c>
      <c r="E37" s="29">
        <v>20</v>
      </c>
      <c r="F37" s="120" t="s">
        <v>33</v>
      </c>
      <c r="G37" s="119" t="s">
        <v>23</v>
      </c>
      <c r="H37" s="96">
        <v>1.1921296296296298E-2</v>
      </c>
      <c r="I37" s="110">
        <v>1</v>
      </c>
      <c r="J37" s="27"/>
      <c r="K37" s="118"/>
      <c r="L37" s="27">
        <v>17</v>
      </c>
      <c r="M37" s="27"/>
      <c r="N37" s="26">
        <v>7.7430555555555577E-3</v>
      </c>
      <c r="O37" s="27"/>
      <c r="P37" s="27"/>
      <c r="Q37" s="53" t="s">
        <v>80</v>
      </c>
      <c r="R37" s="28">
        <v>41738</v>
      </c>
      <c r="S37" s="24">
        <v>6.9444444444444447E-4</v>
      </c>
      <c r="T37" s="76">
        <v>1</v>
      </c>
      <c r="U37" s="76">
        <v>1</v>
      </c>
      <c r="V37" s="76">
        <v>1</v>
      </c>
      <c r="W37" s="76">
        <v>1</v>
      </c>
      <c r="X37" s="76">
        <v>1</v>
      </c>
      <c r="Y37" s="77" t="s">
        <v>324</v>
      </c>
      <c r="Z37" s="77" t="s">
        <v>325</v>
      </c>
      <c r="AB37" s="111"/>
    </row>
    <row r="38" spans="1:28" x14ac:dyDescent="0.2">
      <c r="A38" s="30">
        <v>1.2002314814814815E-2</v>
      </c>
      <c r="B38" s="30">
        <v>1.7777777777777778E-2</v>
      </c>
      <c r="C38" s="23">
        <v>4.0740740740740702E-3</v>
      </c>
      <c r="D38" s="31">
        <v>1.4039351851851851E-2</v>
      </c>
      <c r="E38" s="29">
        <v>21</v>
      </c>
      <c r="F38" s="119" t="s">
        <v>40</v>
      </c>
      <c r="G38" s="119" t="s">
        <v>23</v>
      </c>
      <c r="H38" s="96">
        <v>1.1956018518518519E-2</v>
      </c>
      <c r="I38" s="110">
        <v>1</v>
      </c>
      <c r="J38" s="118"/>
      <c r="K38" s="118"/>
      <c r="L38" s="27">
        <v>15</v>
      </c>
      <c r="M38" s="27"/>
      <c r="N38" s="26">
        <v>7.8819444444444484E-3</v>
      </c>
      <c r="O38" s="27"/>
      <c r="P38" s="27"/>
      <c r="Q38" s="53" t="s">
        <v>80</v>
      </c>
      <c r="R38" s="28">
        <v>41738</v>
      </c>
      <c r="S38" s="24">
        <v>2.0833333333333333E-3</v>
      </c>
      <c r="T38" s="76">
        <v>1</v>
      </c>
      <c r="U38" s="76">
        <v>1</v>
      </c>
      <c r="V38" s="76">
        <v>1</v>
      </c>
      <c r="W38" s="76">
        <v>1</v>
      </c>
      <c r="X38" s="76">
        <v>1</v>
      </c>
      <c r="Y38" s="77" t="s">
        <v>326</v>
      </c>
      <c r="Z38" s="77" t="s">
        <v>327</v>
      </c>
      <c r="AB38" s="111"/>
    </row>
    <row r="39" spans="1:28" x14ac:dyDescent="0.2">
      <c r="A39" s="30">
        <v>1.1041666666666667E-2</v>
      </c>
      <c r="B39" s="30">
        <v>1.8298611111111113E-2</v>
      </c>
      <c r="C39" s="23">
        <v>3.1828703703703199E-3</v>
      </c>
      <c r="D39" s="31">
        <v>1.5914351851851853E-2</v>
      </c>
      <c r="E39" s="29">
        <v>22</v>
      </c>
      <c r="F39" s="119" t="s">
        <v>281</v>
      </c>
      <c r="G39" s="119" t="s">
        <v>23</v>
      </c>
      <c r="H39" s="96">
        <v>1.2442129629629631E-2</v>
      </c>
      <c r="I39" s="110"/>
      <c r="J39" s="118"/>
      <c r="K39" s="118"/>
      <c r="L39" s="27">
        <v>10</v>
      </c>
      <c r="M39" s="27"/>
      <c r="N39" s="26">
        <v>9.2592592592593108E-3</v>
      </c>
      <c r="O39" s="27"/>
      <c r="P39" s="27"/>
      <c r="Q39" s="53" t="s">
        <v>80</v>
      </c>
      <c r="R39" s="28">
        <v>41738</v>
      </c>
      <c r="S39" s="24">
        <v>3.472222222222222E-3</v>
      </c>
      <c r="T39" s="76">
        <v>1</v>
      </c>
      <c r="U39" s="76">
        <v>1</v>
      </c>
      <c r="V39" s="76">
        <v>1</v>
      </c>
      <c r="W39" s="76">
        <v>1</v>
      </c>
      <c r="X39" s="76">
        <v>1</v>
      </c>
      <c r="Y39" s="77" t="s">
        <v>328</v>
      </c>
      <c r="Z39" s="77" t="s">
        <v>329</v>
      </c>
      <c r="AB39" s="111"/>
    </row>
    <row r="40" spans="1:28" x14ac:dyDescent="0.2">
      <c r="A40" s="30">
        <v>1.2800925925925926E-2</v>
      </c>
      <c r="B40" s="30">
        <v>1.8506944444444444E-2</v>
      </c>
      <c r="C40" s="23">
        <v>4.8263888888888801E-3</v>
      </c>
      <c r="D40" s="31">
        <v>1.3981481481481482E-2</v>
      </c>
      <c r="E40" s="29">
        <v>23</v>
      </c>
      <c r="F40" s="119" t="s">
        <v>36</v>
      </c>
      <c r="G40" s="119" t="s">
        <v>23</v>
      </c>
      <c r="H40" s="96">
        <v>1.2592592592592593E-2</v>
      </c>
      <c r="I40" s="110">
        <v>1</v>
      </c>
      <c r="J40" s="27"/>
      <c r="K40" s="118"/>
      <c r="L40" s="27">
        <v>16</v>
      </c>
      <c r="M40" s="27"/>
      <c r="N40" s="26">
        <v>7.7662037037037127E-3</v>
      </c>
      <c r="O40" s="27"/>
      <c r="P40" s="27"/>
      <c r="Q40" s="53" t="s">
        <v>80</v>
      </c>
      <c r="R40" s="28">
        <v>41738</v>
      </c>
      <c r="S40" s="24">
        <v>1.3888888888888889E-3</v>
      </c>
      <c r="T40" s="76">
        <v>1</v>
      </c>
      <c r="U40" s="76">
        <v>1</v>
      </c>
      <c r="V40" s="76">
        <v>1</v>
      </c>
      <c r="W40" s="76">
        <v>1</v>
      </c>
      <c r="X40" s="76">
        <v>1</v>
      </c>
      <c r="Y40" s="77" t="s">
        <v>330</v>
      </c>
      <c r="Z40" s="77" t="s">
        <v>331</v>
      </c>
      <c r="AB40" s="111"/>
    </row>
    <row r="41" spans="1:28" x14ac:dyDescent="0.2">
      <c r="A41" s="30"/>
      <c r="B41" s="30"/>
      <c r="C41" s="30"/>
      <c r="D41" s="30">
        <v>3.6828703703703704E-2</v>
      </c>
      <c r="E41" s="110">
        <v>1</v>
      </c>
      <c r="F41" s="147" t="s">
        <v>160</v>
      </c>
      <c r="G41" s="147" t="s">
        <v>196</v>
      </c>
      <c r="H41" s="96">
        <v>1.5300925925926002E-2</v>
      </c>
      <c r="I41" s="29"/>
      <c r="J41" s="27"/>
      <c r="K41" s="27"/>
      <c r="L41" s="27"/>
      <c r="M41" s="27"/>
      <c r="N41" s="26">
        <v>0</v>
      </c>
      <c r="O41" s="27"/>
      <c r="P41" s="118"/>
      <c r="Q41" t="s">
        <v>27</v>
      </c>
      <c r="R41" s="28">
        <v>41745</v>
      </c>
      <c r="S41" s="24">
        <v>2.1527777777777701E-2</v>
      </c>
      <c r="T41" s="76">
        <v>1</v>
      </c>
      <c r="U41" s="76">
        <v>1</v>
      </c>
      <c r="V41" s="76">
        <v>1</v>
      </c>
      <c r="W41" s="76">
        <v>1</v>
      </c>
      <c r="X41" s="76">
        <v>1</v>
      </c>
      <c r="Y41" s="77" t="s">
        <v>342</v>
      </c>
      <c r="Z41" s="77" t="s">
        <v>343</v>
      </c>
      <c r="AB41" s="111"/>
    </row>
    <row r="42" spans="1:28" x14ac:dyDescent="0.2">
      <c r="A42" s="5"/>
      <c r="B42" s="5"/>
      <c r="C42" s="5"/>
      <c r="D42" s="30">
        <v>2.990740740740741E-2</v>
      </c>
      <c r="E42" s="110">
        <v>2</v>
      </c>
      <c r="F42" s="147" t="s">
        <v>195</v>
      </c>
      <c r="G42" s="147" t="s">
        <v>48</v>
      </c>
      <c r="H42" s="96">
        <v>1.532407407407411E-2</v>
      </c>
      <c r="I42" s="29"/>
      <c r="J42" s="27"/>
      <c r="K42" s="27"/>
      <c r="L42" s="27"/>
      <c r="M42" s="27"/>
      <c r="N42" s="26">
        <v>0</v>
      </c>
      <c r="O42" s="27"/>
      <c r="P42" s="27"/>
      <c r="Q42" t="s">
        <v>27</v>
      </c>
      <c r="R42" s="28">
        <v>41745</v>
      </c>
      <c r="S42" s="24">
        <v>1.4583333333333301E-2</v>
      </c>
      <c r="T42" s="76">
        <v>1</v>
      </c>
      <c r="U42" s="76">
        <v>1</v>
      </c>
      <c r="V42" s="76">
        <v>1</v>
      </c>
      <c r="W42" s="76">
        <v>1</v>
      </c>
      <c r="X42" s="76">
        <v>1</v>
      </c>
      <c r="Y42" s="77" t="s">
        <v>344</v>
      </c>
      <c r="Z42" s="77" t="s">
        <v>294</v>
      </c>
      <c r="AB42" s="111"/>
    </row>
    <row r="43" spans="1:28" x14ac:dyDescent="0.2">
      <c r="A43" s="30"/>
      <c r="B43" s="30"/>
      <c r="C43" s="23"/>
      <c r="D43" s="30">
        <v>2.3750000000000004E-2</v>
      </c>
      <c r="E43" s="110">
        <v>3</v>
      </c>
      <c r="F43" s="147" t="s">
        <v>57</v>
      </c>
      <c r="G43" s="147" t="s">
        <v>290</v>
      </c>
      <c r="H43" s="96">
        <v>1.6111111111111114E-2</v>
      </c>
      <c r="I43" s="29"/>
      <c r="J43" s="27"/>
      <c r="K43" s="27"/>
      <c r="L43" s="27"/>
      <c r="M43" s="27"/>
      <c r="N43" s="26">
        <v>0</v>
      </c>
      <c r="O43" s="27"/>
      <c r="P43" s="27"/>
      <c r="Q43" t="s">
        <v>27</v>
      </c>
      <c r="R43" s="28">
        <v>41745</v>
      </c>
      <c r="S43" s="24">
        <v>7.6388888888888886E-3</v>
      </c>
      <c r="T43" s="76">
        <v>1</v>
      </c>
      <c r="U43" s="76">
        <v>1</v>
      </c>
      <c r="V43" s="76">
        <v>1</v>
      </c>
      <c r="W43" s="76">
        <v>1</v>
      </c>
      <c r="X43" s="76">
        <v>1</v>
      </c>
      <c r="Y43" s="77" t="s">
        <v>345</v>
      </c>
      <c r="Z43" s="77" t="s">
        <v>305</v>
      </c>
      <c r="AB43" s="111"/>
    </row>
    <row r="44" spans="1:28" x14ac:dyDescent="0.2">
      <c r="A44" s="5"/>
      <c r="B44" s="5"/>
      <c r="C44" s="5"/>
      <c r="D44" s="30">
        <v>4.2083333333333334E-2</v>
      </c>
      <c r="E44" s="110">
        <v>4</v>
      </c>
      <c r="F44" s="147" t="s">
        <v>44</v>
      </c>
      <c r="G44" s="147" t="s">
        <v>30</v>
      </c>
      <c r="H44" s="96">
        <v>1.6388888888888932E-2</v>
      </c>
      <c r="I44" s="29"/>
      <c r="J44" s="27"/>
      <c r="K44" s="27"/>
      <c r="L44" s="27"/>
      <c r="M44" s="27"/>
      <c r="N44" s="26">
        <v>0</v>
      </c>
      <c r="O44" s="27"/>
      <c r="P44" s="118"/>
      <c r="Q44" t="s">
        <v>27</v>
      </c>
      <c r="R44" s="28">
        <v>41745</v>
      </c>
      <c r="S44" s="24">
        <v>2.5694444444444402E-2</v>
      </c>
      <c r="T44" s="76">
        <v>1</v>
      </c>
      <c r="U44" s="76">
        <v>1</v>
      </c>
      <c r="V44" s="76">
        <v>1</v>
      </c>
      <c r="W44" s="76">
        <v>1</v>
      </c>
      <c r="X44" s="76">
        <v>1</v>
      </c>
      <c r="Y44" s="77" t="s">
        <v>346</v>
      </c>
      <c r="Z44" s="77" t="s">
        <v>260</v>
      </c>
      <c r="AB44" s="111"/>
    </row>
    <row r="45" spans="1:28" x14ac:dyDescent="0.2">
      <c r="A45" s="5"/>
      <c r="B45" s="5"/>
      <c r="C45" s="5"/>
      <c r="D45" s="30">
        <v>2.9756944444444447E-2</v>
      </c>
      <c r="E45" s="110">
        <v>5</v>
      </c>
      <c r="F45" s="147" t="s">
        <v>47</v>
      </c>
      <c r="G45" s="147" t="s">
        <v>48</v>
      </c>
      <c r="H45" s="96">
        <v>1.6562500000000049E-2</v>
      </c>
      <c r="I45" s="29"/>
      <c r="J45" s="27"/>
      <c r="K45" s="27"/>
      <c r="L45" s="27"/>
      <c r="M45" s="27"/>
      <c r="N45" s="26">
        <v>0</v>
      </c>
      <c r="O45" s="27"/>
      <c r="P45" s="27"/>
      <c r="Q45" t="s">
        <v>27</v>
      </c>
      <c r="R45" s="28">
        <v>41745</v>
      </c>
      <c r="S45" s="24">
        <v>1.3194444444444399E-2</v>
      </c>
      <c r="T45" s="76">
        <v>1</v>
      </c>
      <c r="U45" s="76">
        <v>1</v>
      </c>
      <c r="V45" s="76">
        <v>1</v>
      </c>
      <c r="W45" s="76">
        <v>1</v>
      </c>
      <c r="X45" s="76">
        <v>1</v>
      </c>
      <c r="Y45" s="77" t="s">
        <v>347</v>
      </c>
      <c r="Z45" s="77" t="s">
        <v>294</v>
      </c>
      <c r="AB45" s="111"/>
    </row>
    <row r="46" spans="1:28" x14ac:dyDescent="0.2">
      <c r="A46" s="30"/>
      <c r="B46" s="30"/>
      <c r="C46" s="23"/>
      <c r="D46" s="102">
        <v>4.3912037037037034E-2</v>
      </c>
      <c r="E46" s="110">
        <v>6</v>
      </c>
      <c r="F46" s="147" t="s">
        <v>211</v>
      </c>
      <c r="G46" s="147" t="s">
        <v>34</v>
      </c>
      <c r="H46" s="96">
        <v>1.6828703703703735E-2</v>
      </c>
      <c r="I46" s="29"/>
      <c r="J46" s="27"/>
      <c r="K46" s="27"/>
      <c r="L46" s="27"/>
      <c r="M46" s="27"/>
      <c r="N46" s="26">
        <v>0</v>
      </c>
      <c r="O46" s="27"/>
      <c r="P46" s="118"/>
      <c r="Q46" t="s">
        <v>27</v>
      </c>
      <c r="R46" s="28">
        <v>41745</v>
      </c>
      <c r="S46" s="24">
        <v>2.70833333333333E-2</v>
      </c>
      <c r="T46" s="76">
        <v>1</v>
      </c>
      <c r="U46" s="76">
        <v>1</v>
      </c>
      <c r="V46" s="76">
        <v>1</v>
      </c>
      <c r="W46" s="76">
        <v>1</v>
      </c>
      <c r="X46" s="76">
        <v>1</v>
      </c>
      <c r="Y46" s="77" t="s">
        <v>348</v>
      </c>
      <c r="Z46" s="77" t="s">
        <v>296</v>
      </c>
      <c r="AB46" s="111"/>
    </row>
    <row r="47" spans="1:28" x14ac:dyDescent="0.2">
      <c r="A47" s="30"/>
      <c r="B47" s="30"/>
      <c r="C47" s="30"/>
      <c r="D47" s="30">
        <v>3.9166666666666662E-2</v>
      </c>
      <c r="E47" s="110">
        <v>7</v>
      </c>
      <c r="F47" s="147" t="s">
        <v>180</v>
      </c>
      <c r="G47" s="147" t="s">
        <v>34</v>
      </c>
      <c r="H47" s="96">
        <v>1.6944444444444463E-2</v>
      </c>
      <c r="I47" s="29"/>
      <c r="J47" s="27"/>
      <c r="K47" s="27"/>
      <c r="L47" s="27"/>
      <c r="M47" s="27"/>
      <c r="N47" s="26">
        <v>0</v>
      </c>
      <c r="O47" s="27"/>
      <c r="P47" s="118"/>
      <c r="Q47" t="s">
        <v>27</v>
      </c>
      <c r="R47" s="28">
        <v>41745</v>
      </c>
      <c r="S47" s="24">
        <v>2.2222222222222199E-2</v>
      </c>
      <c r="T47" s="76">
        <v>1</v>
      </c>
      <c r="U47" s="76">
        <v>1</v>
      </c>
      <c r="V47" s="76">
        <v>1</v>
      </c>
      <c r="W47" s="76">
        <v>1</v>
      </c>
      <c r="X47" s="76">
        <v>1</v>
      </c>
      <c r="Y47" s="77" t="s">
        <v>349</v>
      </c>
      <c r="Z47" s="77" t="s">
        <v>296</v>
      </c>
      <c r="AB47" s="111"/>
    </row>
    <row r="48" spans="1:28" x14ac:dyDescent="0.2">
      <c r="A48" s="30"/>
      <c r="B48" s="30"/>
      <c r="C48" s="30"/>
      <c r="D48" s="30">
        <v>2.1898148148148149E-2</v>
      </c>
      <c r="E48" s="110">
        <v>8</v>
      </c>
      <c r="F48" s="147" t="s">
        <v>912</v>
      </c>
      <c r="G48" s="147" t="s">
        <v>30</v>
      </c>
      <c r="H48" s="96">
        <v>1.7037037037037038E-2</v>
      </c>
      <c r="I48" s="29"/>
      <c r="J48" s="27"/>
      <c r="K48" s="27"/>
      <c r="L48" s="27"/>
      <c r="M48" s="27"/>
      <c r="N48" s="26">
        <v>0</v>
      </c>
      <c r="O48" s="27"/>
      <c r="P48" s="27"/>
      <c r="Q48" t="s">
        <v>27</v>
      </c>
      <c r="R48" s="28">
        <v>41745</v>
      </c>
      <c r="S48" s="24">
        <v>4.8611111111111112E-3</v>
      </c>
      <c r="T48" s="76">
        <v>1</v>
      </c>
      <c r="U48" s="76">
        <v>1</v>
      </c>
      <c r="V48" s="76">
        <v>1</v>
      </c>
      <c r="W48" s="76">
        <v>1</v>
      </c>
      <c r="X48" s="76">
        <v>1</v>
      </c>
      <c r="Y48" s="77" t="s">
        <v>350</v>
      </c>
      <c r="Z48" s="77" t="s">
        <v>260</v>
      </c>
      <c r="AB48" s="111"/>
    </row>
    <row r="49" spans="1:28" x14ac:dyDescent="0.2">
      <c r="A49" s="5"/>
      <c r="B49" s="5"/>
      <c r="C49" s="5"/>
      <c r="D49" s="30">
        <v>4.1064814814814811E-2</v>
      </c>
      <c r="E49" s="110">
        <v>9</v>
      </c>
      <c r="F49" s="147" t="s">
        <v>336</v>
      </c>
      <c r="G49" s="147" t="s">
        <v>48</v>
      </c>
      <c r="H49" s="96">
        <v>1.7453703703703711E-2</v>
      </c>
      <c r="I49" s="29"/>
      <c r="J49" s="27"/>
      <c r="K49" s="27"/>
      <c r="L49" s="27"/>
      <c r="M49" s="27"/>
      <c r="N49" s="26">
        <v>0</v>
      </c>
      <c r="O49" s="27"/>
      <c r="P49" s="118"/>
      <c r="Q49" t="s">
        <v>27</v>
      </c>
      <c r="R49" s="28">
        <v>41745</v>
      </c>
      <c r="S49" s="24">
        <v>2.36111111111111E-2</v>
      </c>
      <c r="T49" s="76">
        <v>1</v>
      </c>
      <c r="U49" s="76">
        <v>1</v>
      </c>
      <c r="V49" s="76">
        <v>1</v>
      </c>
      <c r="W49" s="76">
        <v>1</v>
      </c>
      <c r="X49" s="76">
        <v>1</v>
      </c>
      <c r="Y49" s="77" t="s">
        <v>351</v>
      </c>
      <c r="Z49" s="77" t="s">
        <v>294</v>
      </c>
      <c r="AB49" s="111"/>
    </row>
    <row r="50" spans="1:28" x14ac:dyDescent="0.2">
      <c r="A50" s="30"/>
      <c r="B50" s="30"/>
      <c r="C50" s="30"/>
      <c r="D50" s="30">
        <v>2.4421296296296292E-2</v>
      </c>
      <c r="E50" s="110">
        <v>10</v>
      </c>
      <c r="F50" s="147" t="s">
        <v>337</v>
      </c>
      <c r="G50" s="147" t="s">
        <v>34</v>
      </c>
      <c r="H50" s="96">
        <v>1.7476851851851848E-2</v>
      </c>
      <c r="I50" s="29"/>
      <c r="J50" s="27"/>
      <c r="K50" s="27"/>
      <c r="L50" s="27"/>
      <c r="M50" s="27"/>
      <c r="N50" s="26">
        <v>0</v>
      </c>
      <c r="O50" s="27"/>
      <c r="P50" s="27"/>
      <c r="Q50" t="s">
        <v>27</v>
      </c>
      <c r="R50" s="28">
        <v>41745</v>
      </c>
      <c r="S50" s="24">
        <v>6.9444444444444449E-3</v>
      </c>
      <c r="T50" s="76">
        <v>1</v>
      </c>
      <c r="U50" s="76">
        <v>1</v>
      </c>
      <c r="V50" s="76">
        <v>1</v>
      </c>
      <c r="W50" s="76">
        <v>1</v>
      </c>
      <c r="X50" s="76">
        <v>1</v>
      </c>
      <c r="Y50" s="77" t="s">
        <v>352</v>
      </c>
      <c r="Z50" s="77" t="s">
        <v>296</v>
      </c>
      <c r="AB50" s="111"/>
    </row>
    <row r="51" spans="1:28" x14ac:dyDescent="0.2">
      <c r="A51" s="30">
        <v>4.0219907407407406E-2</v>
      </c>
      <c r="B51" s="30">
        <v>1.5324074074074073E-2</v>
      </c>
      <c r="C51" s="23">
        <v>3.2870370370370401E-3</v>
      </c>
      <c r="D51" s="30">
        <v>3.3460648148148149E-2</v>
      </c>
      <c r="E51" s="110">
        <v>11</v>
      </c>
      <c r="F51" s="119" t="s">
        <v>43</v>
      </c>
      <c r="G51" s="119" t="s">
        <v>23</v>
      </c>
      <c r="H51" s="96">
        <v>1.7488425925925949E-2</v>
      </c>
      <c r="I51" s="29"/>
      <c r="J51" s="27">
        <v>20</v>
      </c>
      <c r="K51" s="27">
        <v>18</v>
      </c>
      <c r="L51" s="27"/>
      <c r="M51" s="27"/>
      <c r="N51" s="26">
        <v>1.4201388888888909E-2</v>
      </c>
      <c r="O51" s="27"/>
      <c r="P51" s="27"/>
      <c r="Q51" t="s">
        <v>27</v>
      </c>
      <c r="R51" s="28">
        <v>41745</v>
      </c>
      <c r="S51" s="24">
        <v>1.59722222222222E-2</v>
      </c>
      <c r="T51" s="76">
        <v>1</v>
      </c>
      <c r="U51" s="76">
        <v>1</v>
      </c>
      <c r="V51" s="76">
        <v>1</v>
      </c>
      <c r="W51" s="76">
        <v>1</v>
      </c>
      <c r="X51" s="76">
        <v>1</v>
      </c>
      <c r="Y51" s="77" t="s">
        <v>353</v>
      </c>
      <c r="Z51" s="77" t="s">
        <v>354</v>
      </c>
      <c r="AB51" s="111"/>
    </row>
    <row r="52" spans="1:28" x14ac:dyDescent="0.2">
      <c r="A52" s="5"/>
      <c r="B52" s="5"/>
      <c r="C52" s="5"/>
      <c r="D52" s="30">
        <v>3.4942129629629635E-2</v>
      </c>
      <c r="E52" s="110">
        <v>12</v>
      </c>
      <c r="F52" s="147" t="s">
        <v>193</v>
      </c>
      <c r="G52" s="147" t="s">
        <v>34</v>
      </c>
      <c r="H52" s="96">
        <v>1.7581018518518534E-2</v>
      </c>
      <c r="I52" s="29"/>
      <c r="J52" s="27"/>
      <c r="K52" s="27"/>
      <c r="L52" s="27"/>
      <c r="M52" s="27"/>
      <c r="N52" s="26">
        <v>0</v>
      </c>
      <c r="O52" s="27"/>
      <c r="P52" s="27"/>
      <c r="Q52" t="s">
        <v>27</v>
      </c>
      <c r="R52" s="28">
        <v>41745</v>
      </c>
      <c r="S52" s="24">
        <v>1.7361111111111101E-2</v>
      </c>
      <c r="T52" s="76">
        <v>1</v>
      </c>
      <c r="U52" s="76">
        <v>1</v>
      </c>
      <c r="V52" s="76">
        <v>1</v>
      </c>
      <c r="W52" s="76">
        <v>1</v>
      </c>
      <c r="X52" s="76">
        <v>1</v>
      </c>
      <c r="Y52" s="77" t="s">
        <v>355</v>
      </c>
      <c r="Z52" s="77" t="s">
        <v>296</v>
      </c>
      <c r="AB52" s="111"/>
    </row>
    <row r="53" spans="1:28" x14ac:dyDescent="0.2">
      <c r="A53" s="30"/>
      <c r="B53" s="30"/>
      <c r="C53" s="23"/>
      <c r="D53" s="30">
        <v>3.2986111111111112E-2</v>
      </c>
      <c r="E53" s="110">
        <v>13</v>
      </c>
      <c r="F53" s="147" t="s">
        <v>220</v>
      </c>
      <c r="G53" s="147" t="s">
        <v>30</v>
      </c>
      <c r="H53" s="96">
        <v>1.7708333333333413E-2</v>
      </c>
      <c r="I53" s="29"/>
      <c r="J53" s="27"/>
      <c r="K53" s="27"/>
      <c r="L53" s="27"/>
      <c r="M53" s="27"/>
      <c r="N53" s="26">
        <v>0</v>
      </c>
      <c r="O53" s="27"/>
      <c r="P53" s="118"/>
      <c r="Q53" t="s">
        <v>27</v>
      </c>
      <c r="R53" s="28">
        <v>41745</v>
      </c>
      <c r="S53" s="24">
        <v>1.5277777777777699E-2</v>
      </c>
      <c r="T53" s="76">
        <v>1</v>
      </c>
      <c r="U53" s="76">
        <v>1</v>
      </c>
      <c r="V53" s="76">
        <v>1</v>
      </c>
      <c r="W53" s="76">
        <v>1</v>
      </c>
      <c r="X53" s="76">
        <v>1</v>
      </c>
      <c r="Y53" s="77" t="s">
        <v>356</v>
      </c>
      <c r="Z53" s="77" t="s">
        <v>260</v>
      </c>
      <c r="AB53" s="111"/>
    </row>
    <row r="54" spans="1:28" x14ac:dyDescent="0.2">
      <c r="A54" s="30">
        <v>4.2881944444444445E-2</v>
      </c>
      <c r="B54" s="30">
        <v>1.5995370370370372E-2</v>
      </c>
      <c r="C54" s="23">
        <v>3.9120370370370403E-3</v>
      </c>
      <c r="D54" s="30">
        <v>2.8055555555555556E-2</v>
      </c>
      <c r="E54" s="110">
        <v>14</v>
      </c>
      <c r="F54" s="119" t="s">
        <v>37</v>
      </c>
      <c r="G54" s="119" t="s">
        <v>23</v>
      </c>
      <c r="H54" s="96">
        <v>1.8333333333333333E-2</v>
      </c>
      <c r="I54" s="29"/>
      <c r="J54" s="27">
        <v>19</v>
      </c>
      <c r="K54" s="27">
        <v>17</v>
      </c>
      <c r="L54" s="27"/>
      <c r="M54" s="27"/>
      <c r="N54" s="26">
        <v>1.4421296296296293E-2</v>
      </c>
      <c r="O54" s="27"/>
      <c r="P54" s="27"/>
      <c r="Q54" t="s">
        <v>27</v>
      </c>
      <c r="R54" s="28">
        <v>41745</v>
      </c>
      <c r="S54" s="24">
        <v>9.7222222222222224E-3</v>
      </c>
      <c r="T54" s="76">
        <v>1</v>
      </c>
      <c r="U54" s="76">
        <v>1</v>
      </c>
      <c r="V54" s="76">
        <v>1</v>
      </c>
      <c r="W54" s="76">
        <v>1</v>
      </c>
      <c r="X54" s="76">
        <v>1</v>
      </c>
      <c r="Y54" s="77" t="s">
        <v>357</v>
      </c>
      <c r="Z54" s="77" t="s">
        <v>358</v>
      </c>
      <c r="AB54" s="111"/>
    </row>
    <row r="55" spans="1:28" x14ac:dyDescent="0.2">
      <c r="A55" s="5"/>
      <c r="B55" s="5"/>
      <c r="C55" s="5"/>
      <c r="D55" s="30">
        <v>3.847222222222222E-2</v>
      </c>
      <c r="E55" s="110">
        <v>15</v>
      </c>
      <c r="F55" s="147" t="s">
        <v>146</v>
      </c>
      <c r="G55" s="147" t="s">
        <v>196</v>
      </c>
      <c r="H55" s="96">
        <v>1.833333333333342E-2</v>
      </c>
      <c r="I55" s="29"/>
      <c r="J55" s="27"/>
      <c r="K55" s="27"/>
      <c r="L55" s="27"/>
      <c r="M55" s="27"/>
      <c r="N55" s="26">
        <v>0</v>
      </c>
      <c r="O55" s="27"/>
      <c r="P55" s="118"/>
      <c r="Q55" t="s">
        <v>27</v>
      </c>
      <c r="R55" s="28">
        <v>41745</v>
      </c>
      <c r="S55" s="24">
        <v>2.01388888888888E-2</v>
      </c>
      <c r="T55" s="76">
        <v>1</v>
      </c>
      <c r="U55" s="76">
        <v>1</v>
      </c>
      <c r="V55" s="76">
        <v>1</v>
      </c>
      <c r="W55" s="76">
        <v>1</v>
      </c>
      <c r="X55" s="76">
        <v>1</v>
      </c>
      <c r="Y55" s="77" t="s">
        <v>359</v>
      </c>
      <c r="Z55" s="77" t="s">
        <v>343</v>
      </c>
      <c r="AB55" s="111"/>
    </row>
    <row r="56" spans="1:28" x14ac:dyDescent="0.2">
      <c r="A56" s="30"/>
      <c r="B56" s="30"/>
      <c r="C56" s="30"/>
      <c r="D56" s="30">
        <v>3.923611111111111E-2</v>
      </c>
      <c r="E56" s="110">
        <v>16</v>
      </c>
      <c r="F56" s="147" t="s">
        <v>222</v>
      </c>
      <c r="G56" s="147" t="s">
        <v>196</v>
      </c>
      <c r="H56" s="96">
        <v>1.840277777777781E-2</v>
      </c>
      <c r="I56" s="29"/>
      <c r="J56" s="27"/>
      <c r="K56" s="27"/>
      <c r="L56" s="27"/>
      <c r="M56" s="27"/>
      <c r="N56" s="26">
        <v>0</v>
      </c>
      <c r="O56" s="27"/>
      <c r="P56" s="118"/>
      <c r="Q56" t="s">
        <v>27</v>
      </c>
      <c r="R56" s="28">
        <v>41745</v>
      </c>
      <c r="S56" s="24">
        <v>2.0833333333333301E-2</v>
      </c>
      <c r="T56" s="76">
        <v>1</v>
      </c>
      <c r="U56" s="76">
        <v>1</v>
      </c>
      <c r="V56" s="76">
        <v>1</v>
      </c>
      <c r="W56" s="76">
        <v>1</v>
      </c>
      <c r="X56" s="76">
        <v>1</v>
      </c>
      <c r="Y56" s="77" t="s">
        <v>360</v>
      </c>
      <c r="Z56" s="77" t="s">
        <v>343</v>
      </c>
      <c r="AB56" s="111"/>
    </row>
    <row r="57" spans="1:28" x14ac:dyDescent="0.2">
      <c r="A57" s="30"/>
      <c r="B57" s="30"/>
      <c r="C57" s="30"/>
      <c r="D57" s="30">
        <v>1.996527777777778E-2</v>
      </c>
      <c r="E57" s="110">
        <v>17</v>
      </c>
      <c r="F57" s="147" t="s">
        <v>169</v>
      </c>
      <c r="G57" s="147" t="s">
        <v>206</v>
      </c>
      <c r="H57" s="96">
        <v>1.8576388888888892E-2</v>
      </c>
      <c r="I57" s="29"/>
      <c r="J57" s="27"/>
      <c r="K57" s="27"/>
      <c r="L57" s="27"/>
      <c r="M57" s="27"/>
      <c r="N57" s="26">
        <v>0</v>
      </c>
      <c r="O57" s="27"/>
      <c r="P57" s="27"/>
      <c r="Q57" t="s">
        <v>27</v>
      </c>
      <c r="R57" s="28">
        <v>41745</v>
      </c>
      <c r="S57" s="24">
        <v>1.3888888888888889E-3</v>
      </c>
      <c r="T57" s="76">
        <v>1</v>
      </c>
      <c r="U57" s="76">
        <v>1</v>
      </c>
      <c r="V57" s="76">
        <v>1</v>
      </c>
      <c r="W57" s="76">
        <v>1</v>
      </c>
      <c r="X57" s="76">
        <v>1</v>
      </c>
      <c r="Y57" s="77" t="s">
        <v>361</v>
      </c>
      <c r="Z57" s="77" t="s">
        <v>362</v>
      </c>
      <c r="AB57" s="111"/>
    </row>
    <row r="58" spans="1:28" x14ac:dyDescent="0.2">
      <c r="A58" s="30">
        <v>4.5173611111111116E-2</v>
      </c>
      <c r="B58" s="30">
        <v>1.6782407407407409E-2</v>
      </c>
      <c r="C58" s="23">
        <v>4.6527777777777999E-3</v>
      </c>
      <c r="D58" s="30">
        <v>2.9085648148148149E-2</v>
      </c>
      <c r="E58" s="110">
        <v>18</v>
      </c>
      <c r="F58" s="147" t="s">
        <v>29</v>
      </c>
      <c r="G58" s="147" t="s">
        <v>28</v>
      </c>
      <c r="H58" s="96">
        <v>1.8668981481481484E-2</v>
      </c>
      <c r="I58" s="29"/>
      <c r="J58" s="27"/>
      <c r="K58" s="27"/>
      <c r="L58" s="27"/>
      <c r="M58" s="27"/>
      <c r="N58" s="26">
        <v>1.4016203703703684E-2</v>
      </c>
      <c r="O58" s="27"/>
      <c r="P58" s="27"/>
      <c r="Q58" t="s">
        <v>27</v>
      </c>
      <c r="R58" s="28">
        <v>41745</v>
      </c>
      <c r="S58" s="24">
        <v>1.0416666666666664E-2</v>
      </c>
      <c r="T58" s="76">
        <v>1</v>
      </c>
      <c r="U58" s="76">
        <v>1</v>
      </c>
      <c r="V58" s="76">
        <v>1</v>
      </c>
      <c r="W58" s="76">
        <v>1</v>
      </c>
      <c r="X58" s="76">
        <v>1</v>
      </c>
      <c r="Y58" s="77" t="s">
        <v>363</v>
      </c>
      <c r="Z58" s="77" t="s">
        <v>364</v>
      </c>
      <c r="AB58" s="111"/>
    </row>
    <row r="59" spans="1:28" x14ac:dyDescent="0.2">
      <c r="A59" s="30">
        <v>4.7916666666666663E-2</v>
      </c>
      <c r="B59" s="30">
        <v>1.8402777777777778E-2</v>
      </c>
      <c r="C59" s="23">
        <v>6.1574074074073996E-3</v>
      </c>
      <c r="D59" s="30">
        <v>3.1273148148148147E-2</v>
      </c>
      <c r="E59" s="110">
        <v>19</v>
      </c>
      <c r="F59" s="119" t="s">
        <v>338</v>
      </c>
      <c r="G59" s="119" t="s">
        <v>23</v>
      </c>
      <c r="H59" s="96">
        <v>1.8773148148148146E-2</v>
      </c>
      <c r="I59" s="29"/>
      <c r="J59" s="27">
        <v>18</v>
      </c>
      <c r="K59" s="27">
        <v>20</v>
      </c>
      <c r="L59" s="27"/>
      <c r="M59" s="27"/>
      <c r="N59" s="26">
        <v>1.2615740740740747E-2</v>
      </c>
      <c r="O59" s="27"/>
      <c r="P59" s="27"/>
      <c r="Q59" t="s">
        <v>27</v>
      </c>
      <c r="R59" s="28">
        <v>41745</v>
      </c>
      <c r="S59" s="24">
        <v>1.2500000000000001E-2</v>
      </c>
      <c r="T59" s="76">
        <v>1</v>
      </c>
      <c r="U59" s="76">
        <v>1</v>
      </c>
      <c r="V59" s="76">
        <v>1</v>
      </c>
      <c r="W59" s="76">
        <v>1</v>
      </c>
      <c r="X59" s="76">
        <v>1</v>
      </c>
      <c r="Y59" s="77" t="s">
        <v>365</v>
      </c>
      <c r="Z59" s="77" t="s">
        <v>366</v>
      </c>
      <c r="AB59" s="111"/>
    </row>
    <row r="60" spans="1:28" x14ac:dyDescent="0.2">
      <c r="A60" s="30"/>
      <c r="B60" s="30"/>
      <c r="C60" s="30"/>
      <c r="D60" s="102">
        <v>3.5787037037037034E-2</v>
      </c>
      <c r="E60" s="110">
        <v>20</v>
      </c>
      <c r="F60" s="147" t="s">
        <v>51</v>
      </c>
      <c r="G60" s="147" t="s">
        <v>30</v>
      </c>
      <c r="H60" s="96">
        <v>1.9120370370370433E-2</v>
      </c>
      <c r="I60" s="29"/>
      <c r="J60" s="27"/>
      <c r="K60" s="27"/>
      <c r="L60" s="27"/>
      <c r="M60" s="27"/>
      <c r="N60" s="26">
        <v>0</v>
      </c>
      <c r="O60" s="27"/>
      <c r="P60" s="27"/>
      <c r="Q60" t="s">
        <v>27</v>
      </c>
      <c r="R60" s="28">
        <v>41745</v>
      </c>
      <c r="S60" s="24">
        <v>1.6666666666666601E-2</v>
      </c>
      <c r="T60" s="76">
        <v>1</v>
      </c>
      <c r="U60" s="76">
        <v>1</v>
      </c>
      <c r="V60" s="76">
        <v>1</v>
      </c>
      <c r="W60" s="76">
        <v>1</v>
      </c>
      <c r="X60" s="76">
        <v>1</v>
      </c>
      <c r="Y60" s="77" t="s">
        <v>367</v>
      </c>
      <c r="Z60" s="77" t="s">
        <v>260</v>
      </c>
      <c r="AB60" s="111"/>
    </row>
    <row r="61" spans="1:28" x14ac:dyDescent="0.2">
      <c r="A61" s="30">
        <v>4.462962962962963E-2</v>
      </c>
      <c r="B61" s="30">
        <v>1.6250000000000001E-2</v>
      </c>
      <c r="C61" s="23">
        <v>4.1550925925926E-3</v>
      </c>
      <c r="D61" s="30">
        <v>3.034722222222222E-2</v>
      </c>
      <c r="E61" s="110">
        <v>21</v>
      </c>
      <c r="F61" s="119" t="s">
        <v>39</v>
      </c>
      <c r="G61" s="119" t="s">
        <v>23</v>
      </c>
      <c r="H61" s="96">
        <v>1.9236111111111114E-2</v>
      </c>
      <c r="I61" s="29"/>
      <c r="J61" s="27">
        <v>17</v>
      </c>
      <c r="K61" s="27">
        <v>14</v>
      </c>
      <c r="L61" s="27"/>
      <c r="M61" s="27"/>
      <c r="N61" s="26">
        <v>1.5081018518518514E-2</v>
      </c>
      <c r="O61" s="27"/>
      <c r="P61" s="27"/>
      <c r="Q61" t="s">
        <v>27</v>
      </c>
      <c r="R61" s="28">
        <v>41745</v>
      </c>
      <c r="S61" s="24">
        <v>1.1111111111111108E-2</v>
      </c>
      <c r="T61" s="76">
        <v>1</v>
      </c>
      <c r="U61" s="76">
        <v>1</v>
      </c>
      <c r="V61" s="76">
        <v>1</v>
      </c>
      <c r="W61" s="76">
        <v>1</v>
      </c>
      <c r="X61" s="76">
        <v>1</v>
      </c>
      <c r="Y61" s="77" t="s">
        <v>368</v>
      </c>
      <c r="Z61" s="77" t="s">
        <v>369</v>
      </c>
      <c r="AB61" s="111"/>
    </row>
    <row r="62" spans="1:28" x14ac:dyDescent="0.2">
      <c r="A62" s="5"/>
      <c r="B62" s="5"/>
      <c r="C62" s="5"/>
      <c r="D62" s="30">
        <v>4.4293981481481483E-2</v>
      </c>
      <c r="E62" s="110">
        <v>22</v>
      </c>
      <c r="F62" s="147" t="s">
        <v>339</v>
      </c>
      <c r="G62" s="147" t="s">
        <v>30</v>
      </c>
      <c r="H62" s="96">
        <v>1.9293981481481481E-2</v>
      </c>
      <c r="I62" s="29"/>
      <c r="J62" s="27"/>
      <c r="K62" s="27"/>
      <c r="L62" s="27"/>
      <c r="M62" s="27"/>
      <c r="N62" s="26">
        <v>0</v>
      </c>
      <c r="O62" s="27"/>
      <c r="P62" s="118"/>
      <c r="Q62" t="s">
        <v>27</v>
      </c>
      <c r="R62" s="28">
        <v>41745</v>
      </c>
      <c r="S62" s="24">
        <v>2.5000000000000001E-2</v>
      </c>
      <c r="T62" s="76">
        <v>1</v>
      </c>
      <c r="U62" s="76">
        <v>1</v>
      </c>
      <c r="V62" s="76">
        <v>1</v>
      </c>
      <c r="W62" s="76">
        <v>1</v>
      </c>
      <c r="X62" s="76">
        <v>1</v>
      </c>
      <c r="Y62" s="77" t="s">
        <v>370</v>
      </c>
      <c r="Z62" s="77" t="s">
        <v>260</v>
      </c>
      <c r="AB62" s="111"/>
    </row>
    <row r="63" spans="1:28" x14ac:dyDescent="0.2">
      <c r="A63" s="30"/>
      <c r="B63" s="30"/>
      <c r="C63" s="23"/>
      <c r="D63" s="30">
        <v>3.3298611111111112E-2</v>
      </c>
      <c r="E63" s="110">
        <v>23</v>
      </c>
      <c r="F63" s="147" t="s">
        <v>340</v>
      </c>
      <c r="G63" s="147" t="s">
        <v>28</v>
      </c>
      <c r="H63" s="96">
        <v>1.9409722222222314E-2</v>
      </c>
      <c r="I63" s="29"/>
      <c r="J63" s="27"/>
      <c r="K63" s="27"/>
      <c r="L63" s="27"/>
      <c r="M63" s="27"/>
      <c r="N63" s="26">
        <v>0</v>
      </c>
      <c r="O63" s="27"/>
      <c r="P63" s="118"/>
      <c r="Q63" t="s">
        <v>27</v>
      </c>
      <c r="R63" s="28">
        <v>41745</v>
      </c>
      <c r="S63" s="24">
        <v>1.38888888888888E-2</v>
      </c>
      <c r="T63" s="76">
        <v>1</v>
      </c>
      <c r="U63" s="76">
        <v>1</v>
      </c>
      <c r="V63" s="76">
        <v>1</v>
      </c>
      <c r="W63" s="76">
        <v>1</v>
      </c>
      <c r="X63" s="76">
        <v>1</v>
      </c>
      <c r="Y63" s="77" t="s">
        <v>371</v>
      </c>
      <c r="Z63" s="77" t="s">
        <v>262</v>
      </c>
      <c r="AB63" s="111"/>
    </row>
    <row r="64" spans="1:28" x14ac:dyDescent="0.2">
      <c r="A64" s="30"/>
      <c r="B64" s="30"/>
      <c r="C64" s="23"/>
      <c r="D64" s="30">
        <v>3.7476851851851851E-2</v>
      </c>
      <c r="E64" s="110">
        <v>24</v>
      </c>
      <c r="F64" s="147" t="s">
        <v>154</v>
      </c>
      <c r="G64" s="147" t="s">
        <v>34</v>
      </c>
      <c r="H64" s="96">
        <v>1.9421296296296353E-2</v>
      </c>
      <c r="I64" s="29"/>
      <c r="J64" s="27"/>
      <c r="K64" s="27"/>
      <c r="L64" s="27"/>
      <c r="M64" s="27"/>
      <c r="N64" s="26">
        <v>0</v>
      </c>
      <c r="O64" s="27"/>
      <c r="P64" s="118"/>
      <c r="Q64" t="s">
        <v>27</v>
      </c>
      <c r="R64" s="28">
        <v>41745</v>
      </c>
      <c r="S64" s="24">
        <v>1.8055555555555498E-2</v>
      </c>
      <c r="T64" s="76">
        <v>1</v>
      </c>
      <c r="U64" s="76">
        <v>1</v>
      </c>
      <c r="V64" s="76">
        <v>1</v>
      </c>
      <c r="W64" s="76">
        <v>1</v>
      </c>
      <c r="X64" s="76">
        <v>1</v>
      </c>
      <c r="Y64" s="77" t="s">
        <v>372</v>
      </c>
      <c r="Z64" s="77" t="s">
        <v>296</v>
      </c>
      <c r="AB64" s="111"/>
    </row>
    <row r="65" spans="1:28" x14ac:dyDescent="0.2">
      <c r="A65" s="30">
        <v>4.5231481481481484E-2</v>
      </c>
      <c r="B65" s="30">
        <v>1.6909722222222225E-2</v>
      </c>
      <c r="C65" s="23">
        <v>4.7685185185185096E-3</v>
      </c>
      <c r="D65" s="30">
        <v>4.2361111111111106E-2</v>
      </c>
      <c r="E65" s="110">
        <v>25</v>
      </c>
      <c r="F65" s="119" t="s">
        <v>31</v>
      </c>
      <c r="G65" s="119" t="s">
        <v>23</v>
      </c>
      <c r="H65" s="96">
        <v>1.9444444444444507E-2</v>
      </c>
      <c r="I65" s="29"/>
      <c r="J65" s="27">
        <v>16</v>
      </c>
      <c r="K65" s="27">
        <v>16</v>
      </c>
      <c r="L65" s="27"/>
      <c r="M65" s="27"/>
      <c r="N65" s="26">
        <v>1.4675925925925998E-2</v>
      </c>
      <c r="O65" s="27"/>
      <c r="P65" s="118"/>
      <c r="Q65" t="s">
        <v>27</v>
      </c>
      <c r="R65" s="28">
        <v>41745</v>
      </c>
      <c r="S65" s="24">
        <v>2.2916666666666599E-2</v>
      </c>
      <c r="T65" s="76">
        <v>1</v>
      </c>
      <c r="U65" s="76">
        <v>1</v>
      </c>
      <c r="V65" s="76">
        <v>1</v>
      </c>
      <c r="W65" s="76">
        <v>1</v>
      </c>
      <c r="X65" s="76">
        <v>1</v>
      </c>
      <c r="Y65" s="77" t="s">
        <v>373</v>
      </c>
      <c r="Z65" s="77" t="s">
        <v>374</v>
      </c>
      <c r="AB65" s="111"/>
    </row>
    <row r="66" spans="1:28" x14ac:dyDescent="0.2">
      <c r="A66" s="30">
        <v>4.7916666666666663E-2</v>
      </c>
      <c r="B66" s="30">
        <v>1.8402777777777778E-2</v>
      </c>
      <c r="C66" s="23">
        <v>6.1574074074073996E-3</v>
      </c>
      <c r="D66" s="30">
        <v>3.1678240740740743E-2</v>
      </c>
      <c r="E66" s="110">
        <v>26</v>
      </c>
      <c r="F66" s="119" t="s">
        <v>332</v>
      </c>
      <c r="G66" s="119" t="s">
        <v>23</v>
      </c>
      <c r="H66" s="96">
        <v>1.9872685185185243E-2</v>
      </c>
      <c r="I66" s="29"/>
      <c r="J66" s="27">
        <v>15</v>
      </c>
      <c r="K66" s="27">
        <v>19</v>
      </c>
      <c r="L66" s="27"/>
      <c r="M66" s="27"/>
      <c r="N66" s="26">
        <v>1.3715277777777844E-2</v>
      </c>
      <c r="O66" s="27"/>
      <c r="P66" s="27"/>
      <c r="Q66" t="s">
        <v>27</v>
      </c>
      <c r="R66" s="28">
        <v>41745</v>
      </c>
      <c r="S66" s="24">
        <v>1.18055555555555E-2</v>
      </c>
      <c r="T66" s="76">
        <v>1</v>
      </c>
      <c r="U66" s="76">
        <v>1</v>
      </c>
      <c r="V66" s="76">
        <v>1</v>
      </c>
      <c r="W66" s="76">
        <v>1</v>
      </c>
      <c r="X66" s="76">
        <v>1</v>
      </c>
      <c r="Y66" s="77" t="s">
        <v>375</v>
      </c>
      <c r="Z66" s="77" t="s">
        <v>376</v>
      </c>
      <c r="AB66" s="111"/>
    </row>
    <row r="67" spans="1:28" x14ac:dyDescent="0.2">
      <c r="A67" s="30"/>
      <c r="B67" s="30"/>
      <c r="C67" s="23"/>
      <c r="D67" s="30">
        <v>2.6168981481481474E-2</v>
      </c>
      <c r="E67" s="110">
        <v>27</v>
      </c>
      <c r="F67" s="147" t="s">
        <v>147</v>
      </c>
      <c r="G67" s="147" t="s">
        <v>34</v>
      </c>
      <c r="H67" s="96">
        <v>1.9918981481481475E-2</v>
      </c>
      <c r="I67" s="29"/>
      <c r="J67" s="27"/>
      <c r="K67" s="27"/>
      <c r="L67" s="27"/>
      <c r="M67" s="27"/>
      <c r="N67" s="26">
        <v>0</v>
      </c>
      <c r="O67" s="27"/>
      <c r="P67" s="27"/>
      <c r="Q67" t="s">
        <v>27</v>
      </c>
      <c r="R67" s="28">
        <v>41745</v>
      </c>
      <c r="S67" s="24">
        <v>6.2500000000000003E-3</v>
      </c>
      <c r="T67" s="76">
        <v>2</v>
      </c>
      <c r="U67" s="76">
        <v>2</v>
      </c>
      <c r="V67" s="76">
        <v>1</v>
      </c>
      <c r="W67" s="76">
        <v>1</v>
      </c>
      <c r="X67" s="76">
        <v>1</v>
      </c>
      <c r="Y67" s="77" t="s">
        <v>377</v>
      </c>
      <c r="Z67" s="77" t="s">
        <v>296</v>
      </c>
      <c r="AB67" s="111"/>
    </row>
    <row r="68" spans="1:28" x14ac:dyDescent="0.2">
      <c r="A68" s="30"/>
      <c r="B68" s="30"/>
      <c r="C68" s="30"/>
      <c r="D68" s="30">
        <v>2.5474537037037035E-2</v>
      </c>
      <c r="E68" s="110">
        <v>27</v>
      </c>
      <c r="F68" s="147" t="s">
        <v>187</v>
      </c>
      <c r="G68" s="147" t="s">
        <v>34</v>
      </c>
      <c r="H68" s="96">
        <v>1.9918981481481478E-2</v>
      </c>
      <c r="I68" s="29"/>
      <c r="J68" s="27"/>
      <c r="K68" s="27"/>
      <c r="L68" s="27"/>
      <c r="M68" s="27"/>
      <c r="N68" s="26">
        <v>0</v>
      </c>
      <c r="O68" s="27"/>
      <c r="P68" s="118"/>
      <c r="Q68" t="s">
        <v>27</v>
      </c>
      <c r="R68" s="28">
        <v>41745</v>
      </c>
      <c r="S68" s="24">
        <v>5.5555555555555558E-3</v>
      </c>
      <c r="T68" s="76">
        <v>2</v>
      </c>
      <c r="U68" s="76">
        <v>2</v>
      </c>
      <c r="V68" s="76">
        <v>1</v>
      </c>
      <c r="W68" s="76">
        <v>1</v>
      </c>
      <c r="X68" s="76">
        <v>1</v>
      </c>
      <c r="Y68" s="77" t="s">
        <v>377</v>
      </c>
      <c r="Z68" s="77" t="s">
        <v>296</v>
      </c>
      <c r="AB68" s="111"/>
    </row>
    <row r="69" spans="1:28" x14ac:dyDescent="0.2">
      <c r="A69" s="30">
        <v>4.7037037037037037E-2</v>
      </c>
      <c r="B69" s="30">
        <v>1.638888888888889E-2</v>
      </c>
      <c r="C69" s="23">
        <v>4.2824074074074101E-3</v>
      </c>
      <c r="D69" s="30">
        <v>4.7696759259259258E-2</v>
      </c>
      <c r="E69" s="110">
        <v>27</v>
      </c>
      <c r="F69" s="119" t="s">
        <v>50</v>
      </c>
      <c r="G69" s="119" t="s">
        <v>23</v>
      </c>
      <c r="H69" s="97">
        <v>1.9918981481481558E-2</v>
      </c>
      <c r="I69" s="29"/>
      <c r="J69" s="27">
        <v>14</v>
      </c>
      <c r="K69" s="27">
        <v>10</v>
      </c>
      <c r="L69" s="74"/>
      <c r="M69" s="74"/>
      <c r="N69" s="26">
        <v>1.563657407407415E-2</v>
      </c>
      <c r="O69" s="74"/>
      <c r="P69" s="127"/>
      <c r="Q69" t="s">
        <v>27</v>
      </c>
      <c r="R69" s="28">
        <v>41745</v>
      </c>
      <c r="S69" s="75">
        <v>2.77777777777777E-2</v>
      </c>
      <c r="T69" s="76">
        <v>1</v>
      </c>
      <c r="U69" s="76">
        <v>1</v>
      </c>
      <c r="V69" s="76">
        <v>1</v>
      </c>
      <c r="W69" s="76">
        <v>1</v>
      </c>
      <c r="X69" s="76">
        <v>1</v>
      </c>
      <c r="Y69" s="78" t="s">
        <v>378</v>
      </c>
      <c r="Z69" s="78" t="s">
        <v>379</v>
      </c>
      <c r="AB69" s="111"/>
    </row>
    <row r="70" spans="1:28" x14ac:dyDescent="0.2">
      <c r="A70" s="30">
        <v>4.3738425925925924E-2</v>
      </c>
      <c r="B70" s="30">
        <v>1.6192129629629629E-2</v>
      </c>
      <c r="C70" s="23">
        <v>4.09722222222222E-3</v>
      </c>
      <c r="D70" s="30">
        <v>2.8310185185185181E-2</v>
      </c>
      <c r="E70" s="110">
        <v>30</v>
      </c>
      <c r="F70" s="119" t="s">
        <v>32</v>
      </c>
      <c r="G70" s="119" t="s">
        <v>23</v>
      </c>
      <c r="H70" s="96">
        <v>1.997685185185185E-2</v>
      </c>
      <c r="I70" s="29"/>
      <c r="J70" s="27">
        <v>13</v>
      </c>
      <c r="K70" s="27">
        <v>9</v>
      </c>
      <c r="L70" s="27"/>
      <c r="M70" s="27"/>
      <c r="N70" s="26">
        <v>1.5879629629629629E-2</v>
      </c>
      <c r="O70" s="27"/>
      <c r="P70" s="27"/>
      <c r="Q70" t="s">
        <v>27</v>
      </c>
      <c r="R70" s="28">
        <v>41745</v>
      </c>
      <c r="S70" s="24">
        <v>8.3333333333333332E-3</v>
      </c>
      <c r="T70" s="76">
        <v>1</v>
      </c>
      <c r="U70" s="76">
        <v>1</v>
      </c>
      <c r="V70" s="76">
        <v>1</v>
      </c>
      <c r="W70" s="76">
        <v>1</v>
      </c>
      <c r="X70" s="76">
        <v>1</v>
      </c>
      <c r="Y70" s="77" t="s">
        <v>380</v>
      </c>
      <c r="Z70" s="77" t="s">
        <v>381</v>
      </c>
      <c r="AB70" s="111"/>
    </row>
    <row r="71" spans="1:28" x14ac:dyDescent="0.2">
      <c r="A71" s="5"/>
      <c r="B71" s="5"/>
      <c r="C71" s="5"/>
      <c r="D71" s="30">
        <v>4.4293981481481483E-2</v>
      </c>
      <c r="E71" s="110">
        <v>31</v>
      </c>
      <c r="F71" s="147" t="s">
        <v>341</v>
      </c>
      <c r="G71" s="147" t="s">
        <v>28</v>
      </c>
      <c r="H71" s="96">
        <v>1.9988425925925982E-2</v>
      </c>
      <c r="I71" s="29"/>
      <c r="J71" s="27"/>
      <c r="K71" s="27"/>
      <c r="L71" s="27"/>
      <c r="M71" s="27"/>
      <c r="N71" s="26">
        <v>0</v>
      </c>
      <c r="O71" s="27"/>
      <c r="P71" s="118"/>
      <c r="Q71" t="s">
        <v>27</v>
      </c>
      <c r="R71" s="28">
        <v>41745</v>
      </c>
      <c r="S71" s="24">
        <v>2.43055555555555E-2</v>
      </c>
      <c r="T71" s="76">
        <v>1</v>
      </c>
      <c r="U71" s="76">
        <v>1</v>
      </c>
      <c r="V71" s="76">
        <v>1</v>
      </c>
      <c r="W71" s="76">
        <v>1</v>
      </c>
      <c r="X71" s="76">
        <v>1</v>
      </c>
      <c r="Y71" s="77" t="s">
        <v>382</v>
      </c>
      <c r="Z71" s="77" t="s">
        <v>262</v>
      </c>
      <c r="AB71" s="111"/>
    </row>
    <row r="72" spans="1:28" x14ac:dyDescent="0.2">
      <c r="A72" s="30"/>
      <c r="B72" s="30"/>
      <c r="C72" s="30"/>
      <c r="D72" s="30">
        <v>3.951388888888889E-2</v>
      </c>
      <c r="E72" s="110">
        <v>32</v>
      </c>
      <c r="F72" s="147" t="s">
        <v>159</v>
      </c>
      <c r="G72" s="147" t="s">
        <v>34</v>
      </c>
      <c r="H72" s="96">
        <v>2.006944444444449E-2</v>
      </c>
      <c r="I72" s="29"/>
      <c r="J72" s="27"/>
      <c r="K72" s="27"/>
      <c r="L72" s="27"/>
      <c r="M72" s="27"/>
      <c r="N72" s="26">
        <v>0</v>
      </c>
      <c r="O72" s="27"/>
      <c r="P72" s="118"/>
      <c r="Q72" t="s">
        <v>27</v>
      </c>
      <c r="R72" s="28">
        <v>41745</v>
      </c>
      <c r="S72" s="24">
        <v>1.94444444444444E-2</v>
      </c>
      <c r="T72" s="76">
        <v>1</v>
      </c>
      <c r="U72" s="76">
        <v>1</v>
      </c>
      <c r="V72" s="76">
        <v>1</v>
      </c>
      <c r="W72" s="76">
        <v>1</v>
      </c>
      <c r="X72" s="76">
        <v>1</v>
      </c>
      <c r="Y72" s="77" t="s">
        <v>383</v>
      </c>
      <c r="Z72" s="77" t="s">
        <v>296</v>
      </c>
      <c r="AB72" s="111"/>
    </row>
    <row r="73" spans="1:28" x14ac:dyDescent="0.2">
      <c r="A73" s="30"/>
      <c r="B73" s="30"/>
      <c r="C73" s="30"/>
      <c r="D73" s="30">
        <v>3.8958333333333338E-2</v>
      </c>
      <c r="E73" s="110">
        <v>33</v>
      </c>
      <c r="F73" s="147" t="s">
        <v>170</v>
      </c>
      <c r="G73" s="53" t="s">
        <v>291</v>
      </c>
      <c r="H73" s="96">
        <v>2.0208333333333339E-2</v>
      </c>
      <c r="I73" s="29"/>
      <c r="J73" s="27"/>
      <c r="K73" s="27"/>
      <c r="L73" s="27"/>
      <c r="M73" s="27"/>
      <c r="N73" s="26">
        <v>0</v>
      </c>
      <c r="O73" s="27"/>
      <c r="P73" s="118"/>
      <c r="Q73" t="s">
        <v>27</v>
      </c>
      <c r="R73" s="28">
        <v>41745</v>
      </c>
      <c r="S73" s="24">
        <v>1.8749999999999999E-2</v>
      </c>
      <c r="T73" s="76">
        <v>1</v>
      </c>
      <c r="U73" s="76">
        <v>1</v>
      </c>
      <c r="V73" s="76">
        <v>1</v>
      </c>
      <c r="W73" s="76">
        <v>1</v>
      </c>
      <c r="X73" s="76">
        <v>1</v>
      </c>
      <c r="Y73" s="77" t="s">
        <v>384</v>
      </c>
      <c r="Z73" s="77" t="s">
        <v>296</v>
      </c>
      <c r="AB73" s="111"/>
    </row>
    <row r="74" spans="1:28" x14ac:dyDescent="0.2">
      <c r="A74" s="30">
        <v>4.7916666666666663E-2</v>
      </c>
      <c r="B74" s="30">
        <v>1.7430555555555557E-2</v>
      </c>
      <c r="C74" s="23">
        <v>5.2546296296296403E-3</v>
      </c>
      <c r="D74" s="30">
        <v>2.9386574074074075E-2</v>
      </c>
      <c r="E74" s="110">
        <v>34</v>
      </c>
      <c r="F74" s="119" t="s">
        <v>45</v>
      </c>
      <c r="G74" s="119" t="s">
        <v>23</v>
      </c>
      <c r="H74" s="96">
        <v>2.0358796296296298E-2</v>
      </c>
      <c r="I74" s="29"/>
      <c r="J74" s="27">
        <v>12</v>
      </c>
      <c r="K74" s="27">
        <v>13</v>
      </c>
      <c r="L74" s="27"/>
      <c r="M74" s="27"/>
      <c r="N74" s="26">
        <v>1.5104166666666658E-2</v>
      </c>
      <c r="O74" s="27"/>
      <c r="P74" s="118"/>
      <c r="Q74" t="s">
        <v>27</v>
      </c>
      <c r="R74" s="28">
        <v>41745</v>
      </c>
      <c r="S74" s="24">
        <v>9.0277777777777769E-3</v>
      </c>
      <c r="T74" s="76">
        <v>1</v>
      </c>
      <c r="U74" s="76">
        <v>1</v>
      </c>
      <c r="V74" s="76">
        <v>1</v>
      </c>
      <c r="W74" s="76">
        <v>1</v>
      </c>
      <c r="X74" s="76">
        <v>1</v>
      </c>
      <c r="Y74" s="77" t="s">
        <v>385</v>
      </c>
      <c r="Z74" s="77" t="s">
        <v>386</v>
      </c>
      <c r="AB74" s="111"/>
    </row>
    <row r="75" spans="1:28" x14ac:dyDescent="0.2">
      <c r="A75" s="30">
        <v>4.7071759259259265E-2</v>
      </c>
      <c r="B75" s="30">
        <v>1.7175925925925924E-2</v>
      </c>
      <c r="C75" s="23">
        <v>5.0231481481481498E-3</v>
      </c>
      <c r="D75" s="30">
        <v>2.4641203703703703E-2</v>
      </c>
      <c r="E75" s="110">
        <v>35</v>
      </c>
      <c r="F75" s="119" t="s">
        <v>157</v>
      </c>
      <c r="G75" s="119" t="s">
        <v>23</v>
      </c>
      <c r="H75" s="96">
        <v>2.0474537037037038E-2</v>
      </c>
      <c r="I75" s="29"/>
      <c r="J75" s="27">
        <v>11</v>
      </c>
      <c r="K75" s="27">
        <v>11</v>
      </c>
      <c r="L75" s="27"/>
      <c r="M75" s="27"/>
      <c r="N75" s="26">
        <v>1.5451388888888888E-2</v>
      </c>
      <c r="O75" s="27"/>
      <c r="P75" s="118"/>
      <c r="Q75" t="s">
        <v>27</v>
      </c>
      <c r="R75" s="28">
        <v>41745</v>
      </c>
      <c r="S75" s="24">
        <v>4.1666666666666666E-3</v>
      </c>
      <c r="T75" s="76">
        <v>1</v>
      </c>
      <c r="U75" s="76">
        <v>1</v>
      </c>
      <c r="V75" s="76">
        <v>1</v>
      </c>
      <c r="W75" s="76">
        <v>1</v>
      </c>
      <c r="X75" s="76">
        <v>1</v>
      </c>
      <c r="Y75" s="77" t="s">
        <v>387</v>
      </c>
      <c r="Z75" s="77" t="s">
        <v>388</v>
      </c>
      <c r="AB75" s="111"/>
    </row>
    <row r="76" spans="1:28" x14ac:dyDescent="0.2">
      <c r="A76" s="30">
        <v>4.7222222222222221E-2</v>
      </c>
      <c r="B76" s="30">
        <v>1.7777777777777778E-2</v>
      </c>
      <c r="C76" s="23">
        <v>5.5787037037037098E-3</v>
      </c>
      <c r="D76" s="30">
        <v>2.2627314814814819E-2</v>
      </c>
      <c r="E76" s="110">
        <v>36</v>
      </c>
      <c r="F76" s="119" t="s">
        <v>40</v>
      </c>
      <c r="G76" s="119" t="s">
        <v>23</v>
      </c>
      <c r="H76" s="96">
        <v>2.0543981481481486E-2</v>
      </c>
      <c r="I76" s="29"/>
      <c r="J76" s="27">
        <v>10</v>
      </c>
      <c r="K76" s="27">
        <v>15</v>
      </c>
      <c r="L76" s="27"/>
      <c r="M76" s="27">
        <v>10</v>
      </c>
      <c r="N76" s="26">
        <v>1.4965277777777775E-2</v>
      </c>
      <c r="O76" s="27"/>
      <c r="P76" s="27"/>
      <c r="Q76" t="s">
        <v>27</v>
      </c>
      <c r="R76" s="28">
        <v>41745</v>
      </c>
      <c r="S76" s="24">
        <v>2.0833333333333333E-3</v>
      </c>
      <c r="T76" s="76">
        <v>1</v>
      </c>
      <c r="U76" s="76">
        <v>1</v>
      </c>
      <c r="V76" s="76">
        <v>1</v>
      </c>
      <c r="W76" s="76">
        <v>1</v>
      </c>
      <c r="X76" s="76">
        <v>1</v>
      </c>
      <c r="Y76" s="77" t="s">
        <v>389</v>
      </c>
      <c r="Z76" s="77" t="s">
        <v>390</v>
      </c>
      <c r="AB76" s="111"/>
    </row>
    <row r="77" spans="1:28" x14ac:dyDescent="0.2">
      <c r="A77" s="30"/>
      <c r="B77" s="30"/>
      <c r="C77" s="30"/>
      <c r="D77" s="30">
        <v>2.4062500000000001E-2</v>
      </c>
      <c r="E77" s="110">
        <v>37</v>
      </c>
      <c r="F77" s="147" t="s">
        <v>144</v>
      </c>
      <c r="G77" s="147" t="s">
        <v>30</v>
      </c>
      <c r="H77" s="96">
        <v>2.0590277777777777E-2</v>
      </c>
      <c r="I77" s="29"/>
      <c r="J77" s="27"/>
      <c r="K77" s="27"/>
      <c r="L77" s="27"/>
      <c r="M77" s="27"/>
      <c r="N77" s="26">
        <v>0</v>
      </c>
      <c r="O77" s="27"/>
      <c r="P77" s="27"/>
      <c r="Q77" t="s">
        <v>27</v>
      </c>
      <c r="R77" s="28">
        <v>41745</v>
      </c>
      <c r="S77" s="24">
        <v>3.472222222222222E-3</v>
      </c>
      <c r="T77" s="76">
        <v>1</v>
      </c>
      <c r="U77" s="76">
        <v>1</v>
      </c>
      <c r="V77" s="76">
        <v>1</v>
      </c>
      <c r="W77" s="76">
        <v>1</v>
      </c>
      <c r="X77" s="76">
        <v>1</v>
      </c>
      <c r="Y77" s="77" t="s">
        <v>391</v>
      </c>
      <c r="Z77" s="77" t="s">
        <v>260</v>
      </c>
      <c r="AB77" s="111"/>
    </row>
    <row r="78" spans="1:28" x14ac:dyDescent="0.2">
      <c r="A78" s="30">
        <v>4.7280092592592589E-2</v>
      </c>
      <c r="B78" s="30">
        <v>1.7384259259259262E-2</v>
      </c>
      <c r="C78" s="23">
        <v>5.20833333333334E-3</v>
      </c>
      <c r="D78" s="30">
        <v>2.1342592592592594E-2</v>
      </c>
      <c r="E78" s="110">
        <v>38</v>
      </c>
      <c r="F78" s="119" t="s">
        <v>38</v>
      </c>
      <c r="G78" s="119" t="s">
        <v>23</v>
      </c>
      <c r="H78" s="96">
        <v>2.0648148148148148E-2</v>
      </c>
      <c r="I78" s="29"/>
      <c r="J78" s="27">
        <v>9</v>
      </c>
      <c r="K78" s="27">
        <v>12</v>
      </c>
      <c r="L78" s="27"/>
      <c r="M78" s="27"/>
      <c r="N78" s="26">
        <v>1.5439814814814809E-2</v>
      </c>
      <c r="O78" s="27"/>
      <c r="P78" s="118"/>
      <c r="Q78" t="s">
        <v>27</v>
      </c>
      <c r="R78" s="28">
        <v>41745</v>
      </c>
      <c r="S78" s="24">
        <v>6.9444444444444447E-4</v>
      </c>
      <c r="T78" s="76">
        <v>1</v>
      </c>
      <c r="U78" s="76">
        <v>1</v>
      </c>
      <c r="V78" s="76">
        <v>1</v>
      </c>
      <c r="W78" s="76">
        <v>1</v>
      </c>
      <c r="X78" s="76">
        <v>1</v>
      </c>
      <c r="Y78" s="77" t="s">
        <v>392</v>
      </c>
      <c r="Z78" s="77" t="s">
        <v>393</v>
      </c>
      <c r="AB78" s="111"/>
    </row>
    <row r="79" spans="1:28" x14ac:dyDescent="0.2">
      <c r="A79" s="30"/>
      <c r="B79" s="30"/>
      <c r="C79" s="30"/>
      <c r="D79" s="30">
        <v>2.4074074074074071E-2</v>
      </c>
      <c r="E79" s="110">
        <v>39</v>
      </c>
      <c r="F79" s="147" t="s">
        <v>182</v>
      </c>
      <c r="G79" s="147" t="s">
        <v>34</v>
      </c>
      <c r="H79" s="96">
        <v>2.1296296296296292E-2</v>
      </c>
      <c r="I79" s="29"/>
      <c r="J79" s="27"/>
      <c r="K79" s="27"/>
      <c r="L79" s="27"/>
      <c r="M79" s="27"/>
      <c r="N79" s="26">
        <v>0</v>
      </c>
      <c r="O79" s="27"/>
      <c r="P79" s="118"/>
      <c r="Q79" t="s">
        <v>27</v>
      </c>
      <c r="R79" s="28">
        <v>41745</v>
      </c>
      <c r="S79" s="24">
        <v>2.7777777777777779E-3</v>
      </c>
      <c r="T79" s="76">
        <v>1</v>
      </c>
      <c r="U79" s="76">
        <v>1</v>
      </c>
      <c r="V79" s="76">
        <v>1</v>
      </c>
      <c r="W79" s="76">
        <v>1</v>
      </c>
      <c r="X79" s="76">
        <v>1</v>
      </c>
      <c r="Y79" s="77" t="s">
        <v>394</v>
      </c>
      <c r="Z79" s="77" t="s">
        <v>296</v>
      </c>
      <c r="AB79" s="111"/>
    </row>
    <row r="80" spans="1:28" x14ac:dyDescent="0.2">
      <c r="A80" s="5"/>
      <c r="B80" s="5"/>
      <c r="C80" s="5"/>
      <c r="D80" s="30">
        <v>4.7881944444444442E-2</v>
      </c>
      <c r="E80" s="110">
        <v>40</v>
      </c>
      <c r="F80" s="147" t="s">
        <v>192</v>
      </c>
      <c r="G80" s="147" t="s">
        <v>34</v>
      </c>
      <c r="H80" s="96">
        <v>2.1493055555555644E-2</v>
      </c>
      <c r="I80" s="29"/>
      <c r="J80" s="27"/>
      <c r="K80" s="27"/>
      <c r="L80" s="27"/>
      <c r="M80" s="27"/>
      <c r="N80" s="26">
        <v>0</v>
      </c>
      <c r="O80" s="27"/>
      <c r="P80" s="118"/>
      <c r="Q80" t="s">
        <v>27</v>
      </c>
      <c r="R80" s="28">
        <v>41745</v>
      </c>
      <c r="S80" s="24">
        <v>2.6388888888888799E-2</v>
      </c>
      <c r="T80" s="76">
        <v>1</v>
      </c>
      <c r="U80" s="76">
        <v>1</v>
      </c>
      <c r="V80" s="76">
        <v>1</v>
      </c>
      <c r="W80" s="76">
        <v>1</v>
      </c>
      <c r="X80" s="76">
        <v>1</v>
      </c>
      <c r="Y80" s="77" t="s">
        <v>395</v>
      </c>
      <c r="Z80" s="77" t="s">
        <v>296</v>
      </c>
      <c r="AB80" s="111"/>
    </row>
    <row r="81" spans="1:28" x14ac:dyDescent="0.2">
      <c r="A81" s="30"/>
      <c r="B81" s="30"/>
      <c r="C81" s="30"/>
      <c r="D81" s="31">
        <v>3.2499999999999994E-2</v>
      </c>
      <c r="E81" s="29">
        <v>1</v>
      </c>
      <c r="F81" s="53" t="s">
        <v>399</v>
      </c>
      <c r="G81" s="53" t="s">
        <v>48</v>
      </c>
      <c r="H81" s="96">
        <v>1.6527777777777794E-2</v>
      </c>
      <c r="I81" s="110" t="s">
        <v>403</v>
      </c>
      <c r="J81" s="27"/>
      <c r="K81" s="27"/>
      <c r="L81" s="27"/>
      <c r="M81" s="27"/>
      <c r="N81" s="26">
        <v>0</v>
      </c>
      <c r="O81" s="27"/>
      <c r="P81" s="27"/>
      <c r="Q81" s="107" t="s">
        <v>27</v>
      </c>
      <c r="R81" s="151">
        <v>41752</v>
      </c>
      <c r="S81" s="24">
        <v>1.59722222222222E-2</v>
      </c>
      <c r="T81" s="149">
        <v>1</v>
      </c>
      <c r="U81" s="149">
        <v>1</v>
      </c>
      <c r="V81" s="149">
        <v>1</v>
      </c>
      <c r="W81" s="149">
        <v>1</v>
      </c>
      <c r="X81" s="149">
        <v>1</v>
      </c>
      <c r="Y81" s="77" t="s">
        <v>404</v>
      </c>
      <c r="Z81" s="77" t="s">
        <v>294</v>
      </c>
      <c r="AB81" s="111"/>
    </row>
    <row r="82" spans="1:28" x14ac:dyDescent="0.2">
      <c r="A82" s="30"/>
      <c r="B82" s="30"/>
      <c r="C82" s="23"/>
      <c r="D82" s="31">
        <v>3.1898148148148148E-2</v>
      </c>
      <c r="E82" s="29">
        <v>2</v>
      </c>
      <c r="F82" s="53" t="s">
        <v>180</v>
      </c>
      <c r="G82" s="53" t="s">
        <v>34</v>
      </c>
      <c r="H82" s="96">
        <v>1.6620370370370448E-2</v>
      </c>
      <c r="I82" s="110" t="s">
        <v>403</v>
      </c>
      <c r="J82" s="27"/>
      <c r="K82" s="27"/>
      <c r="L82" s="27"/>
      <c r="M82" s="27"/>
      <c r="N82" s="26">
        <v>0</v>
      </c>
      <c r="O82" s="27"/>
      <c r="P82" s="27"/>
      <c r="Q82" s="107" t="s">
        <v>27</v>
      </c>
      <c r="R82" s="151">
        <v>41752</v>
      </c>
      <c r="S82" s="24">
        <v>1.5277777777777699E-2</v>
      </c>
      <c r="T82" s="149">
        <v>1</v>
      </c>
      <c r="U82" s="149">
        <v>1</v>
      </c>
      <c r="V82" s="149">
        <v>1</v>
      </c>
      <c r="W82" s="149">
        <v>1</v>
      </c>
      <c r="X82" s="149">
        <v>1</v>
      </c>
      <c r="Y82" s="77" t="s">
        <v>405</v>
      </c>
      <c r="Z82" s="77" t="s">
        <v>296</v>
      </c>
      <c r="AB82" s="111"/>
    </row>
    <row r="83" spans="1:28" x14ac:dyDescent="0.2">
      <c r="A83" s="5"/>
      <c r="B83" s="5"/>
      <c r="C83" s="5"/>
      <c r="D83" s="31">
        <v>2.6863425925925926E-2</v>
      </c>
      <c r="E83" s="29">
        <v>3</v>
      </c>
      <c r="F83" s="53" t="s">
        <v>212</v>
      </c>
      <c r="G83" s="53" t="s">
        <v>34</v>
      </c>
      <c r="H83" s="96">
        <v>1.7141203703703704E-2</v>
      </c>
      <c r="I83" s="110" t="s">
        <v>403</v>
      </c>
      <c r="J83" s="27"/>
      <c r="K83" s="27"/>
      <c r="L83" s="27"/>
      <c r="M83" s="27"/>
      <c r="N83" s="26">
        <v>0</v>
      </c>
      <c r="O83" s="27"/>
      <c r="P83" s="27"/>
      <c r="Q83" s="107" t="s">
        <v>27</v>
      </c>
      <c r="R83" s="151">
        <v>41752</v>
      </c>
      <c r="S83" s="24">
        <v>9.7222222222222224E-3</v>
      </c>
      <c r="T83" s="149">
        <v>1</v>
      </c>
      <c r="U83" s="149">
        <v>1</v>
      </c>
      <c r="V83" s="149">
        <v>1</v>
      </c>
      <c r="W83" s="149">
        <v>1</v>
      </c>
      <c r="X83" s="149">
        <v>1</v>
      </c>
      <c r="Y83" s="77" t="s">
        <v>406</v>
      </c>
      <c r="Z83" s="77" t="s">
        <v>296</v>
      </c>
      <c r="AB83" s="111"/>
    </row>
    <row r="84" spans="1:28" x14ac:dyDescent="0.2">
      <c r="A84" s="30"/>
      <c r="B84" s="30"/>
      <c r="C84" s="30"/>
      <c r="D84" s="31">
        <v>2.568287037037037E-2</v>
      </c>
      <c r="E84" s="29">
        <v>4</v>
      </c>
      <c r="F84" t="s">
        <v>337</v>
      </c>
      <c r="G84" t="s">
        <v>34</v>
      </c>
      <c r="H84" s="96">
        <v>1.7349537037037038E-2</v>
      </c>
      <c r="I84" s="110" t="s">
        <v>403</v>
      </c>
      <c r="J84" s="27"/>
      <c r="K84" s="27"/>
      <c r="L84" s="27"/>
      <c r="M84" s="27"/>
      <c r="N84" s="26">
        <v>0</v>
      </c>
      <c r="O84" s="27"/>
      <c r="P84" s="27"/>
      <c r="Q84" s="107" t="s">
        <v>27</v>
      </c>
      <c r="R84" s="151">
        <v>41752</v>
      </c>
      <c r="S84" s="24">
        <v>8.3333333333333332E-3</v>
      </c>
      <c r="T84" s="149">
        <v>1</v>
      </c>
      <c r="U84" s="149">
        <v>1</v>
      </c>
      <c r="V84" s="149">
        <v>1</v>
      </c>
      <c r="W84" s="149">
        <v>1</v>
      </c>
      <c r="X84" s="149">
        <v>1</v>
      </c>
      <c r="Y84" s="77" t="s">
        <v>407</v>
      </c>
      <c r="Z84" s="77" t="s">
        <v>296</v>
      </c>
      <c r="AB84" s="111"/>
    </row>
    <row r="85" spans="1:28" x14ac:dyDescent="0.2">
      <c r="A85" s="5"/>
      <c r="B85" s="5"/>
      <c r="C85" s="5"/>
      <c r="D85" s="31">
        <v>2.7905092592592592E-2</v>
      </c>
      <c r="E85" s="29">
        <v>5</v>
      </c>
      <c r="F85" s="53" t="s">
        <v>193</v>
      </c>
      <c r="G85" s="53" t="s">
        <v>34</v>
      </c>
      <c r="H85" s="96">
        <v>1.7488425925925928E-2</v>
      </c>
      <c r="I85" s="110" t="s">
        <v>403</v>
      </c>
      <c r="J85" s="27"/>
      <c r="K85" s="27"/>
      <c r="L85" s="27"/>
      <c r="M85" s="27"/>
      <c r="N85" s="26">
        <v>0</v>
      </c>
      <c r="O85" s="27"/>
      <c r="P85" s="118"/>
      <c r="Q85" s="107" t="s">
        <v>27</v>
      </c>
      <c r="R85" s="151">
        <v>41752</v>
      </c>
      <c r="S85" s="24">
        <v>1.0416666666666664E-2</v>
      </c>
      <c r="T85" s="149">
        <v>1</v>
      </c>
      <c r="U85" s="149">
        <v>1</v>
      </c>
      <c r="V85" s="149">
        <v>1</v>
      </c>
      <c r="W85" s="149">
        <v>1</v>
      </c>
      <c r="X85" s="149">
        <v>1</v>
      </c>
      <c r="Y85" s="77" t="s">
        <v>408</v>
      </c>
      <c r="Z85" s="77" t="s">
        <v>296</v>
      </c>
      <c r="AB85" s="111"/>
    </row>
    <row r="86" spans="1:28" x14ac:dyDescent="0.2">
      <c r="A86" s="30"/>
      <c r="B86" s="30"/>
      <c r="C86" s="30"/>
      <c r="D86" s="31">
        <v>3.4363425925925929E-2</v>
      </c>
      <c r="E86" s="29">
        <v>6</v>
      </c>
      <c r="F86" s="53" t="s">
        <v>400</v>
      </c>
      <c r="G86" t="s">
        <v>30</v>
      </c>
      <c r="H86" s="96">
        <v>1.7696759259259329E-2</v>
      </c>
      <c r="I86" s="110" t="s">
        <v>403</v>
      </c>
      <c r="J86" s="27"/>
      <c r="K86" s="27"/>
      <c r="L86" s="27"/>
      <c r="M86" s="27"/>
      <c r="N86" s="26">
        <v>0</v>
      </c>
      <c r="O86" s="27"/>
      <c r="P86" s="27"/>
      <c r="Q86" s="107" t="s">
        <v>27</v>
      </c>
      <c r="R86" s="151">
        <v>41752</v>
      </c>
      <c r="S86" s="24">
        <v>1.6666666666666601E-2</v>
      </c>
      <c r="T86" s="149">
        <v>1</v>
      </c>
      <c r="U86" s="149">
        <v>1</v>
      </c>
      <c r="V86" s="149">
        <v>1</v>
      </c>
      <c r="W86" s="149">
        <v>1</v>
      </c>
      <c r="X86" s="149">
        <v>1</v>
      </c>
      <c r="Y86" s="77" t="s">
        <v>409</v>
      </c>
      <c r="Z86" s="77" t="s">
        <v>260</v>
      </c>
      <c r="AB86" s="111"/>
    </row>
    <row r="87" spans="1:28" x14ac:dyDescent="0.2">
      <c r="A87" s="30">
        <v>4.7037037037037037E-2</v>
      </c>
      <c r="B87" s="30">
        <v>1.638888888888889E-2</v>
      </c>
      <c r="C87" s="23">
        <v>4.2824074074074101E-3</v>
      </c>
      <c r="D87" s="31">
        <v>2.9513888888888892E-2</v>
      </c>
      <c r="E87" s="29">
        <v>7</v>
      </c>
      <c r="F87" s="119" t="s">
        <v>50</v>
      </c>
      <c r="G87" s="119" t="s">
        <v>23</v>
      </c>
      <c r="H87" s="96">
        <v>1.7708333333333392E-2</v>
      </c>
      <c r="I87" s="110" t="s">
        <v>403</v>
      </c>
      <c r="J87" s="27">
        <v>20</v>
      </c>
      <c r="K87" s="27">
        <v>19</v>
      </c>
      <c r="L87" s="27"/>
      <c r="M87" s="27"/>
      <c r="N87" s="26">
        <v>1.3425925925925982E-2</v>
      </c>
      <c r="O87" s="27"/>
      <c r="P87" s="27"/>
      <c r="Q87" s="107" t="s">
        <v>27</v>
      </c>
      <c r="R87" s="151">
        <v>41752</v>
      </c>
      <c r="S87" s="24">
        <v>1.18055555555555E-2</v>
      </c>
      <c r="T87" s="149">
        <v>1</v>
      </c>
      <c r="U87" s="149">
        <v>1</v>
      </c>
      <c r="V87" s="149">
        <v>1</v>
      </c>
      <c r="W87" s="149">
        <v>1</v>
      </c>
      <c r="X87" s="149">
        <v>1</v>
      </c>
      <c r="Y87" s="77" t="s">
        <v>410</v>
      </c>
      <c r="Z87" s="77" t="s">
        <v>411</v>
      </c>
      <c r="AB87" s="111"/>
    </row>
    <row r="88" spans="1:28" x14ac:dyDescent="0.2">
      <c r="A88" s="30">
        <v>4.2881944444444445E-2</v>
      </c>
      <c r="B88" s="30">
        <v>1.5995370370370372E-2</v>
      </c>
      <c r="C88" s="23">
        <v>3.9120370370370403E-3</v>
      </c>
      <c r="D88" s="31">
        <v>3.7337962962962962E-2</v>
      </c>
      <c r="E88" s="29">
        <v>8</v>
      </c>
      <c r="F88" s="119" t="s">
        <v>37</v>
      </c>
      <c r="G88" s="119" t="s">
        <v>23</v>
      </c>
      <c r="H88" s="96">
        <v>1.7893518518518562E-2</v>
      </c>
      <c r="I88" s="110" t="s">
        <v>403</v>
      </c>
      <c r="J88" s="27">
        <v>19</v>
      </c>
      <c r="K88" s="27">
        <v>17</v>
      </c>
      <c r="L88" s="27"/>
      <c r="M88" s="27"/>
      <c r="N88" s="26">
        <v>1.3981481481481522E-2</v>
      </c>
      <c r="O88" s="27"/>
      <c r="P88" s="118"/>
      <c r="Q88" s="107" t="s">
        <v>27</v>
      </c>
      <c r="R88" s="151">
        <v>41752</v>
      </c>
      <c r="S88" s="24">
        <v>1.94444444444444E-2</v>
      </c>
      <c r="T88" s="149">
        <v>1</v>
      </c>
      <c r="U88" s="149">
        <v>1</v>
      </c>
      <c r="V88" s="149">
        <v>1</v>
      </c>
      <c r="W88" s="149">
        <v>1</v>
      </c>
      <c r="X88" s="149">
        <v>1</v>
      </c>
      <c r="Y88" s="77" t="s">
        <v>412</v>
      </c>
      <c r="Z88" s="77" t="s">
        <v>413</v>
      </c>
      <c r="AB88" s="111"/>
    </row>
    <row r="89" spans="1:28" x14ac:dyDescent="0.2">
      <c r="A89" s="30"/>
      <c r="B89" s="30"/>
      <c r="C89" s="23"/>
      <c r="D89" s="31">
        <v>2.1666666666666667E-2</v>
      </c>
      <c r="E89" s="29">
        <v>9</v>
      </c>
      <c r="F89" s="53" t="s">
        <v>169</v>
      </c>
      <c r="G89" s="53" t="s">
        <v>206</v>
      </c>
      <c r="H89" s="96">
        <v>1.8194444444444444E-2</v>
      </c>
      <c r="I89" s="110" t="s">
        <v>403</v>
      </c>
      <c r="J89" s="27"/>
      <c r="K89" s="27"/>
      <c r="L89" s="27"/>
      <c r="M89" s="27"/>
      <c r="N89" s="26">
        <v>0</v>
      </c>
      <c r="O89" s="27"/>
      <c r="P89" s="27"/>
      <c r="Q89" s="107" t="s">
        <v>27</v>
      </c>
      <c r="R89" s="151">
        <v>41752</v>
      </c>
      <c r="S89" s="24">
        <v>3.472222222222222E-3</v>
      </c>
      <c r="T89" s="149">
        <v>1</v>
      </c>
      <c r="U89" s="149">
        <v>1</v>
      </c>
      <c r="V89" s="149">
        <v>1</v>
      </c>
      <c r="W89" s="149">
        <v>1</v>
      </c>
      <c r="X89" s="149">
        <v>1</v>
      </c>
      <c r="Y89" s="77" t="s">
        <v>414</v>
      </c>
      <c r="Z89" s="77" t="s">
        <v>362</v>
      </c>
      <c r="AB89" s="111"/>
    </row>
    <row r="90" spans="1:28" x14ac:dyDescent="0.2">
      <c r="A90" s="30"/>
      <c r="B90" s="30"/>
      <c r="C90" s="30"/>
      <c r="D90" s="31">
        <v>2.9710648148148149E-2</v>
      </c>
      <c r="E90" s="29">
        <v>10</v>
      </c>
      <c r="F90" s="53" t="s">
        <v>51</v>
      </c>
      <c r="G90" s="53" t="s">
        <v>30</v>
      </c>
      <c r="H90" s="96">
        <v>1.8599537037037039E-2</v>
      </c>
      <c r="I90" s="110" t="s">
        <v>403</v>
      </c>
      <c r="J90" s="27"/>
      <c r="K90" s="27"/>
      <c r="L90" s="27"/>
      <c r="M90" s="27"/>
      <c r="N90" s="26">
        <v>0</v>
      </c>
      <c r="O90" s="27"/>
      <c r="P90" s="27"/>
      <c r="Q90" s="107" t="s">
        <v>27</v>
      </c>
      <c r="R90" s="151">
        <v>41752</v>
      </c>
      <c r="S90" s="24">
        <v>1.1111111111111108E-2</v>
      </c>
      <c r="T90" s="149">
        <v>1</v>
      </c>
      <c r="U90" s="149">
        <v>1</v>
      </c>
      <c r="V90" s="149">
        <v>1</v>
      </c>
      <c r="W90" s="149">
        <v>1</v>
      </c>
      <c r="X90" s="149">
        <v>1</v>
      </c>
      <c r="Y90" s="77" t="s">
        <v>415</v>
      </c>
      <c r="Z90" s="77" t="s">
        <v>260</v>
      </c>
      <c r="AB90" s="111"/>
    </row>
    <row r="91" spans="1:28" x14ac:dyDescent="0.2">
      <c r="A91" s="101"/>
      <c r="B91" s="101"/>
      <c r="C91" s="23"/>
      <c r="D91" s="99">
        <v>2.7662037037037041E-2</v>
      </c>
      <c r="E91" s="29">
        <v>11</v>
      </c>
      <c r="F91" t="s">
        <v>396</v>
      </c>
      <c r="G91" t="s">
        <v>397</v>
      </c>
      <c r="H91" s="96">
        <v>1.8634259259259264E-2</v>
      </c>
      <c r="I91" s="110" t="s">
        <v>403</v>
      </c>
      <c r="J91" s="27"/>
      <c r="K91" s="27"/>
      <c r="L91" s="27"/>
      <c r="M91" s="27"/>
      <c r="N91" s="26">
        <v>0</v>
      </c>
      <c r="O91" s="27"/>
      <c r="P91" s="27"/>
      <c r="Q91" s="107" t="s">
        <v>27</v>
      </c>
      <c r="R91" s="151">
        <v>41752</v>
      </c>
      <c r="S91" s="24">
        <v>9.0277777777777769E-3</v>
      </c>
      <c r="T91" s="149">
        <v>1</v>
      </c>
      <c r="U91" s="149">
        <v>1</v>
      </c>
      <c r="V91" s="149">
        <v>1</v>
      </c>
      <c r="W91" s="149">
        <v>1</v>
      </c>
      <c r="X91" s="149">
        <v>1</v>
      </c>
      <c r="Y91" s="77" t="s">
        <v>416</v>
      </c>
      <c r="Z91" s="77" t="s">
        <v>417</v>
      </c>
      <c r="AB91" s="111"/>
    </row>
    <row r="92" spans="1:28" x14ac:dyDescent="0.2">
      <c r="A92" s="30">
        <v>4.462962962962963E-2</v>
      </c>
      <c r="B92" s="30">
        <v>1.6250000000000001E-2</v>
      </c>
      <c r="C92" s="23">
        <v>4.1550925925926E-3</v>
      </c>
      <c r="D92" s="31">
        <v>2.4988425925925928E-2</v>
      </c>
      <c r="E92" s="29">
        <v>12</v>
      </c>
      <c r="F92" s="119" t="s">
        <v>39</v>
      </c>
      <c r="G92" s="119" t="s">
        <v>23</v>
      </c>
      <c r="H92" s="96">
        <v>1.8738425925925929E-2</v>
      </c>
      <c r="I92" s="110" t="s">
        <v>403</v>
      </c>
      <c r="J92" s="27">
        <v>18</v>
      </c>
      <c r="K92" s="27">
        <v>15</v>
      </c>
      <c r="L92" s="27"/>
      <c r="M92" s="27"/>
      <c r="N92" s="26">
        <v>1.458333333333333E-2</v>
      </c>
      <c r="O92" s="27"/>
      <c r="P92" s="118"/>
      <c r="Q92" s="107" t="s">
        <v>27</v>
      </c>
      <c r="R92" s="151">
        <v>41752</v>
      </c>
      <c r="S92" s="24">
        <v>6.2500000000000003E-3</v>
      </c>
      <c r="T92" s="149">
        <v>1</v>
      </c>
      <c r="U92" s="149">
        <v>1</v>
      </c>
      <c r="V92" s="149">
        <v>1</v>
      </c>
      <c r="W92" s="149">
        <v>1</v>
      </c>
      <c r="X92" s="149">
        <v>1</v>
      </c>
      <c r="Y92" s="77" t="s">
        <v>418</v>
      </c>
      <c r="Z92" s="77" t="s">
        <v>419</v>
      </c>
      <c r="AB92" s="111"/>
    </row>
    <row r="93" spans="1:28" x14ac:dyDescent="0.2">
      <c r="A93" s="30">
        <v>4.7916666666666663E-2</v>
      </c>
      <c r="B93" s="30">
        <v>1.877314814814815E-2</v>
      </c>
      <c r="C93" s="23">
        <v>6.5046296296296397E-3</v>
      </c>
      <c r="D93" s="31">
        <v>2.1701388888888892E-2</v>
      </c>
      <c r="E93" s="29">
        <v>13</v>
      </c>
      <c r="F93" s="119" t="s">
        <v>338</v>
      </c>
      <c r="G93" s="119" t="s">
        <v>23</v>
      </c>
      <c r="H93" s="96">
        <v>1.8923611111111113E-2</v>
      </c>
      <c r="I93" s="110" t="s">
        <v>403</v>
      </c>
      <c r="J93" s="27">
        <v>17</v>
      </c>
      <c r="K93" s="27">
        <v>20</v>
      </c>
      <c r="L93" s="27"/>
      <c r="M93" s="27"/>
      <c r="N93" s="26">
        <v>1.2418981481481474E-2</v>
      </c>
      <c r="O93" s="27"/>
      <c r="P93" s="27"/>
      <c r="Q93" s="107" t="s">
        <v>27</v>
      </c>
      <c r="R93" s="151">
        <v>41752</v>
      </c>
      <c r="S93" s="24">
        <v>2.7777777777777779E-3</v>
      </c>
      <c r="T93" s="149">
        <v>1</v>
      </c>
      <c r="U93" s="149">
        <v>1</v>
      </c>
      <c r="V93" s="149">
        <v>1</v>
      </c>
      <c r="W93" s="149">
        <v>1</v>
      </c>
      <c r="X93" s="149">
        <v>1</v>
      </c>
      <c r="Y93" s="77" t="s">
        <v>420</v>
      </c>
      <c r="Z93" s="77" t="s">
        <v>421</v>
      </c>
      <c r="AB93" s="111"/>
    </row>
    <row r="94" spans="1:28" x14ac:dyDescent="0.2">
      <c r="A94" s="30"/>
      <c r="B94" s="30"/>
      <c r="C94" s="23"/>
      <c r="D94" s="31">
        <v>2.1064814814814814E-2</v>
      </c>
      <c r="E94" s="29">
        <v>14</v>
      </c>
      <c r="F94" s="53" t="s">
        <v>187</v>
      </c>
      <c r="G94" s="53" t="s">
        <v>34</v>
      </c>
      <c r="H94" s="96">
        <v>1.8981481481481481E-2</v>
      </c>
      <c r="I94" s="110" t="s">
        <v>403</v>
      </c>
      <c r="J94" s="27"/>
      <c r="K94" s="27"/>
      <c r="L94" s="27"/>
      <c r="M94" s="27"/>
      <c r="N94" s="26">
        <v>0</v>
      </c>
      <c r="O94" s="27"/>
      <c r="P94" s="27"/>
      <c r="Q94" s="107" t="s">
        <v>27</v>
      </c>
      <c r="R94" s="151">
        <v>41752</v>
      </c>
      <c r="S94" s="24">
        <v>2.0833333333333333E-3</v>
      </c>
      <c r="T94" s="149">
        <v>1</v>
      </c>
      <c r="U94" s="149">
        <v>1</v>
      </c>
      <c r="V94" s="149">
        <v>1</v>
      </c>
      <c r="W94" s="149">
        <v>1</v>
      </c>
      <c r="X94" s="149">
        <v>1</v>
      </c>
      <c r="Y94" s="77" t="s">
        <v>422</v>
      </c>
      <c r="Z94" s="77" t="s">
        <v>296</v>
      </c>
      <c r="AB94" s="111"/>
    </row>
    <row r="95" spans="1:28" x14ac:dyDescent="0.2">
      <c r="A95" s="30"/>
      <c r="B95" s="30"/>
      <c r="C95" s="30"/>
      <c r="D95" s="31">
        <v>3.7048611111111109E-2</v>
      </c>
      <c r="E95" s="29">
        <v>15</v>
      </c>
      <c r="F95" s="108" t="s">
        <v>154</v>
      </c>
      <c r="G95" s="108" t="s">
        <v>34</v>
      </c>
      <c r="H95" s="96">
        <v>1.899305555555561E-2</v>
      </c>
      <c r="I95" s="110" t="s">
        <v>403</v>
      </c>
      <c r="J95" s="27"/>
      <c r="K95" s="27"/>
      <c r="L95" s="27"/>
      <c r="M95" s="27"/>
      <c r="N95" s="26">
        <v>0</v>
      </c>
      <c r="O95" s="27"/>
      <c r="P95" s="118"/>
      <c r="Q95" s="107" t="s">
        <v>27</v>
      </c>
      <c r="R95" s="151">
        <v>41752</v>
      </c>
      <c r="S95" s="24">
        <v>1.8055555555555498E-2</v>
      </c>
      <c r="T95" s="149">
        <v>1</v>
      </c>
      <c r="U95" s="149">
        <v>1</v>
      </c>
      <c r="V95" s="149">
        <v>1</v>
      </c>
      <c r="W95" s="149">
        <v>1</v>
      </c>
      <c r="X95" s="149">
        <v>1</v>
      </c>
      <c r="Y95" s="77" t="s">
        <v>423</v>
      </c>
      <c r="Z95" s="77" t="s">
        <v>296</v>
      </c>
      <c r="AB95" s="111"/>
    </row>
    <row r="96" spans="1:28" ht="15" x14ac:dyDescent="0.25">
      <c r="A96" s="30"/>
      <c r="B96" s="30"/>
      <c r="C96" s="23"/>
      <c r="D96" s="31">
        <v>1.9976851851851853E-2</v>
      </c>
      <c r="E96" s="29">
        <v>16</v>
      </c>
      <c r="F96" s="153" t="s">
        <v>446</v>
      </c>
      <c r="G96" t="s">
        <v>30</v>
      </c>
      <c r="H96" s="96">
        <v>1.9282407407407408E-2</v>
      </c>
      <c r="I96" s="110" t="s">
        <v>403</v>
      </c>
      <c r="J96" s="27"/>
      <c r="K96" s="27"/>
      <c r="L96" s="27"/>
      <c r="M96" s="27"/>
      <c r="N96" s="26">
        <v>0</v>
      </c>
      <c r="O96" s="27"/>
      <c r="P96" s="118"/>
      <c r="Q96" s="107" t="s">
        <v>27</v>
      </c>
      <c r="R96" s="151">
        <v>41752</v>
      </c>
      <c r="S96" s="24">
        <v>6.9444444444444447E-4</v>
      </c>
      <c r="T96" s="149">
        <v>1</v>
      </c>
      <c r="U96" s="149">
        <v>1</v>
      </c>
      <c r="V96" s="149">
        <v>1</v>
      </c>
      <c r="W96" s="149">
        <v>1</v>
      </c>
      <c r="X96" s="149">
        <v>1</v>
      </c>
      <c r="Y96" s="77" t="s">
        <v>424</v>
      </c>
      <c r="Z96" s="77" t="s">
        <v>260</v>
      </c>
      <c r="AB96" s="111"/>
    </row>
    <row r="97" spans="1:28" x14ac:dyDescent="0.2">
      <c r="A97" s="30">
        <v>4.5231481481481484E-2</v>
      </c>
      <c r="B97" s="30">
        <v>1.6909722222222225E-2</v>
      </c>
      <c r="C97" s="23">
        <v>4.7685185185185096E-3</v>
      </c>
      <c r="D97" s="31">
        <v>2.3530092592592592E-2</v>
      </c>
      <c r="E97" s="29">
        <v>17</v>
      </c>
      <c r="F97" s="120" t="s">
        <v>31</v>
      </c>
      <c r="G97" s="119" t="s">
        <v>23</v>
      </c>
      <c r="H97" s="96">
        <v>1.9363425925925926E-2</v>
      </c>
      <c r="I97" s="110" t="s">
        <v>403</v>
      </c>
      <c r="J97" s="27">
        <v>16</v>
      </c>
      <c r="K97" s="27">
        <v>14</v>
      </c>
      <c r="L97" s="27"/>
      <c r="M97" s="27"/>
      <c r="N97" s="26">
        <v>1.4594907407407418E-2</v>
      </c>
      <c r="O97" s="27"/>
      <c r="P97" s="27"/>
      <c r="Q97" s="107" t="s">
        <v>27</v>
      </c>
      <c r="R97" s="151">
        <v>41752</v>
      </c>
      <c r="S97" s="24">
        <v>4.1666666666666666E-3</v>
      </c>
      <c r="T97" s="149">
        <v>1</v>
      </c>
      <c r="U97" s="149">
        <v>1</v>
      </c>
      <c r="V97" s="149">
        <v>1</v>
      </c>
      <c r="W97" s="149">
        <v>1</v>
      </c>
      <c r="X97" s="149">
        <v>1</v>
      </c>
      <c r="Y97" s="77" t="s">
        <v>425</v>
      </c>
      <c r="Z97" s="77" t="s">
        <v>426</v>
      </c>
      <c r="AB97" s="111"/>
    </row>
    <row r="98" spans="1:28" x14ac:dyDescent="0.2">
      <c r="A98" s="30"/>
      <c r="B98" s="30"/>
      <c r="C98" s="30"/>
      <c r="D98" s="31">
        <v>2.0833333333333332E-2</v>
      </c>
      <c r="E98" s="29">
        <v>18</v>
      </c>
      <c r="F98" s="108" t="s">
        <v>147</v>
      </c>
      <c r="G98" s="108" t="s">
        <v>34</v>
      </c>
      <c r="H98" s="96">
        <v>1.9444444444444445E-2</v>
      </c>
      <c r="I98" s="110" t="s">
        <v>403</v>
      </c>
      <c r="J98" s="27"/>
      <c r="K98" s="27"/>
      <c r="L98" s="27"/>
      <c r="M98" s="27"/>
      <c r="N98" s="26">
        <v>0</v>
      </c>
      <c r="O98" s="27"/>
      <c r="P98" s="118"/>
      <c r="Q98" s="107" t="s">
        <v>27</v>
      </c>
      <c r="R98" s="151">
        <v>41752</v>
      </c>
      <c r="S98" s="24">
        <v>1.3888888888888889E-3</v>
      </c>
      <c r="T98" s="149">
        <v>1</v>
      </c>
      <c r="U98" s="149">
        <v>1</v>
      </c>
      <c r="V98" s="149">
        <v>1</v>
      </c>
      <c r="W98" s="149">
        <v>1</v>
      </c>
      <c r="X98" s="149">
        <v>1</v>
      </c>
      <c r="Y98" s="77" t="s">
        <v>427</v>
      </c>
      <c r="Z98" s="77" t="s">
        <v>296</v>
      </c>
      <c r="AB98" s="111"/>
    </row>
    <row r="99" spans="1:28" x14ac:dyDescent="0.2">
      <c r="A99" s="30"/>
      <c r="B99" s="30"/>
      <c r="C99" s="30"/>
      <c r="D99" s="31">
        <v>3.8275462962962963E-2</v>
      </c>
      <c r="E99" s="29">
        <v>19</v>
      </c>
      <c r="F99" s="53" t="s">
        <v>170</v>
      </c>
      <c r="G99" s="53" t="s">
        <v>291</v>
      </c>
      <c r="H99" s="96">
        <v>1.9525462962962963E-2</v>
      </c>
      <c r="I99" s="110" t="s">
        <v>403</v>
      </c>
      <c r="J99" s="27"/>
      <c r="K99" s="27"/>
      <c r="L99" s="27"/>
      <c r="M99" s="27"/>
      <c r="N99" s="26">
        <v>0</v>
      </c>
      <c r="O99" s="27"/>
      <c r="P99" s="118"/>
      <c r="Q99" s="107" t="s">
        <v>27</v>
      </c>
      <c r="R99" s="151">
        <v>41752</v>
      </c>
      <c r="S99" s="24">
        <v>1.8749999999999999E-2</v>
      </c>
      <c r="T99" s="149">
        <v>1</v>
      </c>
      <c r="U99" s="149">
        <v>1</v>
      </c>
      <c r="V99" s="149">
        <v>1</v>
      </c>
      <c r="W99" s="149">
        <v>1</v>
      </c>
      <c r="X99" s="149">
        <v>1</v>
      </c>
      <c r="Y99" s="77" t="s">
        <v>428</v>
      </c>
      <c r="Z99" s="77" t="s">
        <v>296</v>
      </c>
      <c r="AB99" s="111"/>
    </row>
    <row r="100" spans="1:28" x14ac:dyDescent="0.2">
      <c r="A100" s="30"/>
      <c r="B100" s="30"/>
      <c r="C100" s="30"/>
      <c r="D100" s="31">
        <v>3.3425925925925921E-2</v>
      </c>
      <c r="E100" s="29">
        <v>20</v>
      </c>
      <c r="F100" s="53" t="s">
        <v>398</v>
      </c>
      <c r="G100" s="53" t="s">
        <v>34</v>
      </c>
      <c r="H100" s="96">
        <v>1.9537037037037124E-2</v>
      </c>
      <c r="I100" s="110" t="s">
        <v>403</v>
      </c>
      <c r="J100" s="27"/>
      <c r="K100" s="27"/>
      <c r="L100" s="27"/>
      <c r="M100" s="27"/>
      <c r="N100" s="26">
        <v>0</v>
      </c>
      <c r="O100" s="27"/>
      <c r="P100" s="27"/>
      <c r="Q100" s="107" t="s">
        <v>27</v>
      </c>
      <c r="R100" s="151">
        <v>41752</v>
      </c>
      <c r="S100" s="24">
        <v>1.38888888888888E-2</v>
      </c>
      <c r="T100" s="149">
        <v>1</v>
      </c>
      <c r="U100" s="149">
        <v>1</v>
      </c>
      <c r="V100" s="149">
        <v>1</v>
      </c>
      <c r="W100" s="149">
        <v>1</v>
      </c>
      <c r="X100" s="149">
        <v>1</v>
      </c>
      <c r="Y100" s="77" t="s">
        <v>429</v>
      </c>
      <c r="Z100" s="77" t="s">
        <v>296</v>
      </c>
      <c r="AB100" s="111"/>
    </row>
    <row r="101" spans="1:28" x14ac:dyDescent="0.2">
      <c r="A101" s="30">
        <v>4.3738425925925924E-2</v>
      </c>
      <c r="B101" s="30">
        <v>1.6192129629629629E-2</v>
      </c>
      <c r="C101" s="23">
        <v>4.09722222222222E-3</v>
      </c>
      <c r="D101" s="31">
        <v>3.7071759259259256E-2</v>
      </c>
      <c r="E101" s="29">
        <v>21</v>
      </c>
      <c r="F101" s="119" t="s">
        <v>32</v>
      </c>
      <c r="G101" s="119" t="s">
        <v>23</v>
      </c>
      <c r="H101" s="96">
        <v>1.9710648148148154E-2</v>
      </c>
      <c r="I101" s="110" t="s">
        <v>403</v>
      </c>
      <c r="J101" s="27">
        <v>15</v>
      </c>
      <c r="K101" s="27">
        <v>11</v>
      </c>
      <c r="L101" s="27"/>
      <c r="M101" s="27"/>
      <c r="N101" s="26">
        <v>1.5613425925925933E-2</v>
      </c>
      <c r="O101" s="27"/>
      <c r="P101" s="118"/>
      <c r="Q101" s="107" t="s">
        <v>27</v>
      </c>
      <c r="R101" s="151">
        <v>41752</v>
      </c>
      <c r="S101" s="24">
        <v>1.7361111111111101E-2</v>
      </c>
      <c r="T101" s="149">
        <v>1</v>
      </c>
      <c r="U101" s="149">
        <v>1</v>
      </c>
      <c r="V101" s="149">
        <v>1</v>
      </c>
      <c r="W101" s="149">
        <v>1</v>
      </c>
      <c r="X101" s="149">
        <v>1</v>
      </c>
      <c r="Y101" s="77" t="s">
        <v>430</v>
      </c>
      <c r="Z101" s="77" t="s">
        <v>431</v>
      </c>
      <c r="AB101" s="111"/>
    </row>
    <row r="102" spans="1:28" x14ac:dyDescent="0.2">
      <c r="A102" s="30"/>
      <c r="B102" s="30"/>
      <c r="C102" s="30"/>
      <c r="D102" s="31">
        <v>2.7442129629629632E-2</v>
      </c>
      <c r="E102" s="29">
        <v>22</v>
      </c>
      <c r="F102" s="108" t="s">
        <v>41</v>
      </c>
      <c r="G102" s="108" t="s">
        <v>34</v>
      </c>
      <c r="H102" s="96">
        <v>1.9803240740740743E-2</v>
      </c>
      <c r="I102" s="110" t="s">
        <v>403</v>
      </c>
      <c r="J102" s="27"/>
      <c r="K102" s="27"/>
      <c r="L102" s="27"/>
      <c r="M102" s="27"/>
      <c r="N102" s="26">
        <v>0</v>
      </c>
      <c r="O102" s="27"/>
      <c r="P102" s="27"/>
      <c r="Q102" s="107" t="s">
        <v>27</v>
      </c>
      <c r="R102" s="151">
        <v>41752</v>
      </c>
      <c r="S102" s="24">
        <v>7.6388888888888886E-3</v>
      </c>
      <c r="T102" s="149">
        <v>1</v>
      </c>
      <c r="U102" s="149">
        <v>1</v>
      </c>
      <c r="V102" s="149">
        <v>1</v>
      </c>
      <c r="W102" s="149">
        <v>1</v>
      </c>
      <c r="X102" s="149">
        <v>1</v>
      </c>
      <c r="Y102" s="77" t="s">
        <v>432</v>
      </c>
      <c r="Z102" s="77" t="s">
        <v>296</v>
      </c>
      <c r="AB102" s="111"/>
    </row>
    <row r="103" spans="1:28" x14ac:dyDescent="0.2">
      <c r="A103" s="30">
        <v>4.7071759259259265E-2</v>
      </c>
      <c r="B103" s="30">
        <v>1.7175925925925924E-2</v>
      </c>
      <c r="C103" s="23">
        <v>5.0231481481481498E-3</v>
      </c>
      <c r="D103" s="31">
        <v>2.4826388888888887E-2</v>
      </c>
      <c r="E103" s="29">
        <v>23</v>
      </c>
      <c r="F103" s="119" t="s">
        <v>157</v>
      </c>
      <c r="G103" s="119" t="s">
        <v>23</v>
      </c>
      <c r="H103" s="96">
        <v>1.9965277777777776E-2</v>
      </c>
      <c r="I103" s="110" t="s">
        <v>403</v>
      </c>
      <c r="J103" s="27">
        <v>14</v>
      </c>
      <c r="K103" s="27">
        <v>12</v>
      </c>
      <c r="L103" s="27"/>
      <c r="M103" s="27"/>
      <c r="N103" s="26">
        <v>1.4942129629629626E-2</v>
      </c>
      <c r="O103" s="27"/>
      <c r="P103" s="27"/>
      <c r="Q103" s="107" t="s">
        <v>27</v>
      </c>
      <c r="R103" s="151">
        <v>41752</v>
      </c>
      <c r="S103" s="24">
        <v>4.8611111111111112E-3</v>
      </c>
      <c r="T103" s="149">
        <v>1</v>
      </c>
      <c r="U103" s="149">
        <v>1</v>
      </c>
      <c r="V103" s="149">
        <v>1</v>
      </c>
      <c r="W103" s="149">
        <v>1</v>
      </c>
      <c r="X103" s="149">
        <v>1</v>
      </c>
      <c r="Y103" s="77" t="s">
        <v>433</v>
      </c>
      <c r="Z103" s="77" t="s">
        <v>434</v>
      </c>
      <c r="AB103" s="111"/>
    </row>
    <row r="104" spans="1:28" x14ac:dyDescent="0.2">
      <c r="A104" s="30">
        <v>5.1412037037037034E-2</v>
      </c>
      <c r="B104" s="30">
        <v>1.8298611111111113E-2</v>
      </c>
      <c r="C104" s="23">
        <v>6.0648148148147903E-3</v>
      </c>
      <c r="D104" s="31">
        <v>2.5555555555555554E-2</v>
      </c>
      <c r="E104" s="29">
        <v>24</v>
      </c>
      <c r="F104" s="119" t="s">
        <v>292</v>
      </c>
      <c r="G104" s="119" t="s">
        <v>23</v>
      </c>
      <c r="H104" s="96">
        <v>1.9999999999999997E-2</v>
      </c>
      <c r="I104" s="110" t="s">
        <v>403</v>
      </c>
      <c r="J104" s="27">
        <v>13</v>
      </c>
      <c r="K104" s="27">
        <v>18</v>
      </c>
      <c r="L104" s="27"/>
      <c r="M104" s="27"/>
      <c r="N104" s="26">
        <v>1.3935185185185207E-2</v>
      </c>
      <c r="O104" s="27"/>
      <c r="P104" s="118"/>
      <c r="Q104" s="107" t="s">
        <v>27</v>
      </c>
      <c r="R104" s="151">
        <v>41752</v>
      </c>
      <c r="S104" s="24">
        <v>5.5555555555555558E-3</v>
      </c>
      <c r="T104" s="149">
        <v>1</v>
      </c>
      <c r="U104" s="149">
        <v>1</v>
      </c>
      <c r="V104" s="149">
        <v>1</v>
      </c>
      <c r="W104" s="149">
        <v>1</v>
      </c>
      <c r="X104" s="149">
        <v>1</v>
      </c>
      <c r="Y104" s="77" t="s">
        <v>435</v>
      </c>
      <c r="Z104" s="77" t="s">
        <v>436</v>
      </c>
      <c r="AB104" s="111"/>
    </row>
    <row r="105" spans="1:28" x14ac:dyDescent="0.2">
      <c r="A105" s="30">
        <v>5.0115740740740738E-2</v>
      </c>
      <c r="B105" s="30">
        <v>1.7789351851851851E-2</v>
      </c>
      <c r="C105" s="23">
        <v>5.5902777777777799E-3</v>
      </c>
      <c r="D105" s="31">
        <v>3.2638888888888891E-2</v>
      </c>
      <c r="E105" s="29">
        <v>25</v>
      </c>
      <c r="F105" s="119" t="s">
        <v>33</v>
      </c>
      <c r="G105" s="119" t="s">
        <v>23</v>
      </c>
      <c r="H105" s="96">
        <v>2.013888888888889E-2</v>
      </c>
      <c r="I105" s="110" t="s">
        <v>403</v>
      </c>
      <c r="J105" s="27">
        <v>12</v>
      </c>
      <c r="K105" s="27">
        <v>16</v>
      </c>
      <c r="L105" s="27"/>
      <c r="M105" s="27"/>
      <c r="N105" s="26">
        <v>1.4548611111111109E-2</v>
      </c>
      <c r="O105" s="27"/>
      <c r="P105" s="27"/>
      <c r="Q105" s="107" t="s">
        <v>27</v>
      </c>
      <c r="R105" s="151">
        <v>41752</v>
      </c>
      <c r="S105" s="24">
        <v>1.2500000000000001E-2</v>
      </c>
      <c r="T105" s="149">
        <v>1</v>
      </c>
      <c r="U105" s="149">
        <v>1</v>
      </c>
      <c r="V105" s="149">
        <v>1</v>
      </c>
      <c r="W105" s="149">
        <v>1</v>
      </c>
      <c r="X105" s="149">
        <v>1</v>
      </c>
      <c r="Y105" s="77" t="s">
        <v>437</v>
      </c>
      <c r="Z105" s="77" t="s">
        <v>438</v>
      </c>
      <c r="AB105" s="111"/>
    </row>
    <row r="106" spans="1:28" x14ac:dyDescent="0.2">
      <c r="A106" s="30"/>
      <c r="B106" s="30"/>
      <c r="C106" s="30"/>
      <c r="D106" s="31">
        <v>3.4791666666666672E-2</v>
      </c>
      <c r="E106" s="29">
        <v>26</v>
      </c>
      <c r="F106" s="147" t="s">
        <v>286</v>
      </c>
      <c r="G106" s="53" t="s">
        <v>34</v>
      </c>
      <c r="H106" s="96">
        <v>2.020833333333337E-2</v>
      </c>
      <c r="I106" s="110" t="s">
        <v>403</v>
      </c>
      <c r="J106" s="27"/>
      <c r="K106" s="27"/>
      <c r="L106" s="27"/>
      <c r="M106" s="27"/>
      <c r="N106" s="26">
        <v>0</v>
      </c>
      <c r="O106" s="27"/>
      <c r="P106" s="27"/>
      <c r="Q106" s="107" t="s">
        <v>27</v>
      </c>
      <c r="R106" s="151">
        <v>41752</v>
      </c>
      <c r="S106" s="24">
        <v>1.4583333333333301E-2</v>
      </c>
      <c r="T106" s="149">
        <v>1</v>
      </c>
      <c r="U106" s="149">
        <v>1</v>
      </c>
      <c r="V106" s="149">
        <v>1</v>
      </c>
      <c r="W106" s="149">
        <v>1</v>
      </c>
      <c r="X106" s="149">
        <v>1</v>
      </c>
      <c r="Y106" s="77" t="s">
        <v>439</v>
      </c>
      <c r="Z106" s="77" t="s">
        <v>316</v>
      </c>
      <c r="AB106" s="111"/>
    </row>
    <row r="107" spans="1:28" x14ac:dyDescent="0.2">
      <c r="A107" s="30"/>
      <c r="B107" s="30"/>
      <c r="C107" s="23"/>
      <c r="D107" s="31">
        <v>4.1226851851851855E-2</v>
      </c>
      <c r="E107" s="29">
        <v>27</v>
      </c>
      <c r="F107" s="147" t="s">
        <v>282</v>
      </c>
      <c r="G107" s="53" t="s">
        <v>283</v>
      </c>
      <c r="H107" s="96">
        <v>2.0393518518518554E-2</v>
      </c>
      <c r="I107" s="110" t="s">
        <v>403</v>
      </c>
      <c r="J107" s="27"/>
      <c r="K107" s="27"/>
      <c r="L107" s="27"/>
      <c r="M107" s="27"/>
      <c r="N107" s="26">
        <v>0</v>
      </c>
      <c r="O107" s="27"/>
      <c r="P107" s="118"/>
      <c r="Q107" s="107" t="s">
        <v>27</v>
      </c>
      <c r="R107" s="151">
        <v>41752</v>
      </c>
      <c r="S107" s="24">
        <v>2.0833333333333301E-2</v>
      </c>
      <c r="T107" s="149">
        <v>1</v>
      </c>
      <c r="U107" s="149">
        <v>1</v>
      </c>
      <c r="V107" s="149">
        <v>1</v>
      </c>
      <c r="W107" s="149">
        <v>1</v>
      </c>
      <c r="X107" s="149">
        <v>1</v>
      </c>
      <c r="Y107" s="77" t="s">
        <v>440</v>
      </c>
      <c r="Z107" s="77" t="s">
        <v>313</v>
      </c>
      <c r="AB107" s="111"/>
    </row>
    <row r="108" spans="1:28" x14ac:dyDescent="0.2">
      <c r="A108" s="30"/>
      <c r="B108" s="30"/>
      <c r="C108" s="30"/>
      <c r="D108" s="31">
        <v>4.1099537037037039E-2</v>
      </c>
      <c r="E108" s="29">
        <v>28</v>
      </c>
      <c r="F108" s="53" t="s">
        <v>401</v>
      </c>
      <c r="G108" s="152" t="s">
        <v>402</v>
      </c>
      <c r="H108" s="96">
        <v>2.0960648148148239E-2</v>
      </c>
      <c r="I108" s="110" t="s">
        <v>403</v>
      </c>
      <c r="J108" s="27"/>
      <c r="K108" s="27"/>
      <c r="L108" s="27"/>
      <c r="M108" s="27"/>
      <c r="N108" s="26">
        <v>0</v>
      </c>
      <c r="O108" s="27"/>
      <c r="P108" s="118"/>
      <c r="Q108" s="107" t="s">
        <v>27</v>
      </c>
      <c r="R108" s="151">
        <v>41752</v>
      </c>
      <c r="S108" s="24">
        <v>2.01388888888888E-2</v>
      </c>
      <c r="T108" s="149">
        <v>1</v>
      </c>
      <c r="U108" s="149">
        <v>1</v>
      </c>
      <c r="V108" s="149">
        <v>1</v>
      </c>
      <c r="W108" s="149">
        <v>1</v>
      </c>
      <c r="X108" s="149">
        <v>1</v>
      </c>
      <c r="Y108" s="77" t="s">
        <v>441</v>
      </c>
      <c r="Z108" s="77" t="s">
        <v>442</v>
      </c>
      <c r="AB108" s="111"/>
    </row>
    <row r="109" spans="1:28" x14ac:dyDescent="0.2">
      <c r="A109" s="30">
        <v>5.2106481481481483E-2</v>
      </c>
      <c r="B109" s="30">
        <v>1.8506944444444444E-2</v>
      </c>
      <c r="C109" s="23">
        <v>6.26157407407408E-3</v>
      </c>
      <c r="D109" s="31">
        <v>3.4317129629629628E-2</v>
      </c>
      <c r="E109" s="29">
        <v>29</v>
      </c>
      <c r="F109" s="119" t="s">
        <v>36</v>
      </c>
      <c r="G109" s="119" t="s">
        <v>23</v>
      </c>
      <c r="H109" s="96">
        <v>2.112268518518523E-2</v>
      </c>
      <c r="I109" s="110" t="s">
        <v>403</v>
      </c>
      <c r="J109" s="27">
        <v>11</v>
      </c>
      <c r="K109" s="27">
        <v>13</v>
      </c>
      <c r="L109" s="27"/>
      <c r="M109" s="27"/>
      <c r="N109" s="26">
        <v>1.4861111111111151E-2</v>
      </c>
      <c r="O109" s="27"/>
      <c r="P109" s="118"/>
      <c r="Q109" s="107" t="s">
        <v>27</v>
      </c>
      <c r="R109" s="151">
        <v>41752</v>
      </c>
      <c r="S109" s="24">
        <v>1.3194444444444399E-2</v>
      </c>
      <c r="T109" s="149">
        <v>1</v>
      </c>
      <c r="U109" s="149">
        <v>1</v>
      </c>
      <c r="V109" s="149">
        <v>1</v>
      </c>
      <c r="W109" s="149">
        <v>1</v>
      </c>
      <c r="X109" s="149">
        <v>1</v>
      </c>
      <c r="Y109" s="77" t="s">
        <v>443</v>
      </c>
      <c r="Z109" s="77" t="s">
        <v>444</v>
      </c>
      <c r="AB109" s="111"/>
    </row>
    <row r="110" spans="1:28" x14ac:dyDescent="0.2">
      <c r="A110" s="30"/>
      <c r="B110" s="30"/>
      <c r="C110" s="30"/>
      <c r="D110" s="31">
        <v>2.8437500000000001E-2</v>
      </c>
      <c r="E110" s="29">
        <v>30</v>
      </c>
      <c r="F110" s="53" t="s">
        <v>168</v>
      </c>
      <c r="G110" s="53" t="s">
        <v>30</v>
      </c>
      <c r="H110" s="96">
        <v>2.1493055555555557E-2</v>
      </c>
      <c r="I110" s="110" t="s">
        <v>403</v>
      </c>
      <c r="J110" s="27"/>
      <c r="K110" s="27"/>
      <c r="L110" s="27"/>
      <c r="M110" s="27"/>
      <c r="N110" s="26">
        <v>0</v>
      </c>
      <c r="O110" s="27"/>
      <c r="P110" s="27"/>
      <c r="Q110" s="107" t="s">
        <v>27</v>
      </c>
      <c r="R110" s="151">
        <v>41752</v>
      </c>
      <c r="S110" s="24">
        <v>6.9444444444444449E-3</v>
      </c>
      <c r="T110" s="149">
        <v>1</v>
      </c>
      <c r="U110" s="149">
        <v>1</v>
      </c>
      <c r="V110" s="149">
        <v>1</v>
      </c>
      <c r="W110" s="149">
        <v>1</v>
      </c>
      <c r="X110" s="149">
        <v>1</v>
      </c>
      <c r="Y110" s="77" t="s">
        <v>445</v>
      </c>
      <c r="Z110" s="77" t="s">
        <v>260</v>
      </c>
      <c r="AB110" s="111"/>
    </row>
    <row r="111" spans="1:28" x14ac:dyDescent="0.2">
      <c r="A111" s="5"/>
      <c r="B111" s="5"/>
      <c r="C111" s="5"/>
      <c r="D111" s="31">
        <v>2.8622685185185185E-2</v>
      </c>
      <c r="E111" s="29">
        <v>1</v>
      </c>
      <c r="F111" s="53" t="s">
        <v>224</v>
      </c>
      <c r="G111" s="53" t="s">
        <v>34</v>
      </c>
      <c r="H111" s="96">
        <v>1.5428240740740786E-2</v>
      </c>
      <c r="I111" s="110" t="s">
        <v>403</v>
      </c>
      <c r="J111" s="27"/>
      <c r="K111" s="27"/>
      <c r="L111" s="27"/>
      <c r="M111" s="27"/>
      <c r="N111" s="26">
        <v>0</v>
      </c>
      <c r="O111" s="27"/>
      <c r="P111" s="118"/>
      <c r="Q111" s="107" t="s">
        <v>90</v>
      </c>
      <c r="R111" s="28">
        <v>41759</v>
      </c>
      <c r="S111" s="24">
        <v>1.3194444444444399E-2</v>
      </c>
      <c r="T111" s="149">
        <v>1</v>
      </c>
      <c r="U111" s="149">
        <v>1</v>
      </c>
      <c r="V111" s="149">
        <v>1</v>
      </c>
      <c r="W111" s="149">
        <v>1</v>
      </c>
      <c r="X111" s="149">
        <v>1</v>
      </c>
      <c r="Y111" s="77" t="s">
        <v>451</v>
      </c>
      <c r="Z111" s="77" t="s">
        <v>296</v>
      </c>
      <c r="AB111" s="111"/>
    </row>
    <row r="112" spans="1:28" x14ac:dyDescent="0.2">
      <c r="A112" s="30">
        <v>4.0219907407407406E-2</v>
      </c>
      <c r="B112" s="30">
        <v>1.5324074074074073E-2</v>
      </c>
      <c r="C112" s="23">
        <v>3.2870370370370401E-3</v>
      </c>
      <c r="D112" s="31">
        <v>2.8657407407407406E-2</v>
      </c>
      <c r="E112" s="29">
        <v>2</v>
      </c>
      <c r="F112" s="119" t="s">
        <v>43</v>
      </c>
      <c r="G112" s="119" t="s">
        <v>23</v>
      </c>
      <c r="H112" s="96">
        <v>1.6851851851851906E-2</v>
      </c>
      <c r="I112" s="110" t="s">
        <v>403</v>
      </c>
      <c r="J112" s="27">
        <v>20</v>
      </c>
      <c r="K112" s="27">
        <v>17</v>
      </c>
      <c r="L112" s="27"/>
      <c r="M112" s="27"/>
      <c r="N112" s="26">
        <v>1.3564814814814866E-2</v>
      </c>
      <c r="O112" s="27"/>
      <c r="P112" s="27"/>
      <c r="Q112" s="107" t="s">
        <v>90</v>
      </c>
      <c r="R112" s="28">
        <v>41759</v>
      </c>
      <c r="S112" s="24">
        <v>1.18055555555555E-2</v>
      </c>
      <c r="T112" s="149">
        <v>1</v>
      </c>
      <c r="U112" s="149">
        <v>1</v>
      </c>
      <c r="V112" s="149">
        <v>1</v>
      </c>
      <c r="W112" s="149">
        <v>1</v>
      </c>
      <c r="X112" s="149">
        <v>1</v>
      </c>
      <c r="Y112" s="77" t="s">
        <v>452</v>
      </c>
      <c r="Z112" s="77" t="s">
        <v>453</v>
      </c>
      <c r="AB112" s="111"/>
    </row>
    <row r="113" spans="1:28" x14ac:dyDescent="0.2">
      <c r="A113" s="30"/>
      <c r="B113" s="30"/>
      <c r="C113" s="30"/>
      <c r="D113" s="31">
        <v>2.5416666666666667E-2</v>
      </c>
      <c r="E113" s="29">
        <v>3</v>
      </c>
      <c r="F113" s="53" t="s">
        <v>447</v>
      </c>
      <c r="G113" s="53" t="s">
        <v>162</v>
      </c>
      <c r="H113" s="96">
        <v>1.7083333333333332E-2</v>
      </c>
      <c r="I113" s="110" t="s">
        <v>403</v>
      </c>
      <c r="J113" s="27"/>
      <c r="K113" s="27"/>
      <c r="L113" s="27"/>
      <c r="M113" s="27"/>
      <c r="N113" s="26">
        <v>0</v>
      </c>
      <c r="O113" s="27"/>
      <c r="P113" s="27"/>
      <c r="Q113" s="107" t="s">
        <v>90</v>
      </c>
      <c r="R113" s="28">
        <v>41759</v>
      </c>
      <c r="S113" s="24">
        <v>8.3333333333333332E-3</v>
      </c>
      <c r="T113" s="149">
        <v>1</v>
      </c>
      <c r="U113" s="149">
        <v>1</v>
      </c>
      <c r="V113" s="149">
        <v>1</v>
      </c>
      <c r="W113" s="149">
        <v>1</v>
      </c>
      <c r="X113" s="149">
        <v>1</v>
      </c>
      <c r="Y113" s="77" t="s">
        <v>454</v>
      </c>
      <c r="Z113" s="77" t="s">
        <v>455</v>
      </c>
      <c r="AB113" s="111"/>
    </row>
    <row r="114" spans="1:28" x14ac:dyDescent="0.2">
      <c r="A114" s="30">
        <v>4.5231481481481484E-2</v>
      </c>
      <c r="B114" s="30">
        <v>1.5972222222222224E-2</v>
      </c>
      <c r="C114" s="23">
        <v>3.8888888888888883E-3</v>
      </c>
      <c r="D114" s="31">
        <v>2.49537037037037E-2</v>
      </c>
      <c r="E114" s="29">
        <v>4</v>
      </c>
      <c r="F114" s="119" t="s">
        <v>220</v>
      </c>
      <c r="G114" s="119" t="s">
        <v>23</v>
      </c>
      <c r="H114" s="96">
        <v>1.7314814814814811E-2</v>
      </c>
      <c r="I114" s="110" t="s">
        <v>403</v>
      </c>
      <c r="J114" s="27">
        <v>19</v>
      </c>
      <c r="K114" s="27">
        <v>18</v>
      </c>
      <c r="L114" s="27"/>
      <c r="M114" s="27"/>
      <c r="N114" s="26">
        <v>1.3425925925925923E-2</v>
      </c>
      <c r="O114" s="27"/>
      <c r="P114" s="27"/>
      <c r="Q114" s="107" t="s">
        <v>90</v>
      </c>
      <c r="R114" s="28">
        <v>41759</v>
      </c>
      <c r="S114" s="24">
        <v>7.6388888888888886E-3</v>
      </c>
      <c r="T114" s="149">
        <v>1</v>
      </c>
      <c r="U114" s="149">
        <v>1</v>
      </c>
      <c r="V114" s="149">
        <v>1</v>
      </c>
      <c r="W114" s="149">
        <v>1</v>
      </c>
      <c r="X114" s="149">
        <v>1</v>
      </c>
      <c r="Y114" s="77" t="s">
        <v>456</v>
      </c>
      <c r="Z114" s="77" t="s">
        <v>457</v>
      </c>
      <c r="AB114" s="111"/>
    </row>
    <row r="115" spans="1:28" x14ac:dyDescent="0.2">
      <c r="A115" s="30">
        <v>4.2881944444444445E-2</v>
      </c>
      <c r="B115" s="30">
        <v>1.5995370370370372E-2</v>
      </c>
      <c r="C115" s="23">
        <v>3.9120370370370403E-3</v>
      </c>
      <c r="D115" s="31">
        <v>2.8761574074074075E-2</v>
      </c>
      <c r="E115" s="29">
        <v>5</v>
      </c>
      <c r="F115" s="119" t="s">
        <v>37</v>
      </c>
      <c r="G115" s="119" t="s">
        <v>23</v>
      </c>
      <c r="H115" s="96">
        <v>1.7650462962962965E-2</v>
      </c>
      <c r="I115" s="110" t="s">
        <v>403</v>
      </c>
      <c r="J115" s="27">
        <v>18</v>
      </c>
      <c r="K115" s="27">
        <v>15</v>
      </c>
      <c r="L115" s="27"/>
      <c r="M115" s="27"/>
      <c r="N115" s="26">
        <v>1.3738425925925925E-2</v>
      </c>
      <c r="O115" s="27"/>
      <c r="P115" s="27"/>
      <c r="Q115" s="107" t="s">
        <v>90</v>
      </c>
      <c r="R115" s="28">
        <v>41759</v>
      </c>
      <c r="S115" s="24">
        <v>1.1111111111111108E-2</v>
      </c>
      <c r="T115" s="149">
        <v>1</v>
      </c>
      <c r="U115" s="149">
        <v>1</v>
      </c>
      <c r="V115" s="149">
        <v>1</v>
      </c>
      <c r="W115" s="149">
        <v>1</v>
      </c>
      <c r="X115" s="149">
        <v>1</v>
      </c>
      <c r="Y115" s="77" t="s">
        <v>458</v>
      </c>
      <c r="Z115" s="77" t="s">
        <v>459</v>
      </c>
      <c r="AB115" s="111"/>
    </row>
    <row r="116" spans="1:28" x14ac:dyDescent="0.2">
      <c r="A116" s="30">
        <v>4.7037037037037037E-2</v>
      </c>
      <c r="B116" s="30">
        <v>1.638888888888889E-2</v>
      </c>
      <c r="C116" s="23">
        <v>4.2824074074074101E-3</v>
      </c>
      <c r="D116" s="31">
        <v>3.4641203703703702E-2</v>
      </c>
      <c r="E116" s="29">
        <v>6</v>
      </c>
      <c r="F116" s="119" t="s">
        <v>50</v>
      </c>
      <c r="G116" s="119" t="s">
        <v>23</v>
      </c>
      <c r="H116" s="96">
        <v>1.7974537037037101E-2</v>
      </c>
      <c r="I116" s="110" t="s">
        <v>403</v>
      </c>
      <c r="J116" s="27">
        <v>17</v>
      </c>
      <c r="K116" s="27">
        <v>16</v>
      </c>
      <c r="L116" s="27"/>
      <c r="M116" s="27"/>
      <c r="N116" s="26">
        <v>1.3692129629629691E-2</v>
      </c>
      <c r="O116" s="27"/>
      <c r="P116" s="118"/>
      <c r="Q116" s="107" t="s">
        <v>90</v>
      </c>
      <c r="R116" s="28">
        <v>41759</v>
      </c>
      <c r="S116" s="24">
        <v>1.6666666666666601E-2</v>
      </c>
      <c r="T116" s="149">
        <v>1</v>
      </c>
      <c r="U116" s="149">
        <v>1</v>
      </c>
      <c r="V116" s="149">
        <v>1</v>
      </c>
      <c r="W116" s="149">
        <v>1</v>
      </c>
      <c r="X116" s="149">
        <v>1</v>
      </c>
      <c r="Y116" s="77" t="s">
        <v>460</v>
      </c>
      <c r="Z116" s="77" t="s">
        <v>461</v>
      </c>
      <c r="AB116" s="111"/>
    </row>
    <row r="117" spans="1:28" x14ac:dyDescent="0.2">
      <c r="A117" s="30"/>
      <c r="B117" s="30"/>
      <c r="C117" s="23"/>
      <c r="D117" s="31">
        <v>3.0613425925925929E-2</v>
      </c>
      <c r="E117" s="29">
        <v>7</v>
      </c>
      <c r="F117" s="53" t="s">
        <v>29</v>
      </c>
      <c r="G117" s="53" t="s">
        <v>196</v>
      </c>
      <c r="H117" s="96">
        <v>1.8113425925925929E-2</v>
      </c>
      <c r="I117" s="110" t="s">
        <v>403</v>
      </c>
      <c r="J117" s="27"/>
      <c r="K117" s="27"/>
      <c r="L117" s="27"/>
      <c r="M117" s="27"/>
      <c r="N117" s="26">
        <v>0</v>
      </c>
      <c r="O117" s="27"/>
      <c r="P117" s="27"/>
      <c r="Q117" s="107" t="s">
        <v>90</v>
      </c>
      <c r="R117" s="28">
        <v>41759</v>
      </c>
      <c r="S117" s="24">
        <v>1.2500000000000001E-2</v>
      </c>
      <c r="T117" s="149">
        <v>1</v>
      </c>
      <c r="U117" s="149">
        <v>1</v>
      </c>
      <c r="V117" s="149">
        <v>1</v>
      </c>
      <c r="W117" s="149">
        <v>1</v>
      </c>
      <c r="X117" s="149">
        <v>1</v>
      </c>
      <c r="Y117" s="77" t="s">
        <v>462</v>
      </c>
      <c r="Z117" s="77" t="s">
        <v>343</v>
      </c>
      <c r="AB117" s="111"/>
    </row>
    <row r="118" spans="1:28" x14ac:dyDescent="0.2">
      <c r="A118" s="5"/>
      <c r="B118" s="5"/>
      <c r="C118" s="5"/>
      <c r="D118" s="31">
        <v>2.854166666666667E-2</v>
      </c>
      <c r="E118" s="29">
        <v>8</v>
      </c>
      <c r="F118" s="53" t="s">
        <v>450</v>
      </c>
      <c r="G118" s="53" t="s">
        <v>34</v>
      </c>
      <c r="H118" s="96">
        <v>1.8125000000000006E-2</v>
      </c>
      <c r="I118" s="110" t="s">
        <v>403</v>
      </c>
      <c r="J118" s="27"/>
      <c r="K118" s="27"/>
      <c r="L118" s="27"/>
      <c r="M118" s="27"/>
      <c r="N118" s="26">
        <v>0</v>
      </c>
      <c r="O118" s="27"/>
      <c r="P118" s="27"/>
      <c r="Q118" s="107" t="s">
        <v>90</v>
      </c>
      <c r="R118" s="28">
        <v>41759</v>
      </c>
      <c r="S118" s="24">
        <v>1.0416666666666664E-2</v>
      </c>
      <c r="T118" s="149">
        <v>1</v>
      </c>
      <c r="U118" s="149">
        <v>1</v>
      </c>
      <c r="V118" s="149">
        <v>1</v>
      </c>
      <c r="W118" s="149">
        <v>1</v>
      </c>
      <c r="X118" s="149">
        <v>1</v>
      </c>
      <c r="Y118" s="77" t="s">
        <v>463</v>
      </c>
      <c r="Z118" s="77" t="s">
        <v>296</v>
      </c>
      <c r="AB118" s="111"/>
    </row>
    <row r="119" spans="1:28" x14ac:dyDescent="0.2">
      <c r="A119" s="30"/>
      <c r="B119" s="30"/>
      <c r="C119" s="30"/>
      <c r="D119" s="31">
        <v>2.478009259259259E-2</v>
      </c>
      <c r="E119" s="29">
        <v>9</v>
      </c>
      <c r="F119" s="53" t="s">
        <v>51</v>
      </c>
      <c r="G119" s="53" t="s">
        <v>30</v>
      </c>
      <c r="H119" s="96">
        <v>1.8530092592592591E-2</v>
      </c>
      <c r="I119" s="110" t="s">
        <v>403</v>
      </c>
      <c r="J119" s="27"/>
      <c r="K119" s="27"/>
      <c r="L119" s="27"/>
      <c r="M119" s="27"/>
      <c r="N119" s="26">
        <v>0</v>
      </c>
      <c r="O119" s="27"/>
      <c r="P119" s="27"/>
      <c r="Q119" s="107" t="s">
        <v>90</v>
      </c>
      <c r="R119" s="28">
        <v>41759</v>
      </c>
      <c r="S119" s="24">
        <v>6.2500000000000003E-3</v>
      </c>
      <c r="T119" s="149">
        <v>1</v>
      </c>
      <c r="U119" s="149">
        <v>1</v>
      </c>
      <c r="V119" s="149">
        <v>1</v>
      </c>
      <c r="W119" s="149">
        <v>1</v>
      </c>
      <c r="X119" s="149">
        <v>1</v>
      </c>
      <c r="Y119" s="77" t="s">
        <v>464</v>
      </c>
      <c r="Z119" s="77" t="s">
        <v>260</v>
      </c>
      <c r="AB119" s="111"/>
    </row>
    <row r="120" spans="1:28" x14ac:dyDescent="0.2">
      <c r="A120" s="30"/>
      <c r="B120" s="30"/>
      <c r="C120" s="23"/>
      <c r="D120" s="31">
        <v>2.2476851851851855E-2</v>
      </c>
      <c r="E120" s="29">
        <v>10</v>
      </c>
      <c r="F120" s="53" t="s">
        <v>187</v>
      </c>
      <c r="G120" s="53" t="s">
        <v>34</v>
      </c>
      <c r="H120" s="96">
        <v>1.9004629629629635E-2</v>
      </c>
      <c r="I120" s="110" t="s">
        <v>403</v>
      </c>
      <c r="J120" s="27"/>
      <c r="K120" s="27"/>
      <c r="L120" s="27"/>
      <c r="M120" s="27"/>
      <c r="N120" s="26">
        <v>0</v>
      </c>
      <c r="O120" s="27"/>
      <c r="P120" s="27"/>
      <c r="Q120" s="107" t="s">
        <v>90</v>
      </c>
      <c r="R120" s="28">
        <v>41759</v>
      </c>
      <c r="S120" s="24">
        <v>3.472222222222222E-3</v>
      </c>
      <c r="T120" s="149">
        <v>1</v>
      </c>
      <c r="U120" s="149">
        <v>1</v>
      </c>
      <c r="V120" s="149">
        <v>1</v>
      </c>
      <c r="W120" s="149">
        <v>1</v>
      </c>
      <c r="X120" s="149">
        <v>1</v>
      </c>
      <c r="Y120" s="77" t="s">
        <v>465</v>
      </c>
      <c r="Z120" s="77" t="s">
        <v>296</v>
      </c>
      <c r="AB120" s="111"/>
    </row>
    <row r="121" spans="1:28" x14ac:dyDescent="0.2">
      <c r="A121" s="30">
        <v>4.7916666666666663E-2</v>
      </c>
      <c r="B121" s="30">
        <v>1.877314814814815E-2</v>
      </c>
      <c r="C121" s="23">
        <v>6.5046296296296397E-3</v>
      </c>
      <c r="D121" s="31">
        <v>2.3182870370370371E-2</v>
      </c>
      <c r="E121" s="29">
        <v>11</v>
      </c>
      <c r="F121" s="119" t="s">
        <v>338</v>
      </c>
      <c r="G121" s="119" t="s">
        <v>23</v>
      </c>
      <c r="H121" s="96">
        <v>1.9016203703703705E-2</v>
      </c>
      <c r="I121" s="110" t="s">
        <v>403</v>
      </c>
      <c r="J121" s="27">
        <v>16</v>
      </c>
      <c r="K121" s="27">
        <v>20</v>
      </c>
      <c r="L121" s="27"/>
      <c r="M121" s="27"/>
      <c r="N121" s="26">
        <v>1.2511574074074066E-2</v>
      </c>
      <c r="O121" s="27"/>
      <c r="P121" s="27"/>
      <c r="Q121" s="107" t="s">
        <v>90</v>
      </c>
      <c r="R121" s="28">
        <v>41759</v>
      </c>
      <c r="S121" s="24">
        <v>4.1666666666666666E-3</v>
      </c>
      <c r="T121" s="149">
        <v>1</v>
      </c>
      <c r="U121" s="149">
        <v>1</v>
      </c>
      <c r="V121" s="149">
        <v>1</v>
      </c>
      <c r="W121" s="149">
        <v>1</v>
      </c>
      <c r="X121" s="149">
        <v>1</v>
      </c>
      <c r="Y121" s="77" t="s">
        <v>466</v>
      </c>
      <c r="Z121" s="77" t="s">
        <v>467</v>
      </c>
      <c r="AB121" s="111"/>
    </row>
    <row r="122" spans="1:28" x14ac:dyDescent="0.2">
      <c r="A122" s="30"/>
      <c r="B122" s="30"/>
      <c r="C122" s="30"/>
      <c r="D122" s="31">
        <v>2.0416666666666666E-2</v>
      </c>
      <c r="E122" s="29">
        <v>12</v>
      </c>
      <c r="F122" s="108" t="s">
        <v>147</v>
      </c>
      <c r="G122" s="108" t="s">
        <v>34</v>
      </c>
      <c r="H122" s="96">
        <v>1.9027777777777779E-2</v>
      </c>
      <c r="I122" s="110" t="s">
        <v>403</v>
      </c>
      <c r="J122" s="27"/>
      <c r="K122" s="27"/>
      <c r="L122" s="27"/>
      <c r="M122" s="27"/>
      <c r="N122" s="26">
        <v>0</v>
      </c>
      <c r="O122" s="27"/>
      <c r="P122" s="27"/>
      <c r="Q122" s="107" t="s">
        <v>90</v>
      </c>
      <c r="R122" s="28">
        <v>41759</v>
      </c>
      <c r="S122" s="24">
        <v>1.3888888888888889E-3</v>
      </c>
      <c r="T122" s="149">
        <v>1</v>
      </c>
      <c r="U122" s="149">
        <v>1</v>
      </c>
      <c r="V122" s="149">
        <v>1</v>
      </c>
      <c r="W122" s="149">
        <v>1</v>
      </c>
      <c r="X122" s="149">
        <v>1</v>
      </c>
      <c r="Y122" s="77" t="s">
        <v>468</v>
      </c>
      <c r="Z122" s="77" t="s">
        <v>296</v>
      </c>
      <c r="AB122" s="111"/>
    </row>
    <row r="123" spans="1:28" x14ac:dyDescent="0.2">
      <c r="A123" s="30"/>
      <c r="B123" s="30"/>
      <c r="C123" s="30"/>
      <c r="D123" s="31">
        <v>3.3622685185185179E-2</v>
      </c>
      <c r="E123" s="29">
        <v>13</v>
      </c>
      <c r="F123" s="108" t="s">
        <v>154</v>
      </c>
      <c r="G123" s="108" t="s">
        <v>34</v>
      </c>
      <c r="H123" s="96">
        <v>1.9039351851851877E-2</v>
      </c>
      <c r="I123" s="110" t="s">
        <v>403</v>
      </c>
      <c r="J123" s="27"/>
      <c r="K123" s="27"/>
      <c r="L123" s="27"/>
      <c r="M123" s="27"/>
      <c r="N123" s="26">
        <v>0</v>
      </c>
      <c r="O123" s="27"/>
      <c r="P123" s="118"/>
      <c r="Q123" s="107" t="s">
        <v>90</v>
      </c>
      <c r="R123" s="28">
        <v>41759</v>
      </c>
      <c r="S123" s="24">
        <v>1.4583333333333301E-2</v>
      </c>
      <c r="T123" s="149">
        <v>1</v>
      </c>
      <c r="U123" s="149">
        <v>1</v>
      </c>
      <c r="V123" s="149">
        <v>1</v>
      </c>
      <c r="W123" s="149">
        <v>1</v>
      </c>
      <c r="X123" s="149">
        <v>1</v>
      </c>
      <c r="Y123" s="77" t="s">
        <v>469</v>
      </c>
      <c r="Z123" s="77" t="s">
        <v>296</v>
      </c>
      <c r="AB123" s="111"/>
    </row>
    <row r="124" spans="1:28" x14ac:dyDescent="0.2">
      <c r="A124" s="30">
        <v>5.1412037037037034E-2</v>
      </c>
      <c r="B124" s="30">
        <v>1.8298611111111113E-2</v>
      </c>
      <c r="C124" s="23">
        <v>6.0648148148147903E-3</v>
      </c>
      <c r="D124" s="31">
        <v>1.9791666666666666E-2</v>
      </c>
      <c r="E124" s="29">
        <v>14</v>
      </c>
      <c r="F124" s="119" t="s">
        <v>292</v>
      </c>
      <c r="G124" s="119" t="s">
        <v>23</v>
      </c>
      <c r="H124" s="96">
        <v>1.909722222222222E-2</v>
      </c>
      <c r="I124" s="110" t="s">
        <v>403</v>
      </c>
      <c r="J124" s="27">
        <v>15</v>
      </c>
      <c r="K124" s="27">
        <v>19</v>
      </c>
      <c r="L124" s="27"/>
      <c r="M124" s="27"/>
      <c r="N124" s="26">
        <v>1.303240740740743E-2</v>
      </c>
      <c r="O124" s="27"/>
      <c r="P124" s="27"/>
      <c r="Q124" s="107" t="s">
        <v>90</v>
      </c>
      <c r="R124" s="28">
        <v>41759</v>
      </c>
      <c r="S124" s="24">
        <v>6.9444444444444447E-4</v>
      </c>
      <c r="T124" s="149">
        <v>1</v>
      </c>
      <c r="U124" s="149">
        <v>1</v>
      </c>
      <c r="V124" s="149">
        <v>1</v>
      </c>
      <c r="W124" s="149">
        <v>1</v>
      </c>
      <c r="X124" s="149">
        <v>1</v>
      </c>
      <c r="Y124" s="77" t="s">
        <v>470</v>
      </c>
      <c r="Z124" s="77" t="s">
        <v>471</v>
      </c>
      <c r="AB124" s="111"/>
    </row>
    <row r="125" spans="1:28" x14ac:dyDescent="0.2">
      <c r="A125" s="30">
        <v>4.462962962962963E-2</v>
      </c>
      <c r="B125" s="30">
        <v>1.6250000000000001E-2</v>
      </c>
      <c r="C125" s="23">
        <v>4.1550925925926E-3</v>
      </c>
      <c r="D125" s="31">
        <v>2.476851851851852E-2</v>
      </c>
      <c r="E125" s="29">
        <v>15</v>
      </c>
      <c r="F125" s="119" t="s">
        <v>39</v>
      </c>
      <c r="G125" s="119" t="s">
        <v>23</v>
      </c>
      <c r="H125" s="96">
        <v>1.9212962962962963E-2</v>
      </c>
      <c r="I125" s="110" t="s">
        <v>403</v>
      </c>
      <c r="J125" s="27">
        <v>14</v>
      </c>
      <c r="K125" s="27">
        <v>13</v>
      </c>
      <c r="L125" s="27"/>
      <c r="M125" s="27"/>
      <c r="N125" s="26">
        <v>1.5057870370370364E-2</v>
      </c>
      <c r="O125" s="27"/>
      <c r="P125" s="27"/>
      <c r="Q125" s="107" t="s">
        <v>90</v>
      </c>
      <c r="R125" s="28">
        <v>41759</v>
      </c>
      <c r="S125" s="24">
        <v>5.5555555555555558E-3</v>
      </c>
      <c r="T125" s="149">
        <v>1</v>
      </c>
      <c r="U125" s="149">
        <v>1</v>
      </c>
      <c r="V125" s="149">
        <v>1</v>
      </c>
      <c r="W125" s="149">
        <v>1</v>
      </c>
      <c r="X125" s="149">
        <v>1</v>
      </c>
      <c r="Y125" s="77" t="s">
        <v>472</v>
      </c>
      <c r="Z125" s="77" t="s">
        <v>473</v>
      </c>
      <c r="AB125" s="111"/>
    </row>
    <row r="126" spans="1:28" x14ac:dyDescent="0.2">
      <c r="A126" s="30"/>
      <c r="B126" s="30"/>
      <c r="C126" s="30"/>
      <c r="D126" s="31">
        <v>3.453703703703704E-2</v>
      </c>
      <c r="E126" s="29">
        <v>16</v>
      </c>
      <c r="F126" s="53" t="s">
        <v>170</v>
      </c>
      <c r="G126" s="53" t="s">
        <v>291</v>
      </c>
      <c r="H126" s="96">
        <v>1.925925925925934E-2</v>
      </c>
      <c r="I126" s="110" t="s">
        <v>403</v>
      </c>
      <c r="J126" s="27"/>
      <c r="K126" s="27"/>
      <c r="L126" s="27"/>
      <c r="M126" s="27"/>
      <c r="N126" s="26">
        <v>0</v>
      </c>
      <c r="O126" s="27"/>
      <c r="P126" s="118"/>
      <c r="Q126" s="107" t="s">
        <v>90</v>
      </c>
      <c r="R126" s="28">
        <v>41759</v>
      </c>
      <c r="S126" s="24">
        <v>1.5277777777777699E-2</v>
      </c>
      <c r="T126" s="149">
        <v>1</v>
      </c>
      <c r="U126" s="149">
        <v>1</v>
      </c>
      <c r="V126" s="149">
        <v>1</v>
      </c>
      <c r="W126" s="149">
        <v>1</v>
      </c>
      <c r="X126" s="149">
        <v>1</v>
      </c>
      <c r="Y126" s="77" t="s">
        <v>474</v>
      </c>
      <c r="Z126" s="77" t="s">
        <v>296</v>
      </c>
      <c r="AB126" s="111"/>
    </row>
    <row r="127" spans="1:28" x14ac:dyDescent="0.2">
      <c r="A127" s="30">
        <v>4.7071759259259265E-2</v>
      </c>
      <c r="B127" s="30">
        <v>1.7175925925925924E-2</v>
      </c>
      <c r="C127" s="23">
        <v>5.0231481481481498E-3</v>
      </c>
      <c r="D127" s="31">
        <v>2.9363425925925921E-2</v>
      </c>
      <c r="E127" s="29">
        <v>17</v>
      </c>
      <c r="F127" s="119" t="s">
        <v>157</v>
      </c>
      <c r="G127" s="119" t="s">
        <v>23</v>
      </c>
      <c r="H127" s="96">
        <v>1.9641203703703699E-2</v>
      </c>
      <c r="I127" s="110" t="s">
        <v>403</v>
      </c>
      <c r="J127" s="27">
        <v>13</v>
      </c>
      <c r="K127" s="27">
        <v>14</v>
      </c>
      <c r="L127" s="27"/>
      <c r="M127" s="27"/>
      <c r="N127" s="26">
        <v>1.4618055555555549E-2</v>
      </c>
      <c r="O127" s="27"/>
      <c r="P127" s="27"/>
      <c r="Q127" s="107" t="s">
        <v>90</v>
      </c>
      <c r="R127" s="28">
        <v>41759</v>
      </c>
      <c r="S127" s="24">
        <v>9.7222222222222224E-3</v>
      </c>
      <c r="T127" s="149">
        <v>1</v>
      </c>
      <c r="U127" s="149">
        <v>1</v>
      </c>
      <c r="V127" s="149">
        <v>1</v>
      </c>
      <c r="W127" s="149">
        <v>1</v>
      </c>
      <c r="X127" s="149">
        <v>1</v>
      </c>
      <c r="Y127" s="77" t="s">
        <v>475</v>
      </c>
      <c r="Z127" s="77" t="s">
        <v>476</v>
      </c>
      <c r="AB127" s="111"/>
    </row>
    <row r="128" spans="1:28" x14ac:dyDescent="0.2">
      <c r="A128" s="30"/>
      <c r="B128" s="30"/>
      <c r="C128" s="30"/>
      <c r="D128" s="31">
        <v>3.5972222222222218E-2</v>
      </c>
      <c r="E128" s="29">
        <v>18</v>
      </c>
      <c r="F128" s="53" t="s">
        <v>159</v>
      </c>
      <c r="G128" s="53" t="s">
        <v>34</v>
      </c>
      <c r="H128" s="96">
        <v>2.0000000000000018E-2</v>
      </c>
      <c r="I128" s="110" t="s">
        <v>403</v>
      </c>
      <c r="J128" s="27"/>
      <c r="K128" s="27"/>
      <c r="L128" s="27"/>
      <c r="M128" s="27"/>
      <c r="N128" s="26">
        <v>0</v>
      </c>
      <c r="O128" s="27"/>
      <c r="P128" s="118"/>
      <c r="Q128" s="107" t="s">
        <v>90</v>
      </c>
      <c r="R128" s="28">
        <v>41759</v>
      </c>
      <c r="S128" s="24">
        <v>1.59722222222222E-2</v>
      </c>
      <c r="T128" s="149">
        <v>1</v>
      </c>
      <c r="U128" s="149">
        <v>1</v>
      </c>
      <c r="V128" s="149">
        <v>1</v>
      </c>
      <c r="W128" s="149">
        <v>1</v>
      </c>
      <c r="X128" s="149">
        <v>1</v>
      </c>
      <c r="Y128" s="77" t="s">
        <v>477</v>
      </c>
      <c r="Z128" s="77" t="s">
        <v>296</v>
      </c>
      <c r="AB128" s="111"/>
    </row>
    <row r="129" spans="1:28" x14ac:dyDescent="0.2">
      <c r="A129" s="30"/>
      <c r="B129" s="30"/>
      <c r="C129" s="23"/>
      <c r="D129" s="31">
        <v>3.4050925925925922E-2</v>
      </c>
      <c r="E129" s="29">
        <v>19</v>
      </c>
      <c r="F129" s="147" t="s">
        <v>282</v>
      </c>
      <c r="G129" s="53" t="s">
        <v>283</v>
      </c>
      <c r="H129" s="96">
        <v>2.0162037037037124E-2</v>
      </c>
      <c r="I129" s="110" t="s">
        <v>403</v>
      </c>
      <c r="J129" s="27"/>
      <c r="K129" s="27"/>
      <c r="L129" s="27"/>
      <c r="M129" s="27"/>
      <c r="N129" s="26">
        <v>0</v>
      </c>
      <c r="O129" s="27"/>
      <c r="P129" s="118"/>
      <c r="Q129" s="107" t="s">
        <v>90</v>
      </c>
      <c r="R129" s="28">
        <v>41759</v>
      </c>
      <c r="S129" s="24">
        <v>1.38888888888888E-2</v>
      </c>
      <c r="T129" s="149">
        <v>1</v>
      </c>
      <c r="U129" s="149">
        <v>1</v>
      </c>
      <c r="V129" s="149">
        <v>1</v>
      </c>
      <c r="W129" s="149">
        <v>1</v>
      </c>
      <c r="X129" s="149">
        <v>1</v>
      </c>
      <c r="Y129" s="77" t="s">
        <v>478</v>
      </c>
      <c r="Z129" s="77" t="s">
        <v>313</v>
      </c>
      <c r="AB129" s="111"/>
    </row>
    <row r="130" spans="1:28" x14ac:dyDescent="0.2">
      <c r="A130" s="30"/>
      <c r="B130" s="30"/>
      <c r="C130" s="23"/>
      <c r="D130" s="31">
        <v>2.9270833333333333E-2</v>
      </c>
      <c r="E130" s="29">
        <v>20</v>
      </c>
      <c r="F130" s="53" t="s">
        <v>448</v>
      </c>
      <c r="G130" s="53" t="s">
        <v>449</v>
      </c>
      <c r="H130" s="96">
        <v>2.0243055555555556E-2</v>
      </c>
      <c r="I130" s="110" t="s">
        <v>403</v>
      </c>
      <c r="J130" s="27"/>
      <c r="K130" s="27"/>
      <c r="L130" s="27"/>
      <c r="M130" s="27"/>
      <c r="N130" s="26">
        <v>0</v>
      </c>
      <c r="O130" s="27"/>
      <c r="P130" s="27"/>
      <c r="Q130" s="107" t="s">
        <v>90</v>
      </c>
      <c r="R130" s="28">
        <v>41759</v>
      </c>
      <c r="S130" s="24">
        <v>9.0277777777777769E-3</v>
      </c>
      <c r="T130" s="149">
        <v>1</v>
      </c>
      <c r="U130" s="149">
        <v>1</v>
      </c>
      <c r="V130" s="149">
        <v>1</v>
      </c>
      <c r="W130" s="149">
        <v>1</v>
      </c>
      <c r="X130" s="149">
        <v>1</v>
      </c>
      <c r="Y130" s="77" t="s">
        <v>479</v>
      </c>
      <c r="Z130" s="77" t="s">
        <v>480</v>
      </c>
      <c r="AB130" s="111"/>
    </row>
    <row r="131" spans="1:28" x14ac:dyDescent="0.2">
      <c r="A131" s="30">
        <v>4.3738425925925924E-2</v>
      </c>
      <c r="B131" s="30">
        <v>1.6192129629629629E-2</v>
      </c>
      <c r="C131" s="23">
        <v>4.09722222222222E-3</v>
      </c>
      <c r="D131" s="31">
        <v>2.238425925925926E-2</v>
      </c>
      <c r="E131" s="29">
        <v>21</v>
      </c>
      <c r="F131" s="119" t="s">
        <v>32</v>
      </c>
      <c r="G131" s="119" t="s">
        <v>23</v>
      </c>
      <c r="H131" s="96">
        <v>2.0300925925925927E-2</v>
      </c>
      <c r="I131" s="110" t="s">
        <v>403</v>
      </c>
      <c r="J131" s="27">
        <v>12</v>
      </c>
      <c r="K131" s="27">
        <v>11</v>
      </c>
      <c r="L131" s="27"/>
      <c r="M131" s="27"/>
      <c r="N131" s="26">
        <v>1.6203703703703706E-2</v>
      </c>
      <c r="O131" s="27"/>
      <c r="P131" s="27"/>
      <c r="Q131" s="107" t="s">
        <v>90</v>
      </c>
      <c r="R131" s="28">
        <v>41759</v>
      </c>
      <c r="S131" s="24">
        <v>2.0833333333333333E-3</v>
      </c>
      <c r="T131" s="149">
        <v>1</v>
      </c>
      <c r="U131" s="149">
        <v>1</v>
      </c>
      <c r="V131" s="149">
        <v>1</v>
      </c>
      <c r="W131" s="149">
        <v>1</v>
      </c>
      <c r="X131" s="149">
        <v>1</v>
      </c>
      <c r="Y131" s="77" t="s">
        <v>481</v>
      </c>
      <c r="Z131" s="77" t="s">
        <v>482</v>
      </c>
      <c r="AB131" s="111"/>
    </row>
    <row r="132" spans="1:28" x14ac:dyDescent="0.2">
      <c r="A132" s="30"/>
      <c r="B132" s="30"/>
      <c r="C132" s="30"/>
      <c r="D132" s="31">
        <v>2.7615740740740743E-2</v>
      </c>
      <c r="E132" s="29">
        <v>22</v>
      </c>
      <c r="F132" s="53" t="s">
        <v>168</v>
      </c>
      <c r="G132" s="53" t="s">
        <v>30</v>
      </c>
      <c r="H132" s="96">
        <v>2.0671296296296299E-2</v>
      </c>
      <c r="I132" s="110" t="s">
        <v>403</v>
      </c>
      <c r="J132" s="27"/>
      <c r="K132" s="27"/>
      <c r="L132" s="27"/>
      <c r="M132" s="27"/>
      <c r="N132" s="26">
        <v>0</v>
      </c>
      <c r="O132" s="27"/>
      <c r="P132" s="27"/>
      <c r="Q132" s="107" t="s">
        <v>90</v>
      </c>
      <c r="R132" s="28">
        <v>41759</v>
      </c>
      <c r="S132" s="24">
        <v>6.9444444444444449E-3</v>
      </c>
      <c r="T132" s="149">
        <v>1</v>
      </c>
      <c r="U132" s="149">
        <v>1</v>
      </c>
      <c r="V132" s="149">
        <v>1</v>
      </c>
      <c r="W132" s="149">
        <v>1</v>
      </c>
      <c r="X132" s="149">
        <v>1</v>
      </c>
      <c r="Y132" s="77" t="s">
        <v>483</v>
      </c>
      <c r="Z132" s="77" t="s">
        <v>260</v>
      </c>
      <c r="AB132" s="111"/>
    </row>
    <row r="133" spans="1:28" x14ac:dyDescent="0.2">
      <c r="A133" s="5"/>
      <c r="B133" s="5"/>
      <c r="C133" s="5"/>
      <c r="D133" s="31">
        <v>2.3912037037037034E-2</v>
      </c>
      <c r="E133" s="29">
        <v>23</v>
      </c>
      <c r="F133" s="53" t="s">
        <v>182</v>
      </c>
      <c r="G133" s="53" t="s">
        <v>34</v>
      </c>
      <c r="H133" s="96">
        <v>2.1134259259259255E-2</v>
      </c>
      <c r="I133" s="110" t="s">
        <v>403</v>
      </c>
      <c r="J133" s="27"/>
      <c r="K133" s="27"/>
      <c r="L133" s="27"/>
      <c r="M133" s="27"/>
      <c r="N133" s="26">
        <v>0</v>
      </c>
      <c r="O133" s="27"/>
      <c r="P133" s="27"/>
      <c r="Q133" s="107" t="s">
        <v>90</v>
      </c>
      <c r="R133" s="28">
        <v>41759</v>
      </c>
      <c r="S133" s="24">
        <v>2.7777777777777779E-3</v>
      </c>
      <c r="T133" s="149">
        <v>1</v>
      </c>
      <c r="U133" s="149">
        <v>1</v>
      </c>
      <c r="V133" s="149">
        <v>1</v>
      </c>
      <c r="W133" s="149">
        <v>1</v>
      </c>
      <c r="X133" s="149">
        <v>1</v>
      </c>
      <c r="Y133" s="77" t="s">
        <v>484</v>
      </c>
      <c r="Z133" s="77" t="s">
        <v>296</v>
      </c>
      <c r="AB133" s="111"/>
    </row>
    <row r="134" spans="1:28" x14ac:dyDescent="0.2">
      <c r="A134" s="30">
        <v>4.9155092592592597E-2</v>
      </c>
      <c r="B134" s="30">
        <v>1.8194444444444444E-2</v>
      </c>
      <c r="C134" s="23">
        <v>5.9722222222222702E-3</v>
      </c>
      <c r="D134" s="31">
        <v>2.6203703703703705E-2</v>
      </c>
      <c r="E134" s="29">
        <v>24</v>
      </c>
      <c r="F134" s="119" t="s">
        <v>35</v>
      </c>
      <c r="G134" s="119" t="s">
        <v>23</v>
      </c>
      <c r="H134" s="96">
        <v>2.1342592592592594E-2</v>
      </c>
      <c r="I134" s="110" t="s">
        <v>403</v>
      </c>
      <c r="J134" s="27">
        <v>11</v>
      </c>
      <c r="K134" s="27">
        <v>12</v>
      </c>
      <c r="L134" s="27"/>
      <c r="M134" s="27"/>
      <c r="N134" s="26">
        <v>1.5370370370370322E-2</v>
      </c>
      <c r="O134" s="27"/>
      <c r="P134" s="27"/>
      <c r="Q134" s="107" t="s">
        <v>90</v>
      </c>
      <c r="R134" s="28">
        <v>41759</v>
      </c>
      <c r="S134" s="24">
        <v>4.8611111111111112E-3</v>
      </c>
      <c r="T134" s="149">
        <v>1</v>
      </c>
      <c r="U134" s="149">
        <v>1</v>
      </c>
      <c r="V134" s="149">
        <v>1</v>
      </c>
      <c r="W134" s="149">
        <v>1</v>
      </c>
      <c r="X134" s="149">
        <v>1</v>
      </c>
      <c r="Y134" s="77" t="s">
        <v>485</v>
      </c>
      <c r="Z134" s="77" t="s">
        <v>486</v>
      </c>
      <c r="AB134" s="111"/>
    </row>
    <row r="135" spans="1:28" x14ac:dyDescent="0.2">
      <c r="A135" s="30"/>
      <c r="B135" s="30"/>
      <c r="C135" s="30"/>
      <c r="D135" s="31">
        <v>2.8576388888888887E-2</v>
      </c>
      <c r="E135" s="29">
        <v>10</v>
      </c>
      <c r="F135" s="53" t="s">
        <v>160</v>
      </c>
      <c r="G135" s="53" t="s">
        <v>196</v>
      </c>
      <c r="H135" s="96">
        <v>2.1631944444444443E-2</v>
      </c>
      <c r="I135" s="110" t="s">
        <v>403</v>
      </c>
      <c r="J135" s="27"/>
      <c r="K135" s="27"/>
      <c r="L135" s="27"/>
      <c r="M135" s="27"/>
      <c r="N135" s="26">
        <v>0</v>
      </c>
      <c r="O135" s="27"/>
      <c r="P135" s="118"/>
      <c r="Q135" s="107" t="s">
        <v>89</v>
      </c>
      <c r="R135" s="28">
        <v>41766</v>
      </c>
      <c r="S135" s="24">
        <v>6.9444444444444449E-3</v>
      </c>
      <c r="T135" s="149">
        <v>1</v>
      </c>
      <c r="U135" s="149">
        <v>1</v>
      </c>
      <c r="V135" s="149">
        <v>1</v>
      </c>
      <c r="W135" s="149">
        <v>1</v>
      </c>
      <c r="X135" s="149">
        <v>1</v>
      </c>
      <c r="Y135" s="77" t="s">
        <v>487</v>
      </c>
      <c r="Z135" s="77" t="s">
        <v>343</v>
      </c>
      <c r="AB135" s="111"/>
    </row>
    <row r="136" spans="1:28" x14ac:dyDescent="0.2">
      <c r="A136" s="30">
        <v>2.1400462962962965E-2</v>
      </c>
      <c r="B136" s="30">
        <v>1.5972222222222224E-2</v>
      </c>
      <c r="C136" s="23">
        <v>1.28472222222221E-2</v>
      </c>
      <c r="D136" s="31">
        <v>3.0543981481481481E-2</v>
      </c>
      <c r="E136" s="29">
        <v>9</v>
      </c>
      <c r="F136" s="119" t="s">
        <v>220</v>
      </c>
      <c r="G136" s="119" t="s">
        <v>23</v>
      </c>
      <c r="H136" s="96">
        <v>2.4293981481481479E-2</v>
      </c>
      <c r="I136" s="110" t="s">
        <v>403</v>
      </c>
      <c r="J136" s="27"/>
      <c r="K136" s="27"/>
      <c r="L136" s="27">
        <v>14</v>
      </c>
      <c r="M136" s="27"/>
      <c r="N136" s="26">
        <v>1.1446759259259379E-2</v>
      </c>
      <c r="O136" s="27"/>
      <c r="P136" s="27"/>
      <c r="Q136" s="107" t="s">
        <v>89</v>
      </c>
      <c r="R136" s="28">
        <v>41766</v>
      </c>
      <c r="S136" s="24">
        <v>6.2500000000000003E-3</v>
      </c>
      <c r="T136" s="149">
        <v>1</v>
      </c>
      <c r="U136" s="149">
        <v>1</v>
      </c>
      <c r="V136" s="149">
        <v>1</v>
      </c>
      <c r="W136" s="149">
        <v>1</v>
      </c>
      <c r="X136" s="149">
        <v>1</v>
      </c>
      <c r="Y136" s="77" t="s">
        <v>488</v>
      </c>
      <c r="Z136" s="77" t="s">
        <v>489</v>
      </c>
      <c r="AB136" s="111"/>
    </row>
    <row r="137" spans="1:28" x14ac:dyDescent="0.2">
      <c r="A137" s="30"/>
      <c r="B137" s="30"/>
      <c r="C137" s="23"/>
      <c r="D137" s="31">
        <v>3.24537037037037E-2</v>
      </c>
      <c r="E137" s="29">
        <v>11</v>
      </c>
      <c r="F137" s="53" t="s">
        <v>29</v>
      </c>
      <c r="G137" s="53" t="s">
        <v>196</v>
      </c>
      <c r="H137" s="96">
        <v>2.481481481481481E-2</v>
      </c>
      <c r="I137" s="110" t="s">
        <v>403</v>
      </c>
      <c r="J137" s="27"/>
      <c r="K137" s="27"/>
      <c r="L137" s="27"/>
      <c r="M137" s="27"/>
      <c r="N137" s="26">
        <v>0</v>
      </c>
      <c r="O137" s="27"/>
      <c r="P137" s="27"/>
      <c r="Q137" s="107" t="s">
        <v>89</v>
      </c>
      <c r="R137" s="28">
        <v>41766</v>
      </c>
      <c r="S137" s="24">
        <v>7.6388888888888886E-3</v>
      </c>
      <c r="T137" s="149">
        <v>1</v>
      </c>
      <c r="U137" s="149">
        <v>1</v>
      </c>
      <c r="V137" s="149">
        <v>1</v>
      </c>
      <c r="W137" s="149">
        <v>1</v>
      </c>
      <c r="X137" s="149">
        <v>1</v>
      </c>
      <c r="Y137" s="77" t="s">
        <v>490</v>
      </c>
      <c r="Z137" s="77" t="s">
        <v>343</v>
      </c>
      <c r="AB137" s="111"/>
    </row>
    <row r="138" spans="1:28" x14ac:dyDescent="0.2">
      <c r="A138" s="30">
        <v>2.3946759259259261E-2</v>
      </c>
      <c r="B138" s="30">
        <v>1.5995370370370372E-2</v>
      </c>
      <c r="C138" s="23">
        <v>1.52314814814815E-2</v>
      </c>
      <c r="D138" s="31">
        <v>3.4756944444444444E-2</v>
      </c>
      <c r="E138" s="29">
        <v>14</v>
      </c>
      <c r="F138" s="119" t="s">
        <v>37</v>
      </c>
      <c r="G138" s="119" t="s">
        <v>23</v>
      </c>
      <c r="H138" s="96">
        <v>2.5034722222222222E-2</v>
      </c>
      <c r="I138" s="110" t="s">
        <v>403</v>
      </c>
      <c r="J138" s="27"/>
      <c r="K138" s="27"/>
      <c r="L138" s="27">
        <v>19</v>
      </c>
      <c r="M138" s="27"/>
      <c r="N138" s="26">
        <v>9.8032407407407218E-3</v>
      </c>
      <c r="O138" s="27"/>
      <c r="P138" s="27"/>
      <c r="Q138" s="107" t="s">
        <v>89</v>
      </c>
      <c r="R138" s="28">
        <v>41766</v>
      </c>
      <c r="S138" s="24">
        <v>9.7222222222222224E-3</v>
      </c>
      <c r="T138" s="149">
        <v>1</v>
      </c>
      <c r="U138" s="149">
        <v>1</v>
      </c>
      <c r="V138" s="149">
        <v>1</v>
      </c>
      <c r="W138" s="149">
        <v>1</v>
      </c>
      <c r="X138" s="149">
        <v>1</v>
      </c>
      <c r="Y138" s="77" t="s">
        <v>491</v>
      </c>
      <c r="Z138" s="77" t="s">
        <v>492</v>
      </c>
      <c r="AB138" s="111"/>
    </row>
    <row r="139" spans="1:28" x14ac:dyDescent="0.2">
      <c r="A139" s="30"/>
      <c r="B139" s="30"/>
      <c r="C139" s="30"/>
      <c r="D139" s="31">
        <v>3.4282407407407407E-2</v>
      </c>
      <c r="E139" s="29">
        <v>13</v>
      </c>
      <c r="F139" s="53" t="s">
        <v>170</v>
      </c>
      <c r="G139" s="53" t="s">
        <v>291</v>
      </c>
      <c r="H139" s="96">
        <v>2.525462962962963E-2</v>
      </c>
      <c r="I139" s="110" t="s">
        <v>403</v>
      </c>
      <c r="J139" s="27"/>
      <c r="K139" s="27"/>
      <c r="L139" s="27"/>
      <c r="M139" s="27"/>
      <c r="N139" s="26">
        <v>0</v>
      </c>
      <c r="O139" s="27"/>
      <c r="P139" s="27"/>
      <c r="Q139" s="107" t="s">
        <v>89</v>
      </c>
      <c r="R139" s="28">
        <v>41766</v>
      </c>
      <c r="S139" s="24">
        <v>9.0277777777777769E-3</v>
      </c>
      <c r="T139" s="149">
        <v>1</v>
      </c>
      <c r="U139" s="149">
        <v>1</v>
      </c>
      <c r="V139" s="149">
        <v>1</v>
      </c>
      <c r="W139" s="149">
        <v>1</v>
      </c>
      <c r="X139" s="149">
        <v>1</v>
      </c>
      <c r="Y139" s="77" t="s">
        <v>493</v>
      </c>
      <c r="Z139" s="77" t="s">
        <v>316</v>
      </c>
      <c r="AB139" s="111"/>
    </row>
    <row r="140" spans="1:28" x14ac:dyDescent="0.2">
      <c r="A140" s="30"/>
      <c r="B140" s="30"/>
      <c r="C140" s="30"/>
      <c r="D140" s="31">
        <v>3.4490740740740738E-2</v>
      </c>
      <c r="E140" s="29">
        <v>12</v>
      </c>
      <c r="F140" s="108" t="s">
        <v>154</v>
      </c>
      <c r="G140" s="108" t="s">
        <v>34</v>
      </c>
      <c r="H140" s="96">
        <v>2.6157407407407407E-2</v>
      </c>
      <c r="I140" s="110" t="s">
        <v>403</v>
      </c>
      <c r="J140" s="27"/>
      <c r="K140" s="27"/>
      <c r="L140" s="27"/>
      <c r="M140" s="27"/>
      <c r="N140" s="26">
        <v>0</v>
      </c>
      <c r="O140" s="27"/>
      <c r="P140" s="27"/>
      <c r="Q140" s="107" t="s">
        <v>89</v>
      </c>
      <c r="R140" s="28">
        <v>41766</v>
      </c>
      <c r="S140" s="24">
        <v>8.3333333333333332E-3</v>
      </c>
      <c r="T140" s="149">
        <v>1</v>
      </c>
      <c r="U140" s="149">
        <v>1</v>
      </c>
      <c r="V140" s="149">
        <v>1</v>
      </c>
      <c r="W140" s="149">
        <v>1</v>
      </c>
      <c r="X140" s="149">
        <v>1</v>
      </c>
      <c r="Y140" s="77" t="s">
        <v>494</v>
      </c>
      <c r="Z140" s="77" t="s">
        <v>296</v>
      </c>
      <c r="AB140" s="111"/>
    </row>
    <row r="141" spans="1:28" x14ac:dyDescent="0.2">
      <c r="A141" s="30">
        <v>2.5092592592592593E-2</v>
      </c>
      <c r="B141" s="30">
        <v>1.6250000000000001E-2</v>
      </c>
      <c r="C141" s="23">
        <v>1.6296296296296298E-2</v>
      </c>
      <c r="D141" s="31">
        <v>3.2199074074074074E-2</v>
      </c>
      <c r="E141" s="29">
        <v>8</v>
      </c>
      <c r="F141" s="119" t="s">
        <v>39</v>
      </c>
      <c r="G141" s="119" t="s">
        <v>23</v>
      </c>
      <c r="H141" s="96">
        <v>2.6643518518518518E-2</v>
      </c>
      <c r="I141" s="110" t="s">
        <v>403</v>
      </c>
      <c r="J141" s="27"/>
      <c r="K141" s="27"/>
      <c r="L141" s="27">
        <v>17</v>
      </c>
      <c r="M141" s="27"/>
      <c r="N141" s="26">
        <v>1.0347222222222219E-2</v>
      </c>
      <c r="O141" s="27"/>
      <c r="P141" s="27"/>
      <c r="Q141" s="107" t="s">
        <v>89</v>
      </c>
      <c r="R141" s="28">
        <v>41766</v>
      </c>
      <c r="S141" s="24">
        <v>5.5555555555555558E-3</v>
      </c>
      <c r="T141" s="149">
        <v>1</v>
      </c>
      <c r="U141" s="149">
        <v>1</v>
      </c>
      <c r="V141" s="149">
        <v>1</v>
      </c>
      <c r="W141" s="149">
        <v>1</v>
      </c>
      <c r="X141" s="149">
        <v>1</v>
      </c>
      <c r="Y141" s="77" t="s">
        <v>495</v>
      </c>
      <c r="Z141" s="77" t="s">
        <v>496</v>
      </c>
      <c r="AB141" s="111"/>
    </row>
    <row r="142" spans="1:28" x14ac:dyDescent="0.2">
      <c r="A142" s="30">
        <v>2.5150462962962961E-2</v>
      </c>
      <c r="B142" s="30">
        <v>1.877314814814815E-2</v>
      </c>
      <c r="C142" s="23">
        <v>1.6354166666666701E-2</v>
      </c>
      <c r="D142" s="31">
        <v>2.9490740740740744E-2</v>
      </c>
      <c r="E142" s="29">
        <v>4</v>
      </c>
      <c r="F142" s="119" t="s">
        <v>338</v>
      </c>
      <c r="G142" s="119" t="s">
        <v>23</v>
      </c>
      <c r="H142" s="96">
        <v>2.6712962962962966E-2</v>
      </c>
      <c r="I142" s="110" t="s">
        <v>403</v>
      </c>
      <c r="J142" s="27"/>
      <c r="K142" s="27"/>
      <c r="L142" s="27">
        <v>16</v>
      </c>
      <c r="M142" s="27"/>
      <c r="N142" s="26">
        <v>1.0358796296296265E-2</v>
      </c>
      <c r="O142" s="27"/>
      <c r="P142" s="27"/>
      <c r="Q142" s="107" t="s">
        <v>89</v>
      </c>
      <c r="R142" s="28">
        <v>41766</v>
      </c>
      <c r="S142" s="24">
        <v>2.7777777777777779E-3</v>
      </c>
      <c r="T142" s="149">
        <v>1</v>
      </c>
      <c r="U142" s="149">
        <v>1</v>
      </c>
      <c r="V142" s="149">
        <v>1</v>
      </c>
      <c r="W142" s="149">
        <v>1</v>
      </c>
      <c r="X142" s="149">
        <v>1</v>
      </c>
      <c r="Y142" s="77" t="s">
        <v>497</v>
      </c>
      <c r="Z142" s="77" t="s">
        <v>498</v>
      </c>
      <c r="AB142" s="111"/>
    </row>
    <row r="143" spans="1:28" x14ac:dyDescent="0.2">
      <c r="A143" s="30">
        <v>3.0636574074074076E-2</v>
      </c>
      <c r="B143" s="30">
        <v>1.8298611111111113E-2</v>
      </c>
      <c r="C143" s="23">
        <v>2.14699074074075E-2</v>
      </c>
      <c r="D143" s="31">
        <v>3.0555555555555555E-2</v>
      </c>
      <c r="E143" s="29">
        <v>5</v>
      </c>
      <c r="F143" s="119" t="s">
        <v>292</v>
      </c>
      <c r="G143" s="119" t="s">
        <v>23</v>
      </c>
      <c r="H143" s="96">
        <v>2.7083333333333334E-2</v>
      </c>
      <c r="I143" s="110">
        <v>1</v>
      </c>
      <c r="J143" s="27"/>
      <c r="K143" s="27"/>
      <c r="L143" s="27">
        <v>20</v>
      </c>
      <c r="M143" s="27"/>
      <c r="N143" s="26">
        <v>5.6134259259258343E-3</v>
      </c>
      <c r="O143" s="27"/>
      <c r="P143" s="118"/>
      <c r="Q143" s="107" t="s">
        <v>89</v>
      </c>
      <c r="R143" s="28">
        <v>41766</v>
      </c>
      <c r="S143" s="24">
        <v>3.472222222222222E-3</v>
      </c>
      <c r="T143" s="149">
        <v>1</v>
      </c>
      <c r="U143" s="149">
        <v>1</v>
      </c>
      <c r="V143" s="149">
        <v>1</v>
      </c>
      <c r="W143" s="149">
        <v>1</v>
      </c>
      <c r="X143" s="149">
        <v>1</v>
      </c>
      <c r="Y143" s="77" t="s">
        <v>499</v>
      </c>
      <c r="Z143" s="77" t="s">
        <v>500</v>
      </c>
      <c r="AB143" s="111"/>
    </row>
    <row r="144" spans="1:28" x14ac:dyDescent="0.2">
      <c r="A144" s="30">
        <v>2.5428240740740741E-2</v>
      </c>
      <c r="B144" s="30">
        <v>1.6909722222222225E-2</v>
      </c>
      <c r="C144" s="23">
        <v>1.6608796296296299E-2</v>
      </c>
      <c r="D144" s="31">
        <v>3.3009259259259259E-2</v>
      </c>
      <c r="E144" s="29">
        <v>7</v>
      </c>
      <c r="F144" s="120" t="s">
        <v>31</v>
      </c>
      <c r="G144" s="119" t="s">
        <v>23</v>
      </c>
      <c r="H144" s="96">
        <v>2.8148148148148148E-2</v>
      </c>
      <c r="I144" s="110" t="s">
        <v>403</v>
      </c>
      <c r="J144" s="27"/>
      <c r="K144" s="27"/>
      <c r="L144" s="27">
        <v>13</v>
      </c>
      <c r="M144" s="27"/>
      <c r="N144" s="26">
        <v>1.1539351851851849E-2</v>
      </c>
      <c r="O144" s="27"/>
      <c r="P144" s="27"/>
      <c r="Q144" s="107" t="s">
        <v>89</v>
      </c>
      <c r="R144" s="28">
        <v>41766</v>
      </c>
      <c r="S144" s="24">
        <v>4.8611111111111112E-3</v>
      </c>
      <c r="T144" s="149">
        <v>1</v>
      </c>
      <c r="U144" s="149">
        <v>1</v>
      </c>
      <c r="V144" s="149">
        <v>1</v>
      </c>
      <c r="W144" s="149">
        <v>1</v>
      </c>
      <c r="X144" s="149">
        <v>1</v>
      </c>
      <c r="Y144" s="77" t="s">
        <v>501</v>
      </c>
      <c r="Z144" s="77" t="s">
        <v>502</v>
      </c>
      <c r="AB144" s="111"/>
    </row>
    <row r="145" spans="1:28" x14ac:dyDescent="0.2">
      <c r="A145" s="101"/>
      <c r="B145" s="101"/>
      <c r="C145" s="23"/>
      <c r="D145" s="31">
        <v>3.8564814814814816E-2</v>
      </c>
      <c r="E145" s="29">
        <v>15</v>
      </c>
      <c r="F145" s="147" t="s">
        <v>286</v>
      </c>
      <c r="G145" s="53" t="s">
        <v>34</v>
      </c>
      <c r="H145" s="96">
        <v>2.8148148148148151E-2</v>
      </c>
      <c r="I145" s="110" t="s">
        <v>403</v>
      </c>
      <c r="J145" s="27"/>
      <c r="K145" s="27"/>
      <c r="L145" s="27"/>
      <c r="M145" s="27"/>
      <c r="N145" s="26">
        <v>0</v>
      </c>
      <c r="O145" s="27"/>
      <c r="P145" s="118"/>
      <c r="Q145" s="107" t="s">
        <v>89</v>
      </c>
      <c r="R145" s="28">
        <v>41766</v>
      </c>
      <c r="S145" s="24">
        <v>1.0416666666666664E-2</v>
      </c>
      <c r="T145" s="149">
        <v>1</v>
      </c>
      <c r="U145" s="149">
        <v>1</v>
      </c>
      <c r="V145" s="149">
        <v>1</v>
      </c>
      <c r="W145" s="149">
        <v>1</v>
      </c>
      <c r="X145" s="149">
        <v>1</v>
      </c>
      <c r="Y145" s="77" t="s">
        <v>503</v>
      </c>
      <c r="Z145" s="77" t="s">
        <v>296</v>
      </c>
      <c r="AB145" s="111"/>
    </row>
    <row r="146" spans="1:28" x14ac:dyDescent="0.2">
      <c r="A146" s="30">
        <v>2.7256944444444445E-2</v>
      </c>
      <c r="B146" s="30">
        <v>1.7789351851851851E-2</v>
      </c>
      <c r="C146" s="23">
        <v>1.83101851851852E-2</v>
      </c>
      <c r="D146" s="31">
        <v>3.0266203703703708E-2</v>
      </c>
      <c r="E146" s="29">
        <v>3</v>
      </c>
      <c r="F146" s="119" t="s">
        <v>33</v>
      </c>
      <c r="G146" s="119" t="s">
        <v>23</v>
      </c>
      <c r="H146" s="96">
        <v>2.8182870370370375E-2</v>
      </c>
      <c r="I146" s="110" t="s">
        <v>403</v>
      </c>
      <c r="J146" s="27"/>
      <c r="K146" s="27"/>
      <c r="L146" s="27">
        <v>18</v>
      </c>
      <c r="M146" s="27"/>
      <c r="N146" s="26">
        <v>9.8726851851851753E-3</v>
      </c>
      <c r="O146" s="27"/>
      <c r="P146" s="27"/>
      <c r="Q146" s="107" t="s">
        <v>89</v>
      </c>
      <c r="R146" s="28">
        <v>41766</v>
      </c>
      <c r="S146" s="24">
        <v>2.0833333333333333E-3</v>
      </c>
      <c r="T146" s="149">
        <v>1</v>
      </c>
      <c r="U146" s="149">
        <v>1</v>
      </c>
      <c r="V146" s="149">
        <v>1</v>
      </c>
      <c r="W146" s="149">
        <v>1</v>
      </c>
      <c r="X146" s="149">
        <v>1</v>
      </c>
      <c r="Y146" s="77" t="s">
        <v>504</v>
      </c>
      <c r="Z146" s="77" t="s">
        <v>505</v>
      </c>
      <c r="AB146" s="111"/>
    </row>
    <row r="147" spans="1:28" x14ac:dyDescent="0.2">
      <c r="A147" s="30"/>
      <c r="B147" s="30"/>
      <c r="C147" s="23"/>
      <c r="D147" s="31">
        <v>3.2534722222222222E-2</v>
      </c>
      <c r="E147" s="29">
        <v>6</v>
      </c>
      <c r="F147" s="53" t="s">
        <v>448</v>
      </c>
      <c r="G147" s="53" t="s">
        <v>449</v>
      </c>
      <c r="H147" s="96">
        <v>2.8368055555555556E-2</v>
      </c>
      <c r="I147" s="110" t="s">
        <v>403</v>
      </c>
      <c r="J147" s="27"/>
      <c r="K147" s="27"/>
      <c r="L147" s="27"/>
      <c r="M147" s="27"/>
      <c r="N147" s="26">
        <v>0</v>
      </c>
      <c r="O147" s="27"/>
      <c r="P147" s="27"/>
      <c r="Q147" s="107" t="s">
        <v>89</v>
      </c>
      <c r="R147" s="28">
        <v>41766</v>
      </c>
      <c r="S147" s="24">
        <v>4.1666666666666666E-3</v>
      </c>
      <c r="T147" s="149">
        <v>1</v>
      </c>
      <c r="U147" s="149">
        <v>1</v>
      </c>
      <c r="V147" s="149">
        <v>1</v>
      </c>
      <c r="W147" s="149">
        <v>1</v>
      </c>
      <c r="X147" s="149">
        <v>1</v>
      </c>
      <c r="Y147" s="77" t="s">
        <v>506</v>
      </c>
      <c r="Z147" s="77" t="s">
        <v>480</v>
      </c>
      <c r="AB147" s="111"/>
    </row>
    <row r="148" spans="1:28" x14ac:dyDescent="0.2">
      <c r="A148" s="30">
        <v>2.6122685185185183E-2</v>
      </c>
      <c r="B148" s="30">
        <v>1.7175925925925924E-2</v>
      </c>
      <c r="C148" s="23">
        <v>1.7256944444444498E-2</v>
      </c>
      <c r="D148" s="31">
        <v>2.9108796296296296E-2</v>
      </c>
      <c r="E148" s="29">
        <v>1</v>
      </c>
      <c r="F148" s="119" t="s">
        <v>157</v>
      </c>
      <c r="G148" s="119" t="s">
        <v>23</v>
      </c>
      <c r="H148" s="96">
        <v>2.841435185185185E-2</v>
      </c>
      <c r="I148" s="110" t="s">
        <v>403</v>
      </c>
      <c r="J148" s="27"/>
      <c r="K148" s="27"/>
      <c r="L148" s="27">
        <v>15</v>
      </c>
      <c r="M148" s="27"/>
      <c r="N148" s="26">
        <v>1.1157407407407352E-2</v>
      </c>
      <c r="O148" s="27"/>
      <c r="P148" s="27"/>
      <c r="Q148" s="107" t="s">
        <v>89</v>
      </c>
      <c r="R148" s="28">
        <v>41766</v>
      </c>
      <c r="S148" s="24">
        <v>6.9444444444444447E-4</v>
      </c>
      <c r="T148" s="149">
        <v>1</v>
      </c>
      <c r="U148" s="149">
        <v>1</v>
      </c>
      <c r="V148" s="149">
        <v>1</v>
      </c>
      <c r="W148" s="149">
        <v>1</v>
      </c>
      <c r="X148" s="149">
        <v>1</v>
      </c>
      <c r="Y148" s="77" t="s">
        <v>507</v>
      </c>
      <c r="Z148" s="77" t="s">
        <v>508</v>
      </c>
      <c r="AB148" s="111"/>
    </row>
    <row r="149" spans="1:28" x14ac:dyDescent="0.2">
      <c r="A149" s="30"/>
      <c r="B149" s="30"/>
      <c r="C149" s="30"/>
      <c r="D149" s="31">
        <v>3.0729166666666669E-2</v>
      </c>
      <c r="E149" s="29">
        <v>2</v>
      </c>
      <c r="F149" s="53" t="s">
        <v>168</v>
      </c>
      <c r="G149" s="53" t="s">
        <v>30</v>
      </c>
      <c r="H149" s="96">
        <v>2.9340277777777781E-2</v>
      </c>
      <c r="I149" s="110" t="s">
        <v>403</v>
      </c>
      <c r="J149" s="27"/>
      <c r="K149" s="27"/>
      <c r="L149" s="27"/>
      <c r="M149" s="27"/>
      <c r="N149" s="26">
        <v>0</v>
      </c>
      <c r="O149" s="27"/>
      <c r="P149" s="27"/>
      <c r="Q149" s="107" t="s">
        <v>89</v>
      </c>
      <c r="R149" s="28">
        <v>41766</v>
      </c>
      <c r="S149" s="24">
        <v>1.3888888888888889E-3</v>
      </c>
      <c r="T149" s="149">
        <v>1</v>
      </c>
      <c r="U149" s="149">
        <v>1</v>
      </c>
      <c r="V149" s="149">
        <v>1</v>
      </c>
      <c r="W149" s="149">
        <v>1</v>
      </c>
      <c r="X149" s="149">
        <v>1</v>
      </c>
      <c r="Y149" s="77" t="s">
        <v>509</v>
      </c>
      <c r="Z149" s="77" t="s">
        <v>260</v>
      </c>
      <c r="AB149" s="111"/>
    </row>
    <row r="150" spans="1:28" x14ac:dyDescent="0.2">
      <c r="A150" s="5"/>
      <c r="B150" s="5"/>
      <c r="C150" s="5"/>
      <c r="D150" s="31">
        <v>3.0428240740740742E-2</v>
      </c>
      <c r="E150" s="29">
        <v>1</v>
      </c>
      <c r="F150" s="53" t="s">
        <v>195</v>
      </c>
      <c r="G150" s="53" t="s">
        <v>48</v>
      </c>
      <c r="H150" s="96">
        <v>1.3761574074074141E-2</v>
      </c>
      <c r="I150" s="110" t="s">
        <v>403</v>
      </c>
      <c r="J150" s="27"/>
      <c r="K150" s="27"/>
      <c r="L150" s="27"/>
      <c r="M150" s="27"/>
      <c r="N150" s="26">
        <v>0</v>
      </c>
      <c r="O150" s="27"/>
      <c r="P150" s="118"/>
      <c r="Q150" s="107" t="s">
        <v>510</v>
      </c>
      <c r="R150" s="28">
        <v>41773</v>
      </c>
      <c r="S150" s="24">
        <v>1.6666666666666601E-2</v>
      </c>
      <c r="T150" s="149">
        <v>1</v>
      </c>
      <c r="U150" s="149">
        <v>1</v>
      </c>
      <c r="V150" s="149">
        <v>1</v>
      </c>
      <c r="W150" s="149">
        <v>1</v>
      </c>
      <c r="X150" s="149">
        <v>1</v>
      </c>
      <c r="Y150" s="77" t="s">
        <v>516</v>
      </c>
      <c r="Z150" s="77" t="s">
        <v>294</v>
      </c>
      <c r="AB150" s="111"/>
    </row>
    <row r="151" spans="1:28" x14ac:dyDescent="0.2">
      <c r="A151" s="30"/>
      <c r="B151" s="30"/>
      <c r="C151" s="30"/>
      <c r="D151" s="31">
        <v>2.5474537037037035E-2</v>
      </c>
      <c r="E151" s="29">
        <v>2</v>
      </c>
      <c r="F151" s="53" t="s">
        <v>160</v>
      </c>
      <c r="G151" s="53" t="s">
        <v>196</v>
      </c>
      <c r="H151" s="96">
        <v>1.4363425925925927E-2</v>
      </c>
      <c r="I151" s="110" t="s">
        <v>403</v>
      </c>
      <c r="J151" s="27"/>
      <c r="K151" s="27"/>
      <c r="L151" s="27"/>
      <c r="M151" s="27"/>
      <c r="N151" s="26">
        <v>0</v>
      </c>
      <c r="O151" s="27"/>
      <c r="P151" s="27"/>
      <c r="Q151" s="107" t="s">
        <v>510</v>
      </c>
      <c r="R151" s="28">
        <v>41773</v>
      </c>
      <c r="S151" s="24">
        <v>1.1111111111111108E-2</v>
      </c>
      <c r="T151" s="149">
        <v>1</v>
      </c>
      <c r="U151" s="149">
        <v>1</v>
      </c>
      <c r="V151" s="149">
        <v>1</v>
      </c>
      <c r="W151" s="149">
        <v>1</v>
      </c>
      <c r="X151" s="149">
        <v>1</v>
      </c>
      <c r="Y151" s="77" t="s">
        <v>517</v>
      </c>
      <c r="Z151" s="77" t="s">
        <v>343</v>
      </c>
      <c r="AB151" s="111"/>
    </row>
    <row r="152" spans="1:28" x14ac:dyDescent="0.2">
      <c r="A152" s="30"/>
      <c r="B152" s="30"/>
      <c r="C152" s="30"/>
      <c r="D152" s="31">
        <v>3.5682870370370372E-2</v>
      </c>
      <c r="E152" s="29">
        <v>3</v>
      </c>
      <c r="F152" s="53" t="s">
        <v>44</v>
      </c>
      <c r="G152" s="53" t="s">
        <v>30</v>
      </c>
      <c r="H152" s="96">
        <v>1.4849537037037071E-2</v>
      </c>
      <c r="I152" s="110" t="s">
        <v>403</v>
      </c>
      <c r="J152" s="27"/>
      <c r="K152" s="27"/>
      <c r="L152" s="27"/>
      <c r="M152" s="27"/>
      <c r="N152" s="26">
        <v>0</v>
      </c>
      <c r="O152" s="27"/>
      <c r="P152" s="118"/>
      <c r="Q152" s="107" t="s">
        <v>510</v>
      </c>
      <c r="R152" s="28">
        <v>41773</v>
      </c>
      <c r="S152" s="24">
        <v>2.0833333333333301E-2</v>
      </c>
      <c r="T152" s="149">
        <v>1</v>
      </c>
      <c r="U152" s="149">
        <v>1</v>
      </c>
      <c r="V152" s="149">
        <v>1</v>
      </c>
      <c r="W152" s="149">
        <v>1</v>
      </c>
      <c r="X152" s="149">
        <v>1</v>
      </c>
      <c r="Y152" s="77" t="s">
        <v>518</v>
      </c>
      <c r="Z152" s="77" t="s">
        <v>260</v>
      </c>
      <c r="AB152" s="111"/>
    </row>
    <row r="153" spans="1:28" x14ac:dyDescent="0.2">
      <c r="A153" s="5"/>
      <c r="B153" s="5"/>
      <c r="C153" s="5"/>
      <c r="D153" s="31">
        <v>3.1006944444444445E-2</v>
      </c>
      <c r="E153" s="29">
        <v>4</v>
      </c>
      <c r="F153" s="53" t="s">
        <v>211</v>
      </c>
      <c r="G153" s="53" t="s">
        <v>34</v>
      </c>
      <c r="H153" s="96">
        <v>1.5034722222222244E-2</v>
      </c>
      <c r="I153" s="110" t="s">
        <v>403</v>
      </c>
      <c r="J153" s="27"/>
      <c r="K153" s="27"/>
      <c r="L153" s="27"/>
      <c r="M153" s="27"/>
      <c r="N153" s="26">
        <v>0</v>
      </c>
      <c r="O153" s="27"/>
      <c r="P153" s="118"/>
      <c r="Q153" s="107" t="s">
        <v>510</v>
      </c>
      <c r="R153" s="28">
        <v>41773</v>
      </c>
      <c r="S153" s="24">
        <v>1.59722222222222E-2</v>
      </c>
      <c r="T153" s="149">
        <v>1</v>
      </c>
      <c r="U153" s="149">
        <v>1</v>
      </c>
      <c r="V153" s="149">
        <v>1</v>
      </c>
      <c r="W153" s="149">
        <v>1</v>
      </c>
      <c r="X153" s="149">
        <v>1</v>
      </c>
      <c r="Y153" s="77" t="s">
        <v>519</v>
      </c>
      <c r="Z153" s="77" t="s">
        <v>296</v>
      </c>
      <c r="AB153" s="111"/>
    </row>
    <row r="154" spans="1:28" x14ac:dyDescent="0.2">
      <c r="A154" s="30">
        <v>4.0219907407407406E-2</v>
      </c>
      <c r="B154" s="30">
        <v>1.5324074074074073E-2</v>
      </c>
      <c r="C154" s="23">
        <v>3.2870370370370401E-3</v>
      </c>
      <c r="D154" s="31">
        <v>3.2569444444444443E-2</v>
      </c>
      <c r="E154" s="29">
        <v>5</v>
      </c>
      <c r="F154" s="119" t="s">
        <v>43</v>
      </c>
      <c r="G154" s="119" t="s">
        <v>23</v>
      </c>
      <c r="H154" s="96">
        <v>1.5208333333333341E-2</v>
      </c>
      <c r="I154" s="110">
        <v>1</v>
      </c>
      <c r="J154" s="27">
        <v>20</v>
      </c>
      <c r="K154" s="27">
        <v>17</v>
      </c>
      <c r="L154" s="27"/>
      <c r="M154" s="27"/>
      <c r="N154" s="26">
        <v>1.1921296296296301E-2</v>
      </c>
      <c r="O154" s="27"/>
      <c r="P154" s="118"/>
      <c r="Q154" s="107" t="s">
        <v>510</v>
      </c>
      <c r="R154" s="28">
        <v>41773</v>
      </c>
      <c r="S154" s="24">
        <v>1.7361111111111101E-2</v>
      </c>
      <c r="T154" s="149">
        <v>1</v>
      </c>
      <c r="U154" s="149">
        <v>1</v>
      </c>
      <c r="V154" s="149">
        <v>1</v>
      </c>
      <c r="W154" s="149">
        <v>1</v>
      </c>
      <c r="X154" s="149">
        <v>1</v>
      </c>
      <c r="Y154" s="77" t="s">
        <v>520</v>
      </c>
      <c r="Z154" s="77" t="s">
        <v>324</v>
      </c>
      <c r="AB154" s="111"/>
    </row>
    <row r="155" spans="1:28" x14ac:dyDescent="0.2">
      <c r="A155" s="30">
        <v>4.7916666666666663E-2</v>
      </c>
      <c r="B155" s="30">
        <v>1.5972222222222224E-2</v>
      </c>
      <c r="C155" s="23">
        <v>3.8888888888888883E-3</v>
      </c>
      <c r="D155" s="31">
        <v>2.8599537037037034E-2</v>
      </c>
      <c r="E155" s="29">
        <v>6</v>
      </c>
      <c r="F155" s="119" t="s">
        <v>220</v>
      </c>
      <c r="G155" s="119" t="s">
        <v>23</v>
      </c>
      <c r="H155" s="96">
        <v>1.5405092592592635E-2</v>
      </c>
      <c r="I155" s="110">
        <v>1</v>
      </c>
      <c r="J155" s="27">
        <v>19</v>
      </c>
      <c r="K155" s="27">
        <v>18</v>
      </c>
      <c r="L155" s="27"/>
      <c r="M155" s="27"/>
      <c r="N155" s="26">
        <v>1.1516203703703747E-2</v>
      </c>
      <c r="O155" s="27"/>
      <c r="P155" s="27"/>
      <c r="Q155" s="107" t="s">
        <v>510</v>
      </c>
      <c r="R155" s="28">
        <v>41773</v>
      </c>
      <c r="S155" s="24">
        <v>1.3194444444444399E-2</v>
      </c>
      <c r="T155" s="149">
        <v>1</v>
      </c>
      <c r="U155" s="149">
        <v>1</v>
      </c>
      <c r="V155" s="149">
        <v>1</v>
      </c>
      <c r="W155" s="149">
        <v>1</v>
      </c>
      <c r="X155" s="149">
        <v>1</v>
      </c>
      <c r="Y155" s="77" t="s">
        <v>521</v>
      </c>
      <c r="Z155" s="77" t="s">
        <v>522</v>
      </c>
      <c r="AB155" s="111"/>
    </row>
    <row r="156" spans="1:28" x14ac:dyDescent="0.2">
      <c r="A156" s="30"/>
      <c r="B156" s="30"/>
      <c r="C156" s="23"/>
      <c r="D156" s="31">
        <v>2.0532407407407405E-2</v>
      </c>
      <c r="E156" s="29">
        <v>7</v>
      </c>
      <c r="F156" s="53" t="s">
        <v>512</v>
      </c>
      <c r="G156" s="53" t="s">
        <v>48</v>
      </c>
      <c r="H156" s="96">
        <v>1.5671296296296294E-2</v>
      </c>
      <c r="I156" s="110" t="s">
        <v>403</v>
      </c>
      <c r="J156" s="27"/>
      <c r="K156" s="27"/>
      <c r="L156" s="27"/>
      <c r="M156" s="27"/>
      <c r="N156" s="26">
        <v>0</v>
      </c>
      <c r="O156" s="27"/>
      <c r="P156" s="27"/>
      <c r="Q156" s="107" t="s">
        <v>510</v>
      </c>
      <c r="R156" s="28">
        <v>41773</v>
      </c>
      <c r="S156" s="24">
        <v>4.8611111111111112E-3</v>
      </c>
      <c r="T156" s="149">
        <v>1</v>
      </c>
      <c r="U156" s="149">
        <v>1</v>
      </c>
      <c r="V156" s="149">
        <v>1</v>
      </c>
      <c r="W156" s="149">
        <v>1</v>
      </c>
      <c r="X156" s="149">
        <v>1</v>
      </c>
      <c r="Y156" s="77" t="s">
        <v>523</v>
      </c>
      <c r="Z156" s="77" t="s">
        <v>294</v>
      </c>
      <c r="AB156" s="111"/>
    </row>
    <row r="157" spans="1:28" x14ac:dyDescent="0.2">
      <c r="A157" s="30"/>
      <c r="B157" s="30"/>
      <c r="C157" s="30"/>
      <c r="D157" s="31">
        <v>2.3368055555555555E-2</v>
      </c>
      <c r="E157" s="29">
        <v>8</v>
      </c>
      <c r="F157" t="s">
        <v>337</v>
      </c>
      <c r="G157" t="s">
        <v>34</v>
      </c>
      <c r="H157" s="96">
        <v>1.5729166666666666E-2</v>
      </c>
      <c r="I157" s="110" t="s">
        <v>403</v>
      </c>
      <c r="J157" s="27"/>
      <c r="K157" s="27"/>
      <c r="L157" s="27"/>
      <c r="M157" s="27"/>
      <c r="N157" s="26">
        <v>0</v>
      </c>
      <c r="O157" s="27"/>
      <c r="P157" s="27"/>
      <c r="Q157" s="107" t="s">
        <v>510</v>
      </c>
      <c r="R157" s="28">
        <v>41773</v>
      </c>
      <c r="S157" s="24">
        <v>7.6388888888888886E-3</v>
      </c>
      <c r="T157" s="149">
        <v>1</v>
      </c>
      <c r="U157" s="149">
        <v>1</v>
      </c>
      <c r="V157" s="149">
        <v>1</v>
      </c>
      <c r="W157" s="149">
        <v>1</v>
      </c>
      <c r="X157" s="149">
        <v>1</v>
      </c>
      <c r="Y157" s="77" t="s">
        <v>524</v>
      </c>
      <c r="Z157" s="77" t="s">
        <v>296</v>
      </c>
      <c r="AB157" s="111"/>
    </row>
    <row r="158" spans="1:28" x14ac:dyDescent="0.2">
      <c r="A158" s="5"/>
      <c r="B158" s="5"/>
      <c r="C158" s="5"/>
      <c r="D158" s="31">
        <v>2.8275462962962964E-2</v>
      </c>
      <c r="E158" s="29">
        <v>9</v>
      </c>
      <c r="F158" s="53" t="s">
        <v>514</v>
      </c>
      <c r="G158" s="53" t="s">
        <v>196</v>
      </c>
      <c r="H158" s="96">
        <v>1.5775462962962963E-2</v>
      </c>
      <c r="I158" s="110" t="s">
        <v>403</v>
      </c>
      <c r="J158" s="27"/>
      <c r="K158" s="27"/>
      <c r="L158" s="27"/>
      <c r="M158" s="27"/>
      <c r="N158" s="26">
        <v>0</v>
      </c>
      <c r="O158" s="27"/>
      <c r="P158" s="27"/>
      <c r="Q158" s="107" t="s">
        <v>510</v>
      </c>
      <c r="R158" s="28">
        <v>41773</v>
      </c>
      <c r="S158" s="24">
        <v>1.2500000000000001E-2</v>
      </c>
      <c r="T158" s="149">
        <v>1</v>
      </c>
      <c r="U158" s="149">
        <v>1</v>
      </c>
      <c r="V158" s="149">
        <v>1</v>
      </c>
      <c r="W158" s="149">
        <v>1</v>
      </c>
      <c r="X158" s="149">
        <v>1</v>
      </c>
      <c r="Y158" s="77" t="s">
        <v>525</v>
      </c>
      <c r="Z158" s="77" t="s">
        <v>343</v>
      </c>
      <c r="AB158" s="111"/>
    </row>
    <row r="159" spans="1:28" x14ac:dyDescent="0.2">
      <c r="A159" s="30"/>
      <c r="B159" s="30"/>
      <c r="C159" s="23"/>
      <c r="D159" s="31">
        <v>3.6215277777777777E-2</v>
      </c>
      <c r="E159" s="29">
        <v>10</v>
      </c>
      <c r="F159" s="53" t="s">
        <v>29</v>
      </c>
      <c r="G159" s="53" t="s">
        <v>196</v>
      </c>
      <c r="H159" s="96">
        <v>1.6076388888888977E-2</v>
      </c>
      <c r="I159" s="110" t="s">
        <v>403</v>
      </c>
      <c r="J159" s="27"/>
      <c r="K159" s="27"/>
      <c r="L159" s="27"/>
      <c r="M159" s="27"/>
      <c r="N159" s="26">
        <v>0</v>
      </c>
      <c r="O159" s="27"/>
      <c r="P159" s="118"/>
      <c r="Q159" s="107" t="s">
        <v>510</v>
      </c>
      <c r="R159" s="28">
        <v>41773</v>
      </c>
      <c r="S159" s="24">
        <v>2.01388888888888E-2</v>
      </c>
      <c r="T159" s="149">
        <v>1</v>
      </c>
      <c r="U159" s="149">
        <v>1</v>
      </c>
      <c r="V159" s="149">
        <v>1</v>
      </c>
      <c r="W159" s="149">
        <v>1</v>
      </c>
      <c r="X159" s="149">
        <v>1</v>
      </c>
      <c r="Y159" s="77" t="s">
        <v>526</v>
      </c>
      <c r="Z159" s="77" t="s">
        <v>343</v>
      </c>
      <c r="AB159" s="111"/>
    </row>
    <row r="160" spans="1:28" x14ac:dyDescent="0.2">
      <c r="A160" s="5"/>
      <c r="B160" s="5"/>
      <c r="C160" s="5"/>
      <c r="D160" s="31">
        <v>3.5532407407407408E-2</v>
      </c>
      <c r="E160" s="29">
        <v>11</v>
      </c>
      <c r="F160" s="53" t="s">
        <v>222</v>
      </c>
      <c r="G160" s="53" t="s">
        <v>196</v>
      </c>
      <c r="H160" s="96">
        <v>1.6087962962963009E-2</v>
      </c>
      <c r="I160" s="110" t="s">
        <v>403</v>
      </c>
      <c r="J160" s="27"/>
      <c r="K160" s="27"/>
      <c r="L160" s="27"/>
      <c r="M160" s="27"/>
      <c r="N160" s="26">
        <v>0</v>
      </c>
      <c r="O160" s="27"/>
      <c r="P160" s="118"/>
      <c r="Q160" s="107" t="s">
        <v>510</v>
      </c>
      <c r="R160" s="28">
        <v>41773</v>
      </c>
      <c r="S160" s="24">
        <v>1.94444444444444E-2</v>
      </c>
      <c r="T160" s="149">
        <v>1</v>
      </c>
      <c r="U160" s="149">
        <v>1</v>
      </c>
      <c r="V160" s="149">
        <v>1</v>
      </c>
      <c r="W160" s="149">
        <v>1</v>
      </c>
      <c r="X160" s="149">
        <v>1</v>
      </c>
      <c r="Y160" s="77" t="s">
        <v>527</v>
      </c>
      <c r="Z160" s="77" t="s">
        <v>343</v>
      </c>
      <c r="AB160" s="111"/>
    </row>
    <row r="161" spans="1:28" x14ac:dyDescent="0.2">
      <c r="A161" s="30"/>
      <c r="B161" s="30"/>
      <c r="C161" s="23"/>
      <c r="D161" s="31">
        <v>2.2430555555555554E-2</v>
      </c>
      <c r="E161" s="29">
        <v>12</v>
      </c>
      <c r="F161" s="53" t="s">
        <v>513</v>
      </c>
      <c r="G161" t="s">
        <v>30</v>
      </c>
      <c r="H161" s="96">
        <v>1.6180555555555552E-2</v>
      </c>
      <c r="I161" s="110" t="s">
        <v>403</v>
      </c>
      <c r="J161" s="27"/>
      <c r="K161" s="27"/>
      <c r="L161" s="27"/>
      <c r="M161" s="27"/>
      <c r="N161" s="26">
        <v>0</v>
      </c>
      <c r="O161" s="27"/>
      <c r="P161" s="27"/>
      <c r="Q161" s="107" t="s">
        <v>510</v>
      </c>
      <c r="R161" s="28">
        <v>41773</v>
      </c>
      <c r="S161" s="24">
        <v>6.2500000000000003E-3</v>
      </c>
      <c r="T161" s="149">
        <v>1</v>
      </c>
      <c r="U161" s="149">
        <v>1</v>
      </c>
      <c r="V161" s="149">
        <v>1</v>
      </c>
      <c r="W161" s="149">
        <v>1</v>
      </c>
      <c r="X161" s="149">
        <v>1</v>
      </c>
      <c r="Y161" s="77" t="s">
        <v>528</v>
      </c>
      <c r="Z161" s="77" t="s">
        <v>260</v>
      </c>
      <c r="AB161" s="111"/>
    </row>
    <row r="162" spans="1:28" x14ac:dyDescent="0.2">
      <c r="A162" s="30"/>
      <c r="B162" s="30"/>
      <c r="C162" s="30"/>
      <c r="D162" s="31">
        <v>2.1851851851851848E-2</v>
      </c>
      <c r="E162" s="29">
        <v>13</v>
      </c>
      <c r="F162" s="53" t="s">
        <v>51</v>
      </c>
      <c r="G162" s="53" t="s">
        <v>30</v>
      </c>
      <c r="H162" s="96">
        <v>1.6296296296296291E-2</v>
      </c>
      <c r="I162" s="110" t="s">
        <v>403</v>
      </c>
      <c r="J162" s="27"/>
      <c r="K162" s="27"/>
      <c r="L162" s="27"/>
      <c r="M162" s="27"/>
      <c r="N162" s="26">
        <v>0</v>
      </c>
      <c r="O162" s="27"/>
      <c r="P162" s="27"/>
      <c r="Q162" s="107" t="s">
        <v>510</v>
      </c>
      <c r="R162" s="28">
        <v>41773</v>
      </c>
      <c r="S162" s="24">
        <v>5.5555555555555558E-3</v>
      </c>
      <c r="T162" s="149">
        <v>1</v>
      </c>
      <c r="U162" s="149">
        <v>1</v>
      </c>
      <c r="V162" s="149">
        <v>1</v>
      </c>
      <c r="W162" s="149">
        <v>1</v>
      </c>
      <c r="X162" s="149">
        <v>1</v>
      </c>
      <c r="Y162" s="77" t="s">
        <v>529</v>
      </c>
      <c r="Z162" s="77" t="s">
        <v>260</v>
      </c>
      <c r="AB162" s="111"/>
    </row>
    <row r="163" spans="1:28" x14ac:dyDescent="0.2">
      <c r="A163" s="5"/>
      <c r="B163" s="5"/>
      <c r="C163" s="5"/>
      <c r="D163" s="31">
        <v>3.4571759259259253E-2</v>
      </c>
      <c r="E163" s="29">
        <v>14</v>
      </c>
      <c r="F163" s="53" t="s">
        <v>450</v>
      </c>
      <c r="G163" s="53" t="s">
        <v>34</v>
      </c>
      <c r="H163" s="96">
        <v>1.6516203703703755E-2</v>
      </c>
      <c r="I163" s="110" t="s">
        <v>403</v>
      </c>
      <c r="J163" s="27"/>
      <c r="K163" s="27"/>
      <c r="L163" s="27"/>
      <c r="M163" s="27"/>
      <c r="N163" s="26">
        <v>0</v>
      </c>
      <c r="O163" s="27"/>
      <c r="P163" s="118"/>
      <c r="Q163" s="107" t="s">
        <v>510</v>
      </c>
      <c r="R163" s="28">
        <v>41773</v>
      </c>
      <c r="S163" s="24">
        <v>1.8055555555555498E-2</v>
      </c>
      <c r="T163" s="149">
        <v>1</v>
      </c>
      <c r="U163" s="149">
        <v>1</v>
      </c>
      <c r="V163" s="149">
        <v>1</v>
      </c>
      <c r="W163" s="149">
        <v>1</v>
      </c>
      <c r="X163" s="149">
        <v>1</v>
      </c>
      <c r="Y163" s="77" t="s">
        <v>530</v>
      </c>
      <c r="Z163" s="77" t="s">
        <v>296</v>
      </c>
      <c r="AB163" s="111"/>
    </row>
    <row r="164" spans="1:28" x14ac:dyDescent="0.2">
      <c r="A164" s="30">
        <v>4.2881944444444445E-2</v>
      </c>
      <c r="B164" s="30">
        <v>1.5995370370370372E-2</v>
      </c>
      <c r="C164" s="23">
        <v>3.9120370370370403E-3</v>
      </c>
      <c r="D164" s="31">
        <v>2.6249999999999999E-2</v>
      </c>
      <c r="E164" s="29">
        <v>15</v>
      </c>
      <c r="F164" s="119" t="s">
        <v>37</v>
      </c>
      <c r="G164" s="119" t="s">
        <v>23</v>
      </c>
      <c r="H164" s="96">
        <v>1.6527777777777777E-2</v>
      </c>
      <c r="I164" s="110" t="s">
        <v>403</v>
      </c>
      <c r="J164" s="27">
        <v>18</v>
      </c>
      <c r="K164" s="27">
        <v>15</v>
      </c>
      <c r="L164" s="27"/>
      <c r="M164" s="27"/>
      <c r="N164" s="26">
        <v>1.2615740740740736E-2</v>
      </c>
      <c r="O164" s="27"/>
      <c r="P164" s="27"/>
      <c r="Q164" s="107" t="s">
        <v>510</v>
      </c>
      <c r="R164" s="28">
        <v>41773</v>
      </c>
      <c r="S164" s="24">
        <v>9.7222222222222224E-3</v>
      </c>
      <c r="T164" s="149">
        <v>1</v>
      </c>
      <c r="U164" s="149">
        <v>1</v>
      </c>
      <c r="V164" s="149">
        <v>1</v>
      </c>
      <c r="W164" s="149">
        <v>1</v>
      </c>
      <c r="X164" s="149">
        <v>1</v>
      </c>
      <c r="Y164" s="77" t="s">
        <v>531</v>
      </c>
      <c r="Z164" s="77" t="s">
        <v>366</v>
      </c>
      <c r="AB164" s="111"/>
    </row>
    <row r="165" spans="1:28" x14ac:dyDescent="0.2">
      <c r="A165" s="30"/>
      <c r="B165" s="30"/>
      <c r="C165" s="30"/>
      <c r="D165" s="31">
        <v>2.836805555555556E-2</v>
      </c>
      <c r="E165" s="29">
        <v>16</v>
      </c>
      <c r="F165" s="108" t="s">
        <v>717</v>
      </c>
      <c r="G165" s="108" t="s">
        <v>34</v>
      </c>
      <c r="H165" s="96">
        <v>1.656250000000006E-2</v>
      </c>
      <c r="I165" s="110" t="s">
        <v>403</v>
      </c>
      <c r="J165" s="27"/>
      <c r="K165" s="27"/>
      <c r="L165" s="27"/>
      <c r="M165" s="27"/>
      <c r="N165" s="26">
        <v>0</v>
      </c>
      <c r="O165" s="27"/>
      <c r="P165" s="27"/>
      <c r="Q165" s="107" t="s">
        <v>510</v>
      </c>
      <c r="R165" s="28">
        <v>41773</v>
      </c>
      <c r="S165" s="24">
        <v>1.18055555555555E-2</v>
      </c>
      <c r="T165" s="149">
        <v>1</v>
      </c>
      <c r="U165" s="149">
        <v>1</v>
      </c>
      <c r="V165" s="149">
        <v>1</v>
      </c>
      <c r="W165" s="149">
        <v>1</v>
      </c>
      <c r="X165" s="149">
        <v>1</v>
      </c>
      <c r="Y165" s="77" t="s">
        <v>532</v>
      </c>
      <c r="Z165" s="77" t="s">
        <v>296</v>
      </c>
      <c r="AB165" s="111"/>
    </row>
    <row r="166" spans="1:28" x14ac:dyDescent="0.2">
      <c r="A166" s="30">
        <v>4.462962962962963E-2</v>
      </c>
      <c r="B166" s="30">
        <v>1.6250000000000001E-2</v>
      </c>
      <c r="C166" s="23">
        <v>4.1550925925926E-3</v>
      </c>
      <c r="D166" s="31">
        <v>2.5636574074074072E-2</v>
      </c>
      <c r="E166" s="29">
        <v>17</v>
      </c>
      <c r="F166" s="119" t="s">
        <v>39</v>
      </c>
      <c r="G166" s="119" t="s">
        <v>23</v>
      </c>
      <c r="H166" s="96">
        <v>1.6608796296296295E-2</v>
      </c>
      <c r="I166" s="110" t="s">
        <v>403</v>
      </c>
      <c r="J166" s="27">
        <v>17</v>
      </c>
      <c r="K166" s="27">
        <v>16</v>
      </c>
      <c r="L166" s="27"/>
      <c r="M166" s="27"/>
      <c r="N166" s="26">
        <v>1.2453703703703696E-2</v>
      </c>
      <c r="O166" s="27"/>
      <c r="P166" s="27"/>
      <c r="Q166" s="107" t="s">
        <v>510</v>
      </c>
      <c r="R166" s="28">
        <v>41773</v>
      </c>
      <c r="S166" s="24">
        <v>9.0277777777777769E-3</v>
      </c>
      <c r="T166" s="149">
        <v>1</v>
      </c>
      <c r="U166" s="149">
        <v>1</v>
      </c>
      <c r="V166" s="149">
        <v>1</v>
      </c>
      <c r="W166" s="149">
        <v>1</v>
      </c>
      <c r="X166" s="149">
        <v>1</v>
      </c>
      <c r="Y166" s="77" t="s">
        <v>533</v>
      </c>
      <c r="Z166" s="77" t="s">
        <v>534</v>
      </c>
      <c r="AB166" s="111"/>
    </row>
    <row r="167" spans="1:28" x14ac:dyDescent="0.2">
      <c r="A167" s="30"/>
      <c r="B167" s="30"/>
      <c r="C167" s="30"/>
      <c r="D167" s="31">
        <v>2.7071759259259257E-2</v>
      </c>
      <c r="E167" s="29">
        <v>18</v>
      </c>
      <c r="F167" s="53" t="s">
        <v>146</v>
      </c>
      <c r="G167" s="53" t="s">
        <v>196</v>
      </c>
      <c r="H167" s="96">
        <v>1.6655092592592593E-2</v>
      </c>
      <c r="I167" s="110" t="s">
        <v>403</v>
      </c>
      <c r="J167" s="27"/>
      <c r="K167" s="27"/>
      <c r="L167" s="27"/>
      <c r="M167" s="27"/>
      <c r="N167" s="26">
        <v>0</v>
      </c>
      <c r="O167" s="27"/>
      <c r="P167" s="27"/>
      <c r="Q167" s="107" t="s">
        <v>510</v>
      </c>
      <c r="R167" s="28">
        <v>41773</v>
      </c>
      <c r="S167" s="24">
        <v>1.0416666666666664E-2</v>
      </c>
      <c r="T167" s="149">
        <v>1</v>
      </c>
      <c r="U167" s="149">
        <v>1</v>
      </c>
      <c r="V167" s="149">
        <v>1</v>
      </c>
      <c r="W167" s="149">
        <v>1</v>
      </c>
      <c r="X167" s="149">
        <v>1</v>
      </c>
      <c r="Y167" s="77" t="s">
        <v>535</v>
      </c>
      <c r="Z167" s="77" t="s">
        <v>343</v>
      </c>
      <c r="AB167" s="111"/>
    </row>
    <row r="168" spans="1:28" x14ac:dyDescent="0.2">
      <c r="A168" s="30"/>
      <c r="B168" s="30"/>
      <c r="C168" s="23"/>
      <c r="D168" s="31">
        <v>2.1111111111111108E-2</v>
      </c>
      <c r="E168" s="29">
        <v>19</v>
      </c>
      <c r="F168" s="53" t="s">
        <v>187</v>
      </c>
      <c r="G168" s="53" t="s">
        <v>34</v>
      </c>
      <c r="H168" s="96">
        <v>1.6944444444444443E-2</v>
      </c>
      <c r="I168" s="110" t="s">
        <v>403</v>
      </c>
      <c r="J168" s="27"/>
      <c r="K168" s="27"/>
      <c r="L168" s="27"/>
      <c r="M168" s="27"/>
      <c r="N168" s="26">
        <v>0</v>
      </c>
      <c r="O168" s="27"/>
      <c r="P168" s="27"/>
      <c r="Q168" s="107" t="s">
        <v>510</v>
      </c>
      <c r="R168" s="28">
        <v>41773</v>
      </c>
      <c r="S168" s="24">
        <v>4.1666666666666666E-3</v>
      </c>
      <c r="T168" s="149">
        <v>2</v>
      </c>
      <c r="U168" s="149">
        <v>2</v>
      </c>
      <c r="V168" s="149">
        <v>1</v>
      </c>
      <c r="W168" s="149">
        <v>1</v>
      </c>
      <c r="X168" s="149">
        <v>1</v>
      </c>
      <c r="Y168" s="77" t="s">
        <v>536</v>
      </c>
      <c r="Z168" s="77" t="s">
        <v>296</v>
      </c>
      <c r="AB168" s="111"/>
    </row>
    <row r="169" spans="1:28" x14ac:dyDescent="0.2">
      <c r="A169" s="30"/>
      <c r="B169" s="30"/>
      <c r="C169" s="30"/>
      <c r="D169" s="31">
        <v>1.9027777777777779E-2</v>
      </c>
      <c r="E169" s="29">
        <v>19</v>
      </c>
      <c r="F169" s="108" t="s">
        <v>41</v>
      </c>
      <c r="G169" s="108" t="s">
        <v>34</v>
      </c>
      <c r="H169" s="96">
        <v>1.6944444444444446E-2</v>
      </c>
      <c r="I169" s="110" t="s">
        <v>403</v>
      </c>
      <c r="J169" s="27"/>
      <c r="K169" s="27"/>
      <c r="L169" s="27"/>
      <c r="M169" s="27"/>
      <c r="N169" s="26">
        <v>0</v>
      </c>
      <c r="O169" s="27"/>
      <c r="P169" s="27"/>
      <c r="Q169" s="107" t="s">
        <v>510</v>
      </c>
      <c r="R169" s="28">
        <v>41773</v>
      </c>
      <c r="S169" s="24">
        <v>2.0833333333333333E-3</v>
      </c>
      <c r="T169" s="149">
        <v>2</v>
      </c>
      <c r="U169" s="149">
        <v>2</v>
      </c>
      <c r="V169" s="149">
        <v>1</v>
      </c>
      <c r="W169" s="149">
        <v>1</v>
      </c>
      <c r="X169" s="149">
        <v>1</v>
      </c>
      <c r="Y169" s="77" t="s">
        <v>536</v>
      </c>
      <c r="Z169" s="77" t="s">
        <v>296</v>
      </c>
      <c r="AB169" s="111"/>
    </row>
    <row r="170" spans="1:28" x14ac:dyDescent="0.2">
      <c r="A170" s="5"/>
      <c r="B170" s="5"/>
      <c r="C170" s="5"/>
      <c r="D170" s="31">
        <v>1.9930555555555556E-2</v>
      </c>
      <c r="E170" s="29">
        <v>21</v>
      </c>
      <c r="F170" s="53" t="s">
        <v>511</v>
      </c>
      <c r="G170" t="s">
        <v>30</v>
      </c>
      <c r="H170" s="96">
        <v>1.7152777777777777E-2</v>
      </c>
      <c r="I170" s="110" t="s">
        <v>403</v>
      </c>
      <c r="J170" s="27"/>
      <c r="K170" s="27"/>
      <c r="L170" s="27"/>
      <c r="M170" s="27"/>
      <c r="N170" s="26">
        <v>0</v>
      </c>
      <c r="O170" s="27"/>
      <c r="P170" s="27"/>
      <c r="Q170" s="107" t="s">
        <v>510</v>
      </c>
      <c r="R170" s="28">
        <v>41773</v>
      </c>
      <c r="S170" s="24">
        <v>2.7777777777777779E-3</v>
      </c>
      <c r="T170" s="149">
        <v>1</v>
      </c>
      <c r="U170" s="149">
        <v>1</v>
      </c>
      <c r="V170" s="149">
        <v>1</v>
      </c>
      <c r="W170" s="149">
        <v>1</v>
      </c>
      <c r="X170" s="149">
        <v>1</v>
      </c>
      <c r="Y170" s="77" t="s">
        <v>537</v>
      </c>
      <c r="Z170" s="77" t="s">
        <v>260</v>
      </c>
      <c r="AB170" s="111"/>
    </row>
    <row r="171" spans="1:28" x14ac:dyDescent="0.2">
      <c r="A171" s="30"/>
      <c r="B171" s="30"/>
      <c r="C171" s="30"/>
      <c r="D171" s="31">
        <v>2.5613425925925925E-2</v>
      </c>
      <c r="E171" s="29">
        <v>22</v>
      </c>
      <c r="F171" s="108" t="s">
        <v>147</v>
      </c>
      <c r="G171" s="108" t="s">
        <v>34</v>
      </c>
      <c r="H171" s="96">
        <v>1.728009259259259E-2</v>
      </c>
      <c r="I171" s="110" t="s">
        <v>403</v>
      </c>
      <c r="J171" s="27"/>
      <c r="K171" s="27"/>
      <c r="L171" s="27"/>
      <c r="M171" s="27"/>
      <c r="N171" s="26">
        <v>0</v>
      </c>
      <c r="O171" s="27"/>
      <c r="P171" s="118"/>
      <c r="Q171" s="107" t="s">
        <v>510</v>
      </c>
      <c r="R171" s="28">
        <v>41773</v>
      </c>
      <c r="S171" s="24">
        <v>8.3333333333333332E-3</v>
      </c>
      <c r="T171" s="149">
        <v>1</v>
      </c>
      <c r="U171" s="149">
        <v>1</v>
      </c>
      <c r="V171" s="149">
        <v>1</v>
      </c>
      <c r="W171" s="149">
        <v>1</v>
      </c>
      <c r="X171" s="149">
        <v>1</v>
      </c>
      <c r="Y171" s="77" t="s">
        <v>538</v>
      </c>
      <c r="Z171" s="77" t="s">
        <v>296</v>
      </c>
      <c r="AB171" s="111"/>
    </row>
    <row r="172" spans="1:28" x14ac:dyDescent="0.2">
      <c r="A172" s="30"/>
      <c r="B172" s="30"/>
      <c r="C172" s="23"/>
      <c r="D172" s="31">
        <v>1.8726851851851852E-2</v>
      </c>
      <c r="E172" s="29">
        <v>23</v>
      </c>
      <c r="F172" s="53" t="s">
        <v>448</v>
      </c>
      <c r="G172" s="53" t="s">
        <v>449</v>
      </c>
      <c r="H172" s="96">
        <v>1.7337962962962965E-2</v>
      </c>
      <c r="I172" s="110" t="s">
        <v>403</v>
      </c>
      <c r="J172" s="27"/>
      <c r="K172" s="27"/>
      <c r="L172" s="27"/>
      <c r="M172" s="27"/>
      <c r="N172" s="26">
        <v>0</v>
      </c>
      <c r="O172" s="27"/>
      <c r="P172" s="27"/>
      <c r="Q172" s="107" t="s">
        <v>510</v>
      </c>
      <c r="R172" s="28">
        <v>41773</v>
      </c>
      <c r="S172" s="24">
        <v>1.3888888888888889E-3</v>
      </c>
      <c r="T172" s="149">
        <v>1</v>
      </c>
      <c r="U172" s="149">
        <v>1</v>
      </c>
      <c r="V172" s="149">
        <v>1</v>
      </c>
      <c r="W172" s="149">
        <v>1</v>
      </c>
      <c r="X172" s="149">
        <v>1</v>
      </c>
      <c r="Y172" s="77" t="s">
        <v>539</v>
      </c>
      <c r="Z172" s="77" t="s">
        <v>480</v>
      </c>
      <c r="AB172" s="111"/>
    </row>
    <row r="173" spans="1:28" x14ac:dyDescent="0.2">
      <c r="A173" s="30">
        <v>5.1412037037037034E-2</v>
      </c>
      <c r="B173" s="30">
        <v>1.8298611111111113E-2</v>
      </c>
      <c r="C173" s="23">
        <v>6.0648148148147903E-3</v>
      </c>
      <c r="D173" s="31">
        <v>2.1030092592592597E-2</v>
      </c>
      <c r="E173" s="29">
        <v>24</v>
      </c>
      <c r="F173" s="119" t="s">
        <v>292</v>
      </c>
      <c r="G173" s="119" t="s">
        <v>23</v>
      </c>
      <c r="H173" s="96">
        <v>1.7557870370370376E-2</v>
      </c>
      <c r="I173" s="110">
        <v>1</v>
      </c>
      <c r="J173" s="27">
        <v>16</v>
      </c>
      <c r="K173" s="27">
        <v>19</v>
      </c>
      <c r="L173" s="27"/>
      <c r="M173" s="27"/>
      <c r="N173" s="26">
        <v>1.1493055555555586E-2</v>
      </c>
      <c r="O173" s="27"/>
      <c r="P173" s="27"/>
      <c r="Q173" s="107" t="s">
        <v>510</v>
      </c>
      <c r="R173" s="28">
        <v>41773</v>
      </c>
      <c r="S173" s="24">
        <v>3.472222222222222E-3</v>
      </c>
      <c r="T173" s="149">
        <v>1</v>
      </c>
      <c r="U173" s="149">
        <v>1</v>
      </c>
      <c r="V173" s="149">
        <v>1</v>
      </c>
      <c r="W173" s="149">
        <v>1</v>
      </c>
      <c r="X173" s="149">
        <v>1</v>
      </c>
      <c r="Y173" s="77" t="s">
        <v>540</v>
      </c>
      <c r="Z173" s="77" t="s">
        <v>541</v>
      </c>
      <c r="AB173" s="111"/>
    </row>
    <row r="174" spans="1:28" x14ac:dyDescent="0.2">
      <c r="A174" s="30"/>
      <c r="B174" s="30"/>
      <c r="C174" s="30"/>
      <c r="D174" s="31">
        <v>3.6388888888888887E-2</v>
      </c>
      <c r="E174" s="29">
        <v>25</v>
      </c>
      <c r="F174" s="53" t="s">
        <v>159</v>
      </c>
      <c r="G174" s="53" t="s">
        <v>34</v>
      </c>
      <c r="H174" s="96">
        <v>1.7638888888888888E-2</v>
      </c>
      <c r="I174" s="110" t="s">
        <v>403</v>
      </c>
      <c r="J174" s="27"/>
      <c r="K174" s="27"/>
      <c r="L174" s="27"/>
      <c r="M174" s="27"/>
      <c r="N174" s="26">
        <v>0</v>
      </c>
      <c r="O174" s="27"/>
      <c r="P174" s="118"/>
      <c r="Q174" s="107" t="s">
        <v>510</v>
      </c>
      <c r="R174" s="28">
        <v>41773</v>
      </c>
      <c r="S174" s="24">
        <v>1.8749999999999999E-2</v>
      </c>
      <c r="T174" s="149">
        <v>1</v>
      </c>
      <c r="U174" s="149">
        <v>1</v>
      </c>
      <c r="V174" s="149">
        <v>1</v>
      </c>
      <c r="W174" s="149">
        <v>1</v>
      </c>
      <c r="X174" s="149">
        <v>1</v>
      </c>
      <c r="Y174" s="77" t="s">
        <v>542</v>
      </c>
      <c r="Z174" s="77" t="s">
        <v>296</v>
      </c>
      <c r="AB174" s="111"/>
    </row>
    <row r="175" spans="1:28" x14ac:dyDescent="0.2">
      <c r="A175" s="5"/>
      <c r="B175" s="5"/>
      <c r="C175" s="5"/>
      <c r="D175" s="31">
        <v>3.3541666666666664E-2</v>
      </c>
      <c r="E175" s="29">
        <v>26</v>
      </c>
      <c r="F175" s="53" t="s">
        <v>192</v>
      </c>
      <c r="G175" s="53" t="s">
        <v>34</v>
      </c>
      <c r="H175" s="96">
        <v>1.8263888888888965E-2</v>
      </c>
      <c r="I175" s="110" t="s">
        <v>403</v>
      </c>
      <c r="J175" s="27"/>
      <c r="K175" s="27"/>
      <c r="L175" s="27"/>
      <c r="M175" s="27"/>
      <c r="N175" s="26">
        <v>0</v>
      </c>
      <c r="O175" s="27"/>
      <c r="P175" s="118"/>
      <c r="Q175" s="107" t="s">
        <v>510</v>
      </c>
      <c r="R175" s="28">
        <v>41773</v>
      </c>
      <c r="S175" s="24">
        <v>1.5277777777777699E-2</v>
      </c>
      <c r="T175" s="149">
        <v>1</v>
      </c>
      <c r="U175" s="149">
        <v>1</v>
      </c>
      <c r="V175" s="149">
        <v>1</v>
      </c>
      <c r="W175" s="149">
        <v>1</v>
      </c>
      <c r="X175" s="149">
        <v>1</v>
      </c>
      <c r="Y175" s="77" t="s">
        <v>543</v>
      </c>
      <c r="Z175" s="77" t="s">
        <v>296</v>
      </c>
      <c r="AB175" s="111"/>
    </row>
    <row r="176" spans="1:28" x14ac:dyDescent="0.2">
      <c r="A176" s="30">
        <v>4.7916666666666663E-2</v>
      </c>
      <c r="B176" s="30">
        <v>1.9872685185185184E-2</v>
      </c>
      <c r="C176" s="23">
        <v>7.53472222222223E-3</v>
      </c>
      <c r="D176" s="31">
        <v>3.2222222222222222E-2</v>
      </c>
      <c r="E176" s="29">
        <v>27</v>
      </c>
      <c r="F176" s="119" t="s">
        <v>332</v>
      </c>
      <c r="G176" s="119" t="s">
        <v>23</v>
      </c>
      <c r="H176" s="96">
        <v>1.8333333333333424E-2</v>
      </c>
      <c r="I176" s="110">
        <v>1</v>
      </c>
      <c r="J176" s="27">
        <v>15</v>
      </c>
      <c r="K176" s="27">
        <v>20</v>
      </c>
      <c r="L176" s="27"/>
      <c r="M176" s="27"/>
      <c r="N176" s="26">
        <v>1.0798611111111193E-2</v>
      </c>
      <c r="O176" s="27"/>
      <c r="P176" s="27"/>
      <c r="Q176" s="107" t="s">
        <v>510</v>
      </c>
      <c r="R176" s="28">
        <v>41773</v>
      </c>
      <c r="S176" s="24">
        <v>1.38888888888888E-2</v>
      </c>
      <c r="T176" s="149">
        <v>1</v>
      </c>
      <c r="U176" s="149">
        <v>1</v>
      </c>
      <c r="V176" s="149">
        <v>1</v>
      </c>
      <c r="W176" s="149">
        <v>1</v>
      </c>
      <c r="X176" s="149">
        <v>1</v>
      </c>
      <c r="Y176" s="77" t="s">
        <v>544</v>
      </c>
      <c r="Z176" s="77" t="s">
        <v>545</v>
      </c>
      <c r="AB176" s="111"/>
    </row>
    <row r="177" spans="1:28" x14ac:dyDescent="0.2">
      <c r="A177" s="30"/>
      <c r="B177" s="30"/>
      <c r="C177" s="30"/>
      <c r="D177" s="31">
        <v>2.5717592592592594E-2</v>
      </c>
      <c r="E177" s="29">
        <v>28</v>
      </c>
      <c r="F177" s="53" t="s">
        <v>168</v>
      </c>
      <c r="G177" s="53" t="s">
        <v>30</v>
      </c>
      <c r="H177" s="96">
        <v>1.877314814814815E-2</v>
      </c>
      <c r="I177" s="110" t="s">
        <v>403</v>
      </c>
      <c r="J177" s="27"/>
      <c r="K177" s="27"/>
      <c r="L177" s="27"/>
      <c r="M177" s="27"/>
      <c r="N177" s="26">
        <v>0</v>
      </c>
      <c r="O177" s="27"/>
      <c r="P177" s="118"/>
      <c r="Q177" s="107" t="s">
        <v>510</v>
      </c>
      <c r="R177" s="28">
        <v>41773</v>
      </c>
      <c r="S177" s="24">
        <v>6.9444444444444449E-3</v>
      </c>
      <c r="T177" s="149">
        <v>1</v>
      </c>
      <c r="U177" s="149">
        <v>1</v>
      </c>
      <c r="V177" s="149">
        <v>1</v>
      </c>
      <c r="W177" s="149">
        <v>1</v>
      </c>
      <c r="X177" s="149">
        <v>1</v>
      </c>
      <c r="Y177" s="77" t="s">
        <v>546</v>
      </c>
      <c r="Z177" s="77" t="s">
        <v>260</v>
      </c>
      <c r="AB177" s="111"/>
    </row>
    <row r="178" spans="1:28" x14ac:dyDescent="0.2">
      <c r="A178" s="5"/>
      <c r="B178" s="5"/>
      <c r="C178" s="5"/>
      <c r="D178" s="31" t="s">
        <v>515</v>
      </c>
      <c r="E178" s="29">
        <v>99</v>
      </c>
      <c r="F178" s="53" t="s">
        <v>224</v>
      </c>
      <c r="G178" s="53" t="s">
        <v>34</v>
      </c>
      <c r="H178" s="96">
        <v>0</v>
      </c>
      <c r="I178" s="110"/>
      <c r="J178" s="27"/>
      <c r="K178" s="27"/>
      <c r="L178" s="27"/>
      <c r="M178" s="27"/>
      <c r="N178" s="26">
        <v>0</v>
      </c>
      <c r="O178" s="27"/>
      <c r="P178" s="27"/>
      <c r="Q178" s="107" t="s">
        <v>510</v>
      </c>
      <c r="R178" s="28">
        <v>41773</v>
      </c>
      <c r="S178" s="24">
        <v>6.9444444444444447E-4</v>
      </c>
      <c r="T178" s="149">
        <v>2</v>
      </c>
      <c r="U178" s="149">
        <v>2</v>
      </c>
      <c r="V178" s="149">
        <v>1</v>
      </c>
      <c r="W178" s="149">
        <v>1</v>
      </c>
      <c r="X178" s="149">
        <v>1</v>
      </c>
      <c r="Y178" s="77" t="e">
        <v>#VALUE!</v>
      </c>
      <c r="Z178" s="77" t="s">
        <v>260</v>
      </c>
      <c r="AB178" s="111"/>
    </row>
    <row r="179" spans="1:28" x14ac:dyDescent="0.2">
      <c r="A179" s="30">
        <v>4.7916666666666663E-2</v>
      </c>
      <c r="B179" s="30">
        <v>1.877314814814815E-2</v>
      </c>
      <c r="C179" s="23">
        <v>6.5046296296296397E-3</v>
      </c>
      <c r="D179" s="31" t="s">
        <v>515</v>
      </c>
      <c r="E179" s="29">
        <v>99</v>
      </c>
      <c r="F179" s="119" t="s">
        <v>338</v>
      </c>
      <c r="G179" s="119" t="s">
        <v>23</v>
      </c>
      <c r="H179" s="96">
        <v>0</v>
      </c>
      <c r="I179" s="110"/>
      <c r="J179" s="27"/>
      <c r="K179" s="27"/>
      <c r="L179" s="27"/>
      <c r="M179" s="27"/>
      <c r="N179" s="26"/>
      <c r="O179" s="27"/>
      <c r="P179" s="118"/>
      <c r="Q179" s="107" t="s">
        <v>510</v>
      </c>
      <c r="R179" s="28">
        <v>41773</v>
      </c>
      <c r="S179" s="24">
        <v>1.4583333333333301E-2</v>
      </c>
      <c r="T179" s="149">
        <v>2</v>
      </c>
      <c r="U179" s="149">
        <v>2</v>
      </c>
      <c r="V179" s="149">
        <v>1</v>
      </c>
      <c r="W179" s="149">
        <v>1</v>
      </c>
      <c r="X179" s="149">
        <v>1</v>
      </c>
      <c r="Y179" s="77" t="e">
        <v>#VALUE!</v>
      </c>
      <c r="Z179" s="77" t="e">
        <v>#VALUE!</v>
      </c>
      <c r="AB179" s="111"/>
    </row>
    <row r="180" spans="1:28" x14ac:dyDescent="0.2">
      <c r="A180" s="5"/>
      <c r="B180" s="5"/>
      <c r="C180" s="5"/>
      <c r="D180" s="31">
        <v>1.621527777777778E-2</v>
      </c>
      <c r="E180" s="29">
        <v>1</v>
      </c>
      <c r="F180" s="53" t="s">
        <v>224</v>
      </c>
      <c r="G180" s="53" t="s">
        <v>34</v>
      </c>
      <c r="H180" s="96">
        <v>1.4826388888888891E-2</v>
      </c>
      <c r="I180" s="110" t="s">
        <v>403</v>
      </c>
      <c r="J180" s="27"/>
      <c r="K180" s="27"/>
      <c r="L180" s="27"/>
      <c r="M180" s="27"/>
      <c r="N180" s="26">
        <v>0</v>
      </c>
      <c r="O180" s="27"/>
      <c r="P180" s="27"/>
      <c r="Q180" s="107" t="s">
        <v>510</v>
      </c>
      <c r="R180" s="28">
        <v>41780</v>
      </c>
      <c r="S180" s="24">
        <v>1.3888888888888889E-3</v>
      </c>
      <c r="T180" s="149">
        <v>1</v>
      </c>
      <c r="U180" s="149">
        <v>1</v>
      </c>
      <c r="V180" s="149">
        <v>1</v>
      </c>
      <c r="W180" s="149">
        <v>1</v>
      </c>
      <c r="X180" s="149">
        <v>1</v>
      </c>
      <c r="Y180" s="77" t="s">
        <v>548</v>
      </c>
      <c r="Z180" s="77" t="s">
        <v>296</v>
      </c>
      <c r="AB180" s="111"/>
    </row>
    <row r="181" spans="1:28" x14ac:dyDescent="0.2">
      <c r="A181" s="30"/>
      <c r="B181" s="30"/>
      <c r="C181" s="23"/>
      <c r="D181" s="31">
        <v>2.5879629629629627E-2</v>
      </c>
      <c r="E181" s="29">
        <v>2</v>
      </c>
      <c r="F181" s="53" t="s">
        <v>180</v>
      </c>
      <c r="G181" s="53" t="s">
        <v>34</v>
      </c>
      <c r="H181" s="96">
        <v>1.5462962962962963E-2</v>
      </c>
      <c r="I181" s="110" t="s">
        <v>403</v>
      </c>
      <c r="J181" s="27"/>
      <c r="K181" s="27"/>
      <c r="L181" s="27"/>
      <c r="M181" s="27"/>
      <c r="N181" s="26">
        <v>0</v>
      </c>
      <c r="O181" s="27"/>
      <c r="P181" s="27"/>
      <c r="Q181" s="107" t="s">
        <v>510</v>
      </c>
      <c r="R181" s="28">
        <v>41780</v>
      </c>
      <c r="S181" s="24">
        <v>1.0416666666666664E-2</v>
      </c>
      <c r="T181" s="149">
        <v>1</v>
      </c>
      <c r="U181" s="149">
        <v>1</v>
      </c>
      <c r="V181" s="149">
        <v>1</v>
      </c>
      <c r="W181" s="149">
        <v>1</v>
      </c>
      <c r="X181" s="149">
        <v>1</v>
      </c>
      <c r="Y181" s="77" t="s">
        <v>549</v>
      </c>
      <c r="Z181" s="77" t="s">
        <v>296</v>
      </c>
      <c r="AB181" s="111"/>
    </row>
    <row r="182" spans="1:28" x14ac:dyDescent="0.2">
      <c r="A182" s="30">
        <v>4.0219907407407406E-2</v>
      </c>
      <c r="B182" s="30">
        <v>1.5208333333333332E-2</v>
      </c>
      <c r="C182" s="23">
        <v>3.1828703703703199E-3</v>
      </c>
      <c r="D182" s="31">
        <v>2.6770833333333331E-2</v>
      </c>
      <c r="E182" s="29">
        <v>3</v>
      </c>
      <c r="F182" s="119" t="s">
        <v>43</v>
      </c>
      <c r="G182" s="119" t="s">
        <v>23</v>
      </c>
      <c r="H182" s="96">
        <v>1.5659722222222221E-2</v>
      </c>
      <c r="I182" s="110" t="s">
        <v>403</v>
      </c>
      <c r="J182" s="27">
        <v>20</v>
      </c>
      <c r="K182" s="27">
        <v>18</v>
      </c>
      <c r="L182" s="27"/>
      <c r="M182" s="27"/>
      <c r="N182" s="26">
        <v>1.24768518518519E-2</v>
      </c>
      <c r="O182" s="27"/>
      <c r="P182" s="27"/>
      <c r="Q182" s="107" t="s">
        <v>510</v>
      </c>
      <c r="R182" s="28">
        <v>41780</v>
      </c>
      <c r="S182" s="24">
        <v>1.1111111111111108E-2</v>
      </c>
      <c r="T182" s="149">
        <v>1</v>
      </c>
      <c r="U182" s="149">
        <v>1</v>
      </c>
      <c r="V182" s="149">
        <v>1</v>
      </c>
      <c r="W182" s="149">
        <v>1</v>
      </c>
      <c r="X182" s="149">
        <v>1</v>
      </c>
      <c r="Y182" s="77" t="s">
        <v>550</v>
      </c>
      <c r="Z182" s="77" t="s">
        <v>551</v>
      </c>
      <c r="AB182" s="111"/>
    </row>
    <row r="183" spans="1:28" x14ac:dyDescent="0.2">
      <c r="A183" s="5"/>
      <c r="B183" s="5"/>
      <c r="C183" s="5"/>
      <c r="D183" s="31">
        <v>1.7881944444444443E-2</v>
      </c>
      <c r="E183" s="29">
        <v>4</v>
      </c>
      <c r="F183" s="53" t="s">
        <v>547</v>
      </c>
      <c r="G183" s="53" t="s">
        <v>34</v>
      </c>
      <c r="H183" s="96">
        <v>1.579861111111111E-2</v>
      </c>
      <c r="I183" s="110" t="s">
        <v>403</v>
      </c>
      <c r="J183" s="27"/>
      <c r="K183" s="27"/>
      <c r="L183" s="27"/>
      <c r="M183" s="27"/>
      <c r="N183" s="26">
        <v>0</v>
      </c>
      <c r="O183" s="27"/>
      <c r="P183" s="27"/>
      <c r="Q183" s="107" t="s">
        <v>510</v>
      </c>
      <c r="R183" s="28">
        <v>41780</v>
      </c>
      <c r="S183" s="24">
        <v>2.0833333333333333E-3</v>
      </c>
      <c r="T183" s="149">
        <v>1</v>
      </c>
      <c r="U183" s="149">
        <v>1</v>
      </c>
      <c r="V183" s="149">
        <v>1</v>
      </c>
      <c r="W183" s="149">
        <v>1</v>
      </c>
      <c r="X183" s="149">
        <v>1</v>
      </c>
      <c r="Y183" s="77" t="s">
        <v>552</v>
      </c>
      <c r="Z183" s="77" t="s">
        <v>296</v>
      </c>
      <c r="AB183" s="111"/>
    </row>
    <row r="184" spans="1:28" x14ac:dyDescent="0.2">
      <c r="A184" s="5"/>
      <c r="B184" s="5"/>
      <c r="C184" s="5"/>
      <c r="D184" s="31">
        <v>2.9953703703703705E-2</v>
      </c>
      <c r="E184" s="29">
        <v>5</v>
      </c>
      <c r="F184" s="53" t="s">
        <v>193</v>
      </c>
      <c r="G184" s="53" t="s">
        <v>34</v>
      </c>
      <c r="H184" s="96">
        <v>1.6064814814814907E-2</v>
      </c>
      <c r="I184" s="110" t="s">
        <v>403</v>
      </c>
      <c r="J184" s="27"/>
      <c r="K184" s="27"/>
      <c r="L184" s="27"/>
      <c r="M184" s="27"/>
      <c r="N184" s="26">
        <v>0</v>
      </c>
      <c r="O184" s="27"/>
      <c r="P184" s="27"/>
      <c r="Q184" s="107" t="s">
        <v>510</v>
      </c>
      <c r="R184" s="28">
        <v>41780</v>
      </c>
      <c r="S184" s="24">
        <v>1.38888888888888E-2</v>
      </c>
      <c r="T184" s="149">
        <v>1</v>
      </c>
      <c r="U184" s="149">
        <v>1</v>
      </c>
      <c r="V184" s="149">
        <v>1</v>
      </c>
      <c r="W184" s="149">
        <v>1</v>
      </c>
      <c r="X184" s="149">
        <v>1</v>
      </c>
      <c r="Y184" s="77" t="s">
        <v>553</v>
      </c>
      <c r="Z184" s="77" t="s">
        <v>296</v>
      </c>
      <c r="AB184" s="111"/>
    </row>
    <row r="185" spans="1:28" x14ac:dyDescent="0.2">
      <c r="A185" s="5"/>
      <c r="B185" s="5"/>
      <c r="C185" s="5"/>
      <c r="D185" s="31">
        <v>2.5798611111111109E-2</v>
      </c>
      <c r="E185" s="29">
        <v>6</v>
      </c>
      <c r="F185" s="53" t="s">
        <v>171</v>
      </c>
      <c r="G185" s="53" t="s">
        <v>26</v>
      </c>
      <c r="H185" s="96">
        <v>1.6076388888888887E-2</v>
      </c>
      <c r="I185" s="110" t="s">
        <v>403</v>
      </c>
      <c r="J185" s="27"/>
      <c r="K185" s="27"/>
      <c r="L185" s="27"/>
      <c r="M185" s="27"/>
      <c r="N185" s="26">
        <v>0</v>
      </c>
      <c r="O185" s="27"/>
      <c r="P185" s="27"/>
      <c r="Q185" s="107" t="s">
        <v>510</v>
      </c>
      <c r="R185" s="28">
        <v>41780</v>
      </c>
      <c r="S185" s="24">
        <v>9.7222222222222224E-3</v>
      </c>
      <c r="T185" s="149">
        <v>1</v>
      </c>
      <c r="U185" s="149">
        <v>1</v>
      </c>
      <c r="V185" s="149">
        <v>1</v>
      </c>
      <c r="W185" s="149">
        <v>1</v>
      </c>
      <c r="X185" s="149">
        <v>1</v>
      </c>
      <c r="Y185" s="77" t="s">
        <v>554</v>
      </c>
      <c r="Z185" s="77" t="s">
        <v>555</v>
      </c>
      <c r="AB185" s="111"/>
    </row>
    <row r="186" spans="1:28" x14ac:dyDescent="0.2">
      <c r="A186" s="30">
        <v>4.7916666666666663E-2</v>
      </c>
      <c r="B186" s="30">
        <v>1.5405092592592593E-2</v>
      </c>
      <c r="C186" s="23">
        <v>3.3680555555555599E-3</v>
      </c>
      <c r="D186" s="31">
        <v>2.521990740740741E-2</v>
      </c>
      <c r="E186" s="29">
        <v>7</v>
      </c>
      <c r="F186" s="119" t="s">
        <v>220</v>
      </c>
      <c r="G186" s="119" t="s">
        <v>23</v>
      </c>
      <c r="H186" s="96">
        <v>1.6192129629629633E-2</v>
      </c>
      <c r="I186" s="110" t="s">
        <v>403</v>
      </c>
      <c r="J186" s="27">
        <v>19</v>
      </c>
      <c r="K186" s="27">
        <v>16</v>
      </c>
      <c r="L186" s="27"/>
      <c r="M186" s="27"/>
      <c r="N186" s="26">
        <v>1.2824074074074073E-2</v>
      </c>
      <c r="O186" s="27"/>
      <c r="P186" s="27"/>
      <c r="Q186" s="107" t="s">
        <v>510</v>
      </c>
      <c r="R186" s="28">
        <v>41780</v>
      </c>
      <c r="S186" s="24">
        <v>9.0277777777777769E-3</v>
      </c>
      <c r="T186" s="149">
        <v>1</v>
      </c>
      <c r="U186" s="149">
        <v>1</v>
      </c>
      <c r="V186" s="149">
        <v>1</v>
      </c>
      <c r="W186" s="149">
        <v>1</v>
      </c>
      <c r="X186" s="149">
        <v>1</v>
      </c>
      <c r="Y186" s="77" t="s">
        <v>556</v>
      </c>
      <c r="Z186" s="77" t="s">
        <v>557</v>
      </c>
      <c r="AB186" s="111"/>
    </row>
    <row r="187" spans="1:28" x14ac:dyDescent="0.2">
      <c r="A187" s="5"/>
      <c r="B187" s="5"/>
      <c r="C187" s="5"/>
      <c r="D187" s="31">
        <v>2.3865740740740743E-2</v>
      </c>
      <c r="E187" s="29">
        <v>8</v>
      </c>
      <c r="F187" s="53" t="s">
        <v>230</v>
      </c>
      <c r="G187" s="53" t="s">
        <v>26</v>
      </c>
      <c r="H187" s="96">
        <v>1.6226851851851853E-2</v>
      </c>
      <c r="I187" s="110" t="s">
        <v>403</v>
      </c>
      <c r="J187" s="27"/>
      <c r="K187" s="27"/>
      <c r="L187" s="27"/>
      <c r="M187" s="27"/>
      <c r="N187" s="26">
        <v>0</v>
      </c>
      <c r="O187" s="27"/>
      <c r="P187" s="27"/>
      <c r="Q187" s="107" t="s">
        <v>510</v>
      </c>
      <c r="R187" s="28">
        <v>41780</v>
      </c>
      <c r="S187" s="24">
        <v>7.6388888888888886E-3</v>
      </c>
      <c r="T187" s="149">
        <v>1</v>
      </c>
      <c r="U187" s="149">
        <v>1</v>
      </c>
      <c r="V187" s="149">
        <v>1</v>
      </c>
      <c r="W187" s="149">
        <v>1</v>
      </c>
      <c r="X187" s="149">
        <v>1</v>
      </c>
      <c r="Y187" s="77" t="s">
        <v>558</v>
      </c>
      <c r="Z187" s="77" t="s">
        <v>555</v>
      </c>
      <c r="AB187" s="111"/>
    </row>
    <row r="188" spans="1:28" x14ac:dyDescent="0.2">
      <c r="A188" s="5"/>
      <c r="B188" s="5"/>
      <c r="C188" s="5"/>
      <c r="D188" s="31">
        <v>3.2314814814814817E-2</v>
      </c>
      <c r="E188" s="29">
        <v>9</v>
      </c>
      <c r="F188" s="53" t="s">
        <v>222</v>
      </c>
      <c r="G188" s="53" t="s">
        <v>196</v>
      </c>
      <c r="H188" s="96">
        <v>1.6342592592592617E-2</v>
      </c>
      <c r="I188" s="110" t="s">
        <v>403</v>
      </c>
      <c r="J188" s="27"/>
      <c r="K188" s="27"/>
      <c r="L188" s="27"/>
      <c r="M188" s="27"/>
      <c r="N188" s="26">
        <v>0</v>
      </c>
      <c r="O188" s="27"/>
      <c r="P188" s="118"/>
      <c r="Q188" s="107" t="s">
        <v>510</v>
      </c>
      <c r="R188" s="28">
        <v>41780</v>
      </c>
      <c r="S188" s="24">
        <v>1.59722222222222E-2</v>
      </c>
      <c r="T188" s="149">
        <v>1</v>
      </c>
      <c r="U188" s="149">
        <v>1</v>
      </c>
      <c r="V188" s="149">
        <v>1</v>
      </c>
      <c r="W188" s="149">
        <v>1</v>
      </c>
      <c r="X188" s="149">
        <v>1</v>
      </c>
      <c r="Y188" s="77" t="s">
        <v>559</v>
      </c>
      <c r="Z188" s="77" t="s">
        <v>343</v>
      </c>
      <c r="AB188" s="111"/>
    </row>
    <row r="189" spans="1:28" x14ac:dyDescent="0.2">
      <c r="A189" s="30"/>
      <c r="B189" s="30"/>
      <c r="C189" s="23"/>
      <c r="D189" s="31">
        <v>3.1886574074074074E-2</v>
      </c>
      <c r="E189" s="29">
        <v>10</v>
      </c>
      <c r="F189" s="53" t="s">
        <v>29</v>
      </c>
      <c r="G189" s="53" t="s">
        <v>196</v>
      </c>
      <c r="H189" s="96">
        <v>1.6608796296296375E-2</v>
      </c>
      <c r="I189" s="110" t="s">
        <v>403</v>
      </c>
      <c r="J189" s="27"/>
      <c r="K189" s="27"/>
      <c r="L189" s="27"/>
      <c r="M189" s="27"/>
      <c r="N189" s="26">
        <v>0</v>
      </c>
      <c r="O189" s="27"/>
      <c r="P189" s="118"/>
      <c r="Q189" s="107" t="s">
        <v>510</v>
      </c>
      <c r="R189" s="28">
        <v>41780</v>
      </c>
      <c r="S189" s="24">
        <v>1.5277777777777699E-2</v>
      </c>
      <c r="T189" s="149">
        <v>1</v>
      </c>
      <c r="U189" s="149">
        <v>1</v>
      </c>
      <c r="V189" s="149">
        <v>1</v>
      </c>
      <c r="W189" s="149">
        <v>1</v>
      </c>
      <c r="X189" s="149">
        <v>1</v>
      </c>
      <c r="Y189" s="77" t="s">
        <v>560</v>
      </c>
      <c r="Z189" s="77" t="s">
        <v>343</v>
      </c>
      <c r="AB189" s="111"/>
    </row>
    <row r="190" spans="1:28" x14ac:dyDescent="0.2">
      <c r="A190" s="30"/>
      <c r="B190" s="30"/>
      <c r="C190" s="23"/>
      <c r="D190" s="31">
        <v>2.3761574074074074E-2</v>
      </c>
      <c r="E190" s="29">
        <v>11</v>
      </c>
      <c r="F190" s="53" t="s">
        <v>175</v>
      </c>
      <c r="G190" s="53" t="s">
        <v>34</v>
      </c>
      <c r="H190" s="96">
        <v>1.681712962962963E-2</v>
      </c>
      <c r="I190" s="110" t="s">
        <v>403</v>
      </c>
      <c r="J190" s="27"/>
      <c r="K190" s="27"/>
      <c r="L190" s="27"/>
      <c r="M190" s="27"/>
      <c r="N190" s="26">
        <v>0</v>
      </c>
      <c r="O190" s="27"/>
      <c r="P190" s="27"/>
      <c r="Q190" s="107" t="s">
        <v>510</v>
      </c>
      <c r="R190" s="28">
        <v>41780</v>
      </c>
      <c r="S190" s="24">
        <v>6.9444444444444449E-3</v>
      </c>
      <c r="T190" s="149">
        <v>1</v>
      </c>
      <c r="U190" s="149">
        <v>1</v>
      </c>
      <c r="V190" s="149">
        <v>1</v>
      </c>
      <c r="W190" s="149">
        <v>1</v>
      </c>
      <c r="X190" s="149">
        <v>1</v>
      </c>
      <c r="Y190" s="77" t="s">
        <v>561</v>
      </c>
      <c r="Z190" s="77" t="s">
        <v>296</v>
      </c>
      <c r="AB190" s="111"/>
    </row>
    <row r="191" spans="1:28" x14ac:dyDescent="0.2">
      <c r="A191" s="30"/>
      <c r="B191" s="30"/>
      <c r="C191" s="30"/>
      <c r="D191" s="99">
        <v>3.1435185185185184E-2</v>
      </c>
      <c r="E191" s="29">
        <v>12</v>
      </c>
      <c r="F191" s="108" t="s">
        <v>717</v>
      </c>
      <c r="G191" s="108" t="s">
        <v>34</v>
      </c>
      <c r="H191" s="96">
        <v>1.6851851851851882E-2</v>
      </c>
      <c r="I191" s="110" t="s">
        <v>403</v>
      </c>
      <c r="J191" s="27"/>
      <c r="K191" s="27"/>
      <c r="L191" s="27"/>
      <c r="M191" s="27"/>
      <c r="N191" s="26">
        <v>0</v>
      </c>
      <c r="O191" s="27"/>
      <c r="P191" s="27"/>
      <c r="Q191" s="107" t="s">
        <v>510</v>
      </c>
      <c r="R191" s="28">
        <v>41780</v>
      </c>
      <c r="S191" s="24">
        <v>1.4583333333333301E-2</v>
      </c>
      <c r="T191" s="149">
        <v>1</v>
      </c>
      <c r="U191" s="149">
        <v>1</v>
      </c>
      <c r="V191" s="149">
        <v>1</v>
      </c>
      <c r="W191" s="149">
        <v>1</v>
      </c>
      <c r="X191" s="149">
        <v>1</v>
      </c>
      <c r="Y191" s="77" t="s">
        <v>562</v>
      </c>
      <c r="Z191" s="77" t="s">
        <v>296</v>
      </c>
      <c r="AB191" s="111"/>
    </row>
    <row r="192" spans="1:28" x14ac:dyDescent="0.2">
      <c r="A192" s="30"/>
      <c r="B192" s="30"/>
      <c r="C192" s="30"/>
      <c r="D192" s="31">
        <v>2.9363425925925921E-2</v>
      </c>
      <c r="E192" s="29">
        <v>13</v>
      </c>
      <c r="F192" s="53" t="s">
        <v>170</v>
      </c>
      <c r="G192" s="53" t="s">
        <v>291</v>
      </c>
      <c r="H192" s="96">
        <v>1.6863425925925921E-2</v>
      </c>
      <c r="I192" s="110" t="s">
        <v>403</v>
      </c>
      <c r="J192" s="27"/>
      <c r="K192" s="27"/>
      <c r="L192" s="27"/>
      <c r="M192" s="27"/>
      <c r="N192" s="26">
        <v>0</v>
      </c>
      <c r="O192" s="27"/>
      <c r="P192" s="118"/>
      <c r="Q192" s="107" t="s">
        <v>510</v>
      </c>
      <c r="R192" s="28">
        <v>41780</v>
      </c>
      <c r="S192" s="24">
        <v>1.2500000000000001E-2</v>
      </c>
      <c r="T192" s="149">
        <v>1</v>
      </c>
      <c r="U192" s="149">
        <v>1</v>
      </c>
      <c r="V192" s="149">
        <v>1</v>
      </c>
      <c r="W192" s="149">
        <v>1</v>
      </c>
      <c r="X192" s="149">
        <v>1</v>
      </c>
      <c r="Y192" s="77" t="s">
        <v>563</v>
      </c>
      <c r="Z192" s="77" t="s">
        <v>316</v>
      </c>
      <c r="AB192" s="111"/>
    </row>
    <row r="193" spans="1:28" x14ac:dyDescent="0.2">
      <c r="A193" s="30">
        <v>4.462962962962963E-2</v>
      </c>
      <c r="B193" s="30">
        <v>1.6250000000000001E-2</v>
      </c>
      <c r="C193" s="23">
        <v>4.1550925925926E-3</v>
      </c>
      <c r="D193" s="31">
        <v>2.3194444444444445E-2</v>
      </c>
      <c r="E193" s="29">
        <v>14</v>
      </c>
      <c r="F193" s="119" t="s">
        <v>39</v>
      </c>
      <c r="G193" s="119" t="s">
        <v>23</v>
      </c>
      <c r="H193" s="96">
        <v>1.6944444444444443E-2</v>
      </c>
      <c r="I193" s="110" t="s">
        <v>403</v>
      </c>
      <c r="J193" s="27">
        <v>18</v>
      </c>
      <c r="K193" s="27">
        <v>17</v>
      </c>
      <c r="L193" s="27"/>
      <c r="M193" s="27"/>
      <c r="N193" s="26">
        <v>1.2789351851851843E-2</v>
      </c>
      <c r="O193" s="27"/>
      <c r="P193" s="27"/>
      <c r="Q193" s="107" t="s">
        <v>510</v>
      </c>
      <c r="R193" s="28">
        <v>41780</v>
      </c>
      <c r="S193" s="24">
        <v>6.2500000000000003E-3</v>
      </c>
      <c r="T193" s="149">
        <v>1</v>
      </c>
      <c r="U193" s="149">
        <v>1</v>
      </c>
      <c r="V193" s="149">
        <v>1</v>
      </c>
      <c r="W193" s="149">
        <v>1</v>
      </c>
      <c r="X193" s="149">
        <v>1</v>
      </c>
      <c r="Y193" s="77" t="s">
        <v>564</v>
      </c>
      <c r="Z193" s="77" t="s">
        <v>565</v>
      </c>
      <c r="AB193" s="111"/>
    </row>
    <row r="194" spans="1:28" x14ac:dyDescent="0.2">
      <c r="A194" s="30">
        <v>4.3738425925925924E-2</v>
      </c>
      <c r="B194" s="30">
        <v>1.6192129629629629E-2</v>
      </c>
      <c r="C194" s="23">
        <v>4.09722222222222E-3</v>
      </c>
      <c r="D194" s="31">
        <v>3.0277777777777778E-2</v>
      </c>
      <c r="E194" s="29">
        <v>15</v>
      </c>
      <c r="F194" s="119" t="s">
        <v>32</v>
      </c>
      <c r="G194" s="119" t="s">
        <v>23</v>
      </c>
      <c r="H194" s="96">
        <v>1.7083333333333381E-2</v>
      </c>
      <c r="I194" s="110" t="s">
        <v>403</v>
      </c>
      <c r="J194" s="27">
        <v>17</v>
      </c>
      <c r="K194" s="27">
        <v>14</v>
      </c>
      <c r="L194" s="27"/>
      <c r="M194" s="27"/>
      <c r="N194" s="26">
        <v>1.298611111111116E-2</v>
      </c>
      <c r="O194" s="27"/>
      <c r="P194" s="27"/>
      <c r="Q194" s="107" t="s">
        <v>510</v>
      </c>
      <c r="R194" s="28">
        <v>41780</v>
      </c>
      <c r="S194" s="24">
        <v>1.3194444444444399E-2</v>
      </c>
      <c r="T194" s="149">
        <v>1</v>
      </c>
      <c r="U194" s="149">
        <v>1</v>
      </c>
      <c r="V194" s="149">
        <v>1</v>
      </c>
      <c r="W194" s="149">
        <v>1</v>
      </c>
      <c r="X194" s="149">
        <v>1</v>
      </c>
      <c r="Y194" s="77" t="s">
        <v>566</v>
      </c>
      <c r="Z194" s="77" t="s">
        <v>567</v>
      </c>
      <c r="AB194" s="111"/>
    </row>
    <row r="195" spans="1:28" x14ac:dyDescent="0.2">
      <c r="A195" s="30"/>
      <c r="B195" s="30"/>
      <c r="C195" s="30"/>
      <c r="D195" s="31">
        <v>2.9212962962962965E-2</v>
      </c>
      <c r="E195" s="29">
        <v>16</v>
      </c>
      <c r="F195" s="108" t="s">
        <v>154</v>
      </c>
      <c r="G195" s="108" t="s">
        <v>34</v>
      </c>
      <c r="H195" s="96">
        <v>1.7407407407407465E-2</v>
      </c>
      <c r="I195" s="110" t="s">
        <v>403</v>
      </c>
      <c r="J195" s="27"/>
      <c r="K195" s="27"/>
      <c r="L195" s="27"/>
      <c r="M195" s="27"/>
      <c r="N195" s="26">
        <v>0</v>
      </c>
      <c r="O195" s="27"/>
      <c r="P195" s="27"/>
      <c r="Q195" s="107" t="s">
        <v>510</v>
      </c>
      <c r="R195" s="28">
        <v>41780</v>
      </c>
      <c r="S195" s="24">
        <v>1.18055555555555E-2</v>
      </c>
      <c r="T195" s="149">
        <v>1</v>
      </c>
      <c r="U195" s="149">
        <v>1</v>
      </c>
      <c r="V195" s="149">
        <v>1</v>
      </c>
      <c r="W195" s="149">
        <v>1</v>
      </c>
      <c r="X195" s="149">
        <v>1</v>
      </c>
      <c r="Y195" s="77" t="s">
        <v>568</v>
      </c>
      <c r="Z195" s="77" t="s">
        <v>296</v>
      </c>
      <c r="AB195" s="111"/>
    </row>
    <row r="196" spans="1:28" x14ac:dyDescent="0.2">
      <c r="A196" s="30"/>
      <c r="B196" s="30"/>
      <c r="C196" s="23"/>
      <c r="D196" s="31">
        <v>2.0891203703703703E-2</v>
      </c>
      <c r="E196" s="29">
        <v>17</v>
      </c>
      <c r="F196" s="53" t="s">
        <v>187</v>
      </c>
      <c r="G196" s="53" t="s">
        <v>34</v>
      </c>
      <c r="H196" s="96">
        <v>1.741898148148148E-2</v>
      </c>
      <c r="I196" s="110" t="s">
        <v>403</v>
      </c>
      <c r="J196" s="27"/>
      <c r="K196" s="27"/>
      <c r="L196" s="27"/>
      <c r="M196" s="27"/>
      <c r="N196" s="26">
        <v>0</v>
      </c>
      <c r="O196" s="27"/>
      <c r="P196" s="27"/>
      <c r="Q196" s="107" t="s">
        <v>510</v>
      </c>
      <c r="R196" s="28">
        <v>41780</v>
      </c>
      <c r="S196" s="24">
        <v>3.472222222222222E-3</v>
      </c>
      <c r="T196" s="149">
        <v>1</v>
      </c>
      <c r="U196" s="149">
        <v>1</v>
      </c>
      <c r="V196" s="149">
        <v>1</v>
      </c>
      <c r="W196" s="149">
        <v>1</v>
      </c>
      <c r="X196" s="149">
        <v>1</v>
      </c>
      <c r="Y196" s="77" t="s">
        <v>569</v>
      </c>
      <c r="Z196" s="77" t="s">
        <v>296</v>
      </c>
      <c r="AB196" s="111"/>
    </row>
    <row r="197" spans="1:28" x14ac:dyDescent="0.2">
      <c r="A197" s="30"/>
      <c r="B197" s="30"/>
      <c r="C197" s="23"/>
      <c r="D197" s="31">
        <v>2.0324074074074074E-2</v>
      </c>
      <c r="E197" s="29">
        <v>18</v>
      </c>
      <c r="F197" s="53" t="s">
        <v>169</v>
      </c>
      <c r="G197" s="53" t="s">
        <v>206</v>
      </c>
      <c r="H197" s="96">
        <v>1.7546296296296296E-2</v>
      </c>
      <c r="I197" s="110" t="s">
        <v>403</v>
      </c>
      <c r="J197" s="27"/>
      <c r="K197" s="27"/>
      <c r="L197" s="27"/>
      <c r="M197" s="27"/>
      <c r="N197" s="26">
        <v>0</v>
      </c>
      <c r="O197" s="27"/>
      <c r="P197" s="27"/>
      <c r="Q197" s="107" t="s">
        <v>510</v>
      </c>
      <c r="R197" s="28">
        <v>41780</v>
      </c>
      <c r="S197" s="24">
        <v>2.7777777777777779E-3</v>
      </c>
      <c r="T197" s="149">
        <v>1</v>
      </c>
      <c r="U197" s="149">
        <v>1</v>
      </c>
      <c r="V197" s="149">
        <v>1</v>
      </c>
      <c r="W197" s="149">
        <v>1</v>
      </c>
      <c r="X197" s="149">
        <v>1</v>
      </c>
      <c r="Y197" s="77" t="s">
        <v>570</v>
      </c>
      <c r="Z197" s="77" t="s">
        <v>362</v>
      </c>
      <c r="AB197" s="111"/>
    </row>
    <row r="198" spans="1:28" x14ac:dyDescent="0.2">
      <c r="A198" s="30">
        <v>5.1412037037037034E-2</v>
      </c>
      <c r="B198" s="30">
        <v>1.7557870370370373E-2</v>
      </c>
      <c r="C198" s="23">
        <v>5.37037037037035E-3</v>
      </c>
      <c r="D198" s="31">
        <v>2.2511574074074073E-2</v>
      </c>
      <c r="E198" s="29">
        <v>19</v>
      </c>
      <c r="F198" s="119" t="s">
        <v>292</v>
      </c>
      <c r="G198" s="119" t="s">
        <v>23</v>
      </c>
      <c r="H198" s="96">
        <v>1.7650462962962962E-2</v>
      </c>
      <c r="I198" s="110" t="s">
        <v>403</v>
      </c>
      <c r="J198" s="27">
        <v>16</v>
      </c>
      <c r="K198" s="27">
        <v>19</v>
      </c>
      <c r="L198" s="27"/>
      <c r="M198" s="27"/>
      <c r="N198" s="26">
        <v>1.2280092592592612E-2</v>
      </c>
      <c r="O198" s="27"/>
      <c r="P198" s="27"/>
      <c r="Q198" s="107" t="s">
        <v>510</v>
      </c>
      <c r="R198" s="28">
        <v>41780</v>
      </c>
      <c r="S198" s="24">
        <v>4.8611111111111112E-3</v>
      </c>
      <c r="T198" s="149">
        <v>1</v>
      </c>
      <c r="U198" s="149">
        <v>1</v>
      </c>
      <c r="V198" s="149">
        <v>1</v>
      </c>
      <c r="W198" s="149">
        <v>1</v>
      </c>
      <c r="X198" s="149">
        <v>1</v>
      </c>
      <c r="Y198" s="77" t="s">
        <v>458</v>
      </c>
      <c r="Z198" s="77" t="s">
        <v>571</v>
      </c>
      <c r="AB198" s="111"/>
    </row>
    <row r="199" spans="1:28" x14ac:dyDescent="0.2">
      <c r="A199" s="30">
        <v>4.7280092592592589E-2</v>
      </c>
      <c r="B199" s="30">
        <v>1.7384259259259262E-2</v>
      </c>
      <c r="C199" s="23">
        <v>5.20833333333334E-3</v>
      </c>
      <c r="D199" s="31">
        <v>2.2337962962962962E-2</v>
      </c>
      <c r="E199" s="29">
        <v>20</v>
      </c>
      <c r="F199" s="119" t="s">
        <v>38</v>
      </c>
      <c r="G199" s="119" t="s">
        <v>23</v>
      </c>
      <c r="H199" s="96">
        <v>1.8171296296296297E-2</v>
      </c>
      <c r="I199" s="110" t="s">
        <v>403</v>
      </c>
      <c r="J199" s="27">
        <v>15</v>
      </c>
      <c r="K199" s="27">
        <v>15</v>
      </c>
      <c r="L199" s="27"/>
      <c r="M199" s="27"/>
      <c r="N199" s="26">
        <v>1.2962962962962957E-2</v>
      </c>
      <c r="O199" s="27"/>
      <c r="P199" s="27"/>
      <c r="Q199" s="107" t="s">
        <v>510</v>
      </c>
      <c r="R199" s="28">
        <v>41780</v>
      </c>
      <c r="S199" s="24">
        <v>4.1666666666666666E-3</v>
      </c>
      <c r="T199" s="149">
        <v>1</v>
      </c>
      <c r="U199" s="149">
        <v>1</v>
      </c>
      <c r="V199" s="149">
        <v>1</v>
      </c>
      <c r="W199" s="149">
        <v>1</v>
      </c>
      <c r="X199" s="149">
        <v>1</v>
      </c>
      <c r="Y199" s="77" t="s">
        <v>572</v>
      </c>
      <c r="Z199" s="77" t="s">
        <v>573</v>
      </c>
      <c r="AB199" s="111"/>
    </row>
    <row r="200" spans="1:28" x14ac:dyDescent="0.2">
      <c r="A200" s="30">
        <v>4.7916666666666663E-2</v>
      </c>
      <c r="B200" s="30">
        <v>1.8333333333333333E-2</v>
      </c>
      <c r="C200" s="23">
        <v>6.09953703703705E-3</v>
      </c>
      <c r="D200" s="31">
        <v>2.3761574074074074E-2</v>
      </c>
      <c r="E200" s="29">
        <v>21</v>
      </c>
      <c r="F200" s="119" t="s">
        <v>332</v>
      </c>
      <c r="G200" s="119" t="s">
        <v>23</v>
      </c>
      <c r="H200" s="96">
        <v>1.8206018518518517E-2</v>
      </c>
      <c r="I200" s="110">
        <v>1</v>
      </c>
      <c r="J200" s="27">
        <v>14</v>
      </c>
      <c r="K200" s="27">
        <v>20</v>
      </c>
      <c r="L200" s="27"/>
      <c r="M200" s="27"/>
      <c r="N200" s="26">
        <v>1.2106481481481468E-2</v>
      </c>
      <c r="O200" s="27"/>
      <c r="P200" s="118"/>
      <c r="Q200" s="107" t="s">
        <v>510</v>
      </c>
      <c r="R200" s="28">
        <v>41780</v>
      </c>
      <c r="S200" s="24">
        <v>5.5555555555555558E-3</v>
      </c>
      <c r="T200" s="149">
        <v>1</v>
      </c>
      <c r="U200" s="149">
        <v>1</v>
      </c>
      <c r="V200" s="149">
        <v>1</v>
      </c>
      <c r="W200" s="149">
        <v>1</v>
      </c>
      <c r="X200" s="149">
        <v>1</v>
      </c>
      <c r="Y200" s="77" t="s">
        <v>574</v>
      </c>
      <c r="Z200" s="77" t="s">
        <v>575</v>
      </c>
      <c r="AB200" s="111"/>
    </row>
    <row r="201" spans="1:28" x14ac:dyDescent="0.2">
      <c r="A201" s="30">
        <v>4.7916666666666663E-2</v>
      </c>
      <c r="B201" s="30">
        <v>1.7430555555555557E-2</v>
      </c>
      <c r="C201" s="23">
        <v>5.2546296296296403E-3</v>
      </c>
      <c r="D201" s="31">
        <v>2.7106481481481481E-2</v>
      </c>
      <c r="E201" s="29">
        <v>22</v>
      </c>
      <c r="F201" s="119" t="s">
        <v>45</v>
      </c>
      <c r="G201" s="119" t="s">
        <v>23</v>
      </c>
      <c r="H201" s="96">
        <v>1.877314814814815E-2</v>
      </c>
      <c r="I201" s="110" t="s">
        <v>403</v>
      </c>
      <c r="J201" s="27">
        <v>13</v>
      </c>
      <c r="K201" s="27">
        <v>13</v>
      </c>
      <c r="L201" s="27"/>
      <c r="M201" s="27"/>
      <c r="N201" s="26">
        <v>1.351851851851851E-2</v>
      </c>
      <c r="O201" s="27"/>
      <c r="P201" s="27"/>
      <c r="Q201" s="107" t="s">
        <v>510</v>
      </c>
      <c r="R201" s="28">
        <v>41780</v>
      </c>
      <c r="S201" s="24">
        <v>8.3333333333333332E-3</v>
      </c>
      <c r="T201" s="149">
        <v>1</v>
      </c>
      <c r="U201" s="149">
        <v>1</v>
      </c>
      <c r="V201" s="149">
        <v>1</v>
      </c>
      <c r="W201" s="149">
        <v>1</v>
      </c>
      <c r="X201" s="149">
        <v>1</v>
      </c>
      <c r="Y201" s="77" t="s">
        <v>365</v>
      </c>
      <c r="Z201" s="77" t="s">
        <v>576</v>
      </c>
      <c r="AB201" s="111"/>
    </row>
    <row r="202" spans="1:28" x14ac:dyDescent="0.2">
      <c r="A202" s="30"/>
      <c r="B202" s="30"/>
      <c r="C202" s="30"/>
      <c r="D202" s="31">
        <v>0.02</v>
      </c>
      <c r="E202" s="29">
        <v>23</v>
      </c>
      <c r="F202" s="53" t="s">
        <v>168</v>
      </c>
      <c r="G202" s="53" t="s">
        <v>30</v>
      </c>
      <c r="H202" s="96">
        <v>1.9305555555555555E-2</v>
      </c>
      <c r="I202" s="110" t="s">
        <v>403</v>
      </c>
      <c r="J202" s="27"/>
      <c r="K202" s="27"/>
      <c r="L202" s="27"/>
      <c r="M202" s="27"/>
      <c r="N202" s="26">
        <v>0</v>
      </c>
      <c r="O202" s="27"/>
      <c r="P202" s="118"/>
      <c r="Q202" s="107" t="s">
        <v>510</v>
      </c>
      <c r="R202" s="28">
        <v>41780</v>
      </c>
      <c r="S202" s="24">
        <v>6.9444444444444447E-4</v>
      </c>
      <c r="T202" s="149">
        <v>1</v>
      </c>
      <c r="U202" s="149">
        <v>1</v>
      </c>
      <c r="V202" s="149">
        <v>1</v>
      </c>
      <c r="W202" s="149">
        <v>1</v>
      </c>
      <c r="X202" s="149">
        <v>1</v>
      </c>
      <c r="Y202" s="77" t="s">
        <v>577</v>
      </c>
      <c r="Z202" s="77" t="s">
        <v>260</v>
      </c>
      <c r="AB202" s="111"/>
    </row>
    <row r="203" spans="1:28" x14ac:dyDescent="0.2">
      <c r="A203" s="5"/>
      <c r="B203" s="5"/>
      <c r="C203" s="5"/>
      <c r="D203" s="31">
        <v>2.1956018518518517E-2</v>
      </c>
      <c r="E203" s="29">
        <v>1</v>
      </c>
      <c r="F203" s="53" t="s">
        <v>189</v>
      </c>
      <c r="G203" s="53" t="s">
        <v>287</v>
      </c>
      <c r="H203" s="96">
        <v>1.5706018518518515E-2</v>
      </c>
      <c r="I203" s="110" t="s">
        <v>403</v>
      </c>
      <c r="J203" s="27"/>
      <c r="K203" s="27"/>
      <c r="L203" s="27"/>
      <c r="M203" s="27"/>
      <c r="N203" s="26">
        <v>0</v>
      </c>
      <c r="O203" s="27"/>
      <c r="P203" s="118"/>
      <c r="Q203" s="107" t="s">
        <v>578</v>
      </c>
      <c r="R203" s="28">
        <v>41794</v>
      </c>
      <c r="S203" s="24">
        <v>6.2500000000000003E-3</v>
      </c>
      <c r="T203" s="149">
        <v>1</v>
      </c>
      <c r="U203" s="149">
        <v>1</v>
      </c>
      <c r="V203" s="149">
        <v>1</v>
      </c>
      <c r="W203" s="149">
        <v>1</v>
      </c>
      <c r="X203" s="149">
        <v>1</v>
      </c>
      <c r="Y203" s="77" t="s">
        <v>579</v>
      </c>
      <c r="Z203" s="77" t="s">
        <v>301</v>
      </c>
      <c r="AB203" s="111"/>
    </row>
    <row r="204" spans="1:28" x14ac:dyDescent="0.2">
      <c r="A204" s="30">
        <v>4.0219907407407406E-2</v>
      </c>
      <c r="B204" s="30">
        <v>1.5208333333333332E-2</v>
      </c>
      <c r="C204" s="23">
        <v>3.1828703703703199E-3</v>
      </c>
      <c r="D204" s="31">
        <v>2.0034722222222221E-2</v>
      </c>
      <c r="E204" s="29">
        <v>2</v>
      </c>
      <c r="F204" s="119" t="s">
        <v>43</v>
      </c>
      <c r="G204" s="119" t="s">
        <v>23</v>
      </c>
      <c r="H204" s="96">
        <v>1.5868055555555555E-2</v>
      </c>
      <c r="I204" s="110" t="s">
        <v>403</v>
      </c>
      <c r="J204" s="27">
        <v>20</v>
      </c>
      <c r="K204" s="27">
        <v>19</v>
      </c>
      <c r="L204" s="27"/>
      <c r="M204" s="27"/>
      <c r="N204" s="26">
        <v>1.2685185185185235E-2</v>
      </c>
      <c r="O204" s="27"/>
      <c r="P204" s="27"/>
      <c r="Q204" s="107" t="s">
        <v>578</v>
      </c>
      <c r="R204" s="28">
        <v>41794</v>
      </c>
      <c r="S204" s="24">
        <v>4.1666666666666666E-3</v>
      </c>
      <c r="T204" s="149">
        <v>1</v>
      </c>
      <c r="U204" s="149">
        <v>1</v>
      </c>
      <c r="V204" s="149">
        <v>1</v>
      </c>
      <c r="W204" s="149">
        <v>1</v>
      </c>
      <c r="X204" s="149">
        <v>1</v>
      </c>
      <c r="Y204" s="77" t="s">
        <v>580</v>
      </c>
      <c r="Z204" s="77" t="s">
        <v>581</v>
      </c>
      <c r="AB204" s="111"/>
    </row>
    <row r="205" spans="1:28" x14ac:dyDescent="0.2">
      <c r="A205" s="30">
        <v>4.7916666666666663E-2</v>
      </c>
      <c r="B205" s="30">
        <v>1.5405092592592593E-2</v>
      </c>
      <c r="C205" s="23">
        <v>3.3680555555555599E-3</v>
      </c>
      <c r="D205" s="31">
        <v>2.1180555555555553E-2</v>
      </c>
      <c r="E205" s="29">
        <v>3</v>
      </c>
      <c r="F205" s="119" t="s">
        <v>220</v>
      </c>
      <c r="G205" s="119" t="s">
        <v>23</v>
      </c>
      <c r="H205" s="96">
        <v>1.6319444444444442E-2</v>
      </c>
      <c r="I205" s="110" t="s">
        <v>403</v>
      </c>
      <c r="J205" s="27">
        <v>19</v>
      </c>
      <c r="K205" s="27">
        <v>18</v>
      </c>
      <c r="L205" s="27"/>
      <c r="M205" s="27"/>
      <c r="N205" s="26">
        <v>1.2951388888888882E-2</v>
      </c>
      <c r="O205" s="27"/>
      <c r="P205" s="27"/>
      <c r="Q205" s="107" t="s">
        <v>578</v>
      </c>
      <c r="R205" s="28">
        <v>41794</v>
      </c>
      <c r="S205" s="24">
        <v>4.8611111111111112E-3</v>
      </c>
      <c r="T205" s="149">
        <v>1</v>
      </c>
      <c r="U205" s="149">
        <v>1</v>
      </c>
      <c r="V205" s="149">
        <v>1</v>
      </c>
      <c r="W205" s="149">
        <v>1</v>
      </c>
      <c r="X205" s="149">
        <v>1</v>
      </c>
      <c r="Y205" s="77" t="s">
        <v>582</v>
      </c>
      <c r="Z205" s="77" t="s">
        <v>583</v>
      </c>
      <c r="AB205" s="111"/>
    </row>
    <row r="206" spans="1:28" x14ac:dyDescent="0.2">
      <c r="A206" s="5"/>
      <c r="B206" s="5"/>
      <c r="C206" s="5"/>
      <c r="D206" s="31">
        <v>2.4583333333333332E-2</v>
      </c>
      <c r="E206" s="29">
        <v>4</v>
      </c>
      <c r="F206" s="53" t="s">
        <v>222</v>
      </c>
      <c r="G206" s="53" t="s">
        <v>196</v>
      </c>
      <c r="H206" s="96">
        <v>1.6944444444444443E-2</v>
      </c>
      <c r="I206" s="110" t="s">
        <v>403</v>
      </c>
      <c r="J206" s="27"/>
      <c r="K206" s="27"/>
      <c r="L206" s="27"/>
      <c r="M206" s="27"/>
      <c r="N206" s="26">
        <v>0</v>
      </c>
      <c r="O206" s="27"/>
      <c r="P206" s="27"/>
      <c r="Q206" s="107" t="s">
        <v>578</v>
      </c>
      <c r="R206" s="28">
        <v>41794</v>
      </c>
      <c r="S206" s="24">
        <v>7.6388888888888886E-3</v>
      </c>
      <c r="T206" s="149">
        <v>1</v>
      </c>
      <c r="U206" s="149">
        <v>1</v>
      </c>
      <c r="V206" s="149">
        <v>1</v>
      </c>
      <c r="W206" s="149">
        <v>1</v>
      </c>
      <c r="X206" s="149">
        <v>1</v>
      </c>
      <c r="Y206" s="77" t="s">
        <v>584</v>
      </c>
      <c r="Z206" s="77" t="s">
        <v>343</v>
      </c>
      <c r="AB206" s="111"/>
    </row>
    <row r="207" spans="1:28" x14ac:dyDescent="0.2">
      <c r="A207" s="30"/>
      <c r="B207" s="30"/>
      <c r="C207" s="23"/>
      <c r="D207" s="31">
        <v>2.4293981481481482E-2</v>
      </c>
      <c r="E207" s="29">
        <v>5</v>
      </c>
      <c r="F207" s="53" t="s">
        <v>29</v>
      </c>
      <c r="G207" s="53" t="s">
        <v>196</v>
      </c>
      <c r="H207" s="96">
        <v>1.7349537037037038E-2</v>
      </c>
      <c r="I207" s="110" t="s">
        <v>403</v>
      </c>
      <c r="J207" s="27"/>
      <c r="K207" s="27"/>
      <c r="L207" s="27"/>
      <c r="M207" s="27"/>
      <c r="N207" s="26">
        <v>0</v>
      </c>
      <c r="O207" s="27"/>
      <c r="P207" s="27"/>
      <c r="Q207" s="107" t="s">
        <v>578</v>
      </c>
      <c r="R207" s="28">
        <v>41794</v>
      </c>
      <c r="S207" s="24">
        <v>6.9444444444444449E-3</v>
      </c>
      <c r="T207" s="149">
        <v>1</v>
      </c>
      <c r="U207" s="149">
        <v>1</v>
      </c>
      <c r="V207" s="149">
        <v>1</v>
      </c>
      <c r="W207" s="149">
        <v>1</v>
      </c>
      <c r="X207" s="149">
        <v>1</v>
      </c>
      <c r="Y207" s="77" t="s">
        <v>585</v>
      </c>
      <c r="Z207" s="77" t="s">
        <v>343</v>
      </c>
      <c r="AB207" s="111"/>
    </row>
    <row r="208" spans="1:28" x14ac:dyDescent="0.2">
      <c r="A208" s="30">
        <v>4.462962962962963E-2</v>
      </c>
      <c r="B208" s="30">
        <v>1.6250000000000001E-2</v>
      </c>
      <c r="C208" s="23">
        <v>4.1550925925926E-3</v>
      </c>
      <c r="D208" s="31">
        <v>2.0856481481481479E-2</v>
      </c>
      <c r="E208" s="29">
        <v>6</v>
      </c>
      <c r="F208" s="119" t="s">
        <v>39</v>
      </c>
      <c r="G208" s="119" t="s">
        <v>23</v>
      </c>
      <c r="H208" s="96">
        <v>1.7384259259259259E-2</v>
      </c>
      <c r="I208" s="110" t="s">
        <v>403</v>
      </c>
      <c r="J208" s="27">
        <v>18</v>
      </c>
      <c r="K208" s="27">
        <v>17</v>
      </c>
      <c r="L208" s="27"/>
      <c r="M208" s="27"/>
      <c r="N208" s="26">
        <v>1.322916666666666E-2</v>
      </c>
      <c r="O208" s="27"/>
      <c r="P208" s="27"/>
      <c r="Q208" s="107" t="s">
        <v>578</v>
      </c>
      <c r="R208" s="28">
        <v>41794</v>
      </c>
      <c r="S208" s="24">
        <v>3.472222222222222E-3</v>
      </c>
      <c r="T208" s="149">
        <v>1</v>
      </c>
      <c r="U208" s="149">
        <v>1</v>
      </c>
      <c r="V208" s="149">
        <v>1</v>
      </c>
      <c r="W208" s="149">
        <v>1</v>
      </c>
      <c r="X208" s="149">
        <v>1</v>
      </c>
      <c r="Y208" s="77" t="s">
        <v>586</v>
      </c>
      <c r="Z208" s="77" t="s">
        <v>587</v>
      </c>
      <c r="AB208" s="111"/>
    </row>
    <row r="209" spans="1:28" x14ac:dyDescent="0.2">
      <c r="A209" s="30"/>
      <c r="B209" s="30"/>
      <c r="C209" s="30"/>
      <c r="D209" s="31">
        <v>2.3483796296296298E-2</v>
      </c>
      <c r="E209" s="29">
        <v>7</v>
      </c>
      <c r="F209" s="108" t="s">
        <v>154</v>
      </c>
      <c r="G209" s="108" t="s">
        <v>34</v>
      </c>
      <c r="H209" s="96">
        <v>1.7928240740740741E-2</v>
      </c>
      <c r="I209" s="110" t="s">
        <v>403</v>
      </c>
      <c r="J209" s="27"/>
      <c r="K209" s="27"/>
      <c r="L209" s="27"/>
      <c r="M209" s="27"/>
      <c r="N209" s="26">
        <v>0</v>
      </c>
      <c r="O209" s="27"/>
      <c r="P209" s="27"/>
      <c r="Q209" s="107" t="s">
        <v>578</v>
      </c>
      <c r="R209" s="28">
        <v>41794</v>
      </c>
      <c r="S209" s="24">
        <v>5.5555555555555558E-3</v>
      </c>
      <c r="T209" s="149">
        <v>1</v>
      </c>
      <c r="U209" s="149">
        <v>1</v>
      </c>
      <c r="V209" s="149">
        <v>1</v>
      </c>
      <c r="W209" s="149">
        <v>1</v>
      </c>
      <c r="X209" s="149">
        <v>1</v>
      </c>
      <c r="Y209" s="77" t="s">
        <v>588</v>
      </c>
      <c r="Z209" s="77" t="s">
        <v>296</v>
      </c>
      <c r="AB209" s="111"/>
    </row>
    <row r="210" spans="1:28" x14ac:dyDescent="0.2">
      <c r="A210" s="5"/>
      <c r="B210" s="5"/>
      <c r="C210" s="5"/>
      <c r="D210" s="31">
        <v>2.0960648148148148E-2</v>
      </c>
      <c r="E210" s="29">
        <v>8</v>
      </c>
      <c r="F210" s="53" t="s">
        <v>192</v>
      </c>
      <c r="G210" s="53" t="s">
        <v>34</v>
      </c>
      <c r="H210" s="96">
        <v>1.8877314814814816E-2</v>
      </c>
      <c r="I210" s="110" t="s">
        <v>403</v>
      </c>
      <c r="J210" s="27"/>
      <c r="K210" s="27"/>
      <c r="L210" s="27"/>
      <c r="M210" s="27"/>
      <c r="N210" s="26">
        <v>0</v>
      </c>
      <c r="O210" s="27"/>
      <c r="P210" s="27"/>
      <c r="Q210" s="107" t="s">
        <v>578</v>
      </c>
      <c r="R210" s="28">
        <v>41794</v>
      </c>
      <c r="S210" s="24">
        <v>2.0833333333333333E-3</v>
      </c>
      <c r="T210" s="149">
        <v>1</v>
      </c>
      <c r="U210" s="149">
        <v>1</v>
      </c>
      <c r="V210" s="149">
        <v>1</v>
      </c>
      <c r="W210" s="149">
        <v>1</v>
      </c>
      <c r="X210" s="149">
        <v>1</v>
      </c>
      <c r="Y210" s="77" t="s">
        <v>589</v>
      </c>
      <c r="Z210" s="77" t="s">
        <v>296</v>
      </c>
      <c r="AB210" s="111"/>
    </row>
    <row r="211" spans="1:28" x14ac:dyDescent="0.2">
      <c r="A211" s="30"/>
      <c r="B211" s="30"/>
      <c r="C211" s="30"/>
      <c r="D211" s="31">
        <v>2.0347222222222221E-2</v>
      </c>
      <c r="E211" s="29">
        <v>9</v>
      </c>
      <c r="F211" s="53" t="s">
        <v>168</v>
      </c>
      <c r="G211" s="53" t="s">
        <v>30</v>
      </c>
      <c r="H211" s="96">
        <v>1.8958333333333334E-2</v>
      </c>
      <c r="I211" s="110" t="s">
        <v>403</v>
      </c>
      <c r="J211" s="27"/>
      <c r="K211" s="27"/>
      <c r="L211" s="27"/>
      <c r="M211" s="27"/>
      <c r="N211" s="26">
        <v>0</v>
      </c>
      <c r="O211" s="27"/>
      <c r="P211" s="27"/>
      <c r="Q211" s="107" t="s">
        <v>578</v>
      </c>
      <c r="R211" s="28">
        <v>41794</v>
      </c>
      <c r="S211" s="24">
        <v>1.3888888888888889E-3</v>
      </c>
      <c r="T211" s="149">
        <v>1</v>
      </c>
      <c r="U211" s="149">
        <v>1</v>
      </c>
      <c r="V211" s="149">
        <v>1</v>
      </c>
      <c r="W211" s="149">
        <v>1</v>
      </c>
      <c r="X211" s="149">
        <v>1</v>
      </c>
      <c r="Y211" s="77" t="s">
        <v>590</v>
      </c>
      <c r="Z211" s="77" t="s">
        <v>260</v>
      </c>
      <c r="AB211" s="111"/>
    </row>
    <row r="212" spans="1:28" x14ac:dyDescent="0.2">
      <c r="A212" s="30">
        <v>4.7916666666666663E-2</v>
      </c>
      <c r="B212" s="30">
        <v>1.7430555555555557E-2</v>
      </c>
      <c r="C212" s="23">
        <v>5.2546296296296403E-3</v>
      </c>
      <c r="D212" s="31">
        <v>2.2905092592592591E-2</v>
      </c>
      <c r="E212" s="29">
        <v>10</v>
      </c>
      <c r="F212" s="119" t="s">
        <v>45</v>
      </c>
      <c r="G212" s="119" t="s">
        <v>23</v>
      </c>
      <c r="H212" s="96">
        <v>2.0127314814814813E-2</v>
      </c>
      <c r="I212" s="110" t="s">
        <v>403</v>
      </c>
      <c r="J212" s="27">
        <v>17</v>
      </c>
      <c r="K212" s="27">
        <v>16</v>
      </c>
      <c r="L212" s="27"/>
      <c r="M212" s="27"/>
      <c r="N212" s="26">
        <v>1.4872685185185173E-2</v>
      </c>
      <c r="O212" s="27"/>
      <c r="P212" s="27"/>
      <c r="Q212" s="107" t="s">
        <v>578</v>
      </c>
      <c r="R212" s="28">
        <v>41794</v>
      </c>
      <c r="S212" s="24">
        <v>2.7777777777777779E-3</v>
      </c>
      <c r="T212" s="149">
        <v>1</v>
      </c>
      <c r="U212" s="149">
        <v>1</v>
      </c>
      <c r="V212" s="149">
        <v>1</v>
      </c>
      <c r="W212" s="149">
        <v>1</v>
      </c>
      <c r="X212" s="149">
        <v>1</v>
      </c>
      <c r="Y212" s="77" t="s">
        <v>591</v>
      </c>
      <c r="Z212" s="77" t="s">
        <v>592</v>
      </c>
      <c r="AB212" s="111"/>
    </row>
    <row r="213" spans="1:28" x14ac:dyDescent="0.2">
      <c r="A213" s="101">
        <v>7.0833333333333331E-2</v>
      </c>
      <c r="B213" s="101">
        <v>2.2962962962962966E-2</v>
      </c>
      <c r="C213" s="23">
        <v>1.0416666666666701E-2</v>
      </c>
      <c r="D213" s="31">
        <v>2.3680555555555555E-2</v>
      </c>
      <c r="E213" s="29">
        <v>11</v>
      </c>
      <c r="F213" s="119" t="s">
        <v>227</v>
      </c>
      <c r="G213" s="119" t="s">
        <v>23</v>
      </c>
      <c r="H213" s="96">
        <v>2.298611111111111E-2</v>
      </c>
      <c r="I213" s="110" t="s">
        <v>403</v>
      </c>
      <c r="J213" s="27">
        <v>16</v>
      </c>
      <c r="K213" s="27">
        <v>20</v>
      </c>
      <c r="L213" s="27"/>
      <c r="M213" s="27"/>
      <c r="N213" s="26">
        <v>1.2569444444444409E-2</v>
      </c>
      <c r="O213" s="27"/>
      <c r="P213" s="27"/>
      <c r="Q213" s="107" t="s">
        <v>578</v>
      </c>
      <c r="R213" s="28">
        <v>41794</v>
      </c>
      <c r="S213" s="24">
        <v>6.9444444444444447E-4</v>
      </c>
      <c r="T213" s="149">
        <v>1</v>
      </c>
      <c r="U213" s="149">
        <v>1</v>
      </c>
      <c r="V213" s="149">
        <v>1</v>
      </c>
      <c r="W213" s="149">
        <v>1</v>
      </c>
      <c r="X213" s="149">
        <v>1</v>
      </c>
      <c r="Y213" s="77" t="s">
        <v>593</v>
      </c>
      <c r="Z213" s="77" t="s">
        <v>594</v>
      </c>
      <c r="AB213" s="111"/>
    </row>
    <row r="214" spans="1:28" x14ac:dyDescent="0.2">
      <c r="A214" s="30"/>
      <c r="B214" s="30"/>
      <c r="C214" s="30"/>
      <c r="D214" s="31">
        <v>3.2418981481481479E-2</v>
      </c>
      <c r="E214" s="29">
        <v>1</v>
      </c>
      <c r="F214" s="53" t="s">
        <v>44</v>
      </c>
      <c r="G214" s="53" t="s">
        <v>30</v>
      </c>
      <c r="H214" s="96">
        <v>2.0613425925925979E-2</v>
      </c>
      <c r="I214" s="110" t="s">
        <v>403</v>
      </c>
      <c r="J214" s="27"/>
      <c r="K214" s="27"/>
      <c r="L214" s="27"/>
      <c r="M214" s="27"/>
      <c r="N214" s="26">
        <v>0</v>
      </c>
      <c r="O214" s="27"/>
      <c r="P214" s="27"/>
      <c r="Q214" s="107" t="s">
        <v>83</v>
      </c>
      <c r="R214" s="28">
        <v>41801</v>
      </c>
      <c r="S214" s="24">
        <v>1.18055555555555E-2</v>
      </c>
      <c r="T214" s="149">
        <v>1</v>
      </c>
      <c r="U214" s="149">
        <v>1</v>
      </c>
      <c r="V214" s="149">
        <v>1</v>
      </c>
      <c r="W214" s="149">
        <v>1</v>
      </c>
      <c r="X214" s="149">
        <v>1</v>
      </c>
      <c r="Y214" s="77" t="s">
        <v>978</v>
      </c>
      <c r="Z214" s="77" t="s">
        <v>260</v>
      </c>
      <c r="AB214" s="111"/>
    </row>
    <row r="215" spans="1:28" x14ac:dyDescent="0.2">
      <c r="A215" s="30">
        <v>2.1215277777777777E-2</v>
      </c>
      <c r="B215" s="30">
        <v>1.5208333333333332E-2</v>
      </c>
      <c r="C215" s="23">
        <v>3.1828703703703199E-3</v>
      </c>
      <c r="D215" s="31">
        <v>3.3564814814814818E-2</v>
      </c>
      <c r="E215" s="29">
        <v>2</v>
      </c>
      <c r="F215" s="119" t="s">
        <v>43</v>
      </c>
      <c r="G215" s="119" t="s">
        <v>23</v>
      </c>
      <c r="H215" s="96">
        <v>2.1064814814814817E-2</v>
      </c>
      <c r="I215" s="110" t="s">
        <v>403</v>
      </c>
      <c r="J215" s="27"/>
      <c r="K215" s="27"/>
      <c r="L215" s="27">
        <v>17</v>
      </c>
      <c r="M215" s="27"/>
      <c r="N215" s="26">
        <v>1.7881944444444499E-2</v>
      </c>
      <c r="O215" s="27"/>
      <c r="P215" s="27"/>
      <c r="Q215" s="107" t="s">
        <v>83</v>
      </c>
      <c r="R215" s="28">
        <v>41801</v>
      </c>
      <c r="S215" s="24">
        <v>1.2500000000000001E-2</v>
      </c>
      <c r="T215" s="149">
        <v>1</v>
      </c>
      <c r="U215" s="149">
        <v>1</v>
      </c>
      <c r="V215" s="149">
        <v>1</v>
      </c>
      <c r="W215" s="149">
        <v>1</v>
      </c>
      <c r="X215" s="149">
        <v>1</v>
      </c>
      <c r="Y215" s="77" t="s">
        <v>979</v>
      </c>
      <c r="Z215" s="77" t="s">
        <v>980</v>
      </c>
      <c r="AB215" s="111"/>
    </row>
    <row r="216" spans="1:28" x14ac:dyDescent="0.2">
      <c r="A216" s="30"/>
      <c r="B216" s="30"/>
      <c r="C216" s="30"/>
      <c r="D216" s="31">
        <v>2.3472222222222217E-2</v>
      </c>
      <c r="E216" s="29">
        <v>3</v>
      </c>
      <c r="F216" s="53" t="s">
        <v>164</v>
      </c>
      <c r="G216" s="53" t="s">
        <v>30</v>
      </c>
      <c r="H216" s="96">
        <v>2.1388888888888884E-2</v>
      </c>
      <c r="I216" s="110" t="s">
        <v>403</v>
      </c>
      <c r="J216" s="27"/>
      <c r="K216" s="27"/>
      <c r="L216" s="27"/>
      <c r="M216" s="27"/>
      <c r="N216" s="26">
        <v>0</v>
      </c>
      <c r="O216" s="27"/>
      <c r="P216" s="27"/>
      <c r="Q216" s="107" t="s">
        <v>83</v>
      </c>
      <c r="R216" s="28">
        <v>41801</v>
      </c>
      <c r="S216" s="24">
        <v>2.0833333333333333E-3</v>
      </c>
      <c r="T216" s="149">
        <v>1</v>
      </c>
      <c r="U216" s="149">
        <v>1</v>
      </c>
      <c r="V216" s="149">
        <v>1</v>
      </c>
      <c r="W216" s="149">
        <v>1</v>
      </c>
      <c r="X216" s="149">
        <v>1</v>
      </c>
      <c r="Y216" s="77" t="s">
        <v>981</v>
      </c>
      <c r="Z216" s="77" t="s">
        <v>260</v>
      </c>
      <c r="AB216" s="111"/>
    </row>
    <row r="217" spans="1:28" x14ac:dyDescent="0.2">
      <c r="A217" s="5"/>
      <c r="B217" s="5"/>
      <c r="C217" s="5"/>
      <c r="D217" s="31">
        <v>3.5104166666666665E-2</v>
      </c>
      <c r="E217" s="29">
        <v>4</v>
      </c>
      <c r="F217" s="53" t="s">
        <v>189</v>
      </c>
      <c r="G217" s="53" t="s">
        <v>287</v>
      </c>
      <c r="H217" s="96">
        <v>2.1909722222222268E-2</v>
      </c>
      <c r="I217" s="110" t="s">
        <v>403</v>
      </c>
      <c r="J217" s="27"/>
      <c r="K217" s="27"/>
      <c r="L217" s="27"/>
      <c r="M217" s="27"/>
      <c r="N217" s="26">
        <v>0</v>
      </c>
      <c r="O217" s="27"/>
      <c r="P217" s="118"/>
      <c r="Q217" s="107" t="s">
        <v>83</v>
      </c>
      <c r="R217" s="28">
        <v>41801</v>
      </c>
      <c r="S217" s="24">
        <v>1.3194444444444399E-2</v>
      </c>
      <c r="T217" s="149">
        <v>1</v>
      </c>
      <c r="U217" s="149">
        <v>1</v>
      </c>
      <c r="V217" s="149">
        <v>1</v>
      </c>
      <c r="W217" s="149">
        <v>1</v>
      </c>
      <c r="X217" s="149">
        <v>1</v>
      </c>
      <c r="Y217" s="77" t="s">
        <v>982</v>
      </c>
      <c r="Z217" s="77" t="s">
        <v>301</v>
      </c>
      <c r="AB217" s="111"/>
    </row>
    <row r="218" spans="1:28" x14ac:dyDescent="0.2">
      <c r="A218" s="30">
        <v>2.372685185185185E-2</v>
      </c>
      <c r="B218" s="30">
        <v>1.5405092592592593E-2</v>
      </c>
      <c r="C218" s="23">
        <v>3.3680555555555599E-3</v>
      </c>
      <c r="D218" s="31">
        <v>2.9178240740740741E-2</v>
      </c>
      <c r="E218" s="29">
        <v>5</v>
      </c>
      <c r="F218" s="119" t="s">
        <v>220</v>
      </c>
      <c r="G218" s="119" t="s">
        <v>23</v>
      </c>
      <c r="H218" s="96">
        <v>2.2233796296296297E-2</v>
      </c>
      <c r="I218" s="110" t="s">
        <v>403</v>
      </c>
      <c r="J218" s="27"/>
      <c r="K218" s="27"/>
      <c r="L218" s="27">
        <v>20</v>
      </c>
      <c r="M218" s="27"/>
      <c r="N218" s="26">
        <v>1.8865740740740738E-2</v>
      </c>
      <c r="O218" s="27"/>
      <c r="P218" s="27"/>
      <c r="Q218" s="107" t="s">
        <v>83</v>
      </c>
      <c r="R218" s="28">
        <v>41801</v>
      </c>
      <c r="S218" s="24">
        <v>6.9444444444444449E-3</v>
      </c>
      <c r="T218" s="149">
        <v>1</v>
      </c>
      <c r="U218" s="149">
        <v>1</v>
      </c>
      <c r="V218" s="149">
        <v>1</v>
      </c>
      <c r="W218" s="149">
        <v>1</v>
      </c>
      <c r="X218" s="149">
        <v>1</v>
      </c>
      <c r="Y218" s="77" t="s">
        <v>983</v>
      </c>
      <c r="Z218" s="77" t="s">
        <v>757</v>
      </c>
      <c r="AB218" s="111"/>
    </row>
    <row r="219" spans="1:28" x14ac:dyDescent="0.2">
      <c r="A219" s="30"/>
      <c r="B219" s="30"/>
      <c r="C219" s="23"/>
      <c r="D219" s="31">
        <v>2.9259259259259259E-2</v>
      </c>
      <c r="E219" s="29">
        <v>6</v>
      </c>
      <c r="F219" s="53" t="s">
        <v>187</v>
      </c>
      <c r="G219" s="53" t="s">
        <v>34</v>
      </c>
      <c r="H219" s="96">
        <v>2.3009259259259257E-2</v>
      </c>
      <c r="I219" s="110" t="s">
        <v>403</v>
      </c>
      <c r="J219" s="27"/>
      <c r="K219" s="27"/>
      <c r="L219" s="27"/>
      <c r="M219" s="27"/>
      <c r="N219" s="26">
        <v>0</v>
      </c>
      <c r="O219" s="27"/>
      <c r="P219" s="27"/>
      <c r="Q219" s="107" t="s">
        <v>83</v>
      </c>
      <c r="R219" s="28">
        <v>41801</v>
      </c>
      <c r="S219" s="24">
        <v>6.2500000000000003E-3</v>
      </c>
      <c r="T219" s="149">
        <v>1</v>
      </c>
      <c r="U219" s="149">
        <v>1</v>
      </c>
      <c r="V219" s="149">
        <v>1</v>
      </c>
      <c r="W219" s="149">
        <v>1</v>
      </c>
      <c r="X219" s="149">
        <v>1</v>
      </c>
      <c r="Y219" s="77" t="s">
        <v>984</v>
      </c>
      <c r="Z219" s="77" t="s">
        <v>296</v>
      </c>
      <c r="AB219" s="111"/>
    </row>
    <row r="220" spans="1:28" x14ac:dyDescent="0.2">
      <c r="A220" s="30"/>
      <c r="B220" s="30"/>
      <c r="C220" s="30"/>
      <c r="D220" s="31">
        <v>3.2152777777777773E-2</v>
      </c>
      <c r="E220" s="29">
        <v>7</v>
      </c>
      <c r="F220" s="53" t="s">
        <v>51</v>
      </c>
      <c r="G220" s="53" t="s">
        <v>30</v>
      </c>
      <c r="H220" s="96">
        <v>2.3124999999999996E-2</v>
      </c>
      <c r="I220" s="110" t="s">
        <v>403</v>
      </c>
      <c r="J220" s="27"/>
      <c r="K220" s="27"/>
      <c r="L220" s="27"/>
      <c r="M220" s="27"/>
      <c r="N220" s="26">
        <v>0</v>
      </c>
      <c r="O220" s="27"/>
      <c r="P220" s="27"/>
      <c r="Q220" s="107" t="s">
        <v>83</v>
      </c>
      <c r="R220" s="28">
        <v>41801</v>
      </c>
      <c r="S220" s="24">
        <v>9.0277777777777769E-3</v>
      </c>
      <c r="T220" s="149">
        <v>1</v>
      </c>
      <c r="U220" s="149">
        <v>1</v>
      </c>
      <c r="V220" s="149">
        <v>1</v>
      </c>
      <c r="W220" s="149">
        <v>1</v>
      </c>
      <c r="X220" s="149">
        <v>1</v>
      </c>
      <c r="Y220" s="77" t="s">
        <v>985</v>
      </c>
      <c r="Z220" s="77" t="s">
        <v>260</v>
      </c>
      <c r="AB220" s="111"/>
    </row>
    <row r="221" spans="1:28" x14ac:dyDescent="0.2">
      <c r="A221" s="5"/>
      <c r="B221" s="5"/>
      <c r="C221" s="5"/>
      <c r="D221" s="31">
        <v>2.4560185185185185E-2</v>
      </c>
      <c r="E221" s="29">
        <v>8</v>
      </c>
      <c r="F221" s="53" t="s">
        <v>450</v>
      </c>
      <c r="G221" s="53" t="s">
        <v>34</v>
      </c>
      <c r="H221" s="96">
        <v>2.3171296296296297E-2</v>
      </c>
      <c r="I221" s="110" t="s">
        <v>403</v>
      </c>
      <c r="J221" s="27"/>
      <c r="K221" s="27"/>
      <c r="L221" s="27"/>
      <c r="M221" s="27"/>
      <c r="N221" s="26">
        <v>0</v>
      </c>
      <c r="O221" s="27"/>
      <c r="P221" s="27"/>
      <c r="Q221" s="107" t="s">
        <v>83</v>
      </c>
      <c r="R221" s="28">
        <v>41801</v>
      </c>
      <c r="S221" s="24">
        <v>1.3888888888888889E-3</v>
      </c>
      <c r="T221" s="149">
        <v>1</v>
      </c>
      <c r="U221" s="149">
        <v>1</v>
      </c>
      <c r="V221" s="149">
        <v>1</v>
      </c>
      <c r="W221" s="149">
        <v>1</v>
      </c>
      <c r="X221" s="149">
        <v>1</v>
      </c>
      <c r="Y221" s="77" t="s">
        <v>986</v>
      </c>
      <c r="Z221" s="77" t="s">
        <v>296</v>
      </c>
      <c r="AB221" s="111"/>
    </row>
    <row r="222" spans="1:28" x14ac:dyDescent="0.2">
      <c r="A222" s="30">
        <v>2.2754629629629628E-2</v>
      </c>
      <c r="B222" s="30">
        <v>1.6192129629629629E-2</v>
      </c>
      <c r="C222" s="23">
        <v>4.09722222222222E-3</v>
      </c>
      <c r="D222" s="31">
        <v>3.4548611111111113E-2</v>
      </c>
      <c r="E222" s="29">
        <v>9</v>
      </c>
      <c r="F222" s="119" t="s">
        <v>32</v>
      </c>
      <c r="G222" s="119" t="s">
        <v>23</v>
      </c>
      <c r="H222" s="96">
        <v>2.3437500000000007E-2</v>
      </c>
      <c r="I222" s="110" t="s">
        <v>403</v>
      </c>
      <c r="J222" s="27"/>
      <c r="K222" s="27"/>
      <c r="L222" s="27">
        <v>14</v>
      </c>
      <c r="M222" s="27"/>
      <c r="N222" s="26">
        <v>1.9340277777777786E-2</v>
      </c>
      <c r="O222" s="27"/>
      <c r="P222" s="27"/>
      <c r="Q222" s="107" t="s">
        <v>83</v>
      </c>
      <c r="R222" s="28">
        <v>41801</v>
      </c>
      <c r="S222" s="24">
        <v>1.1111111111111108E-2</v>
      </c>
      <c r="T222" s="149">
        <v>1</v>
      </c>
      <c r="U222" s="149">
        <v>1</v>
      </c>
      <c r="V222" s="149">
        <v>1</v>
      </c>
      <c r="W222" s="149">
        <v>1</v>
      </c>
      <c r="X222" s="149">
        <v>1</v>
      </c>
      <c r="Y222" s="77" t="s">
        <v>987</v>
      </c>
      <c r="Z222" s="77" t="s">
        <v>988</v>
      </c>
      <c r="AB222" s="111"/>
    </row>
    <row r="223" spans="1:28" x14ac:dyDescent="0.2">
      <c r="A223" s="30"/>
      <c r="B223" s="30"/>
      <c r="C223" s="30"/>
      <c r="D223" s="31">
        <v>2.4756944444444443E-2</v>
      </c>
      <c r="E223" s="29">
        <v>10</v>
      </c>
      <c r="F223" s="108" t="s">
        <v>41</v>
      </c>
      <c r="G223" s="108" t="s">
        <v>34</v>
      </c>
      <c r="H223" s="96">
        <v>2.4062499999999997E-2</v>
      </c>
      <c r="I223" s="110" t="s">
        <v>403</v>
      </c>
      <c r="J223" s="27"/>
      <c r="K223" s="27"/>
      <c r="L223" s="27"/>
      <c r="M223" s="27"/>
      <c r="N223" s="26">
        <v>0</v>
      </c>
      <c r="O223" s="27"/>
      <c r="P223" s="27"/>
      <c r="Q223" s="107" t="s">
        <v>83</v>
      </c>
      <c r="R223" s="28">
        <v>41801</v>
      </c>
      <c r="S223" s="24">
        <v>6.9444444444444447E-4</v>
      </c>
      <c r="T223" s="149">
        <v>1</v>
      </c>
      <c r="U223" s="149">
        <v>1</v>
      </c>
      <c r="V223" s="149">
        <v>1</v>
      </c>
      <c r="W223" s="149">
        <v>1</v>
      </c>
      <c r="X223" s="149">
        <v>1</v>
      </c>
      <c r="Y223" s="77" t="s">
        <v>989</v>
      </c>
      <c r="Z223" s="77" t="s">
        <v>296</v>
      </c>
      <c r="AB223" s="111"/>
    </row>
    <row r="224" spans="1:28" x14ac:dyDescent="0.2">
      <c r="A224" s="30">
        <v>2.390046296296296E-2</v>
      </c>
      <c r="B224" s="30">
        <v>1.6250000000000001E-2</v>
      </c>
      <c r="C224" s="23">
        <v>4.1550925925926E-3</v>
      </c>
      <c r="D224" s="31">
        <v>2.9027777777777777E-2</v>
      </c>
      <c r="E224" s="29">
        <v>11</v>
      </c>
      <c r="F224" s="119" t="s">
        <v>39</v>
      </c>
      <c r="G224" s="119" t="s">
        <v>23</v>
      </c>
      <c r="H224" s="96">
        <v>2.4166666666666666E-2</v>
      </c>
      <c r="I224" s="110" t="s">
        <v>403</v>
      </c>
      <c r="J224" s="27"/>
      <c r="K224" s="27"/>
      <c r="L224" s="27">
        <v>15</v>
      </c>
      <c r="M224" s="27"/>
      <c r="N224" s="26">
        <v>2.0011574074074067E-2</v>
      </c>
      <c r="O224" s="27"/>
      <c r="P224" s="27"/>
      <c r="Q224" s="107" t="s">
        <v>83</v>
      </c>
      <c r="R224" s="28">
        <v>41801</v>
      </c>
      <c r="S224" s="24">
        <v>4.8611111111111112E-3</v>
      </c>
      <c r="T224" s="149">
        <v>2</v>
      </c>
      <c r="U224" s="149">
        <v>1</v>
      </c>
      <c r="V224" s="149">
        <v>1</v>
      </c>
      <c r="W224" s="149">
        <v>1</v>
      </c>
      <c r="X224" s="149">
        <v>1</v>
      </c>
      <c r="Y224" s="77" t="s">
        <v>990</v>
      </c>
      <c r="Z224" s="77" t="s">
        <v>991</v>
      </c>
      <c r="AB224" s="111"/>
    </row>
    <row r="225" spans="1:28" x14ac:dyDescent="0.2">
      <c r="A225" s="30"/>
      <c r="B225" s="30"/>
      <c r="C225" s="30"/>
      <c r="D225" s="31">
        <v>3.4583333333333334E-2</v>
      </c>
      <c r="E225" s="29">
        <v>11</v>
      </c>
      <c r="F225" s="108" t="s">
        <v>154</v>
      </c>
      <c r="G225" s="108" t="s">
        <v>34</v>
      </c>
      <c r="H225" s="96">
        <v>2.416666666666667E-2</v>
      </c>
      <c r="I225" s="110" t="s">
        <v>403</v>
      </c>
      <c r="J225" s="27"/>
      <c r="K225" s="27"/>
      <c r="L225" s="27"/>
      <c r="M225" s="27"/>
      <c r="N225" s="26">
        <v>0</v>
      </c>
      <c r="O225" s="27"/>
      <c r="P225" s="27"/>
      <c r="Q225" s="107" t="s">
        <v>83</v>
      </c>
      <c r="R225" s="28">
        <v>41801</v>
      </c>
      <c r="S225" s="24">
        <v>1.0416666666666664E-2</v>
      </c>
      <c r="T225" s="149">
        <v>2</v>
      </c>
      <c r="U225" s="149">
        <v>1</v>
      </c>
      <c r="V225" s="149">
        <v>1</v>
      </c>
      <c r="W225" s="149">
        <v>1</v>
      </c>
      <c r="X225" s="149">
        <v>1</v>
      </c>
      <c r="Y225" s="77" t="s">
        <v>992</v>
      </c>
      <c r="Z225" s="77" t="s">
        <v>296</v>
      </c>
      <c r="AB225" s="111"/>
    </row>
    <row r="226" spans="1:28" x14ac:dyDescent="0.2">
      <c r="A226" s="5"/>
      <c r="B226" s="5"/>
      <c r="C226" s="5"/>
      <c r="D226" s="31">
        <v>2.9942129629629628E-2</v>
      </c>
      <c r="E226" s="29">
        <v>13</v>
      </c>
      <c r="F226" s="53" t="s">
        <v>194</v>
      </c>
      <c r="G226" s="53" t="s">
        <v>34</v>
      </c>
      <c r="H226" s="96">
        <v>2.4386574074074071E-2</v>
      </c>
      <c r="I226" s="110" t="s">
        <v>403</v>
      </c>
      <c r="J226" s="27"/>
      <c r="K226" s="27"/>
      <c r="L226" s="27"/>
      <c r="M226" s="27"/>
      <c r="N226" s="26">
        <v>0</v>
      </c>
      <c r="O226" s="27"/>
      <c r="P226" s="27"/>
      <c r="Q226" s="107" t="s">
        <v>83</v>
      </c>
      <c r="R226" s="28">
        <v>41801</v>
      </c>
      <c r="S226" s="24">
        <v>5.5555555555555558E-3</v>
      </c>
      <c r="T226" s="149">
        <v>1</v>
      </c>
      <c r="U226" s="149">
        <v>1</v>
      </c>
      <c r="V226" s="149">
        <v>1</v>
      </c>
      <c r="W226" s="149">
        <v>1</v>
      </c>
      <c r="X226" s="149">
        <v>1</v>
      </c>
      <c r="Y226" s="77" t="s">
        <v>993</v>
      </c>
      <c r="Z226" s="77" t="s">
        <v>296</v>
      </c>
      <c r="AB226" s="111"/>
    </row>
    <row r="227" spans="1:28" x14ac:dyDescent="0.2">
      <c r="A227" s="5"/>
      <c r="B227" s="5"/>
      <c r="C227" s="5"/>
      <c r="D227" s="31">
        <v>2.9409722222222223E-2</v>
      </c>
      <c r="E227" s="29">
        <v>14</v>
      </c>
      <c r="F227" s="53" t="s">
        <v>595</v>
      </c>
      <c r="G227" s="53" t="s">
        <v>34</v>
      </c>
      <c r="H227" s="96">
        <v>2.5243055555555557E-2</v>
      </c>
      <c r="I227" s="110" t="s">
        <v>403</v>
      </c>
      <c r="J227" s="27"/>
      <c r="K227" s="27"/>
      <c r="L227" s="27"/>
      <c r="M227" s="27"/>
      <c r="N227" s="26">
        <v>0</v>
      </c>
      <c r="O227" s="27"/>
      <c r="P227" s="27"/>
      <c r="Q227" s="107" t="s">
        <v>83</v>
      </c>
      <c r="R227" s="28">
        <v>41801</v>
      </c>
      <c r="S227" s="24">
        <v>4.1666666666666666E-3</v>
      </c>
      <c r="T227" s="149">
        <v>1</v>
      </c>
      <c r="U227" s="149">
        <v>1</v>
      </c>
      <c r="V227" s="149">
        <v>1</v>
      </c>
      <c r="W227" s="149">
        <v>1</v>
      </c>
      <c r="X227" s="149">
        <v>1</v>
      </c>
      <c r="Y227" s="77" t="s">
        <v>994</v>
      </c>
      <c r="Z227" s="77" t="s">
        <v>296</v>
      </c>
      <c r="AB227" s="111"/>
    </row>
    <row r="228" spans="1:28" x14ac:dyDescent="0.2">
      <c r="A228" s="30">
        <v>2.5914351851851855E-2</v>
      </c>
      <c r="B228" s="30">
        <v>1.7789351851851851E-2</v>
      </c>
      <c r="C228" s="23">
        <v>5.5902777777777799E-3</v>
      </c>
      <c r="D228" s="31">
        <v>3.3310185185185186E-2</v>
      </c>
      <c r="E228" s="29">
        <v>15</v>
      </c>
      <c r="F228" s="119" t="s">
        <v>33</v>
      </c>
      <c r="G228" s="119" t="s">
        <v>23</v>
      </c>
      <c r="H228" s="96">
        <v>2.5671296296296296E-2</v>
      </c>
      <c r="I228" s="110" t="s">
        <v>403</v>
      </c>
      <c r="J228" s="27"/>
      <c r="K228" s="27"/>
      <c r="L228" s="27">
        <v>16</v>
      </c>
      <c r="M228" s="27"/>
      <c r="N228" s="26">
        <v>2.0081018518518515E-2</v>
      </c>
      <c r="O228" s="27"/>
      <c r="P228" s="27"/>
      <c r="Q228" s="107" t="s">
        <v>83</v>
      </c>
      <c r="R228" s="28">
        <v>41801</v>
      </c>
      <c r="S228" s="24">
        <v>7.6388888888888886E-3</v>
      </c>
      <c r="T228" s="149">
        <v>1</v>
      </c>
      <c r="U228" s="149">
        <v>1</v>
      </c>
      <c r="V228" s="149">
        <v>1</v>
      </c>
      <c r="W228" s="149">
        <v>1</v>
      </c>
      <c r="X228" s="149">
        <v>1</v>
      </c>
      <c r="Y228" s="77" t="s">
        <v>995</v>
      </c>
      <c r="Z228" s="77" t="s">
        <v>996</v>
      </c>
      <c r="AB228" s="111"/>
    </row>
    <row r="229" spans="1:28" x14ac:dyDescent="0.2">
      <c r="A229" s="30">
        <v>2.6805555555555555E-2</v>
      </c>
      <c r="B229" s="30">
        <v>1.7557870370370373E-2</v>
      </c>
      <c r="C229" s="23">
        <v>5.37037037037035E-3</v>
      </c>
      <c r="D229" s="31">
        <v>2.8611111111111115E-2</v>
      </c>
      <c r="E229" s="29">
        <v>16</v>
      </c>
      <c r="F229" s="119" t="s">
        <v>292</v>
      </c>
      <c r="G229" s="119" t="s">
        <v>23</v>
      </c>
      <c r="H229" s="96">
        <v>2.5833333333333337E-2</v>
      </c>
      <c r="I229" s="110" t="s">
        <v>403</v>
      </c>
      <c r="J229" s="27"/>
      <c r="K229" s="27"/>
      <c r="L229" s="27">
        <v>18</v>
      </c>
      <c r="M229" s="27"/>
      <c r="N229" s="26">
        <v>2.0462962962962988E-2</v>
      </c>
      <c r="O229" s="27"/>
      <c r="P229" s="27"/>
      <c r="Q229" s="107" t="s">
        <v>83</v>
      </c>
      <c r="R229" s="28">
        <v>41801</v>
      </c>
      <c r="S229" s="24">
        <v>2.7777777777777779E-3</v>
      </c>
      <c r="T229" s="149">
        <v>1</v>
      </c>
      <c r="U229" s="149">
        <v>1</v>
      </c>
      <c r="V229" s="149">
        <v>1</v>
      </c>
      <c r="W229" s="149">
        <v>1</v>
      </c>
      <c r="X229" s="149">
        <v>1</v>
      </c>
      <c r="Y229" s="77" t="s">
        <v>997</v>
      </c>
      <c r="Z229" s="77" t="s">
        <v>998</v>
      </c>
      <c r="AB229" s="111"/>
    </row>
    <row r="230" spans="1:28" x14ac:dyDescent="0.2">
      <c r="A230" s="30">
        <v>2.7280092592592592E-2</v>
      </c>
      <c r="B230" s="30">
        <v>1.7430555555555557E-2</v>
      </c>
      <c r="C230" s="23">
        <v>5.2546296296296403E-3</v>
      </c>
      <c r="D230" s="31">
        <v>3.5671296296296298E-2</v>
      </c>
      <c r="E230" s="29">
        <v>17</v>
      </c>
      <c r="F230" s="119" t="s">
        <v>45</v>
      </c>
      <c r="G230" s="119" t="s">
        <v>23</v>
      </c>
      <c r="H230" s="96">
        <v>2.5949074074074076E-2</v>
      </c>
      <c r="I230" s="110" t="s">
        <v>403</v>
      </c>
      <c r="J230" s="27"/>
      <c r="K230" s="27"/>
      <c r="L230" s="27">
        <v>19</v>
      </c>
      <c r="M230" s="27"/>
      <c r="N230" s="26">
        <v>2.0694444444444435E-2</v>
      </c>
      <c r="O230" s="27"/>
      <c r="P230" s="27"/>
      <c r="Q230" s="107" t="s">
        <v>83</v>
      </c>
      <c r="R230" s="28">
        <v>41801</v>
      </c>
      <c r="S230" s="24">
        <v>9.7222222222222224E-3</v>
      </c>
      <c r="T230" s="149">
        <v>1</v>
      </c>
      <c r="U230" s="149">
        <v>1</v>
      </c>
      <c r="V230" s="149">
        <v>1</v>
      </c>
      <c r="W230" s="149">
        <v>1</v>
      </c>
      <c r="X230" s="149">
        <v>1</v>
      </c>
      <c r="Y230" s="77" t="s">
        <v>999</v>
      </c>
      <c r="Z230" s="77" t="s">
        <v>762</v>
      </c>
      <c r="AB230" s="111"/>
    </row>
    <row r="231" spans="1:28" x14ac:dyDescent="0.2">
      <c r="A231" s="30">
        <v>2.5821759259259256E-2</v>
      </c>
      <c r="B231" s="30">
        <v>1.8194444444444444E-2</v>
      </c>
      <c r="C231" s="23">
        <v>5.9722222222222702E-3</v>
      </c>
      <c r="D231" s="31">
        <v>3.4965277777777783E-2</v>
      </c>
      <c r="E231" s="29">
        <v>18</v>
      </c>
      <c r="F231" s="119" t="s">
        <v>35</v>
      </c>
      <c r="G231" s="119" t="s">
        <v>23</v>
      </c>
      <c r="H231" s="96">
        <v>2.6631944444444451E-2</v>
      </c>
      <c r="I231" s="110" t="s">
        <v>403</v>
      </c>
      <c r="J231" s="27"/>
      <c r="K231" s="27"/>
      <c r="L231" s="27">
        <v>13</v>
      </c>
      <c r="M231" s="27"/>
      <c r="N231" s="26">
        <v>2.065972222222218E-2</v>
      </c>
      <c r="O231" s="27"/>
      <c r="P231" s="27"/>
      <c r="Q231" s="107" t="s">
        <v>83</v>
      </c>
      <c r="R231" s="28">
        <v>41801</v>
      </c>
      <c r="S231" s="24">
        <v>8.3333333333333332E-3</v>
      </c>
      <c r="T231" s="149">
        <v>1</v>
      </c>
      <c r="U231" s="149">
        <v>1</v>
      </c>
      <c r="V231" s="149">
        <v>1</v>
      </c>
      <c r="W231" s="149">
        <v>1</v>
      </c>
      <c r="X231" s="149">
        <v>1</v>
      </c>
      <c r="Y231" s="77" t="s">
        <v>1000</v>
      </c>
      <c r="Z231" s="77" t="s">
        <v>1001</v>
      </c>
      <c r="AB231" s="111"/>
    </row>
    <row r="232" spans="1:28" x14ac:dyDescent="0.2">
      <c r="A232" s="5"/>
      <c r="B232" s="5"/>
      <c r="C232" s="5"/>
      <c r="D232" s="31">
        <v>2.4687499999999998E-2</v>
      </c>
      <c r="E232" s="29">
        <v>1</v>
      </c>
      <c r="F232" s="53" t="s">
        <v>597</v>
      </c>
      <c r="G232" s="53" t="s">
        <v>196</v>
      </c>
      <c r="H232" s="96">
        <v>1.4965277777777775E-2</v>
      </c>
      <c r="I232" s="110" t="s">
        <v>403</v>
      </c>
      <c r="J232" s="27"/>
      <c r="K232" s="27"/>
      <c r="L232" s="27"/>
      <c r="M232" s="27"/>
      <c r="N232" s="26">
        <v>0</v>
      </c>
      <c r="O232" s="27"/>
      <c r="P232" s="118"/>
      <c r="Q232" s="107" t="s">
        <v>510</v>
      </c>
      <c r="R232" s="28">
        <v>41808</v>
      </c>
      <c r="S232" s="24">
        <v>9.7222222222222224E-3</v>
      </c>
      <c r="T232" s="149">
        <v>1</v>
      </c>
      <c r="U232" s="149">
        <v>1</v>
      </c>
      <c r="V232" s="149">
        <v>1</v>
      </c>
      <c r="W232" s="149">
        <v>1</v>
      </c>
      <c r="X232" s="149">
        <v>1</v>
      </c>
      <c r="Y232" s="77" t="s">
        <v>598</v>
      </c>
      <c r="Z232" s="77" t="s">
        <v>343</v>
      </c>
      <c r="AB232" s="111"/>
    </row>
    <row r="233" spans="1:28" x14ac:dyDescent="0.2">
      <c r="A233" s="30">
        <v>4.0219907407407406E-2</v>
      </c>
      <c r="B233" s="30">
        <v>1.5208333333333332E-2</v>
      </c>
      <c r="C233" s="23">
        <v>3.1828703703703199E-3</v>
      </c>
      <c r="D233" s="31">
        <v>2.5983796296296297E-2</v>
      </c>
      <c r="E233" s="29">
        <v>2</v>
      </c>
      <c r="F233" s="119" t="s">
        <v>43</v>
      </c>
      <c r="G233" s="119" t="s">
        <v>23</v>
      </c>
      <c r="H233" s="96">
        <v>1.5567129629629632E-2</v>
      </c>
      <c r="I233" s="110" t="s">
        <v>403</v>
      </c>
      <c r="J233" s="27">
        <v>20</v>
      </c>
      <c r="K233" s="27">
        <v>18</v>
      </c>
      <c r="L233" s="27"/>
      <c r="M233" s="27"/>
      <c r="N233" s="26">
        <v>1.2384259259259312E-2</v>
      </c>
      <c r="O233" s="27"/>
      <c r="P233" s="27"/>
      <c r="Q233" s="107" t="s">
        <v>510</v>
      </c>
      <c r="R233" s="28">
        <v>41808</v>
      </c>
      <c r="S233" s="24">
        <v>1.0416666666666664E-2</v>
      </c>
      <c r="T233" s="149">
        <v>1</v>
      </c>
      <c r="U233" s="149">
        <v>1</v>
      </c>
      <c r="V233" s="149">
        <v>1</v>
      </c>
      <c r="W233" s="149">
        <v>1</v>
      </c>
      <c r="X233" s="149">
        <v>1</v>
      </c>
      <c r="Y233" s="77" t="s">
        <v>599</v>
      </c>
      <c r="Z233" s="77" t="s">
        <v>600</v>
      </c>
      <c r="AB233" s="111"/>
    </row>
    <row r="234" spans="1:28" x14ac:dyDescent="0.2">
      <c r="A234" s="30"/>
      <c r="B234" s="30"/>
      <c r="C234" s="30"/>
      <c r="D234" s="31">
        <v>2.5185185185185185E-2</v>
      </c>
      <c r="E234" s="29">
        <v>3</v>
      </c>
      <c r="F234" s="53" t="s">
        <v>176</v>
      </c>
      <c r="G234" s="53" t="s">
        <v>34</v>
      </c>
      <c r="H234" s="96">
        <v>1.6157407407407409E-2</v>
      </c>
      <c r="I234" s="110" t="s">
        <v>403</v>
      </c>
      <c r="J234" s="27"/>
      <c r="K234" s="27"/>
      <c r="L234" s="27"/>
      <c r="M234" s="27"/>
      <c r="N234" s="26">
        <v>0</v>
      </c>
      <c r="O234" s="27"/>
      <c r="P234" s="27"/>
      <c r="Q234" s="107" t="s">
        <v>510</v>
      </c>
      <c r="R234" s="28">
        <v>41808</v>
      </c>
      <c r="S234" s="24">
        <v>9.0277777777777769E-3</v>
      </c>
      <c r="T234" s="149">
        <v>1</v>
      </c>
      <c r="U234" s="149">
        <v>1</v>
      </c>
      <c r="V234" s="149">
        <v>1</v>
      </c>
      <c r="W234" s="149">
        <v>1</v>
      </c>
      <c r="X234" s="149">
        <v>1</v>
      </c>
      <c r="Y234" s="77" t="s">
        <v>601</v>
      </c>
      <c r="Z234" s="77" t="s">
        <v>296</v>
      </c>
      <c r="AB234" s="111"/>
    </row>
    <row r="235" spans="1:28" x14ac:dyDescent="0.2">
      <c r="A235" s="5"/>
      <c r="B235" s="5"/>
      <c r="C235" s="5"/>
      <c r="D235" s="31">
        <v>1.695601851851852E-2</v>
      </c>
      <c r="E235" s="29">
        <v>4</v>
      </c>
      <c r="F235" s="53" t="s">
        <v>450</v>
      </c>
      <c r="G235" s="53" t="s">
        <v>34</v>
      </c>
      <c r="H235" s="96">
        <v>1.6261574074074074E-2</v>
      </c>
      <c r="I235" s="110" t="s">
        <v>403</v>
      </c>
      <c r="J235" s="27"/>
      <c r="K235" s="27"/>
      <c r="L235" s="27"/>
      <c r="M235" s="27"/>
      <c r="N235" s="26">
        <v>0</v>
      </c>
      <c r="O235" s="27"/>
      <c r="P235" s="27"/>
      <c r="Q235" s="107" t="s">
        <v>510</v>
      </c>
      <c r="R235" s="28">
        <v>41808</v>
      </c>
      <c r="S235" s="24">
        <v>6.9444444444444447E-4</v>
      </c>
      <c r="T235" s="149">
        <v>1</v>
      </c>
      <c r="U235" s="149">
        <v>1</v>
      </c>
      <c r="V235" s="149">
        <v>1</v>
      </c>
      <c r="W235" s="149">
        <v>1</v>
      </c>
      <c r="X235" s="149">
        <v>1</v>
      </c>
      <c r="Y235" s="77" t="s">
        <v>602</v>
      </c>
      <c r="Z235" s="77" t="s">
        <v>296</v>
      </c>
      <c r="AB235" s="111"/>
    </row>
    <row r="236" spans="1:28" x14ac:dyDescent="0.2">
      <c r="A236" s="30"/>
      <c r="B236" s="30"/>
      <c r="C236" s="30"/>
      <c r="D236" s="31">
        <v>1.7708333333333333E-2</v>
      </c>
      <c r="E236" s="29">
        <v>5</v>
      </c>
      <c r="F236" s="53" t="s">
        <v>51</v>
      </c>
      <c r="G236" s="53" t="s">
        <v>30</v>
      </c>
      <c r="H236" s="96">
        <v>1.6319444444444445E-2</v>
      </c>
      <c r="I236" s="110" t="s">
        <v>403</v>
      </c>
      <c r="J236" s="27"/>
      <c r="K236" s="27"/>
      <c r="L236" s="27"/>
      <c r="M236" s="27"/>
      <c r="N236" s="26">
        <v>0</v>
      </c>
      <c r="O236" s="27"/>
      <c r="P236" s="27"/>
      <c r="Q236" s="107" t="s">
        <v>510</v>
      </c>
      <c r="R236" s="28">
        <v>41808</v>
      </c>
      <c r="S236" s="24">
        <v>1.3888888888888889E-3</v>
      </c>
      <c r="T236" s="149">
        <v>1</v>
      </c>
      <c r="U236" s="149">
        <v>1</v>
      </c>
      <c r="V236" s="149">
        <v>1</v>
      </c>
      <c r="W236" s="149">
        <v>1</v>
      </c>
      <c r="X236" s="149">
        <v>1</v>
      </c>
      <c r="Y236" s="77" t="s">
        <v>603</v>
      </c>
      <c r="Z236" s="77" t="s">
        <v>260</v>
      </c>
      <c r="AB236" s="111"/>
    </row>
    <row r="237" spans="1:28" x14ac:dyDescent="0.2">
      <c r="A237" s="30">
        <v>4.3738425925925924E-2</v>
      </c>
      <c r="B237" s="30">
        <v>1.6192129629629629E-2</v>
      </c>
      <c r="C237" s="23">
        <v>4.09722222222222E-3</v>
      </c>
      <c r="D237" s="31">
        <v>1.9108796296296294E-2</v>
      </c>
      <c r="E237" s="29">
        <v>6</v>
      </c>
      <c r="F237" s="119" t="s">
        <v>32</v>
      </c>
      <c r="G237" s="119" t="s">
        <v>23</v>
      </c>
      <c r="H237" s="96">
        <v>1.6331018518518516E-2</v>
      </c>
      <c r="I237" s="110" t="s">
        <v>403</v>
      </c>
      <c r="J237" s="27">
        <v>19</v>
      </c>
      <c r="K237" s="27">
        <v>20</v>
      </c>
      <c r="L237" s="27"/>
      <c r="M237" s="27"/>
      <c r="N237" s="26">
        <v>1.2233796296296295E-2</v>
      </c>
      <c r="O237" s="27"/>
      <c r="P237" s="27"/>
      <c r="Q237" s="107" t="s">
        <v>510</v>
      </c>
      <c r="R237" s="28">
        <v>41808</v>
      </c>
      <c r="S237" s="24">
        <v>2.7777777777777779E-3</v>
      </c>
      <c r="T237" s="149">
        <v>1</v>
      </c>
      <c r="U237" s="149">
        <v>1</v>
      </c>
      <c r="V237" s="149">
        <v>1</v>
      </c>
      <c r="W237" s="149">
        <v>1</v>
      </c>
      <c r="X237" s="149">
        <v>1</v>
      </c>
      <c r="Y237" s="77" t="s">
        <v>604</v>
      </c>
      <c r="Z237" s="77" t="s">
        <v>605</v>
      </c>
      <c r="AB237" s="111"/>
    </row>
    <row r="238" spans="1:28" x14ac:dyDescent="0.2">
      <c r="A238" s="30">
        <v>4.7916666666666663E-2</v>
      </c>
      <c r="B238" s="30">
        <v>1.5405092592592593E-2</v>
      </c>
      <c r="C238" s="23">
        <v>3.3680555555555599E-3</v>
      </c>
      <c r="D238" s="31">
        <v>2.8148148148148148E-2</v>
      </c>
      <c r="E238" s="29">
        <v>7</v>
      </c>
      <c r="F238" s="119" t="s">
        <v>220</v>
      </c>
      <c r="G238" s="119" t="s">
        <v>23</v>
      </c>
      <c r="H238" s="96">
        <v>1.6342592592592648E-2</v>
      </c>
      <c r="I238" s="110" t="s">
        <v>403</v>
      </c>
      <c r="J238" s="27">
        <v>18</v>
      </c>
      <c r="K238" s="27">
        <v>15</v>
      </c>
      <c r="L238" s="27"/>
      <c r="M238" s="27"/>
      <c r="N238" s="26">
        <v>1.2974537037037088E-2</v>
      </c>
      <c r="O238" s="27"/>
      <c r="P238" s="118"/>
      <c r="Q238" s="107" t="s">
        <v>510</v>
      </c>
      <c r="R238" s="28">
        <v>41808</v>
      </c>
      <c r="S238" s="24">
        <v>1.18055555555555E-2</v>
      </c>
      <c r="T238" s="149">
        <v>1</v>
      </c>
      <c r="U238" s="149">
        <v>1</v>
      </c>
      <c r="V238" s="149">
        <v>1</v>
      </c>
      <c r="W238" s="149">
        <v>1</v>
      </c>
      <c r="X238" s="149">
        <v>1</v>
      </c>
      <c r="Y238" s="77" t="s">
        <v>606</v>
      </c>
      <c r="Z238" s="77" t="s">
        <v>607</v>
      </c>
      <c r="AB238" s="111"/>
    </row>
    <row r="239" spans="1:28" x14ac:dyDescent="0.2">
      <c r="A239" s="5"/>
      <c r="B239" s="5"/>
      <c r="C239" s="5"/>
      <c r="D239" s="31">
        <v>3.096064814814815E-2</v>
      </c>
      <c r="E239" s="29">
        <v>8</v>
      </c>
      <c r="F239" s="53" t="s">
        <v>222</v>
      </c>
      <c r="G239" s="53" t="s">
        <v>196</v>
      </c>
      <c r="H239" s="96">
        <v>1.6377314814814851E-2</v>
      </c>
      <c r="I239" s="110" t="s">
        <v>403</v>
      </c>
      <c r="J239" s="27"/>
      <c r="K239" s="27"/>
      <c r="L239" s="27"/>
      <c r="M239" s="27"/>
      <c r="N239" s="26">
        <v>0</v>
      </c>
      <c r="O239" s="27"/>
      <c r="P239" s="27"/>
      <c r="Q239" s="107" t="s">
        <v>510</v>
      </c>
      <c r="R239" s="28">
        <v>41808</v>
      </c>
      <c r="S239" s="24">
        <v>1.4583333333333301E-2</v>
      </c>
      <c r="T239" s="149">
        <v>1</v>
      </c>
      <c r="U239" s="149">
        <v>1</v>
      </c>
      <c r="V239" s="149">
        <v>1</v>
      </c>
      <c r="W239" s="149">
        <v>1</v>
      </c>
      <c r="X239" s="149">
        <v>1</v>
      </c>
      <c r="Y239" s="77" t="s">
        <v>608</v>
      </c>
      <c r="Z239" s="77" t="s">
        <v>343</v>
      </c>
      <c r="AB239" s="111"/>
    </row>
    <row r="240" spans="1:28" x14ac:dyDescent="0.2">
      <c r="A240" s="30"/>
      <c r="B240" s="30"/>
      <c r="C240" s="23"/>
      <c r="D240" s="31">
        <v>3.0405092592592591E-2</v>
      </c>
      <c r="E240" s="29">
        <v>9</v>
      </c>
      <c r="F240" s="53" t="s">
        <v>29</v>
      </c>
      <c r="G240" s="53" t="s">
        <v>196</v>
      </c>
      <c r="H240" s="96">
        <v>1.651620370370379E-2</v>
      </c>
      <c r="I240" s="110" t="s">
        <v>403</v>
      </c>
      <c r="J240" s="27"/>
      <c r="K240" s="27"/>
      <c r="L240" s="27"/>
      <c r="M240" s="27"/>
      <c r="N240" s="26">
        <v>0</v>
      </c>
      <c r="O240" s="27"/>
      <c r="P240" s="27"/>
      <c r="Q240" s="107" t="s">
        <v>510</v>
      </c>
      <c r="R240" s="28">
        <v>41808</v>
      </c>
      <c r="S240" s="24">
        <v>1.38888888888888E-2</v>
      </c>
      <c r="T240" s="149">
        <v>1</v>
      </c>
      <c r="U240" s="149">
        <v>1</v>
      </c>
      <c r="V240" s="149">
        <v>1</v>
      </c>
      <c r="W240" s="149">
        <v>1</v>
      </c>
      <c r="X240" s="149">
        <v>1</v>
      </c>
      <c r="Y240" s="77" t="s">
        <v>609</v>
      </c>
      <c r="Z240" s="77" t="s">
        <v>343</v>
      </c>
      <c r="AB240" s="111"/>
    </row>
    <row r="241" spans="1:28" x14ac:dyDescent="0.2">
      <c r="A241" s="30">
        <v>4.462962962962963E-2</v>
      </c>
      <c r="B241" s="30">
        <v>1.6250000000000001E-2</v>
      </c>
      <c r="C241" s="23">
        <v>4.1550925925926E-3</v>
      </c>
      <c r="D241" s="31">
        <v>2.0729166666666667E-2</v>
      </c>
      <c r="E241" s="29">
        <v>10</v>
      </c>
      <c r="F241" s="119" t="s">
        <v>39</v>
      </c>
      <c r="G241" s="119" t="s">
        <v>23</v>
      </c>
      <c r="H241" s="96">
        <v>1.6562500000000001E-2</v>
      </c>
      <c r="I241" s="110" t="s">
        <v>403</v>
      </c>
      <c r="J241" s="27">
        <v>17</v>
      </c>
      <c r="K241" s="27">
        <v>17</v>
      </c>
      <c r="L241" s="27"/>
      <c r="M241" s="27"/>
      <c r="N241" s="26">
        <v>1.2407407407407402E-2</v>
      </c>
      <c r="O241" s="27"/>
      <c r="P241" s="27"/>
      <c r="Q241" s="107" t="s">
        <v>510</v>
      </c>
      <c r="R241" s="28">
        <v>41808</v>
      </c>
      <c r="S241" s="24">
        <v>4.1666666666666666E-3</v>
      </c>
      <c r="T241" s="149">
        <v>1</v>
      </c>
      <c r="U241" s="149">
        <v>1</v>
      </c>
      <c r="V241" s="149">
        <v>1</v>
      </c>
      <c r="W241" s="149">
        <v>1</v>
      </c>
      <c r="X241" s="149">
        <v>1</v>
      </c>
      <c r="Y241" s="77" t="s">
        <v>610</v>
      </c>
      <c r="Z241" s="77" t="s">
        <v>611</v>
      </c>
      <c r="AB241" s="111"/>
    </row>
    <row r="242" spans="1:28" x14ac:dyDescent="0.2">
      <c r="A242" s="30"/>
      <c r="B242" s="30"/>
      <c r="C242" s="23"/>
      <c r="D242" s="31">
        <v>2.1597222222222223E-2</v>
      </c>
      <c r="E242" s="29">
        <v>11</v>
      </c>
      <c r="F242" s="53" t="s">
        <v>169</v>
      </c>
      <c r="G242" s="53" t="s">
        <v>206</v>
      </c>
      <c r="H242" s="96">
        <v>1.6736111111111111E-2</v>
      </c>
      <c r="I242" s="110" t="s">
        <v>403</v>
      </c>
      <c r="J242" s="27"/>
      <c r="K242" s="27"/>
      <c r="L242" s="27"/>
      <c r="M242" s="27"/>
      <c r="N242" s="26">
        <v>0</v>
      </c>
      <c r="O242" s="27"/>
      <c r="P242" s="27"/>
      <c r="Q242" s="107" t="s">
        <v>510</v>
      </c>
      <c r="R242" s="28">
        <v>41808</v>
      </c>
      <c r="S242" s="24">
        <v>4.8611111111111112E-3</v>
      </c>
      <c r="T242" s="149">
        <v>1</v>
      </c>
      <c r="U242" s="149">
        <v>1</v>
      </c>
      <c r="V242" s="149">
        <v>1</v>
      </c>
      <c r="W242" s="149">
        <v>1</v>
      </c>
      <c r="X242" s="149">
        <v>1</v>
      </c>
      <c r="Y242" s="77" t="s">
        <v>612</v>
      </c>
      <c r="Z242" s="77" t="s">
        <v>362</v>
      </c>
      <c r="AB242" s="111"/>
    </row>
    <row r="243" spans="1:28" x14ac:dyDescent="0.2">
      <c r="A243" s="5"/>
      <c r="B243" s="5"/>
      <c r="C243" s="5"/>
      <c r="D243" s="31">
        <v>2.3842592592592596E-2</v>
      </c>
      <c r="E243" s="29">
        <v>12</v>
      </c>
      <c r="F243" s="53" t="s">
        <v>596</v>
      </c>
      <c r="G243" s="53" t="s">
        <v>48</v>
      </c>
      <c r="H243" s="96">
        <v>1.6898148148148152E-2</v>
      </c>
      <c r="I243" s="110" t="s">
        <v>403</v>
      </c>
      <c r="J243" s="27"/>
      <c r="K243" s="27"/>
      <c r="L243" s="27"/>
      <c r="M243" s="27"/>
      <c r="N243" s="26">
        <v>0</v>
      </c>
      <c r="O243" s="27"/>
      <c r="P243" s="27"/>
      <c r="Q243" s="107" t="s">
        <v>510</v>
      </c>
      <c r="R243" s="28">
        <v>41808</v>
      </c>
      <c r="S243" s="24">
        <v>6.9444444444444449E-3</v>
      </c>
      <c r="T243" s="149">
        <v>1</v>
      </c>
      <c r="U243" s="149">
        <v>1</v>
      </c>
      <c r="V243" s="149">
        <v>1</v>
      </c>
      <c r="W243" s="149">
        <v>1</v>
      </c>
      <c r="X243" s="149">
        <v>1</v>
      </c>
      <c r="Y243" s="77" t="s">
        <v>613</v>
      </c>
      <c r="Z243" s="77" t="s">
        <v>294</v>
      </c>
      <c r="AB243" s="111"/>
    </row>
    <row r="244" spans="1:28" x14ac:dyDescent="0.2">
      <c r="A244" s="30">
        <v>4.2881944444444445E-2</v>
      </c>
      <c r="B244" s="30">
        <v>1.5995370370370372E-2</v>
      </c>
      <c r="C244" s="23">
        <v>3.9120370370370403E-3</v>
      </c>
      <c r="D244" s="31">
        <v>2.8043981481481479E-2</v>
      </c>
      <c r="E244" s="29">
        <v>13</v>
      </c>
      <c r="F244" s="119" t="s">
        <v>37</v>
      </c>
      <c r="G244" s="119" t="s">
        <v>23</v>
      </c>
      <c r="H244" s="96">
        <v>1.6932870370370369E-2</v>
      </c>
      <c r="I244" s="110" t="s">
        <v>403</v>
      </c>
      <c r="J244" s="27">
        <v>16</v>
      </c>
      <c r="K244" s="27">
        <v>14</v>
      </c>
      <c r="L244" s="27"/>
      <c r="M244" s="27"/>
      <c r="N244" s="26">
        <v>1.3020833333333329E-2</v>
      </c>
      <c r="O244" s="27"/>
      <c r="P244" s="27"/>
      <c r="Q244" s="107" t="s">
        <v>510</v>
      </c>
      <c r="R244" s="28">
        <v>41808</v>
      </c>
      <c r="S244" s="24">
        <v>1.1111111111111108E-2</v>
      </c>
      <c r="T244" s="149">
        <v>1</v>
      </c>
      <c r="U244" s="149">
        <v>1</v>
      </c>
      <c r="V244" s="149">
        <v>1</v>
      </c>
      <c r="W244" s="149">
        <v>1</v>
      </c>
      <c r="X244" s="149">
        <v>1</v>
      </c>
      <c r="Y244" s="77" t="s">
        <v>614</v>
      </c>
      <c r="Z244" s="77" t="s">
        <v>615</v>
      </c>
      <c r="AB244" s="111"/>
    </row>
    <row r="245" spans="1:28" x14ac:dyDescent="0.2">
      <c r="A245" s="30"/>
      <c r="B245" s="30"/>
      <c r="C245" s="30"/>
      <c r="D245" s="99">
        <v>3.019675925925926E-2</v>
      </c>
      <c r="E245" s="29">
        <v>14</v>
      </c>
      <c r="F245" s="108" t="s">
        <v>717</v>
      </c>
      <c r="G245" s="108" t="s">
        <v>34</v>
      </c>
      <c r="H245" s="96">
        <v>1.7002314814814859E-2</v>
      </c>
      <c r="I245" s="110" t="s">
        <v>403</v>
      </c>
      <c r="J245" s="27"/>
      <c r="K245" s="27"/>
      <c r="L245" s="27"/>
      <c r="M245" s="27"/>
      <c r="N245" s="26">
        <v>0</v>
      </c>
      <c r="O245" s="27"/>
      <c r="P245" s="118"/>
      <c r="Q245" s="107" t="s">
        <v>510</v>
      </c>
      <c r="R245" s="28">
        <v>41808</v>
      </c>
      <c r="S245" s="24">
        <v>1.3194444444444399E-2</v>
      </c>
      <c r="T245" s="149">
        <v>1</v>
      </c>
      <c r="U245" s="149">
        <v>1</v>
      </c>
      <c r="V245" s="149">
        <v>1</v>
      </c>
      <c r="W245" s="149">
        <v>1</v>
      </c>
      <c r="X245" s="149">
        <v>1</v>
      </c>
      <c r="Y245" s="77" t="s">
        <v>616</v>
      </c>
      <c r="Z245" s="77" t="s">
        <v>296</v>
      </c>
      <c r="AB245" s="111"/>
    </row>
    <row r="246" spans="1:28" x14ac:dyDescent="0.2">
      <c r="A246" s="5"/>
      <c r="B246" s="5"/>
      <c r="C246" s="5"/>
      <c r="D246" s="31">
        <v>2.4675925925925924E-2</v>
      </c>
      <c r="E246" s="29">
        <v>15</v>
      </c>
      <c r="F246" s="53" t="s">
        <v>511</v>
      </c>
      <c r="G246" t="s">
        <v>30</v>
      </c>
      <c r="H246" s="96">
        <v>1.7037037037037035E-2</v>
      </c>
      <c r="I246" s="110" t="s">
        <v>403</v>
      </c>
      <c r="J246" s="27"/>
      <c r="K246" s="27"/>
      <c r="L246" s="27"/>
      <c r="M246" s="27"/>
      <c r="N246" s="26">
        <v>0</v>
      </c>
      <c r="O246" s="27"/>
      <c r="P246" s="27"/>
      <c r="Q246" s="107" t="s">
        <v>510</v>
      </c>
      <c r="R246" s="28">
        <v>41808</v>
      </c>
      <c r="S246" s="24">
        <v>7.6388888888888886E-3</v>
      </c>
      <c r="T246" s="149">
        <v>1</v>
      </c>
      <c r="U246" s="149">
        <v>1</v>
      </c>
      <c r="V246" s="149">
        <v>1</v>
      </c>
      <c r="W246" s="149">
        <v>1</v>
      </c>
      <c r="X246" s="149">
        <v>1</v>
      </c>
      <c r="Y246" s="77" t="s">
        <v>350</v>
      </c>
      <c r="Z246" s="77" t="s">
        <v>260</v>
      </c>
      <c r="AB246" s="111"/>
    </row>
    <row r="247" spans="1:28" x14ac:dyDescent="0.2">
      <c r="A247" s="30"/>
      <c r="B247" s="30"/>
      <c r="C247" s="30"/>
      <c r="D247" s="31">
        <v>2.2719907407407411E-2</v>
      </c>
      <c r="E247" s="29">
        <v>16</v>
      </c>
      <c r="F247" s="108" t="s">
        <v>154</v>
      </c>
      <c r="G247" s="108" t="s">
        <v>34</v>
      </c>
      <c r="H247" s="96">
        <v>1.7164351851851854E-2</v>
      </c>
      <c r="I247" s="110" t="s">
        <v>403</v>
      </c>
      <c r="J247" s="27"/>
      <c r="K247" s="27"/>
      <c r="L247" s="27"/>
      <c r="M247" s="27"/>
      <c r="N247" s="26">
        <v>0</v>
      </c>
      <c r="O247" s="27"/>
      <c r="P247" s="27"/>
      <c r="Q247" s="107" t="s">
        <v>510</v>
      </c>
      <c r="R247" s="28">
        <v>41808</v>
      </c>
      <c r="S247" s="24">
        <v>5.5555555555555558E-3</v>
      </c>
      <c r="T247" s="149">
        <v>1</v>
      </c>
      <c r="U247" s="149">
        <v>1</v>
      </c>
      <c r="V247" s="149">
        <v>1</v>
      </c>
      <c r="W247" s="149">
        <v>1</v>
      </c>
      <c r="X247" s="149">
        <v>1</v>
      </c>
      <c r="Y247" s="77" t="s">
        <v>617</v>
      </c>
      <c r="Z247" s="77" t="s">
        <v>296</v>
      </c>
      <c r="AB247" s="111"/>
    </row>
    <row r="248" spans="1:28" x14ac:dyDescent="0.2">
      <c r="A248" s="30">
        <v>4.5231481481481484E-2</v>
      </c>
      <c r="B248" s="30">
        <v>1.6909722222222225E-2</v>
      </c>
      <c r="C248" s="23">
        <v>4.7685185185185096E-3</v>
      </c>
      <c r="D248" s="31">
        <v>2.359953703703704E-2</v>
      </c>
      <c r="E248" s="29">
        <v>17</v>
      </c>
      <c r="F248" s="120" t="s">
        <v>31</v>
      </c>
      <c r="G248" s="119" t="s">
        <v>23</v>
      </c>
      <c r="H248" s="96">
        <v>1.7349537037037038E-2</v>
      </c>
      <c r="I248" s="110" t="s">
        <v>403</v>
      </c>
      <c r="J248" s="27">
        <v>15</v>
      </c>
      <c r="K248" s="27">
        <v>16</v>
      </c>
      <c r="L248" s="27"/>
      <c r="M248" s="27"/>
      <c r="N248" s="26">
        <v>1.258101851851853E-2</v>
      </c>
      <c r="O248" s="27"/>
      <c r="P248" s="27"/>
      <c r="Q248" s="107" t="s">
        <v>510</v>
      </c>
      <c r="R248" s="28">
        <v>41808</v>
      </c>
      <c r="S248" s="24">
        <v>6.2500000000000003E-3</v>
      </c>
      <c r="T248" s="149">
        <v>1</v>
      </c>
      <c r="U248" s="149">
        <v>1</v>
      </c>
      <c r="V248" s="149">
        <v>1</v>
      </c>
      <c r="W248" s="149">
        <v>1</v>
      </c>
      <c r="X248" s="149">
        <v>1</v>
      </c>
      <c r="Y248" s="77" t="s">
        <v>618</v>
      </c>
      <c r="Z248" s="77" t="s">
        <v>619</v>
      </c>
      <c r="AB248" s="111"/>
    </row>
    <row r="249" spans="1:28" x14ac:dyDescent="0.2">
      <c r="A249" s="30"/>
      <c r="B249" s="30"/>
      <c r="C249" s="23"/>
      <c r="D249" s="31">
        <v>1.9525462962962963E-2</v>
      </c>
      <c r="E249" s="29">
        <v>18</v>
      </c>
      <c r="F249" s="53" t="s">
        <v>448</v>
      </c>
      <c r="G249" s="53" t="s">
        <v>449</v>
      </c>
      <c r="H249" s="96">
        <v>1.744212962962963E-2</v>
      </c>
      <c r="I249" s="110" t="s">
        <v>403</v>
      </c>
      <c r="J249" s="27"/>
      <c r="K249" s="27"/>
      <c r="L249" s="27"/>
      <c r="M249" s="27"/>
      <c r="N249" s="26">
        <v>0</v>
      </c>
      <c r="O249" s="27"/>
      <c r="P249" s="27"/>
      <c r="Q249" s="107" t="s">
        <v>510</v>
      </c>
      <c r="R249" s="28">
        <v>41808</v>
      </c>
      <c r="S249" s="24">
        <v>2.0833333333333333E-3</v>
      </c>
      <c r="T249" s="149">
        <v>1</v>
      </c>
      <c r="U249" s="149">
        <v>1</v>
      </c>
      <c r="V249" s="149">
        <v>1</v>
      </c>
      <c r="W249" s="149">
        <v>1</v>
      </c>
      <c r="X249" s="149">
        <v>1</v>
      </c>
      <c r="Y249" s="77" t="s">
        <v>620</v>
      </c>
      <c r="Z249" s="77" t="s">
        <v>480</v>
      </c>
      <c r="AB249" s="111"/>
    </row>
    <row r="250" spans="1:28" x14ac:dyDescent="0.2">
      <c r="A250" s="5"/>
      <c r="B250" s="5"/>
      <c r="C250" s="5"/>
      <c r="D250" s="31">
        <v>3.2870370370370376E-2</v>
      </c>
      <c r="E250" s="29">
        <v>19</v>
      </c>
      <c r="F250" s="53" t="s">
        <v>218</v>
      </c>
      <c r="G250" s="53" t="s">
        <v>34</v>
      </c>
      <c r="H250" s="96">
        <v>1.7592592592592677E-2</v>
      </c>
      <c r="I250" s="110" t="s">
        <v>403</v>
      </c>
      <c r="J250" s="27"/>
      <c r="K250" s="27"/>
      <c r="L250" s="27"/>
      <c r="M250" s="27"/>
      <c r="N250" s="26">
        <v>0</v>
      </c>
      <c r="O250" s="27"/>
      <c r="P250" s="118"/>
      <c r="Q250" s="107" t="s">
        <v>510</v>
      </c>
      <c r="R250" s="28">
        <v>41808</v>
      </c>
      <c r="S250" s="24">
        <v>1.5277777777777699E-2</v>
      </c>
      <c r="T250" s="149">
        <v>1</v>
      </c>
      <c r="U250" s="149">
        <v>1</v>
      </c>
      <c r="V250" s="149">
        <v>1</v>
      </c>
      <c r="W250" s="149">
        <v>1</v>
      </c>
      <c r="X250" s="149">
        <v>1</v>
      </c>
      <c r="Y250" s="77" t="s">
        <v>621</v>
      </c>
      <c r="Z250" s="77" t="s">
        <v>296</v>
      </c>
      <c r="AB250" s="111"/>
    </row>
    <row r="251" spans="1:28" x14ac:dyDescent="0.2">
      <c r="A251" s="30">
        <v>5.1412037037037034E-2</v>
      </c>
      <c r="B251" s="30">
        <v>1.7557870370370373E-2</v>
      </c>
      <c r="C251" s="23">
        <v>5.37037037037035E-3</v>
      </c>
      <c r="D251" s="31">
        <v>2.119212962962963E-2</v>
      </c>
      <c r="E251" s="29">
        <v>20</v>
      </c>
      <c r="F251" s="119" t="s">
        <v>292</v>
      </c>
      <c r="G251" s="119" t="s">
        <v>23</v>
      </c>
      <c r="H251" s="96">
        <v>1.7719907407407406E-2</v>
      </c>
      <c r="I251" s="110" t="s">
        <v>403</v>
      </c>
      <c r="J251" s="27">
        <v>14</v>
      </c>
      <c r="K251" s="27">
        <v>19</v>
      </c>
      <c r="L251" s="27"/>
      <c r="M251" s="27"/>
      <c r="N251" s="26">
        <v>1.2349537037037056E-2</v>
      </c>
      <c r="O251" s="27"/>
      <c r="P251" s="27"/>
      <c r="Q251" s="107" t="s">
        <v>510</v>
      </c>
      <c r="R251" s="28">
        <v>41808</v>
      </c>
      <c r="S251" s="24">
        <v>3.472222222222222E-3</v>
      </c>
      <c r="T251" s="149">
        <v>1</v>
      </c>
      <c r="U251" s="149">
        <v>1</v>
      </c>
      <c r="V251" s="149">
        <v>1</v>
      </c>
      <c r="W251" s="149">
        <v>1</v>
      </c>
      <c r="X251" s="149">
        <v>1</v>
      </c>
      <c r="Y251" s="77" t="s">
        <v>622</v>
      </c>
      <c r="Z251" s="77" t="s">
        <v>623</v>
      </c>
      <c r="AB251" s="111"/>
    </row>
    <row r="252" spans="1:28" x14ac:dyDescent="0.2">
      <c r="A252" s="30">
        <v>4.7916666666666663E-2</v>
      </c>
      <c r="B252" s="30">
        <v>1.7430555555555557E-2</v>
      </c>
      <c r="C252" s="23">
        <v>5.2546296296296403E-3</v>
      </c>
      <c r="D252" s="31">
        <v>3.0972222222222224E-2</v>
      </c>
      <c r="E252" s="29">
        <v>21</v>
      </c>
      <c r="F252" s="119" t="s">
        <v>45</v>
      </c>
      <c r="G252" s="119" t="s">
        <v>23</v>
      </c>
      <c r="H252" s="96">
        <v>1.8472222222222223E-2</v>
      </c>
      <c r="I252" s="110" t="s">
        <v>403</v>
      </c>
      <c r="J252" s="27">
        <v>13</v>
      </c>
      <c r="K252" s="27">
        <v>13</v>
      </c>
      <c r="L252" s="27"/>
      <c r="M252" s="27"/>
      <c r="N252" s="26">
        <v>1.3217592592592583E-2</v>
      </c>
      <c r="O252" s="27"/>
      <c r="P252" s="27"/>
      <c r="Q252" s="107" t="s">
        <v>510</v>
      </c>
      <c r="R252" s="28">
        <v>41808</v>
      </c>
      <c r="S252" s="24">
        <v>1.2500000000000001E-2</v>
      </c>
      <c r="T252" s="149">
        <v>1</v>
      </c>
      <c r="U252" s="149">
        <v>1</v>
      </c>
      <c r="V252" s="149">
        <v>1</v>
      </c>
      <c r="W252" s="149">
        <v>1</v>
      </c>
      <c r="X252" s="149">
        <v>1</v>
      </c>
      <c r="Y252" s="77" t="s">
        <v>624</v>
      </c>
      <c r="Z252" s="77" t="s">
        <v>625</v>
      </c>
      <c r="AB252" s="111"/>
    </row>
    <row r="253" spans="1:28" x14ac:dyDescent="0.2">
      <c r="A253" s="5"/>
      <c r="B253" s="5"/>
      <c r="C253" s="5"/>
      <c r="D253" s="31">
        <v>2.7303240740740743E-2</v>
      </c>
      <c r="E253" s="29">
        <v>22</v>
      </c>
      <c r="F253" s="53" t="s">
        <v>192</v>
      </c>
      <c r="G253" s="53" t="s">
        <v>34</v>
      </c>
      <c r="H253" s="96">
        <v>1.8969907407407408E-2</v>
      </c>
      <c r="I253" s="110" t="s">
        <v>403</v>
      </c>
      <c r="J253" s="27"/>
      <c r="K253" s="27"/>
      <c r="L253" s="27"/>
      <c r="M253" s="27"/>
      <c r="N253" s="26">
        <v>0</v>
      </c>
      <c r="O253" s="27"/>
      <c r="P253" s="27"/>
      <c r="Q253" s="107" t="s">
        <v>510</v>
      </c>
      <c r="R253" s="28">
        <v>41808</v>
      </c>
      <c r="S253" s="24">
        <v>8.3333333333333332E-3</v>
      </c>
      <c r="T253" s="149">
        <v>1</v>
      </c>
      <c r="U253" s="149">
        <v>1</v>
      </c>
      <c r="V253" s="149">
        <v>1</v>
      </c>
      <c r="W253" s="149">
        <v>1</v>
      </c>
      <c r="X253" s="149">
        <v>1</v>
      </c>
      <c r="Y253" s="77" t="s">
        <v>626</v>
      </c>
      <c r="Z253" s="77" t="s">
        <v>296</v>
      </c>
      <c r="AB253" s="111"/>
    </row>
    <row r="254" spans="1:28" x14ac:dyDescent="0.2">
      <c r="A254" s="30"/>
      <c r="B254" s="30"/>
      <c r="C254" s="30"/>
      <c r="D254" s="30">
        <v>4.5254629629629624E-2</v>
      </c>
      <c r="E254" s="29">
        <v>1</v>
      </c>
      <c r="F254" s="53" t="s">
        <v>160</v>
      </c>
      <c r="G254" s="53" t="s">
        <v>196</v>
      </c>
      <c r="H254" s="101">
        <v>3.6226851851851843E-2</v>
      </c>
      <c r="I254" s="110" t="s">
        <v>403</v>
      </c>
      <c r="J254" s="27"/>
      <c r="K254" s="27"/>
      <c r="L254" s="27"/>
      <c r="M254" s="27"/>
      <c r="N254" s="26">
        <v>0</v>
      </c>
      <c r="O254" s="27"/>
      <c r="P254" s="27"/>
      <c r="Q254" s="107" t="s">
        <v>630</v>
      </c>
      <c r="R254" s="28">
        <v>41815</v>
      </c>
      <c r="S254" s="24">
        <v>9.0277777777777769E-3</v>
      </c>
      <c r="T254" s="149">
        <v>1</v>
      </c>
      <c r="U254" s="149">
        <v>1</v>
      </c>
      <c r="V254" s="149">
        <v>1</v>
      </c>
      <c r="W254" s="149">
        <v>1</v>
      </c>
      <c r="X254" s="149">
        <v>1</v>
      </c>
      <c r="Y254" s="77" t="s">
        <v>631</v>
      </c>
      <c r="Z254" s="77" t="s">
        <v>343</v>
      </c>
      <c r="AB254" s="111"/>
    </row>
    <row r="255" spans="1:28" x14ac:dyDescent="0.2">
      <c r="A255" s="30"/>
      <c r="B255" s="30"/>
      <c r="C255" s="23"/>
      <c r="D255" s="102">
        <v>4.3599537037037034E-2</v>
      </c>
      <c r="E255" s="29">
        <v>2</v>
      </c>
      <c r="F255" s="108" t="s">
        <v>204</v>
      </c>
      <c r="G255" s="108" t="s">
        <v>242</v>
      </c>
      <c r="H255" s="101">
        <v>3.6655092592592586E-2</v>
      </c>
      <c r="I255" s="110" t="s">
        <v>403</v>
      </c>
      <c r="J255" s="27"/>
      <c r="K255" s="27"/>
      <c r="L255" s="27"/>
      <c r="M255" s="27"/>
      <c r="N255" s="26">
        <v>0</v>
      </c>
      <c r="O255" s="27"/>
      <c r="P255" s="27"/>
      <c r="Q255" s="107" t="s">
        <v>630</v>
      </c>
      <c r="R255" s="28">
        <v>41815</v>
      </c>
      <c r="S255" s="24">
        <v>6.9444444444444449E-3</v>
      </c>
      <c r="T255" s="149">
        <v>1</v>
      </c>
      <c r="U255" s="149">
        <v>1</v>
      </c>
      <c r="V255" s="149">
        <v>1</v>
      </c>
      <c r="W255" s="149">
        <v>1</v>
      </c>
      <c r="X255" s="149">
        <v>1</v>
      </c>
      <c r="Y255" s="77" t="s">
        <v>632</v>
      </c>
      <c r="Z255" s="77" t="s">
        <v>256</v>
      </c>
      <c r="AB255" s="111"/>
    </row>
    <row r="256" spans="1:28" x14ac:dyDescent="0.2">
      <c r="A256" s="5"/>
      <c r="B256" s="5"/>
      <c r="C256" s="5"/>
      <c r="D256" s="30">
        <v>4.71875E-2</v>
      </c>
      <c r="E256" s="29">
        <v>3</v>
      </c>
      <c r="F256" s="53" t="s">
        <v>628</v>
      </c>
      <c r="G256" s="53" t="s">
        <v>629</v>
      </c>
      <c r="H256" s="101">
        <v>3.6770833333333336E-2</v>
      </c>
      <c r="I256" s="110" t="s">
        <v>403</v>
      </c>
      <c r="J256" s="27"/>
      <c r="K256" s="27"/>
      <c r="L256" s="27"/>
      <c r="M256" s="27"/>
      <c r="N256" s="26">
        <v>0</v>
      </c>
      <c r="O256" s="27"/>
      <c r="P256" s="27"/>
      <c r="Q256" s="107" t="s">
        <v>630</v>
      </c>
      <c r="R256" s="28">
        <v>41815</v>
      </c>
      <c r="S256" s="24">
        <v>1.0416666666666664E-2</v>
      </c>
      <c r="T256" s="149">
        <v>1</v>
      </c>
      <c r="U256" s="149">
        <v>1</v>
      </c>
      <c r="V256" s="149">
        <v>1</v>
      </c>
      <c r="W256" s="149">
        <v>1</v>
      </c>
      <c r="X256" s="149">
        <v>1</v>
      </c>
      <c r="Y256" s="77" t="s">
        <v>633</v>
      </c>
      <c r="Z256" s="77" t="s">
        <v>634</v>
      </c>
      <c r="AB256" s="111"/>
    </row>
    <row r="257" spans="1:28" x14ac:dyDescent="0.2">
      <c r="A257" s="5"/>
      <c r="B257" s="5"/>
      <c r="C257" s="5"/>
      <c r="D257" s="30">
        <v>4.612268518518519E-2</v>
      </c>
      <c r="E257" s="29">
        <v>4</v>
      </c>
      <c r="F257" s="53" t="s">
        <v>597</v>
      </c>
      <c r="G257" s="53" t="s">
        <v>196</v>
      </c>
      <c r="H257" s="101">
        <v>3.7789351851851859E-2</v>
      </c>
      <c r="I257" s="110" t="s">
        <v>403</v>
      </c>
      <c r="J257" s="27"/>
      <c r="K257" s="27"/>
      <c r="L257" s="27"/>
      <c r="M257" s="27"/>
      <c r="N257" s="26">
        <v>0</v>
      </c>
      <c r="O257" s="27"/>
      <c r="P257" s="27"/>
      <c r="Q257" s="107" t="s">
        <v>630</v>
      </c>
      <c r="R257" s="28">
        <v>41815</v>
      </c>
      <c r="S257" s="24">
        <v>8.3333333333333332E-3</v>
      </c>
      <c r="T257" s="149">
        <v>1</v>
      </c>
      <c r="U257" s="149">
        <v>1</v>
      </c>
      <c r="V257" s="149">
        <v>1</v>
      </c>
      <c r="W257" s="149">
        <v>1</v>
      </c>
      <c r="X257" s="149">
        <v>1</v>
      </c>
      <c r="Y257" s="77" t="s">
        <v>635</v>
      </c>
      <c r="Z257" s="77" t="s">
        <v>343</v>
      </c>
      <c r="AB257" s="111"/>
    </row>
    <row r="258" spans="1:28" x14ac:dyDescent="0.2">
      <c r="A258" s="30">
        <v>4.0219907407407406E-2</v>
      </c>
      <c r="B258" s="30">
        <v>1.5208333333333332E-2</v>
      </c>
      <c r="C258" s="23">
        <v>3.1828703703703199E-3</v>
      </c>
      <c r="D258" s="30">
        <v>4.4756944444444446E-2</v>
      </c>
      <c r="E258" s="29">
        <v>5</v>
      </c>
      <c r="F258" s="119" t="s">
        <v>43</v>
      </c>
      <c r="G258" s="119" t="s">
        <v>23</v>
      </c>
      <c r="H258" s="101">
        <v>3.8506944444444448E-2</v>
      </c>
      <c r="I258" s="110">
        <v>1</v>
      </c>
      <c r="J258" s="27"/>
      <c r="K258" s="27"/>
      <c r="L258" s="27"/>
      <c r="M258" s="27"/>
      <c r="N258" s="26">
        <v>3.5324074074074126E-2</v>
      </c>
      <c r="O258" s="27"/>
      <c r="P258" s="27"/>
      <c r="Q258" s="107" t="s">
        <v>630</v>
      </c>
      <c r="R258" s="28">
        <v>41815</v>
      </c>
      <c r="S258" s="24">
        <v>6.2500000000000003E-3</v>
      </c>
      <c r="T258" s="149">
        <v>1</v>
      </c>
      <c r="U258" s="149">
        <v>1</v>
      </c>
      <c r="V258" s="149">
        <v>1</v>
      </c>
      <c r="W258" s="149">
        <v>1</v>
      </c>
      <c r="X258" s="149">
        <v>1</v>
      </c>
      <c r="Y258" s="77" t="s">
        <v>636</v>
      </c>
      <c r="Z258" s="77" t="s">
        <v>637</v>
      </c>
      <c r="AB258" s="111"/>
    </row>
    <row r="259" spans="1:28" x14ac:dyDescent="0.2">
      <c r="A259" s="30">
        <v>4.7916666666666663E-2</v>
      </c>
      <c r="B259" s="30">
        <v>1.5405092592592593E-2</v>
      </c>
      <c r="C259" s="23">
        <v>3.3680555555555599E-3</v>
      </c>
      <c r="D259" s="30">
        <v>4.8657407407407406E-2</v>
      </c>
      <c r="E259" s="29">
        <v>6</v>
      </c>
      <c r="F259" s="119" t="s">
        <v>220</v>
      </c>
      <c r="G259" s="119" t="s">
        <v>23</v>
      </c>
      <c r="H259" s="101">
        <v>4.1018518518518517E-2</v>
      </c>
      <c r="I259" s="110">
        <v>1</v>
      </c>
      <c r="J259" s="27"/>
      <c r="K259" s="27"/>
      <c r="L259" s="27"/>
      <c r="M259" s="27"/>
      <c r="N259" s="26">
        <v>3.7650462962962955E-2</v>
      </c>
      <c r="O259" s="27"/>
      <c r="P259" s="27"/>
      <c r="Q259" s="107" t="s">
        <v>630</v>
      </c>
      <c r="R259" s="28">
        <v>41815</v>
      </c>
      <c r="S259" s="24">
        <v>7.6388888888888886E-3</v>
      </c>
      <c r="T259" s="149">
        <v>1</v>
      </c>
      <c r="U259" s="149">
        <v>1</v>
      </c>
      <c r="V259" s="149">
        <v>1</v>
      </c>
      <c r="W259" s="149">
        <v>1</v>
      </c>
      <c r="X259" s="149">
        <v>1</v>
      </c>
      <c r="Y259" s="77" t="s">
        <v>638</v>
      </c>
      <c r="Z259" s="77" t="s">
        <v>639</v>
      </c>
      <c r="AB259" s="111"/>
    </row>
    <row r="260" spans="1:28" x14ac:dyDescent="0.2">
      <c r="A260" s="5"/>
      <c r="B260" s="5"/>
      <c r="C260" s="5"/>
      <c r="D260" s="30">
        <v>5.3912037037037036E-2</v>
      </c>
      <c r="E260" s="29">
        <v>7</v>
      </c>
      <c r="F260" s="53" t="s">
        <v>222</v>
      </c>
      <c r="G260" s="53" t="s">
        <v>196</v>
      </c>
      <c r="H260" s="101">
        <v>4.1412037037037039E-2</v>
      </c>
      <c r="I260" s="110" t="s">
        <v>403</v>
      </c>
      <c r="J260" s="27"/>
      <c r="K260" s="27"/>
      <c r="L260" s="27"/>
      <c r="M260" s="27"/>
      <c r="N260" s="26">
        <v>0</v>
      </c>
      <c r="O260" s="27"/>
      <c r="P260" s="27"/>
      <c r="Q260" s="107" t="s">
        <v>630</v>
      </c>
      <c r="R260" s="28">
        <v>41815</v>
      </c>
      <c r="S260" s="24">
        <v>1.2500000000000001E-2</v>
      </c>
      <c r="T260" s="149">
        <v>1</v>
      </c>
      <c r="U260" s="149">
        <v>1</v>
      </c>
      <c r="V260" s="149">
        <v>1</v>
      </c>
      <c r="W260" s="149">
        <v>1</v>
      </c>
      <c r="X260" s="149">
        <v>1</v>
      </c>
      <c r="Y260" s="77" t="s">
        <v>640</v>
      </c>
      <c r="Z260" s="77" t="s">
        <v>343</v>
      </c>
      <c r="AB260" s="111"/>
    </row>
    <row r="261" spans="1:28" x14ac:dyDescent="0.2">
      <c r="A261" s="30"/>
      <c r="B261" s="30"/>
      <c r="C261" s="23"/>
      <c r="D261" s="30">
        <v>5.4976851851851853E-2</v>
      </c>
      <c r="E261" s="29">
        <v>8</v>
      </c>
      <c r="F261" s="53" t="s">
        <v>29</v>
      </c>
      <c r="G261" s="53" t="s">
        <v>196</v>
      </c>
      <c r="H261" s="101">
        <v>4.1782407407407456E-2</v>
      </c>
      <c r="I261" s="110" t="s">
        <v>403</v>
      </c>
      <c r="J261" s="27"/>
      <c r="K261" s="27"/>
      <c r="L261" s="27"/>
      <c r="M261" s="27"/>
      <c r="N261" s="26">
        <v>0</v>
      </c>
      <c r="O261" s="27"/>
      <c r="P261" s="118"/>
      <c r="Q261" s="107" t="s">
        <v>630</v>
      </c>
      <c r="R261" s="28">
        <v>41815</v>
      </c>
      <c r="S261" s="24">
        <v>1.3194444444444399E-2</v>
      </c>
      <c r="T261" s="149">
        <v>1</v>
      </c>
      <c r="U261" s="149">
        <v>1</v>
      </c>
      <c r="V261" s="149">
        <v>1</v>
      </c>
      <c r="W261" s="149">
        <v>1</v>
      </c>
      <c r="X261" s="149">
        <v>1</v>
      </c>
      <c r="Y261" s="77" t="s">
        <v>641</v>
      </c>
      <c r="Z261" s="77" t="s">
        <v>343</v>
      </c>
      <c r="AB261" s="111"/>
    </row>
    <row r="262" spans="1:28" x14ac:dyDescent="0.2">
      <c r="A262" s="30"/>
      <c r="B262" s="30"/>
      <c r="C262" s="30"/>
      <c r="D262" s="30">
        <v>4.538194444444444E-2</v>
      </c>
      <c r="E262" s="29">
        <v>9</v>
      </c>
      <c r="F262" s="53" t="s">
        <v>51</v>
      </c>
      <c r="G262" s="53" t="s">
        <v>30</v>
      </c>
      <c r="H262" s="101">
        <v>4.1909722222222216E-2</v>
      </c>
      <c r="I262" s="110" t="s">
        <v>403</v>
      </c>
      <c r="J262" s="27"/>
      <c r="K262" s="27"/>
      <c r="L262" s="27"/>
      <c r="M262" s="27"/>
      <c r="N262" s="26">
        <v>0</v>
      </c>
      <c r="O262" s="27"/>
      <c r="P262" s="27"/>
      <c r="Q262" s="107" t="s">
        <v>630</v>
      </c>
      <c r="R262" s="28">
        <v>41815</v>
      </c>
      <c r="S262" s="24">
        <v>3.472222222222222E-3</v>
      </c>
      <c r="T262" s="149">
        <v>1</v>
      </c>
      <c r="U262" s="149">
        <v>1</v>
      </c>
      <c r="V262" s="149">
        <v>1</v>
      </c>
      <c r="W262" s="149">
        <v>1</v>
      </c>
      <c r="X262" s="149">
        <v>1</v>
      </c>
      <c r="Y262" s="77" t="s">
        <v>642</v>
      </c>
      <c r="Z262" s="77" t="s">
        <v>260</v>
      </c>
      <c r="AB262" s="111"/>
    </row>
    <row r="263" spans="1:28" x14ac:dyDescent="0.2">
      <c r="A263" s="30">
        <v>4.3738425925925924E-2</v>
      </c>
      <c r="B263" s="30">
        <v>1.6192129629629629E-2</v>
      </c>
      <c r="C263" s="23">
        <v>4.09722222222222E-3</v>
      </c>
      <c r="D263" s="30">
        <v>5.1770833333333328E-2</v>
      </c>
      <c r="E263" s="29">
        <v>10</v>
      </c>
      <c r="F263" s="119" t="s">
        <v>32</v>
      </c>
      <c r="G263" s="119" t="s">
        <v>23</v>
      </c>
      <c r="H263" s="101">
        <v>4.2048611111111106E-2</v>
      </c>
      <c r="I263" s="110">
        <v>1</v>
      </c>
      <c r="J263" s="27"/>
      <c r="K263" s="27"/>
      <c r="L263" s="27"/>
      <c r="M263" s="27"/>
      <c r="N263" s="26">
        <v>3.7951388888888889E-2</v>
      </c>
      <c r="O263" s="27"/>
      <c r="P263" s="27"/>
      <c r="Q263" s="107" t="s">
        <v>630</v>
      </c>
      <c r="R263" s="28">
        <v>41815</v>
      </c>
      <c r="S263" s="24">
        <v>9.7222222222222224E-3</v>
      </c>
      <c r="T263" s="149">
        <v>1</v>
      </c>
      <c r="U263" s="149">
        <v>1</v>
      </c>
      <c r="V263" s="149">
        <v>1</v>
      </c>
      <c r="W263" s="149">
        <v>1</v>
      </c>
      <c r="X263" s="149">
        <v>1</v>
      </c>
      <c r="Y263" s="77" t="s">
        <v>643</v>
      </c>
      <c r="Z263" s="77" t="s">
        <v>644</v>
      </c>
      <c r="AB263" s="111"/>
    </row>
    <row r="264" spans="1:28" x14ac:dyDescent="0.2">
      <c r="A264" s="30">
        <v>4.2881944444444445E-2</v>
      </c>
      <c r="B264" s="30">
        <v>1.5995370370370372E-2</v>
      </c>
      <c r="C264" s="23">
        <v>3.9120370370370403E-3</v>
      </c>
      <c r="D264" s="30">
        <v>4.4849537037037035E-2</v>
      </c>
      <c r="E264" s="29">
        <v>11</v>
      </c>
      <c r="F264" s="119" t="s">
        <v>37</v>
      </c>
      <c r="G264" s="119" t="s">
        <v>23</v>
      </c>
      <c r="H264" s="101">
        <v>4.207175925925926E-2</v>
      </c>
      <c r="I264" s="110">
        <v>1</v>
      </c>
      <c r="J264" s="27"/>
      <c r="K264" s="27"/>
      <c r="L264" s="27"/>
      <c r="M264" s="27"/>
      <c r="N264" s="26">
        <v>3.815972222222222E-2</v>
      </c>
      <c r="O264" s="27"/>
      <c r="P264" s="27"/>
      <c r="Q264" s="107" t="s">
        <v>630</v>
      </c>
      <c r="R264" s="28">
        <v>41815</v>
      </c>
      <c r="S264" s="24">
        <v>2.7777777777777779E-3</v>
      </c>
      <c r="T264" s="149">
        <v>1</v>
      </c>
      <c r="U264" s="149">
        <v>1</v>
      </c>
      <c r="V264" s="149">
        <v>1</v>
      </c>
      <c r="W264" s="149">
        <v>1</v>
      </c>
      <c r="X264" s="149">
        <v>1</v>
      </c>
      <c r="Y264" s="77" t="s">
        <v>645</v>
      </c>
      <c r="Z264" s="77" t="s">
        <v>646</v>
      </c>
      <c r="AB264" s="111"/>
    </row>
    <row r="265" spans="1:28" x14ac:dyDescent="0.2">
      <c r="A265" s="5"/>
      <c r="B265" s="5"/>
      <c r="C265" s="5"/>
      <c r="D265" s="30">
        <v>4.8067129629629633E-2</v>
      </c>
      <c r="E265" s="29">
        <v>12</v>
      </c>
      <c r="F265" s="53" t="s">
        <v>627</v>
      </c>
      <c r="G265" t="s">
        <v>30</v>
      </c>
      <c r="H265" s="101">
        <v>4.2511574074074077E-2</v>
      </c>
      <c r="I265" s="110" t="s">
        <v>403</v>
      </c>
      <c r="J265" s="27"/>
      <c r="K265" s="27"/>
      <c r="L265" s="27"/>
      <c r="M265" s="27"/>
      <c r="N265" s="26">
        <v>0</v>
      </c>
      <c r="O265" s="27"/>
      <c r="P265" s="27"/>
      <c r="Q265" s="107" t="s">
        <v>630</v>
      </c>
      <c r="R265" s="28">
        <v>41815</v>
      </c>
      <c r="S265" s="24">
        <v>5.5555555555555558E-3</v>
      </c>
      <c r="T265" s="149">
        <v>1</v>
      </c>
      <c r="U265" s="149">
        <v>1</v>
      </c>
      <c r="V265" s="149">
        <v>1</v>
      </c>
      <c r="W265" s="149">
        <v>1</v>
      </c>
      <c r="X265" s="149">
        <v>1</v>
      </c>
      <c r="Y265" s="77" t="s">
        <v>647</v>
      </c>
      <c r="Z265" s="77" t="s">
        <v>260</v>
      </c>
      <c r="AB265" s="111"/>
    </row>
    <row r="266" spans="1:28" x14ac:dyDescent="0.2">
      <c r="A266" s="30">
        <v>4.462962962962963E-2</v>
      </c>
      <c r="B266" s="30">
        <v>1.6250000000000001E-2</v>
      </c>
      <c r="C266" s="23">
        <v>4.1550925925926E-3</v>
      </c>
      <c r="D266" s="30">
        <v>4.6759259259259257E-2</v>
      </c>
      <c r="E266" s="29">
        <v>13</v>
      </c>
      <c r="F266" s="119" t="s">
        <v>39</v>
      </c>
      <c r="G266" s="119" t="s">
        <v>23</v>
      </c>
      <c r="H266" s="101">
        <v>4.2592592592592592E-2</v>
      </c>
      <c r="I266" s="110">
        <v>1</v>
      </c>
      <c r="J266" s="27"/>
      <c r="K266" s="27"/>
      <c r="L266" s="27"/>
      <c r="M266" s="27"/>
      <c r="N266" s="26">
        <v>3.8437499999999993E-2</v>
      </c>
      <c r="O266" s="27"/>
      <c r="P266" s="27"/>
      <c r="Q266" s="107" t="s">
        <v>630</v>
      </c>
      <c r="R266" s="28">
        <v>41815</v>
      </c>
      <c r="S266" s="24">
        <v>4.1666666666666666E-3</v>
      </c>
      <c r="T266" s="149">
        <v>1</v>
      </c>
      <c r="U266" s="149">
        <v>1</v>
      </c>
      <c r="V266" s="149">
        <v>1</v>
      </c>
      <c r="W266" s="149">
        <v>1</v>
      </c>
      <c r="X266" s="149">
        <v>1</v>
      </c>
      <c r="Y266" s="77" t="s">
        <v>648</v>
      </c>
      <c r="Z266" s="77" t="s">
        <v>649</v>
      </c>
      <c r="AB266" s="111"/>
    </row>
    <row r="267" spans="1:28" x14ac:dyDescent="0.2">
      <c r="A267" s="5"/>
      <c r="B267" s="5"/>
      <c r="C267" s="5"/>
      <c r="D267" s="172">
        <v>4.4814814814814814E-2</v>
      </c>
      <c r="E267" s="29">
        <v>14</v>
      </c>
      <c r="F267" s="53" t="s">
        <v>511</v>
      </c>
      <c r="G267" t="s">
        <v>30</v>
      </c>
      <c r="H267" s="101">
        <v>4.3425925925925923E-2</v>
      </c>
      <c r="I267" s="110" t="s">
        <v>403</v>
      </c>
      <c r="J267" s="27"/>
      <c r="K267" s="27"/>
      <c r="L267" s="27"/>
      <c r="M267" s="27"/>
      <c r="N267" s="26">
        <v>0</v>
      </c>
      <c r="O267" s="27"/>
      <c r="P267" s="27"/>
      <c r="Q267" s="107" t="s">
        <v>630</v>
      </c>
      <c r="R267" s="28">
        <v>41815</v>
      </c>
      <c r="S267" s="24">
        <v>1.3888888888888889E-3</v>
      </c>
      <c r="T267" s="149">
        <v>1</v>
      </c>
      <c r="U267" s="149">
        <v>1</v>
      </c>
      <c r="V267" s="149">
        <v>1</v>
      </c>
      <c r="W267" s="149">
        <v>1</v>
      </c>
      <c r="X267" s="149">
        <v>1</v>
      </c>
      <c r="Y267" s="77" t="s">
        <v>650</v>
      </c>
      <c r="Z267" s="77" t="s">
        <v>260</v>
      </c>
      <c r="AB267" s="111"/>
    </row>
    <row r="268" spans="1:28" x14ac:dyDescent="0.2">
      <c r="A268" s="30"/>
      <c r="B268" s="30"/>
      <c r="C268" s="30"/>
      <c r="D268" s="30">
        <v>4.8842592592592597E-2</v>
      </c>
      <c r="E268" s="29">
        <v>15</v>
      </c>
      <c r="F268" s="108" t="s">
        <v>154</v>
      </c>
      <c r="G268" s="108" t="s">
        <v>34</v>
      </c>
      <c r="H268" s="101">
        <v>4.3981481481481483E-2</v>
      </c>
      <c r="I268" s="110" t="s">
        <v>403</v>
      </c>
      <c r="J268" s="27"/>
      <c r="K268" s="27"/>
      <c r="L268" s="27"/>
      <c r="M268" s="27"/>
      <c r="N268" s="26">
        <v>0</v>
      </c>
      <c r="O268" s="27"/>
      <c r="P268" s="27"/>
      <c r="Q268" s="107" t="s">
        <v>630</v>
      </c>
      <c r="R268" s="28">
        <v>41815</v>
      </c>
      <c r="S268" s="24">
        <v>4.8611111111111112E-3</v>
      </c>
      <c r="T268" s="149">
        <v>1</v>
      </c>
      <c r="U268" s="149">
        <v>1</v>
      </c>
      <c r="V268" s="149">
        <v>1</v>
      </c>
      <c r="W268" s="149">
        <v>1</v>
      </c>
      <c r="X268" s="149">
        <v>1</v>
      </c>
      <c r="Y268" s="77" t="s">
        <v>651</v>
      </c>
      <c r="Z268" s="77" t="s">
        <v>296</v>
      </c>
      <c r="AB268" s="111"/>
    </row>
    <row r="269" spans="1:28" x14ac:dyDescent="0.2">
      <c r="A269" s="30"/>
      <c r="B269" s="30"/>
      <c r="C269" s="30"/>
      <c r="D269" s="30">
        <v>5.5347222222222221E-2</v>
      </c>
      <c r="E269" s="29">
        <v>16</v>
      </c>
      <c r="F269" s="53" t="s">
        <v>159</v>
      </c>
      <c r="G269" s="53" t="s">
        <v>34</v>
      </c>
      <c r="H269" s="101">
        <v>4.4236111111111115E-2</v>
      </c>
      <c r="I269" s="110" t="s">
        <v>403</v>
      </c>
      <c r="J269" s="27"/>
      <c r="K269" s="27"/>
      <c r="L269" s="27"/>
      <c r="M269" s="27"/>
      <c r="N269" s="26">
        <v>0</v>
      </c>
      <c r="O269" s="27"/>
      <c r="P269" s="27"/>
      <c r="Q269" s="107" t="s">
        <v>630</v>
      </c>
      <c r="R269" s="28">
        <v>41815</v>
      </c>
      <c r="S269" s="24">
        <v>1.1111111111111108E-2</v>
      </c>
      <c r="T269" s="149">
        <v>1</v>
      </c>
      <c r="U269" s="149">
        <v>1</v>
      </c>
      <c r="V269" s="149">
        <v>1</v>
      </c>
      <c r="W269" s="149">
        <v>1</v>
      </c>
      <c r="X269" s="149">
        <v>1</v>
      </c>
      <c r="Y269" s="77" t="s">
        <v>652</v>
      </c>
      <c r="Z269" s="77" t="s">
        <v>296</v>
      </c>
      <c r="AB269" s="111"/>
    </row>
    <row r="270" spans="1:28" x14ac:dyDescent="0.2">
      <c r="A270" s="30">
        <v>4.5231481481481484E-2</v>
      </c>
      <c r="B270" s="30">
        <v>1.6909722222222225E-2</v>
      </c>
      <c r="C270" s="23">
        <v>4.7685185185185096E-3</v>
      </c>
      <c r="D270" s="30">
        <v>5.859953703703704E-2</v>
      </c>
      <c r="E270" s="29">
        <v>17</v>
      </c>
      <c r="F270" s="120" t="s">
        <v>31</v>
      </c>
      <c r="G270" s="119" t="s">
        <v>23</v>
      </c>
      <c r="H270" s="101">
        <v>4.4710648148148242E-2</v>
      </c>
      <c r="I270" s="110">
        <v>1</v>
      </c>
      <c r="J270" s="27"/>
      <c r="K270" s="27"/>
      <c r="L270" s="27"/>
      <c r="M270" s="27"/>
      <c r="N270" s="26">
        <v>3.994212962962973E-2</v>
      </c>
      <c r="O270" s="27"/>
      <c r="P270" s="118"/>
      <c r="Q270" s="107" t="s">
        <v>630</v>
      </c>
      <c r="R270" s="28">
        <v>41815</v>
      </c>
      <c r="S270" s="24">
        <v>1.38888888888888E-2</v>
      </c>
      <c r="T270" s="149">
        <v>1</v>
      </c>
      <c r="U270" s="149">
        <v>1</v>
      </c>
      <c r="V270" s="149">
        <v>1</v>
      </c>
      <c r="W270" s="149">
        <v>1</v>
      </c>
      <c r="X270" s="149">
        <v>1</v>
      </c>
      <c r="Y270" s="77" t="s">
        <v>653</v>
      </c>
      <c r="Z270" s="77" t="s">
        <v>654</v>
      </c>
      <c r="AB270" s="111"/>
    </row>
    <row r="271" spans="1:28" x14ac:dyDescent="0.2">
      <c r="A271" s="30">
        <v>4.7916666666666663E-2</v>
      </c>
      <c r="B271" s="30">
        <v>1.7430555555555557E-2</v>
      </c>
      <c r="C271" s="23">
        <v>5.2546296296296403E-3</v>
      </c>
      <c r="D271" s="30">
        <v>4.7731481481481486E-2</v>
      </c>
      <c r="E271" s="29">
        <v>18</v>
      </c>
      <c r="F271" s="119" t="s">
        <v>45</v>
      </c>
      <c r="G271" s="119" t="s">
        <v>23</v>
      </c>
      <c r="H271" s="101">
        <v>4.5648148148148153E-2</v>
      </c>
      <c r="I271" s="110">
        <v>1</v>
      </c>
      <c r="J271" s="27"/>
      <c r="K271" s="27"/>
      <c r="L271" s="27"/>
      <c r="M271" s="27"/>
      <c r="N271" s="26">
        <v>4.0393518518518509E-2</v>
      </c>
      <c r="O271" s="27"/>
      <c r="P271" s="27"/>
      <c r="Q271" s="107" t="s">
        <v>630</v>
      </c>
      <c r="R271" s="28">
        <v>41815</v>
      </c>
      <c r="S271" s="24">
        <v>2.0833333333333333E-3</v>
      </c>
      <c r="T271" s="149">
        <v>1</v>
      </c>
      <c r="U271" s="149">
        <v>1</v>
      </c>
      <c r="V271" s="149">
        <v>1</v>
      </c>
      <c r="W271" s="149">
        <v>1</v>
      </c>
      <c r="X271" s="149">
        <v>1</v>
      </c>
      <c r="Y271" s="77" t="s">
        <v>655</v>
      </c>
      <c r="Z271" s="77" t="s">
        <v>656</v>
      </c>
      <c r="AB271" s="111"/>
    </row>
    <row r="272" spans="1:28" x14ac:dyDescent="0.2">
      <c r="A272" s="30">
        <v>5.1412037037037034E-2</v>
      </c>
      <c r="B272" s="30">
        <v>1.7557870370370373E-2</v>
      </c>
      <c r="C272" s="23">
        <v>5.37037037037035E-3</v>
      </c>
      <c r="D272" s="30">
        <v>4.8668981481481487E-2</v>
      </c>
      <c r="E272" s="29">
        <v>19</v>
      </c>
      <c r="F272" s="119" t="s">
        <v>292</v>
      </c>
      <c r="G272" s="119" t="s">
        <v>23</v>
      </c>
      <c r="H272" s="101">
        <v>4.7974537037037045E-2</v>
      </c>
      <c r="I272" s="110">
        <v>1</v>
      </c>
      <c r="J272" s="27"/>
      <c r="K272" s="27"/>
      <c r="L272" s="27"/>
      <c r="M272" s="27"/>
      <c r="N272" s="26">
        <v>4.2604166666666693E-2</v>
      </c>
      <c r="O272" s="27"/>
      <c r="P272" s="27"/>
      <c r="Q272" s="107" t="s">
        <v>630</v>
      </c>
      <c r="R272" s="28">
        <v>41815</v>
      </c>
      <c r="S272" s="24">
        <v>6.9444444444444447E-4</v>
      </c>
      <c r="T272" s="149">
        <v>1</v>
      </c>
      <c r="U272" s="149">
        <v>1</v>
      </c>
      <c r="V272" s="149">
        <v>1</v>
      </c>
      <c r="W272" s="149">
        <v>1</v>
      </c>
      <c r="X272" s="149">
        <v>1</v>
      </c>
      <c r="Y272" s="77" t="s">
        <v>657</v>
      </c>
      <c r="Z272" s="77" t="s">
        <v>658</v>
      </c>
      <c r="AB272" s="111"/>
    </row>
    <row r="273" spans="1:28" x14ac:dyDescent="0.2">
      <c r="A273" s="5"/>
      <c r="B273" s="5"/>
      <c r="C273" s="5"/>
      <c r="D273" s="30">
        <v>0</v>
      </c>
      <c r="E273" s="29">
        <v>99</v>
      </c>
      <c r="F273" s="53" t="s">
        <v>211</v>
      </c>
      <c r="G273" s="53" t="s">
        <v>34</v>
      </c>
      <c r="H273" s="172" t="s">
        <v>515</v>
      </c>
      <c r="I273" s="110" t="s">
        <v>403</v>
      </c>
      <c r="J273" s="27"/>
      <c r="K273" s="27"/>
      <c r="L273" s="27"/>
      <c r="M273" s="27"/>
      <c r="N273" s="26">
        <v>0</v>
      </c>
      <c r="O273" s="27"/>
      <c r="P273" s="27"/>
      <c r="Q273" s="107" t="s">
        <v>630</v>
      </c>
      <c r="R273" s="28">
        <v>41815</v>
      </c>
      <c r="S273" s="24">
        <v>1.18055555555555E-2</v>
      </c>
      <c r="T273" s="149">
        <v>1</v>
      </c>
      <c r="U273" s="149">
        <v>1</v>
      </c>
      <c r="V273" s="149">
        <v>1</v>
      </c>
      <c r="W273" s="149">
        <v>1</v>
      </c>
      <c r="X273" s="149">
        <v>1</v>
      </c>
      <c r="Y273" s="77" t="s">
        <v>659</v>
      </c>
      <c r="Z273" s="77" t="s">
        <v>296</v>
      </c>
      <c r="AB273" s="111"/>
    </row>
    <row r="274" spans="1:28" x14ac:dyDescent="0.2">
      <c r="A274" s="30"/>
      <c r="B274" s="30"/>
      <c r="C274" s="30"/>
      <c r="D274" s="31">
        <v>2.5370370370370366E-2</v>
      </c>
      <c r="E274" s="29">
        <v>1</v>
      </c>
      <c r="F274" s="53" t="s">
        <v>57</v>
      </c>
      <c r="G274" s="147" t="s">
        <v>290</v>
      </c>
      <c r="H274" s="96">
        <v>1.5648148148148144E-2</v>
      </c>
      <c r="I274" s="110" t="s">
        <v>403</v>
      </c>
      <c r="J274" s="27"/>
      <c r="K274" s="27"/>
      <c r="L274" s="27"/>
      <c r="M274" s="27"/>
      <c r="N274" s="26">
        <v>0</v>
      </c>
      <c r="O274" s="27"/>
      <c r="P274" s="27"/>
      <c r="Q274" s="107" t="s">
        <v>27</v>
      </c>
      <c r="R274" s="28">
        <v>41822</v>
      </c>
      <c r="S274" s="24">
        <v>9.7222222222222224E-3</v>
      </c>
      <c r="T274" s="149">
        <v>1</v>
      </c>
      <c r="U274" s="149">
        <v>1</v>
      </c>
      <c r="V274" s="149">
        <v>1</v>
      </c>
      <c r="W274" s="149">
        <v>1</v>
      </c>
      <c r="X274" s="149">
        <v>1</v>
      </c>
      <c r="Y274" s="77" t="s">
        <v>672</v>
      </c>
      <c r="Z274" s="77" t="s">
        <v>305</v>
      </c>
      <c r="AB274" s="111"/>
    </row>
    <row r="275" spans="1:28" x14ac:dyDescent="0.2">
      <c r="A275" s="5"/>
      <c r="B275" s="5"/>
      <c r="C275" s="5"/>
      <c r="D275" s="31">
        <v>2.642361111111111E-2</v>
      </c>
      <c r="E275" s="29">
        <v>2</v>
      </c>
      <c r="F275" s="53" t="s">
        <v>211</v>
      </c>
      <c r="G275" s="53" t="s">
        <v>34</v>
      </c>
      <c r="H275" s="96">
        <v>1.6006944444444445E-2</v>
      </c>
      <c r="I275" s="110" t="s">
        <v>403</v>
      </c>
      <c r="J275" s="27"/>
      <c r="K275" s="27"/>
      <c r="L275" s="27"/>
      <c r="M275" s="27"/>
      <c r="N275" s="26">
        <v>0</v>
      </c>
      <c r="O275" s="27"/>
      <c r="P275" s="27"/>
      <c r="Q275" s="107" t="s">
        <v>27</v>
      </c>
      <c r="R275" s="28">
        <v>41822</v>
      </c>
      <c r="S275" s="24">
        <v>1.0416666666666664E-2</v>
      </c>
      <c r="T275" s="149">
        <v>1</v>
      </c>
      <c r="U275" s="149">
        <v>1</v>
      </c>
      <c r="V275" s="149">
        <v>1</v>
      </c>
      <c r="W275" s="149">
        <v>1</v>
      </c>
      <c r="X275" s="149">
        <v>1</v>
      </c>
      <c r="Y275" s="77" t="s">
        <v>673</v>
      </c>
      <c r="Z275" s="77" t="s">
        <v>296</v>
      </c>
      <c r="AB275" s="111"/>
    </row>
    <row r="276" spans="1:28" x14ac:dyDescent="0.2">
      <c r="A276" s="30">
        <v>4.0219907407407406E-2</v>
      </c>
      <c r="B276" s="30">
        <v>1.5208333333333332E-2</v>
      </c>
      <c r="C276" s="23">
        <v>3.1828703703703199E-3</v>
      </c>
      <c r="D276" s="31">
        <v>3.0138888888888885E-2</v>
      </c>
      <c r="E276" s="29">
        <v>3</v>
      </c>
      <c r="F276" s="119" t="s">
        <v>43</v>
      </c>
      <c r="G276" s="119" t="s">
        <v>23</v>
      </c>
      <c r="H276" s="96">
        <v>1.6250000000000084E-2</v>
      </c>
      <c r="I276" s="110" t="s">
        <v>403</v>
      </c>
      <c r="J276" s="27">
        <v>20</v>
      </c>
      <c r="K276" s="27">
        <v>20</v>
      </c>
      <c r="L276" s="27"/>
      <c r="M276" s="27"/>
      <c r="N276" s="26">
        <v>1.3067129629629764E-2</v>
      </c>
      <c r="O276" s="27"/>
      <c r="P276" s="118"/>
      <c r="Q276" s="107" t="s">
        <v>27</v>
      </c>
      <c r="R276" s="28">
        <v>41822</v>
      </c>
      <c r="S276" s="24">
        <v>1.38888888888888E-2</v>
      </c>
      <c r="T276" s="149">
        <v>1</v>
      </c>
      <c r="U276" s="149">
        <v>1</v>
      </c>
      <c r="V276" s="149">
        <v>1</v>
      </c>
      <c r="W276" s="149">
        <v>1</v>
      </c>
      <c r="X276" s="149">
        <v>1</v>
      </c>
      <c r="Y276" s="77" t="s">
        <v>674</v>
      </c>
      <c r="Z276" s="77" t="s">
        <v>675</v>
      </c>
      <c r="AB276" s="111"/>
    </row>
    <row r="277" spans="1:28" x14ac:dyDescent="0.2">
      <c r="A277" s="5"/>
      <c r="B277" s="5"/>
      <c r="C277" s="5"/>
      <c r="D277" s="31">
        <v>3.1539351851851853E-2</v>
      </c>
      <c r="E277" s="29">
        <v>3</v>
      </c>
      <c r="F277" s="53" t="s">
        <v>671</v>
      </c>
      <c r="G277" t="s">
        <v>30</v>
      </c>
      <c r="H277" s="96">
        <v>1.6261574074074154E-2</v>
      </c>
      <c r="I277" s="110" t="s">
        <v>403</v>
      </c>
      <c r="J277" s="27"/>
      <c r="K277" s="27"/>
      <c r="L277" s="27"/>
      <c r="M277" s="27"/>
      <c r="N277" s="26">
        <v>0</v>
      </c>
      <c r="O277" s="27"/>
      <c r="P277" s="118"/>
      <c r="Q277" s="107" t="s">
        <v>27</v>
      </c>
      <c r="R277" s="28">
        <v>41822</v>
      </c>
      <c r="S277" s="24">
        <v>1.5277777777777699E-2</v>
      </c>
      <c r="T277" s="149">
        <v>1</v>
      </c>
      <c r="U277" s="149">
        <v>1</v>
      </c>
      <c r="V277" s="149">
        <v>1</v>
      </c>
      <c r="W277" s="149">
        <v>1</v>
      </c>
      <c r="X277" s="149">
        <v>1</v>
      </c>
      <c r="Y277" s="77" t="s">
        <v>676</v>
      </c>
      <c r="Z277" s="77" t="s">
        <v>260</v>
      </c>
      <c r="AB277" s="111"/>
    </row>
    <row r="278" spans="1:28" x14ac:dyDescent="0.2">
      <c r="A278" s="5"/>
      <c r="B278" s="5"/>
      <c r="C278" s="5"/>
      <c r="D278" s="31">
        <v>1.7662037037037035E-2</v>
      </c>
      <c r="E278" s="29">
        <v>5</v>
      </c>
      <c r="F278" s="53" t="s">
        <v>660</v>
      </c>
      <c r="G278" s="53" t="s">
        <v>661</v>
      </c>
      <c r="H278" s="96">
        <v>1.6273148148148148E-2</v>
      </c>
      <c r="I278" s="110" t="s">
        <v>403</v>
      </c>
      <c r="J278" s="27"/>
      <c r="K278" s="27"/>
      <c r="L278" s="27"/>
      <c r="M278" s="27"/>
      <c r="N278" s="26">
        <v>0</v>
      </c>
      <c r="O278" s="27"/>
      <c r="P278" s="27"/>
      <c r="Q278" s="107" t="s">
        <v>27</v>
      </c>
      <c r="R278" s="28">
        <v>41822</v>
      </c>
      <c r="S278" s="24">
        <v>1.3888888888888889E-3</v>
      </c>
      <c r="T278" s="149">
        <v>1</v>
      </c>
      <c r="U278" s="149">
        <v>1</v>
      </c>
      <c r="V278" s="149">
        <v>1</v>
      </c>
      <c r="W278" s="149">
        <v>1</v>
      </c>
      <c r="X278" s="149">
        <v>1</v>
      </c>
      <c r="Y278" s="77" t="s">
        <v>677</v>
      </c>
      <c r="Z278" s="77" t="s">
        <v>678</v>
      </c>
      <c r="AB278" s="111"/>
    </row>
    <row r="279" spans="1:28" x14ac:dyDescent="0.2">
      <c r="A279" s="5"/>
      <c r="B279" s="5"/>
      <c r="C279" s="5"/>
      <c r="D279" s="31">
        <v>3.0520833333333334E-2</v>
      </c>
      <c r="E279" s="29">
        <v>6</v>
      </c>
      <c r="F279" s="53" t="s">
        <v>669</v>
      </c>
      <c r="G279" s="152" t="s">
        <v>26</v>
      </c>
      <c r="H279" s="96">
        <v>1.7326388888888933E-2</v>
      </c>
      <c r="I279" s="110" t="s">
        <v>403</v>
      </c>
      <c r="J279" s="27"/>
      <c r="K279" s="27"/>
      <c r="L279" s="27"/>
      <c r="M279" s="27"/>
      <c r="N279" s="26">
        <v>0</v>
      </c>
      <c r="O279" s="27"/>
      <c r="P279" s="118"/>
      <c r="Q279" s="107" t="s">
        <v>27</v>
      </c>
      <c r="R279" s="28">
        <v>41822</v>
      </c>
      <c r="S279" s="24">
        <v>1.3194444444444399E-2</v>
      </c>
      <c r="T279" s="149">
        <v>1</v>
      </c>
      <c r="U279" s="149">
        <v>1</v>
      </c>
      <c r="V279" s="149">
        <v>1</v>
      </c>
      <c r="W279" s="149">
        <v>1</v>
      </c>
      <c r="X279" s="149">
        <v>1</v>
      </c>
      <c r="Y279" s="77" t="s">
        <v>679</v>
      </c>
      <c r="Z279" s="77" t="s">
        <v>555</v>
      </c>
      <c r="AB279" s="111"/>
    </row>
    <row r="280" spans="1:28" x14ac:dyDescent="0.2">
      <c r="A280" s="5"/>
      <c r="B280" s="5"/>
      <c r="C280" s="5"/>
      <c r="D280" s="31">
        <v>1.8078703703703704E-2</v>
      </c>
      <c r="E280" s="29">
        <v>7</v>
      </c>
      <c r="F280" s="53" t="s">
        <v>450</v>
      </c>
      <c r="G280" s="53" t="s">
        <v>34</v>
      </c>
      <c r="H280" s="96">
        <v>1.7384259259259259E-2</v>
      </c>
      <c r="I280" s="110" t="s">
        <v>403</v>
      </c>
      <c r="J280" s="27"/>
      <c r="K280" s="27"/>
      <c r="L280" s="27"/>
      <c r="M280" s="27"/>
      <c r="N280" s="26">
        <v>0</v>
      </c>
      <c r="O280" s="27"/>
      <c r="P280" s="27"/>
      <c r="Q280" s="107" t="s">
        <v>27</v>
      </c>
      <c r="R280" s="28">
        <v>41822</v>
      </c>
      <c r="S280" s="24">
        <v>6.9444444444444447E-4</v>
      </c>
      <c r="T280" s="149">
        <v>1</v>
      </c>
      <c r="U280" s="149">
        <v>1</v>
      </c>
      <c r="V280" s="149">
        <v>1</v>
      </c>
      <c r="W280" s="149">
        <v>1</v>
      </c>
      <c r="X280" s="149">
        <v>1</v>
      </c>
      <c r="Y280" s="77" t="s">
        <v>680</v>
      </c>
      <c r="Z280" s="77" t="s">
        <v>296</v>
      </c>
      <c r="AB280" s="111"/>
    </row>
    <row r="281" spans="1:28" x14ac:dyDescent="0.2">
      <c r="A281" s="30">
        <v>4.3738425925925924E-2</v>
      </c>
      <c r="B281" s="30">
        <v>1.6192129629629629E-2</v>
      </c>
      <c r="C281" s="23">
        <v>4.09722222222222E-3</v>
      </c>
      <c r="D281" s="31">
        <v>2.7071759259259257E-2</v>
      </c>
      <c r="E281" s="29">
        <v>8</v>
      </c>
      <c r="F281" s="119" t="s">
        <v>32</v>
      </c>
      <c r="G281" s="119" t="s">
        <v>23</v>
      </c>
      <c r="H281" s="96">
        <v>1.804398148148148E-2</v>
      </c>
      <c r="I281" s="110" t="s">
        <v>403</v>
      </c>
      <c r="J281" s="27">
        <v>19</v>
      </c>
      <c r="K281" s="27">
        <v>17</v>
      </c>
      <c r="L281" s="27"/>
      <c r="M281" s="27"/>
      <c r="N281" s="26">
        <v>1.3946759259259259E-2</v>
      </c>
      <c r="O281" s="27"/>
      <c r="P281" s="27"/>
      <c r="Q281" s="107" t="s">
        <v>27</v>
      </c>
      <c r="R281" s="28">
        <v>41822</v>
      </c>
      <c r="S281" s="24">
        <v>9.0277777777777769E-3</v>
      </c>
      <c r="T281" s="149">
        <v>1</v>
      </c>
      <c r="U281" s="149">
        <v>1</v>
      </c>
      <c r="V281" s="149">
        <v>1</v>
      </c>
      <c r="W281" s="149">
        <v>1</v>
      </c>
      <c r="X281" s="149">
        <v>1</v>
      </c>
      <c r="Y281" s="77" t="s">
        <v>681</v>
      </c>
      <c r="Z281" s="77" t="s">
        <v>682</v>
      </c>
      <c r="AB281" s="111"/>
    </row>
    <row r="282" spans="1:28" x14ac:dyDescent="0.2">
      <c r="A282" s="5"/>
      <c r="B282" s="5"/>
      <c r="C282" s="5"/>
      <c r="D282" s="31">
        <v>2.1122685185185185E-2</v>
      </c>
      <c r="E282" s="29">
        <v>9</v>
      </c>
      <c r="F282" s="53" t="s">
        <v>662</v>
      </c>
      <c r="G282" s="53" t="s">
        <v>208</v>
      </c>
      <c r="H282" s="96">
        <v>1.8344907407407407E-2</v>
      </c>
      <c r="I282" s="110" t="s">
        <v>403</v>
      </c>
      <c r="J282" s="27"/>
      <c r="K282" s="27"/>
      <c r="L282" s="27"/>
      <c r="M282" s="27"/>
      <c r="N282" s="26">
        <v>0</v>
      </c>
      <c r="O282" s="27"/>
      <c r="P282" s="27"/>
      <c r="Q282" s="107" t="s">
        <v>27</v>
      </c>
      <c r="R282" s="28">
        <v>41822</v>
      </c>
      <c r="S282" s="24">
        <v>2.7777777777777779E-3</v>
      </c>
      <c r="T282" s="149">
        <v>1</v>
      </c>
      <c r="U282" s="149">
        <v>1</v>
      </c>
      <c r="V282" s="149">
        <v>1</v>
      </c>
      <c r="W282" s="149">
        <v>1</v>
      </c>
      <c r="X282" s="149">
        <v>1</v>
      </c>
      <c r="Y282" s="77" t="s">
        <v>683</v>
      </c>
      <c r="Z282" s="77" t="s">
        <v>684</v>
      </c>
      <c r="AB282" s="111"/>
    </row>
    <row r="283" spans="1:28" x14ac:dyDescent="0.2">
      <c r="A283" s="30">
        <v>4.462962962962963E-2</v>
      </c>
      <c r="B283" s="30">
        <v>1.6250000000000001E-2</v>
      </c>
      <c r="C283" s="23">
        <v>4.1550925925926E-3</v>
      </c>
      <c r="D283" s="31">
        <v>2.3981481481481479E-2</v>
      </c>
      <c r="E283" s="29">
        <v>10</v>
      </c>
      <c r="F283" s="119" t="s">
        <v>39</v>
      </c>
      <c r="G283" s="119" t="s">
        <v>23</v>
      </c>
      <c r="H283" s="96">
        <v>1.8425925925925922E-2</v>
      </c>
      <c r="I283" s="110" t="s">
        <v>403</v>
      </c>
      <c r="J283" s="27">
        <v>18</v>
      </c>
      <c r="K283" s="27">
        <v>15</v>
      </c>
      <c r="L283" s="27"/>
      <c r="M283" s="27"/>
      <c r="N283" s="26">
        <v>1.4270833333333323E-2</v>
      </c>
      <c r="O283" s="27"/>
      <c r="P283" s="27"/>
      <c r="Q283" s="107" t="s">
        <v>27</v>
      </c>
      <c r="R283" s="28">
        <v>41822</v>
      </c>
      <c r="S283" s="24">
        <v>5.5555555555555558E-3</v>
      </c>
      <c r="T283" s="149">
        <v>1</v>
      </c>
      <c r="U283" s="149">
        <v>1</v>
      </c>
      <c r="V283" s="149">
        <v>1</v>
      </c>
      <c r="W283" s="149">
        <v>1</v>
      </c>
      <c r="X283" s="149">
        <v>1</v>
      </c>
      <c r="Y283" s="77" t="s">
        <v>685</v>
      </c>
      <c r="Z283" s="77" t="s">
        <v>686</v>
      </c>
      <c r="AB283" s="111"/>
    </row>
    <row r="284" spans="1:28" x14ac:dyDescent="0.2">
      <c r="A284" s="5"/>
      <c r="B284" s="5"/>
      <c r="C284" s="5"/>
      <c r="D284" s="31">
        <v>3.1064814814814812E-2</v>
      </c>
      <c r="E284" s="29">
        <v>11</v>
      </c>
      <c r="F284" s="53" t="s">
        <v>668</v>
      </c>
      <c r="G284" t="s">
        <v>30</v>
      </c>
      <c r="H284" s="96">
        <v>1.8564814814814812E-2</v>
      </c>
      <c r="I284" s="110" t="s">
        <v>403</v>
      </c>
      <c r="J284" s="27"/>
      <c r="K284" s="27"/>
      <c r="L284" s="27"/>
      <c r="M284" s="27"/>
      <c r="N284" s="26">
        <v>0</v>
      </c>
      <c r="O284" s="27"/>
      <c r="P284" s="27"/>
      <c r="Q284" s="107" t="s">
        <v>27</v>
      </c>
      <c r="R284" s="28">
        <v>41822</v>
      </c>
      <c r="S284" s="24">
        <v>1.2500000000000001E-2</v>
      </c>
      <c r="T284" s="149">
        <v>1</v>
      </c>
      <c r="U284" s="149">
        <v>1</v>
      </c>
      <c r="V284" s="149">
        <v>1</v>
      </c>
      <c r="W284" s="149">
        <v>1</v>
      </c>
      <c r="X284" s="149">
        <v>1</v>
      </c>
      <c r="Y284" s="77" t="s">
        <v>687</v>
      </c>
      <c r="Z284" s="77" t="s">
        <v>260</v>
      </c>
      <c r="AB284" s="111"/>
    </row>
    <row r="285" spans="1:28" x14ac:dyDescent="0.2">
      <c r="A285" s="30"/>
      <c r="B285" s="30"/>
      <c r="C285" s="30"/>
      <c r="D285" s="31">
        <v>3.4837962962962959E-2</v>
      </c>
      <c r="E285" s="29">
        <v>12</v>
      </c>
      <c r="F285" s="53" t="s">
        <v>159</v>
      </c>
      <c r="G285" s="53" t="s">
        <v>34</v>
      </c>
      <c r="H285" s="96">
        <v>1.8865740740740759E-2</v>
      </c>
      <c r="I285" s="110" t="s">
        <v>403</v>
      </c>
      <c r="J285" s="27"/>
      <c r="K285" s="27"/>
      <c r="L285" s="27"/>
      <c r="M285" s="27"/>
      <c r="N285" s="26">
        <v>0</v>
      </c>
      <c r="O285" s="27"/>
      <c r="P285" s="118"/>
      <c r="Q285" s="107" t="s">
        <v>27</v>
      </c>
      <c r="R285" s="28">
        <v>41822</v>
      </c>
      <c r="S285" s="24">
        <v>1.59722222222222E-2</v>
      </c>
      <c r="T285" s="149">
        <v>1</v>
      </c>
      <c r="U285" s="149">
        <v>1</v>
      </c>
      <c r="V285" s="149">
        <v>1</v>
      </c>
      <c r="W285" s="149">
        <v>1</v>
      </c>
      <c r="X285" s="149">
        <v>1</v>
      </c>
      <c r="Y285" s="77" t="s">
        <v>688</v>
      </c>
      <c r="Z285" s="77" t="s">
        <v>296</v>
      </c>
      <c r="AB285" s="111"/>
    </row>
    <row r="286" spans="1:28" x14ac:dyDescent="0.2">
      <c r="A286" s="5"/>
      <c r="B286" s="5"/>
      <c r="C286" s="5"/>
      <c r="D286" s="31">
        <v>3.5543981481481475E-2</v>
      </c>
      <c r="E286" s="29">
        <v>13</v>
      </c>
      <c r="F286" s="53" t="s">
        <v>218</v>
      </c>
      <c r="G286" s="53" t="s">
        <v>34</v>
      </c>
      <c r="H286" s="96">
        <v>1.8877314814814874E-2</v>
      </c>
      <c r="I286" s="110" t="s">
        <v>403</v>
      </c>
      <c r="J286" s="27"/>
      <c r="K286" s="27"/>
      <c r="L286" s="27"/>
      <c r="M286" s="27"/>
      <c r="N286" s="26">
        <v>0</v>
      </c>
      <c r="O286" s="27"/>
      <c r="P286" s="118"/>
      <c r="Q286" s="107" t="s">
        <v>27</v>
      </c>
      <c r="R286" s="28">
        <v>41822</v>
      </c>
      <c r="S286" s="24">
        <v>1.6666666666666601E-2</v>
      </c>
      <c r="T286" s="149">
        <v>1</v>
      </c>
      <c r="U286" s="149">
        <v>1</v>
      </c>
      <c r="V286" s="149">
        <v>1</v>
      </c>
      <c r="W286" s="149">
        <v>1</v>
      </c>
      <c r="X286" s="149">
        <v>1</v>
      </c>
      <c r="Y286" s="77" t="s">
        <v>689</v>
      </c>
      <c r="Z286" s="77" t="s">
        <v>296</v>
      </c>
      <c r="AB286" s="111"/>
    </row>
    <row r="287" spans="1:28" x14ac:dyDescent="0.2">
      <c r="A287" s="30">
        <v>4.7916666666666663E-2</v>
      </c>
      <c r="B287" s="30">
        <v>1.7430555555555557E-2</v>
      </c>
      <c r="C287" s="23">
        <v>5.2546296296296403E-3</v>
      </c>
      <c r="D287" s="31">
        <v>2.4004629629629629E-2</v>
      </c>
      <c r="E287" s="29">
        <v>14</v>
      </c>
      <c r="F287" s="119" t="s">
        <v>45</v>
      </c>
      <c r="G287" s="119" t="s">
        <v>23</v>
      </c>
      <c r="H287" s="96">
        <v>1.9143518518518518E-2</v>
      </c>
      <c r="I287" s="110" t="s">
        <v>403</v>
      </c>
      <c r="J287" s="27">
        <v>17</v>
      </c>
      <c r="K287" s="27">
        <v>19</v>
      </c>
      <c r="L287" s="27"/>
      <c r="M287" s="27"/>
      <c r="N287" s="26">
        <v>1.3888888888888878E-2</v>
      </c>
      <c r="O287" s="27"/>
      <c r="P287" s="27"/>
      <c r="Q287" s="107" t="s">
        <v>27</v>
      </c>
      <c r="R287" s="28">
        <v>41822</v>
      </c>
      <c r="S287" s="24">
        <v>4.8611111111111112E-3</v>
      </c>
      <c r="T287" s="149">
        <v>1</v>
      </c>
      <c r="U287" s="149">
        <v>1</v>
      </c>
      <c r="V287" s="149">
        <v>1</v>
      </c>
      <c r="W287" s="149">
        <v>1</v>
      </c>
      <c r="X287" s="149">
        <v>1</v>
      </c>
      <c r="Y287" s="77" t="s">
        <v>690</v>
      </c>
      <c r="Z287" s="77" t="s">
        <v>691</v>
      </c>
      <c r="AB287" s="111"/>
    </row>
    <row r="288" spans="1:28" x14ac:dyDescent="0.2">
      <c r="A288" s="5"/>
      <c r="B288" s="5"/>
      <c r="C288" s="5"/>
      <c r="D288" s="31">
        <v>2.5555555555555554E-2</v>
      </c>
      <c r="E288" s="29">
        <v>15</v>
      </c>
      <c r="F288" s="53" t="s">
        <v>192</v>
      </c>
      <c r="G288" s="53" t="s">
        <v>34</v>
      </c>
      <c r="H288" s="96">
        <v>1.9305555555555555E-2</v>
      </c>
      <c r="I288" s="110" t="s">
        <v>403</v>
      </c>
      <c r="J288" s="27"/>
      <c r="K288" s="27"/>
      <c r="L288" s="27"/>
      <c r="M288" s="27"/>
      <c r="N288" s="26">
        <v>0</v>
      </c>
      <c r="O288" s="27"/>
      <c r="P288" s="27"/>
      <c r="Q288" s="107" t="s">
        <v>27</v>
      </c>
      <c r="R288" s="28">
        <v>41822</v>
      </c>
      <c r="S288" s="24">
        <v>6.2500000000000003E-3</v>
      </c>
      <c r="T288" s="149">
        <v>1</v>
      </c>
      <c r="U288" s="149">
        <v>1</v>
      </c>
      <c r="V288" s="149">
        <v>1</v>
      </c>
      <c r="W288" s="149">
        <v>1</v>
      </c>
      <c r="X288" s="149">
        <v>1</v>
      </c>
      <c r="Y288" s="77" t="s">
        <v>692</v>
      </c>
      <c r="Z288" s="77" t="s">
        <v>296</v>
      </c>
      <c r="AB288" s="111"/>
    </row>
    <row r="289" spans="1:28" x14ac:dyDescent="0.2">
      <c r="A289" s="5"/>
      <c r="B289" s="5"/>
      <c r="C289" s="5"/>
      <c r="D289" s="31">
        <v>3.4097222222222223E-2</v>
      </c>
      <c r="E289" s="29">
        <v>16</v>
      </c>
      <c r="F289" s="53" t="s">
        <v>670</v>
      </c>
      <c r="G289" s="152" t="s">
        <v>205</v>
      </c>
      <c r="H289" s="96">
        <v>1.9513888888888921E-2</v>
      </c>
      <c r="I289" s="110" t="s">
        <v>403</v>
      </c>
      <c r="J289" s="27"/>
      <c r="K289" s="27"/>
      <c r="L289" s="27"/>
      <c r="M289" s="27"/>
      <c r="N289" s="26">
        <v>0</v>
      </c>
      <c r="O289" s="27"/>
      <c r="P289" s="118"/>
      <c r="Q289" s="107" t="s">
        <v>27</v>
      </c>
      <c r="R289" s="28">
        <v>41822</v>
      </c>
      <c r="S289" s="24">
        <v>1.4583333333333301E-2</v>
      </c>
      <c r="T289" s="149">
        <v>1</v>
      </c>
      <c r="U289" s="149">
        <v>1</v>
      </c>
      <c r="V289" s="149">
        <v>1</v>
      </c>
      <c r="W289" s="149">
        <v>1</v>
      </c>
      <c r="X289" s="149">
        <v>1</v>
      </c>
      <c r="Y289" s="77" t="s">
        <v>693</v>
      </c>
      <c r="Z289" s="77" t="s">
        <v>694</v>
      </c>
      <c r="AB289" s="111"/>
    </row>
    <row r="290" spans="1:28" x14ac:dyDescent="0.2">
      <c r="A290" s="30">
        <v>5.1412037037037034E-2</v>
      </c>
      <c r="B290" s="30">
        <v>1.7557870370370373E-2</v>
      </c>
      <c r="C290" s="23">
        <v>5.37037037037035E-3</v>
      </c>
      <c r="D290" s="31">
        <v>2.179398148148148E-2</v>
      </c>
      <c r="E290" s="29">
        <v>16</v>
      </c>
      <c r="F290" s="119" t="s">
        <v>292</v>
      </c>
      <c r="G290" s="119" t="s">
        <v>23</v>
      </c>
      <c r="H290" s="96">
        <v>1.9710648148148147E-2</v>
      </c>
      <c r="I290" s="110" t="s">
        <v>403</v>
      </c>
      <c r="J290" s="27">
        <v>16</v>
      </c>
      <c r="K290" s="27">
        <v>13</v>
      </c>
      <c r="L290" s="27"/>
      <c r="M290" s="27"/>
      <c r="N290" s="26">
        <v>1.4340277777777797E-2</v>
      </c>
      <c r="O290" s="27"/>
      <c r="P290" s="27"/>
      <c r="Q290" s="107" t="s">
        <v>27</v>
      </c>
      <c r="R290" s="28">
        <v>41822</v>
      </c>
      <c r="S290" s="24">
        <v>2.0833333333333333E-3</v>
      </c>
      <c r="T290" s="149">
        <v>1</v>
      </c>
      <c r="U290" s="149">
        <v>1</v>
      </c>
      <c r="V290" s="149">
        <v>1</v>
      </c>
      <c r="W290" s="149">
        <v>1</v>
      </c>
      <c r="X290" s="149">
        <v>1</v>
      </c>
      <c r="Y290" s="77" t="s">
        <v>695</v>
      </c>
      <c r="Z290" s="77" t="s">
        <v>696</v>
      </c>
      <c r="AB290" s="111"/>
    </row>
    <row r="291" spans="1:28" x14ac:dyDescent="0.2">
      <c r="A291" s="30">
        <v>5.0115740740740738E-2</v>
      </c>
      <c r="B291" s="30">
        <v>1.7789351851851851E-2</v>
      </c>
      <c r="C291" s="23">
        <v>5.5902777777777799E-3</v>
      </c>
      <c r="D291" s="31">
        <v>3.0821759259259257E-2</v>
      </c>
      <c r="E291" s="29">
        <v>18</v>
      </c>
      <c r="F291" s="119" t="s">
        <v>33</v>
      </c>
      <c r="G291" s="119" t="s">
        <v>23</v>
      </c>
      <c r="H291" s="96">
        <v>1.9710648148148151E-2</v>
      </c>
      <c r="I291" s="110" t="s">
        <v>403</v>
      </c>
      <c r="J291" s="27">
        <v>15</v>
      </c>
      <c r="K291" s="27">
        <v>16</v>
      </c>
      <c r="L291" s="27"/>
      <c r="M291" s="27"/>
      <c r="N291" s="26">
        <v>1.412037037037037E-2</v>
      </c>
      <c r="O291" s="27"/>
      <c r="P291" s="27"/>
      <c r="Q291" s="107" t="s">
        <v>27</v>
      </c>
      <c r="R291" s="28">
        <v>41822</v>
      </c>
      <c r="S291" s="24">
        <v>1.1111111111111108E-2</v>
      </c>
      <c r="T291" s="149">
        <v>1</v>
      </c>
      <c r="U291" s="149">
        <v>1</v>
      </c>
      <c r="V291" s="149">
        <v>1</v>
      </c>
      <c r="W291" s="149">
        <v>1</v>
      </c>
      <c r="X291" s="149">
        <v>1</v>
      </c>
      <c r="Y291" s="77" t="s">
        <v>430</v>
      </c>
      <c r="Z291" s="77" t="s">
        <v>697</v>
      </c>
      <c r="AB291" s="111"/>
    </row>
    <row r="292" spans="1:28" x14ac:dyDescent="0.2">
      <c r="A292" s="30">
        <v>4.7222222222222221E-2</v>
      </c>
      <c r="B292" s="30">
        <v>1.7777777777777778E-2</v>
      </c>
      <c r="C292" s="23">
        <v>5.5787037037037098E-3</v>
      </c>
      <c r="D292" s="31">
        <v>2.8206018518518519E-2</v>
      </c>
      <c r="E292" s="29">
        <v>19</v>
      </c>
      <c r="F292" s="120" t="s">
        <v>40</v>
      </c>
      <c r="G292" s="119" t="s">
        <v>23</v>
      </c>
      <c r="H292" s="96">
        <v>1.9872685185185188E-2</v>
      </c>
      <c r="I292" s="110" t="s">
        <v>403</v>
      </c>
      <c r="J292" s="27">
        <v>14</v>
      </c>
      <c r="K292" s="27">
        <v>14</v>
      </c>
      <c r="L292" s="27"/>
      <c r="M292" s="27">
        <v>10</v>
      </c>
      <c r="N292" s="26">
        <v>1.4293981481481477E-2</v>
      </c>
      <c r="O292" s="27"/>
      <c r="P292" s="27"/>
      <c r="Q292" s="107" t="s">
        <v>27</v>
      </c>
      <c r="R292" s="28">
        <v>41822</v>
      </c>
      <c r="S292" s="24">
        <v>8.3333333333333332E-3</v>
      </c>
      <c r="T292" s="149">
        <v>1</v>
      </c>
      <c r="U292" s="149">
        <v>1</v>
      </c>
      <c r="V292" s="149">
        <v>1</v>
      </c>
      <c r="W292" s="149">
        <v>1</v>
      </c>
      <c r="X292" s="149">
        <v>1</v>
      </c>
      <c r="Y292" s="77" t="s">
        <v>375</v>
      </c>
      <c r="Z292" s="77" t="s">
        <v>698</v>
      </c>
      <c r="AB292" s="111"/>
    </row>
    <row r="293" spans="1:28" x14ac:dyDescent="0.2">
      <c r="A293" s="5"/>
      <c r="B293" s="5"/>
      <c r="C293" s="5"/>
      <c r="D293" s="31">
        <v>2.7013888888888889E-2</v>
      </c>
      <c r="E293" s="29">
        <v>20</v>
      </c>
      <c r="F293" s="53" t="s">
        <v>665</v>
      </c>
      <c r="G293" s="53" t="s">
        <v>666</v>
      </c>
      <c r="H293" s="96">
        <v>2.0069444444444445E-2</v>
      </c>
      <c r="I293" s="110" t="s">
        <v>403</v>
      </c>
      <c r="J293" s="27"/>
      <c r="K293" s="27"/>
      <c r="L293" s="27"/>
      <c r="M293" s="27"/>
      <c r="N293" s="26">
        <v>0</v>
      </c>
      <c r="O293" s="27"/>
      <c r="P293" s="27"/>
      <c r="Q293" s="107" t="s">
        <v>27</v>
      </c>
      <c r="R293" s="28">
        <v>41822</v>
      </c>
      <c r="S293" s="24">
        <v>6.9444444444444449E-3</v>
      </c>
      <c r="T293" s="149">
        <v>1</v>
      </c>
      <c r="U293" s="149">
        <v>1</v>
      </c>
      <c r="V293" s="149">
        <v>1</v>
      </c>
      <c r="W293" s="149">
        <v>1</v>
      </c>
      <c r="X293" s="149">
        <v>1</v>
      </c>
      <c r="Y293" s="77" t="s">
        <v>699</v>
      </c>
      <c r="Z293" s="77" t="s">
        <v>700</v>
      </c>
      <c r="AB293" s="111"/>
    </row>
    <row r="294" spans="1:28" x14ac:dyDescent="0.2">
      <c r="A294" s="30">
        <v>5.2106481481481483E-2</v>
      </c>
      <c r="B294" s="30">
        <v>1.8506944444444444E-2</v>
      </c>
      <c r="C294" s="23">
        <v>6.26157407407408E-3</v>
      </c>
      <c r="D294" s="31">
        <v>3.2662037037037038E-2</v>
      </c>
      <c r="E294" s="29">
        <v>21</v>
      </c>
      <c r="F294" s="119" t="s">
        <v>36</v>
      </c>
      <c r="G294" s="119" t="s">
        <v>23</v>
      </c>
      <c r="H294" s="96">
        <v>2.0856481481481538E-2</v>
      </c>
      <c r="I294" s="110" t="s">
        <v>403</v>
      </c>
      <c r="J294" s="27">
        <v>13</v>
      </c>
      <c r="K294" s="27">
        <v>12</v>
      </c>
      <c r="L294" s="27"/>
      <c r="M294" s="27"/>
      <c r="N294" s="26">
        <v>1.4594907407407459E-2</v>
      </c>
      <c r="O294" s="27"/>
      <c r="P294" s="27"/>
      <c r="Q294" s="107" t="s">
        <v>27</v>
      </c>
      <c r="R294" s="28">
        <v>41822</v>
      </c>
      <c r="S294" s="24">
        <v>1.18055555555555E-2</v>
      </c>
      <c r="T294" s="149">
        <v>1</v>
      </c>
      <c r="U294" s="149">
        <v>1</v>
      </c>
      <c r="V294" s="149">
        <v>1</v>
      </c>
      <c r="W294" s="149">
        <v>1</v>
      </c>
      <c r="X294" s="149">
        <v>1</v>
      </c>
      <c r="Y294" s="77" t="s">
        <v>701</v>
      </c>
      <c r="Z294" s="77" t="s">
        <v>702</v>
      </c>
      <c r="AB294" s="111"/>
    </row>
    <row r="295" spans="1:28" x14ac:dyDescent="0.2">
      <c r="A295" s="30">
        <v>5.2083333333333336E-2</v>
      </c>
      <c r="B295" s="30">
        <v>2.0486111111111111E-2</v>
      </c>
      <c r="C295" s="23">
        <v>8.1018518518518497E-3</v>
      </c>
      <c r="D295" s="31">
        <v>2.6203703703703705E-2</v>
      </c>
      <c r="E295" s="29">
        <v>22</v>
      </c>
      <c r="F295" s="119" t="s">
        <v>664</v>
      </c>
      <c r="G295" s="119" t="s">
        <v>23</v>
      </c>
      <c r="H295" s="96">
        <v>2.2037037037037039E-2</v>
      </c>
      <c r="I295" s="110" t="s">
        <v>403</v>
      </c>
      <c r="J295" s="27">
        <v>12</v>
      </c>
      <c r="K295" s="27">
        <v>18</v>
      </c>
      <c r="L295" s="27"/>
      <c r="M295" s="27"/>
      <c r="N295" s="26">
        <v>1.3935185185185189E-2</v>
      </c>
      <c r="O295" s="27"/>
      <c r="P295" s="27"/>
      <c r="Q295" s="107" t="s">
        <v>27</v>
      </c>
      <c r="R295" s="28">
        <v>41822</v>
      </c>
      <c r="S295" s="24">
        <v>4.1666666666666666E-3</v>
      </c>
      <c r="T295" s="149">
        <v>1</v>
      </c>
      <c r="U295" s="149">
        <v>1</v>
      </c>
      <c r="V295" s="149">
        <v>1</v>
      </c>
      <c r="W295" s="149">
        <v>1</v>
      </c>
      <c r="X295" s="149">
        <v>1</v>
      </c>
      <c r="Y295" s="77" t="s">
        <v>703</v>
      </c>
      <c r="Z295" s="77" t="s">
        <v>436</v>
      </c>
      <c r="AB295" s="111"/>
    </row>
    <row r="296" spans="1:28" x14ac:dyDescent="0.2">
      <c r="A296" s="5"/>
      <c r="B296" s="5"/>
      <c r="C296" s="5"/>
      <c r="D296" s="31">
        <v>2.974537037037037E-2</v>
      </c>
      <c r="E296" s="29">
        <v>23</v>
      </c>
      <c r="F296" s="53" t="s">
        <v>667</v>
      </c>
      <c r="G296" s="53" t="s">
        <v>28</v>
      </c>
      <c r="H296" s="96">
        <v>2.210648148148148E-2</v>
      </c>
      <c r="I296" s="110" t="s">
        <v>403</v>
      </c>
      <c r="J296" s="27"/>
      <c r="K296" s="27"/>
      <c r="L296" s="27"/>
      <c r="M296" s="27"/>
      <c r="N296" s="26">
        <v>0</v>
      </c>
      <c r="O296" s="27"/>
      <c r="P296" s="27"/>
      <c r="Q296" s="107" t="s">
        <v>27</v>
      </c>
      <c r="R296" s="28">
        <v>41822</v>
      </c>
      <c r="S296" s="24">
        <v>7.6388888888888886E-3</v>
      </c>
      <c r="T296" s="149">
        <v>1</v>
      </c>
      <c r="U296" s="149">
        <v>1</v>
      </c>
      <c r="V296" s="149">
        <v>1</v>
      </c>
      <c r="W296" s="149">
        <v>1</v>
      </c>
      <c r="X296" s="149">
        <v>1</v>
      </c>
      <c r="Y296" s="77" t="s">
        <v>704</v>
      </c>
      <c r="Z296" s="77" t="s">
        <v>262</v>
      </c>
      <c r="AB296" s="111"/>
    </row>
    <row r="297" spans="1:28" x14ac:dyDescent="0.2">
      <c r="A297" s="5"/>
      <c r="B297" s="5"/>
      <c r="C297" s="5"/>
      <c r="D297" s="31">
        <v>0</v>
      </c>
      <c r="E297" s="29">
        <v>99</v>
      </c>
      <c r="F297" s="53" t="s">
        <v>663</v>
      </c>
      <c r="G297" s="53" t="s">
        <v>28</v>
      </c>
      <c r="H297" s="96">
        <v>0</v>
      </c>
      <c r="I297" s="110" t="s">
        <v>403</v>
      </c>
      <c r="J297" s="27"/>
      <c r="K297" s="27"/>
      <c r="L297" s="27"/>
      <c r="M297" s="27"/>
      <c r="N297" s="26">
        <v>0</v>
      </c>
      <c r="O297" s="27"/>
      <c r="P297" s="27"/>
      <c r="Q297" s="107" t="s">
        <v>27</v>
      </c>
      <c r="R297" s="28">
        <v>41822</v>
      </c>
      <c r="S297" s="24">
        <v>3.472222222222222E-3</v>
      </c>
      <c r="T297" s="149">
        <v>1</v>
      </c>
      <c r="U297" s="149">
        <v>1</v>
      </c>
      <c r="V297" s="149">
        <v>1</v>
      </c>
      <c r="W297" s="149">
        <v>1</v>
      </c>
      <c r="X297" s="149">
        <v>1</v>
      </c>
      <c r="Y297" s="77" t="s">
        <v>262</v>
      </c>
      <c r="Z297" s="77" t="s">
        <v>262</v>
      </c>
      <c r="AB297" s="111"/>
    </row>
    <row r="298" spans="1:28" x14ac:dyDescent="0.2">
      <c r="A298" s="5"/>
      <c r="B298" s="5"/>
      <c r="C298" s="5"/>
      <c r="D298" s="30">
        <v>4.4444444444444446E-2</v>
      </c>
      <c r="E298" s="29">
        <v>1</v>
      </c>
      <c r="F298" s="53" t="s">
        <v>224</v>
      </c>
      <c r="G298" s="53" t="s">
        <v>30</v>
      </c>
      <c r="H298" s="96">
        <v>4.0972222222222222E-2</v>
      </c>
      <c r="I298" s="110" t="s">
        <v>403</v>
      </c>
      <c r="J298" s="27"/>
      <c r="K298" s="27"/>
      <c r="L298" s="27"/>
      <c r="M298" s="27"/>
      <c r="N298" s="26">
        <v>0</v>
      </c>
      <c r="O298" s="27"/>
      <c r="P298" s="27"/>
      <c r="Q298" s="107" t="s">
        <v>707</v>
      </c>
      <c r="R298" s="28">
        <v>41829</v>
      </c>
      <c r="S298" s="24">
        <v>3.472222222222222E-3</v>
      </c>
      <c r="T298" s="149">
        <v>1</v>
      </c>
      <c r="U298" s="149">
        <v>1</v>
      </c>
      <c r="V298" s="149">
        <v>1</v>
      </c>
      <c r="W298" s="149">
        <v>1</v>
      </c>
      <c r="X298" s="149">
        <v>1</v>
      </c>
      <c r="Y298" s="77" t="s">
        <v>708</v>
      </c>
      <c r="Z298" s="77" t="s">
        <v>260</v>
      </c>
      <c r="AB298" s="111"/>
    </row>
    <row r="299" spans="1:28" x14ac:dyDescent="0.2">
      <c r="A299" s="5"/>
      <c r="B299" s="5"/>
      <c r="C299" s="5"/>
      <c r="D299" s="30">
        <v>4.9745370370370377E-2</v>
      </c>
      <c r="E299" s="29">
        <v>2</v>
      </c>
      <c r="F299" s="53" t="s">
        <v>705</v>
      </c>
      <c r="G299" s="119" t="s">
        <v>23</v>
      </c>
      <c r="H299" s="96">
        <v>4.8356481481481486E-2</v>
      </c>
      <c r="I299" s="110" t="s">
        <v>403</v>
      </c>
      <c r="J299" s="27"/>
      <c r="K299" s="27"/>
      <c r="L299" s="27"/>
      <c r="M299" s="27"/>
      <c r="N299" s="26">
        <v>0</v>
      </c>
      <c r="O299" s="27"/>
      <c r="P299" s="27"/>
      <c r="Q299" s="107" t="s">
        <v>707</v>
      </c>
      <c r="R299" s="28">
        <v>41829</v>
      </c>
      <c r="S299" s="24">
        <v>1.3888888888888889E-3</v>
      </c>
      <c r="T299" s="149">
        <v>1</v>
      </c>
      <c r="U299" s="149">
        <v>1</v>
      </c>
      <c r="V299" s="149">
        <v>1</v>
      </c>
      <c r="W299" s="149">
        <v>1</v>
      </c>
      <c r="X299" s="149">
        <v>1</v>
      </c>
      <c r="Y299" s="77" t="s">
        <v>709</v>
      </c>
      <c r="Z299" s="77" t="s">
        <v>710</v>
      </c>
      <c r="AB299" s="111"/>
    </row>
    <row r="300" spans="1:28" x14ac:dyDescent="0.2">
      <c r="A300" s="30"/>
      <c r="B300" s="30"/>
      <c r="C300" s="30"/>
      <c r="D300" s="30">
        <v>5.4259259259259257E-2</v>
      </c>
      <c r="E300" s="29">
        <v>3</v>
      </c>
      <c r="F300" s="53" t="s">
        <v>159</v>
      </c>
      <c r="G300" s="53" t="s">
        <v>34</v>
      </c>
      <c r="H300" s="96">
        <v>4.87037037037037E-2</v>
      </c>
      <c r="I300" s="110" t="s">
        <v>403</v>
      </c>
      <c r="J300" s="27"/>
      <c r="K300" s="27"/>
      <c r="L300" s="27"/>
      <c r="M300" s="27"/>
      <c r="N300" s="26">
        <v>0</v>
      </c>
      <c r="O300" s="27"/>
      <c r="P300" s="27"/>
      <c r="Q300" s="107" t="s">
        <v>707</v>
      </c>
      <c r="R300" s="28">
        <v>41829</v>
      </c>
      <c r="S300" s="24">
        <v>5.5555555555555558E-3</v>
      </c>
      <c r="T300" s="149">
        <v>1</v>
      </c>
      <c r="U300" s="149">
        <v>1</v>
      </c>
      <c r="V300" s="149">
        <v>1</v>
      </c>
      <c r="W300" s="149">
        <v>1</v>
      </c>
      <c r="X300" s="149">
        <v>1</v>
      </c>
      <c r="Y300" s="77" t="s">
        <v>711</v>
      </c>
      <c r="Z300" s="77" t="s">
        <v>296</v>
      </c>
      <c r="AB300" s="111"/>
    </row>
    <row r="301" spans="1:28" x14ac:dyDescent="0.2">
      <c r="A301" s="5"/>
      <c r="B301" s="5"/>
      <c r="C301" s="5"/>
      <c r="D301" s="30">
        <v>5.3356481481481477E-2</v>
      </c>
      <c r="E301" s="29">
        <v>4</v>
      </c>
      <c r="F301" s="53" t="s">
        <v>228</v>
      </c>
      <c r="G301" s="53" t="s">
        <v>34</v>
      </c>
      <c r="H301" s="96">
        <v>4.9189814814814811E-2</v>
      </c>
      <c r="I301" s="110" t="s">
        <v>403</v>
      </c>
      <c r="J301" s="27"/>
      <c r="K301" s="27"/>
      <c r="L301" s="27"/>
      <c r="M301" s="27"/>
      <c r="N301" s="26">
        <v>0</v>
      </c>
      <c r="O301" s="27"/>
      <c r="P301" s="27"/>
      <c r="Q301" s="107" t="s">
        <v>707</v>
      </c>
      <c r="R301" s="28">
        <v>41829</v>
      </c>
      <c r="S301" s="24">
        <v>4.1666666666666666E-3</v>
      </c>
      <c r="T301" s="149">
        <v>1</v>
      </c>
      <c r="U301" s="149">
        <v>1</v>
      </c>
      <c r="V301" s="149">
        <v>1</v>
      </c>
      <c r="W301" s="149">
        <v>1</v>
      </c>
      <c r="X301" s="149">
        <v>1</v>
      </c>
      <c r="Y301" s="77" t="s">
        <v>712</v>
      </c>
      <c r="Z301" s="77" t="s">
        <v>296</v>
      </c>
      <c r="AB301" s="111"/>
    </row>
    <row r="302" spans="1:28" x14ac:dyDescent="0.2">
      <c r="A302" s="30"/>
      <c r="B302" s="30"/>
      <c r="C302" s="30"/>
      <c r="D302" s="30">
        <v>5.5196759259259265E-2</v>
      </c>
      <c r="E302" s="29">
        <v>5</v>
      </c>
      <c r="F302" s="108" t="s">
        <v>154</v>
      </c>
      <c r="G302" s="108" t="s">
        <v>34</v>
      </c>
      <c r="H302" s="96">
        <v>5.0335648148148157E-2</v>
      </c>
      <c r="I302" s="110" t="s">
        <v>403</v>
      </c>
      <c r="J302" s="27"/>
      <c r="K302" s="27"/>
      <c r="L302" s="27"/>
      <c r="M302" s="27"/>
      <c r="N302" s="26">
        <v>0</v>
      </c>
      <c r="O302" s="27"/>
      <c r="P302" s="27"/>
      <c r="Q302" s="107" t="s">
        <v>707</v>
      </c>
      <c r="R302" s="28">
        <v>41829</v>
      </c>
      <c r="S302" s="24">
        <v>4.8611111111111112E-3</v>
      </c>
      <c r="T302" s="149">
        <v>1</v>
      </c>
      <c r="U302" s="149">
        <v>1</v>
      </c>
      <c r="V302" s="149">
        <v>1</v>
      </c>
      <c r="W302" s="149">
        <v>1</v>
      </c>
      <c r="X302" s="149">
        <v>1</v>
      </c>
      <c r="Y302" s="77" t="s">
        <v>713</v>
      </c>
      <c r="Z302" s="77" t="s">
        <v>296</v>
      </c>
      <c r="AB302" s="111"/>
    </row>
    <row r="303" spans="1:28" x14ac:dyDescent="0.2">
      <c r="A303" s="5"/>
      <c r="B303" s="5"/>
      <c r="C303" s="5"/>
      <c r="D303" s="30">
        <v>5.3240740740740734E-2</v>
      </c>
      <c r="E303" s="29">
        <v>6</v>
      </c>
      <c r="F303" s="53" t="s">
        <v>706</v>
      </c>
      <c r="G303" s="119" t="s">
        <v>23</v>
      </c>
      <c r="H303" s="96">
        <v>5.0462962962962959E-2</v>
      </c>
      <c r="I303" s="110" t="s">
        <v>403</v>
      </c>
      <c r="J303" s="27"/>
      <c r="K303" s="27"/>
      <c r="L303" s="27"/>
      <c r="M303" s="27"/>
      <c r="N303" s="26">
        <v>0</v>
      </c>
      <c r="O303" s="27"/>
      <c r="P303" s="27"/>
      <c r="Q303" s="107" t="s">
        <v>707</v>
      </c>
      <c r="R303" s="28">
        <v>41829</v>
      </c>
      <c r="S303" s="24">
        <v>2.7777777777777779E-3</v>
      </c>
      <c r="T303" s="149">
        <v>1</v>
      </c>
      <c r="U303" s="149">
        <v>1</v>
      </c>
      <c r="V303" s="149">
        <v>1</v>
      </c>
      <c r="W303" s="149">
        <v>1</v>
      </c>
      <c r="X303" s="149">
        <v>1</v>
      </c>
      <c r="Y303" s="77" t="s">
        <v>714</v>
      </c>
      <c r="Z303" s="77" t="s">
        <v>710</v>
      </c>
      <c r="AB303" s="111"/>
    </row>
    <row r="304" spans="1:28" x14ac:dyDescent="0.2">
      <c r="A304" s="5"/>
      <c r="B304" s="5"/>
      <c r="C304" s="5"/>
      <c r="D304" s="30">
        <v>5.6967592592592597E-2</v>
      </c>
      <c r="E304" s="29">
        <v>7</v>
      </c>
      <c r="F304" s="53" t="s">
        <v>218</v>
      </c>
      <c r="G304" s="53" t="s">
        <v>34</v>
      </c>
      <c r="H304" s="96">
        <v>5.0717592592592599E-2</v>
      </c>
      <c r="I304" s="110" t="s">
        <v>403</v>
      </c>
      <c r="J304" s="27"/>
      <c r="K304" s="27"/>
      <c r="L304" s="27"/>
      <c r="M304" s="27"/>
      <c r="N304" s="26">
        <v>0</v>
      </c>
      <c r="O304" s="27"/>
      <c r="P304" s="27"/>
      <c r="Q304" s="107" t="s">
        <v>707</v>
      </c>
      <c r="R304" s="28">
        <v>41829</v>
      </c>
      <c r="S304" s="24">
        <v>6.2500000000000003E-3</v>
      </c>
      <c r="T304" s="149">
        <v>1</v>
      </c>
      <c r="U304" s="149">
        <v>1</v>
      </c>
      <c r="V304" s="149">
        <v>1</v>
      </c>
      <c r="W304" s="149">
        <v>1</v>
      </c>
      <c r="X304" s="149">
        <v>1</v>
      </c>
      <c r="Y304" s="77" t="s">
        <v>715</v>
      </c>
      <c r="Z304" s="77" t="s">
        <v>296</v>
      </c>
      <c r="AB304" s="111"/>
    </row>
    <row r="305" spans="1:28" x14ac:dyDescent="0.2">
      <c r="A305" s="5"/>
      <c r="B305" s="5"/>
      <c r="C305" s="5"/>
      <c r="D305" s="31">
        <v>2.4270833333333335E-2</v>
      </c>
      <c r="E305" s="29">
        <v>1</v>
      </c>
      <c r="F305" s="53" t="s">
        <v>716</v>
      </c>
      <c r="G305" s="53" t="s">
        <v>205</v>
      </c>
      <c r="H305" s="96">
        <v>1.8715277777777779E-2</v>
      </c>
      <c r="I305" s="110" t="s">
        <v>403</v>
      </c>
      <c r="J305" s="27"/>
      <c r="K305" s="27"/>
      <c r="L305" s="27"/>
      <c r="M305" s="27"/>
      <c r="N305" s="26">
        <v>0</v>
      </c>
      <c r="O305" s="27"/>
      <c r="P305" s="27"/>
      <c r="Q305" s="107" t="s">
        <v>80</v>
      </c>
      <c r="R305" s="28">
        <v>41836</v>
      </c>
      <c r="S305" s="24">
        <v>5.5555555555555558E-3</v>
      </c>
      <c r="T305" s="149">
        <v>1</v>
      </c>
      <c r="U305" s="149">
        <v>1</v>
      </c>
      <c r="V305" s="149">
        <v>1</v>
      </c>
      <c r="W305" s="149">
        <v>1</v>
      </c>
      <c r="X305" s="149">
        <v>1</v>
      </c>
      <c r="Y305" s="77" t="s">
        <v>718</v>
      </c>
      <c r="Z305" s="77" t="s">
        <v>694</v>
      </c>
      <c r="AB305" s="111"/>
    </row>
    <row r="306" spans="1:28" x14ac:dyDescent="0.2">
      <c r="A306" s="5"/>
      <c r="B306" s="5"/>
      <c r="C306" s="5"/>
      <c r="D306" s="31">
        <v>2.584490740740741E-2</v>
      </c>
      <c r="E306" s="29">
        <v>2</v>
      </c>
      <c r="F306" s="53" t="s">
        <v>224</v>
      </c>
      <c r="G306" s="53" t="s">
        <v>30</v>
      </c>
      <c r="H306" s="96">
        <v>1.8900462962962966E-2</v>
      </c>
      <c r="I306" s="110" t="s">
        <v>403</v>
      </c>
      <c r="J306" s="27"/>
      <c r="K306" s="27"/>
      <c r="L306" s="27"/>
      <c r="M306" s="27"/>
      <c r="N306" s="26">
        <v>0</v>
      </c>
      <c r="O306" s="27"/>
      <c r="P306" s="27"/>
      <c r="Q306" s="107" t="s">
        <v>80</v>
      </c>
      <c r="R306" s="28">
        <v>41836</v>
      </c>
      <c r="S306" s="24">
        <v>6.9444444444444449E-3</v>
      </c>
      <c r="T306" s="149">
        <v>1</v>
      </c>
      <c r="U306" s="149">
        <v>1</v>
      </c>
      <c r="V306" s="149">
        <v>1</v>
      </c>
      <c r="W306" s="149">
        <v>1</v>
      </c>
      <c r="X306" s="149">
        <v>1</v>
      </c>
      <c r="Y306" s="77" t="s">
        <v>719</v>
      </c>
      <c r="Z306" s="77" t="s">
        <v>260</v>
      </c>
      <c r="AB306" s="111"/>
    </row>
    <row r="307" spans="1:28" x14ac:dyDescent="0.2">
      <c r="A307" s="5"/>
      <c r="B307" s="5"/>
      <c r="C307" s="5"/>
      <c r="D307" s="31">
        <v>2.7025462962962959E-2</v>
      </c>
      <c r="E307" s="29">
        <v>3</v>
      </c>
      <c r="F307" s="53" t="s">
        <v>211</v>
      </c>
      <c r="G307" s="53" t="s">
        <v>34</v>
      </c>
      <c r="H307" s="96">
        <v>1.938657407407407E-2</v>
      </c>
      <c r="I307" s="110" t="s">
        <v>403</v>
      </c>
      <c r="J307" s="27"/>
      <c r="K307" s="27"/>
      <c r="L307" s="27"/>
      <c r="M307" s="27"/>
      <c r="N307" s="26">
        <v>0</v>
      </c>
      <c r="O307" s="27"/>
      <c r="P307" s="27"/>
      <c r="Q307" s="107" t="s">
        <v>80</v>
      </c>
      <c r="R307" s="28">
        <v>41836</v>
      </c>
      <c r="S307" s="24">
        <v>7.6388888888888886E-3</v>
      </c>
      <c r="T307" s="149">
        <v>1</v>
      </c>
      <c r="U307" s="149">
        <v>1</v>
      </c>
      <c r="V307" s="149">
        <v>1</v>
      </c>
      <c r="W307" s="149">
        <v>1</v>
      </c>
      <c r="X307" s="149">
        <v>1</v>
      </c>
      <c r="Y307" s="77" t="s">
        <v>720</v>
      </c>
      <c r="Z307" s="77" t="s">
        <v>296</v>
      </c>
      <c r="AB307" s="111"/>
    </row>
    <row r="308" spans="1:28" x14ac:dyDescent="0.2">
      <c r="A308" s="30">
        <v>1.9444444444444445E-2</v>
      </c>
      <c r="B308" s="30">
        <v>1.5208333333333332E-2</v>
      </c>
      <c r="C308" s="23">
        <v>1.10185185185185E-2</v>
      </c>
      <c r="D308" s="31">
        <v>3.0138888888888885E-2</v>
      </c>
      <c r="E308" s="29">
        <v>4</v>
      </c>
      <c r="F308" s="119" t="s">
        <v>43</v>
      </c>
      <c r="G308" s="119" t="s">
        <v>23</v>
      </c>
      <c r="H308" s="96">
        <v>1.9722222222222221E-2</v>
      </c>
      <c r="I308" s="110" t="s">
        <v>403</v>
      </c>
      <c r="J308" s="27"/>
      <c r="K308" s="27"/>
      <c r="L308" s="27">
        <v>18</v>
      </c>
      <c r="M308" s="27"/>
      <c r="N308" s="26">
        <v>8.7037037037037204E-3</v>
      </c>
      <c r="O308" s="27"/>
      <c r="P308" s="27"/>
      <c r="Q308" s="107" t="s">
        <v>80</v>
      </c>
      <c r="R308" s="28">
        <v>41836</v>
      </c>
      <c r="S308" s="24">
        <v>1.0416666666666664E-2</v>
      </c>
      <c r="T308" s="149">
        <v>1</v>
      </c>
      <c r="U308" s="149">
        <v>1</v>
      </c>
      <c r="V308" s="149">
        <v>1</v>
      </c>
      <c r="W308" s="149">
        <v>1</v>
      </c>
      <c r="X308" s="149">
        <v>1</v>
      </c>
      <c r="Y308" s="77" t="s">
        <v>721</v>
      </c>
      <c r="Z308" s="77" t="s">
        <v>722</v>
      </c>
      <c r="AB308" s="111"/>
    </row>
    <row r="309" spans="1:28" x14ac:dyDescent="0.2">
      <c r="A309" s="30">
        <v>2.0787037037037038E-2</v>
      </c>
      <c r="B309" s="30">
        <v>1.5995370370370372E-2</v>
      </c>
      <c r="C309" s="23">
        <v>1.22800925925924E-2</v>
      </c>
      <c r="D309" s="31">
        <v>2.5347222222222219E-2</v>
      </c>
      <c r="E309" s="29">
        <v>5</v>
      </c>
      <c r="F309" s="119" t="s">
        <v>37</v>
      </c>
      <c r="G309" s="119" t="s">
        <v>23</v>
      </c>
      <c r="H309" s="96">
        <v>2.1180555555555553E-2</v>
      </c>
      <c r="I309" s="110" t="s">
        <v>403</v>
      </c>
      <c r="J309" s="27"/>
      <c r="K309" s="27"/>
      <c r="L309" s="27">
        <v>16</v>
      </c>
      <c r="M309" s="27"/>
      <c r="N309" s="26">
        <v>8.9004629629631533E-3</v>
      </c>
      <c r="O309" s="27"/>
      <c r="P309" s="27"/>
      <c r="Q309" s="107" t="s">
        <v>80</v>
      </c>
      <c r="R309" s="28">
        <v>41836</v>
      </c>
      <c r="S309" s="24">
        <v>4.1666666666666666E-3</v>
      </c>
      <c r="T309" s="149">
        <v>1</v>
      </c>
      <c r="U309" s="149">
        <v>1</v>
      </c>
      <c r="V309" s="149">
        <v>1</v>
      </c>
      <c r="W309" s="149">
        <v>1</v>
      </c>
      <c r="X309" s="149">
        <v>1</v>
      </c>
      <c r="Y309" s="77" t="s">
        <v>723</v>
      </c>
      <c r="Z309" s="77" t="s">
        <v>724</v>
      </c>
      <c r="AB309" s="111"/>
    </row>
    <row r="310" spans="1:28" x14ac:dyDescent="0.2">
      <c r="A310" s="30"/>
      <c r="B310" s="30"/>
      <c r="C310" s="30"/>
      <c r="D310" s="31">
        <v>3.0474537037037036E-2</v>
      </c>
      <c r="E310" s="29">
        <v>6</v>
      </c>
      <c r="F310" s="108" t="s">
        <v>717</v>
      </c>
      <c r="G310" s="108" t="s">
        <v>34</v>
      </c>
      <c r="H310" s="96">
        <v>2.1446759259259259E-2</v>
      </c>
      <c r="I310" s="110">
        <v>1</v>
      </c>
      <c r="J310" s="27"/>
      <c r="K310" s="27"/>
      <c r="L310" s="27"/>
      <c r="M310" s="27"/>
      <c r="N310" s="26">
        <v>0</v>
      </c>
      <c r="O310" s="27"/>
      <c r="P310" s="118"/>
      <c r="Q310" s="107" t="s">
        <v>80</v>
      </c>
      <c r="R310" s="28">
        <v>41836</v>
      </c>
      <c r="S310" s="24">
        <v>9.0277777777777769E-3</v>
      </c>
      <c r="T310" s="149">
        <v>1</v>
      </c>
      <c r="U310" s="149">
        <v>1</v>
      </c>
      <c r="V310" s="149">
        <v>1</v>
      </c>
      <c r="W310" s="149">
        <v>1</v>
      </c>
      <c r="X310" s="149">
        <v>1</v>
      </c>
      <c r="Y310" s="77" t="s">
        <v>725</v>
      </c>
      <c r="Z310" s="77" t="s">
        <v>296</v>
      </c>
      <c r="AB310" s="111"/>
    </row>
    <row r="311" spans="1:28" x14ac:dyDescent="0.2">
      <c r="A311" s="30">
        <v>2.2453703703703708E-2</v>
      </c>
      <c r="B311" s="30">
        <v>1.6250000000000001E-2</v>
      </c>
      <c r="C311" s="23">
        <v>1.3831018518518499E-2</v>
      </c>
      <c r="D311" s="31">
        <v>2.5034722222222222E-2</v>
      </c>
      <c r="E311" s="29">
        <v>7</v>
      </c>
      <c r="F311" s="119" t="s">
        <v>39</v>
      </c>
      <c r="G311" s="119" t="s">
        <v>23</v>
      </c>
      <c r="H311" s="96">
        <v>2.1562499999999998E-2</v>
      </c>
      <c r="I311" s="110" t="s">
        <v>403</v>
      </c>
      <c r="J311" s="27"/>
      <c r="K311" s="27"/>
      <c r="L311" s="27">
        <v>19</v>
      </c>
      <c r="M311" s="27"/>
      <c r="N311" s="26">
        <v>7.7314814814814989E-3</v>
      </c>
      <c r="O311" s="27"/>
      <c r="P311" s="27"/>
      <c r="Q311" s="107" t="s">
        <v>80</v>
      </c>
      <c r="R311" s="28">
        <v>41836</v>
      </c>
      <c r="S311" s="24">
        <v>3.472222222222222E-3</v>
      </c>
      <c r="T311" s="149">
        <v>1</v>
      </c>
      <c r="U311" s="149">
        <v>1</v>
      </c>
      <c r="V311" s="149">
        <v>1</v>
      </c>
      <c r="W311" s="149">
        <v>1</v>
      </c>
      <c r="X311" s="149">
        <v>1</v>
      </c>
      <c r="Y311" s="77" t="s">
        <v>726</v>
      </c>
      <c r="Z311" s="77" t="s">
        <v>727</v>
      </c>
      <c r="AB311" s="111"/>
    </row>
    <row r="312" spans="1:28" x14ac:dyDescent="0.2">
      <c r="A312" s="5"/>
      <c r="B312" s="5"/>
      <c r="C312" s="5"/>
      <c r="D312" s="31">
        <v>2.2465277777777778E-2</v>
      </c>
      <c r="E312" s="29">
        <v>8</v>
      </c>
      <c r="F312" s="53" t="s">
        <v>511</v>
      </c>
      <c r="G312" t="s">
        <v>30</v>
      </c>
      <c r="H312" s="96">
        <v>2.1770833333333333E-2</v>
      </c>
      <c r="I312" s="110" t="s">
        <v>403</v>
      </c>
      <c r="J312" s="27"/>
      <c r="K312" s="27"/>
      <c r="L312" s="27"/>
      <c r="M312" s="27"/>
      <c r="N312" s="26">
        <v>0</v>
      </c>
      <c r="O312" s="27"/>
      <c r="P312" s="27"/>
      <c r="Q312" s="107" t="s">
        <v>80</v>
      </c>
      <c r="R312" s="28">
        <v>41836</v>
      </c>
      <c r="S312" s="24">
        <v>6.9444444444444447E-4</v>
      </c>
      <c r="T312" s="149">
        <v>1</v>
      </c>
      <c r="U312" s="149">
        <v>1</v>
      </c>
      <c r="V312" s="149">
        <v>1</v>
      </c>
      <c r="W312" s="149">
        <v>1</v>
      </c>
      <c r="X312" s="149">
        <v>1</v>
      </c>
      <c r="Y312" s="77" t="s">
        <v>728</v>
      </c>
      <c r="Z312" s="77" t="s">
        <v>260</v>
      </c>
      <c r="AB312" s="111"/>
    </row>
    <row r="313" spans="1:28" x14ac:dyDescent="0.2">
      <c r="A313" s="30">
        <v>2.1527777777777781E-2</v>
      </c>
      <c r="B313" s="30">
        <v>1.6909722222222225E-2</v>
      </c>
      <c r="C313" s="23">
        <v>1.2962962962963001E-2</v>
      </c>
      <c r="D313" s="31">
        <v>2.4652777777777777E-2</v>
      </c>
      <c r="E313" s="29">
        <v>9</v>
      </c>
      <c r="F313" s="120" t="s">
        <v>31</v>
      </c>
      <c r="G313" s="119" t="s">
        <v>23</v>
      </c>
      <c r="H313" s="96">
        <v>2.1874999999999999E-2</v>
      </c>
      <c r="I313" s="110" t="s">
        <v>403</v>
      </c>
      <c r="J313" s="27"/>
      <c r="K313" s="27"/>
      <c r="L313" s="27">
        <v>15</v>
      </c>
      <c r="M313" s="27"/>
      <c r="N313" s="26">
        <v>8.9120370370369979E-3</v>
      </c>
      <c r="O313" s="27"/>
      <c r="P313" s="27"/>
      <c r="Q313" s="107" t="s">
        <v>80</v>
      </c>
      <c r="R313" s="28">
        <v>41836</v>
      </c>
      <c r="S313" s="24">
        <v>2.7777777777777779E-3</v>
      </c>
      <c r="T313" s="149">
        <v>1</v>
      </c>
      <c r="U313" s="149">
        <v>1</v>
      </c>
      <c r="V313" s="149">
        <v>1</v>
      </c>
      <c r="W313" s="149">
        <v>1</v>
      </c>
      <c r="X313" s="149">
        <v>1</v>
      </c>
      <c r="Y313" s="77" t="s">
        <v>729</v>
      </c>
      <c r="Z313" s="77" t="s">
        <v>730</v>
      </c>
      <c r="AB313" s="111"/>
    </row>
    <row r="314" spans="1:28" x14ac:dyDescent="0.2">
      <c r="A314" s="30"/>
      <c r="B314" s="30"/>
      <c r="C314" s="23"/>
      <c r="D314" s="31">
        <v>3.1851851851851853E-2</v>
      </c>
      <c r="E314" s="29">
        <v>10</v>
      </c>
      <c r="F314" s="53" t="s">
        <v>29</v>
      </c>
      <c r="G314" s="53" t="s">
        <v>196</v>
      </c>
      <c r="H314" s="96">
        <v>2.2129629629629631E-2</v>
      </c>
      <c r="I314" s="110" t="s">
        <v>403</v>
      </c>
      <c r="J314" s="27"/>
      <c r="K314" s="27"/>
      <c r="L314" s="27"/>
      <c r="M314" s="27"/>
      <c r="N314" s="26">
        <v>0</v>
      </c>
      <c r="O314" s="27"/>
      <c r="P314" s="27"/>
      <c r="Q314" s="107" t="s">
        <v>80</v>
      </c>
      <c r="R314" s="28">
        <v>41836</v>
      </c>
      <c r="S314" s="24">
        <v>9.7222222222222224E-3</v>
      </c>
      <c r="T314" s="149">
        <v>1</v>
      </c>
      <c r="U314" s="149">
        <v>1</v>
      </c>
      <c r="V314" s="149">
        <v>1</v>
      </c>
      <c r="W314" s="149">
        <v>1</v>
      </c>
      <c r="X314" s="149">
        <v>1</v>
      </c>
      <c r="Y314" s="77" t="s">
        <v>731</v>
      </c>
      <c r="Z314" s="77" t="s">
        <v>343</v>
      </c>
      <c r="AB314" s="111"/>
    </row>
    <row r="315" spans="1:28" x14ac:dyDescent="0.2">
      <c r="A315" s="30">
        <v>2.2731481481481481E-2</v>
      </c>
      <c r="B315" s="30">
        <v>1.7430555555555557E-2</v>
      </c>
      <c r="C315" s="23">
        <v>1.4097222222222301E-2</v>
      </c>
      <c r="D315" s="31">
        <v>2.4895833333333336E-2</v>
      </c>
      <c r="E315" s="29">
        <v>11</v>
      </c>
      <c r="F315" s="119" t="s">
        <v>45</v>
      </c>
      <c r="G315" s="119" t="s">
        <v>23</v>
      </c>
      <c r="H315" s="96">
        <v>2.2812500000000003E-2</v>
      </c>
      <c r="I315" s="110" t="s">
        <v>403</v>
      </c>
      <c r="J315" s="27"/>
      <c r="K315" s="27"/>
      <c r="L315" s="27">
        <v>17</v>
      </c>
      <c r="M315" s="27"/>
      <c r="N315" s="26">
        <v>8.7152777777777021E-3</v>
      </c>
      <c r="O315" s="27"/>
      <c r="P315" s="27"/>
      <c r="Q315" s="107" t="s">
        <v>80</v>
      </c>
      <c r="R315" s="28">
        <v>41836</v>
      </c>
      <c r="S315" s="24">
        <v>2.0833333333333333E-3</v>
      </c>
      <c r="T315" s="149">
        <v>1</v>
      </c>
      <c r="U315" s="149">
        <v>1</v>
      </c>
      <c r="V315" s="149">
        <v>1</v>
      </c>
      <c r="W315" s="149">
        <v>1</v>
      </c>
      <c r="X315" s="149">
        <v>1</v>
      </c>
      <c r="Y315" s="77" t="s">
        <v>732</v>
      </c>
      <c r="Z315" s="77" t="s">
        <v>733</v>
      </c>
      <c r="AB315" s="111"/>
    </row>
    <row r="316" spans="1:28" x14ac:dyDescent="0.2">
      <c r="A316" s="30">
        <v>2.3009259259259257E-2</v>
      </c>
      <c r="B316" s="30">
        <v>1.7557870370370373E-2</v>
      </c>
      <c r="C316" s="23">
        <v>1.43518518518519E-2</v>
      </c>
      <c r="D316" s="31">
        <v>2.4895833333333336E-2</v>
      </c>
      <c r="E316" s="29">
        <v>12</v>
      </c>
      <c r="F316" s="119" t="s">
        <v>292</v>
      </c>
      <c r="G316" s="119" t="s">
        <v>23</v>
      </c>
      <c r="H316" s="96">
        <v>2.3506944444444448E-2</v>
      </c>
      <c r="I316" s="110" t="s">
        <v>403</v>
      </c>
      <c r="J316" s="27"/>
      <c r="K316" s="27"/>
      <c r="L316" s="27">
        <v>14</v>
      </c>
      <c r="M316" s="27"/>
      <c r="N316" s="26">
        <v>9.155092592592548E-3</v>
      </c>
      <c r="O316" s="27"/>
      <c r="P316" s="27"/>
      <c r="Q316" s="107" t="s">
        <v>80</v>
      </c>
      <c r="R316" s="28">
        <v>41836</v>
      </c>
      <c r="S316" s="24">
        <v>1.3888888888888889E-3</v>
      </c>
      <c r="T316" s="149">
        <v>1</v>
      </c>
      <c r="U316" s="149">
        <v>1</v>
      </c>
      <c r="V316" s="149">
        <v>1</v>
      </c>
      <c r="W316" s="149">
        <v>1</v>
      </c>
      <c r="X316" s="149">
        <v>1</v>
      </c>
      <c r="Y316" s="77" t="s">
        <v>734</v>
      </c>
      <c r="Z316" s="77" t="s">
        <v>735</v>
      </c>
      <c r="AB316" s="111"/>
    </row>
    <row r="317" spans="1:28" x14ac:dyDescent="0.2">
      <c r="A317" s="30"/>
      <c r="B317" s="30"/>
      <c r="C317" s="23"/>
      <c r="D317" s="31">
        <v>2.9861111111111113E-2</v>
      </c>
      <c r="E317" s="29">
        <v>13</v>
      </c>
      <c r="F317" s="53" t="s">
        <v>448</v>
      </c>
      <c r="G317" s="53" t="s">
        <v>449</v>
      </c>
      <c r="H317" s="96">
        <v>2.361111111111111E-2</v>
      </c>
      <c r="I317" s="110" t="s">
        <v>403</v>
      </c>
      <c r="J317" s="27"/>
      <c r="K317" s="27"/>
      <c r="L317" s="27"/>
      <c r="M317" s="27"/>
      <c r="N317" s="26">
        <v>0</v>
      </c>
      <c r="O317" s="27"/>
      <c r="P317" s="27"/>
      <c r="Q317" s="107" t="s">
        <v>80</v>
      </c>
      <c r="R317" s="28">
        <v>41836</v>
      </c>
      <c r="S317" s="24">
        <v>6.2500000000000003E-3</v>
      </c>
      <c r="T317" s="149">
        <v>1</v>
      </c>
      <c r="U317" s="149">
        <v>1</v>
      </c>
      <c r="V317" s="149">
        <v>1</v>
      </c>
      <c r="W317" s="149">
        <v>1</v>
      </c>
      <c r="X317" s="149">
        <v>1</v>
      </c>
      <c r="Y317" s="77" t="s">
        <v>736</v>
      </c>
      <c r="Z317" s="77" t="s">
        <v>480</v>
      </c>
      <c r="AB317" s="111"/>
    </row>
    <row r="318" spans="1:28" x14ac:dyDescent="0.2">
      <c r="A318" s="30">
        <v>2.6666666666666668E-2</v>
      </c>
      <c r="B318" s="30"/>
      <c r="C318" s="23">
        <v>1.7766203703703701E-2</v>
      </c>
      <c r="D318" s="31">
        <v>3.3194444444444443E-2</v>
      </c>
      <c r="E318" s="29">
        <v>14</v>
      </c>
      <c r="F318" s="119" t="s">
        <v>738</v>
      </c>
      <c r="G318" s="119" t="s">
        <v>23</v>
      </c>
      <c r="H318" s="96">
        <v>2.4861111111111112E-2</v>
      </c>
      <c r="I318" s="110">
        <v>1</v>
      </c>
      <c r="J318" s="27"/>
      <c r="K318" s="27"/>
      <c r="L318" s="27">
        <v>20</v>
      </c>
      <c r="M318" s="27"/>
      <c r="N318" s="26">
        <v>7.0949074074074109E-3</v>
      </c>
      <c r="O318" s="27"/>
      <c r="P318" s="27"/>
      <c r="Q318" s="107" t="s">
        <v>80</v>
      </c>
      <c r="R318" s="28">
        <v>41836</v>
      </c>
      <c r="S318" s="24">
        <v>8.3333333333333332E-3</v>
      </c>
      <c r="T318" s="149">
        <v>1</v>
      </c>
      <c r="U318" s="149">
        <v>1</v>
      </c>
      <c r="V318" s="149">
        <v>1</v>
      </c>
      <c r="W318" s="149">
        <v>1</v>
      </c>
      <c r="X318" s="149">
        <v>1</v>
      </c>
      <c r="Y318" s="77" t="s">
        <v>739</v>
      </c>
      <c r="Z318" s="77" t="s">
        <v>740</v>
      </c>
      <c r="AB318" s="111"/>
    </row>
    <row r="319" spans="1:28" x14ac:dyDescent="0.2">
      <c r="A319" s="30">
        <v>4.7916666666666663E-2</v>
      </c>
      <c r="B319" s="30">
        <v>1.5405092592592593E-2</v>
      </c>
      <c r="C319" s="23">
        <v>3.7592592592594003E-2</v>
      </c>
      <c r="D319" s="31">
        <v>0</v>
      </c>
      <c r="E319" s="29">
        <v>99</v>
      </c>
      <c r="F319" s="119" t="s">
        <v>220</v>
      </c>
      <c r="G319" s="119" t="s">
        <v>23</v>
      </c>
      <c r="H319" s="96">
        <v>0</v>
      </c>
      <c r="I319" s="110" t="s">
        <v>403</v>
      </c>
      <c r="J319" s="27"/>
      <c r="K319" s="27"/>
      <c r="L319" s="27"/>
      <c r="M319" s="27"/>
      <c r="N319" s="26">
        <v>0</v>
      </c>
      <c r="O319" s="27"/>
      <c r="P319" s="27"/>
      <c r="Q319" s="107" t="s">
        <v>80</v>
      </c>
      <c r="R319" s="28">
        <v>41836</v>
      </c>
      <c r="S319" s="24">
        <v>4.8611111111111112E-3</v>
      </c>
      <c r="T319" s="149">
        <v>1</v>
      </c>
      <c r="U319" s="149">
        <v>1</v>
      </c>
      <c r="V319" s="149">
        <v>1</v>
      </c>
      <c r="W319" s="149">
        <v>1</v>
      </c>
      <c r="X319" s="149">
        <v>1</v>
      </c>
      <c r="Y319" s="77" t="s">
        <v>710</v>
      </c>
      <c r="Z319" s="77" t="s">
        <v>737</v>
      </c>
      <c r="AB319" s="111"/>
    </row>
    <row r="320" spans="1:28" x14ac:dyDescent="0.2">
      <c r="A320" s="5"/>
      <c r="B320" s="5"/>
      <c r="C320" s="5"/>
      <c r="D320" s="31">
        <v>2.3344907407407408E-2</v>
      </c>
      <c r="E320" s="29">
        <v>1</v>
      </c>
      <c r="F320" s="53" t="s">
        <v>671</v>
      </c>
      <c r="G320" t="s">
        <v>30</v>
      </c>
      <c r="H320" s="96">
        <v>1.5706018518518518E-2</v>
      </c>
      <c r="I320" s="110" t="s">
        <v>403</v>
      </c>
      <c r="J320" s="27"/>
      <c r="K320" s="27"/>
      <c r="L320" s="27"/>
      <c r="M320" s="27"/>
      <c r="N320" s="26">
        <v>0</v>
      </c>
      <c r="O320" s="27"/>
      <c r="P320" s="27"/>
      <c r="Q320" s="107" t="s">
        <v>99</v>
      </c>
      <c r="R320" s="28">
        <v>41843</v>
      </c>
      <c r="S320" s="24">
        <v>7.6388888888888886E-3</v>
      </c>
      <c r="T320" s="149">
        <v>1</v>
      </c>
      <c r="U320" s="149">
        <v>1</v>
      </c>
      <c r="V320" s="149">
        <v>1</v>
      </c>
      <c r="W320" s="149">
        <v>1</v>
      </c>
      <c r="X320" s="149">
        <v>1</v>
      </c>
      <c r="Y320" s="77" t="s">
        <v>745</v>
      </c>
      <c r="Z320" s="77" t="s">
        <v>260</v>
      </c>
      <c r="AB320" s="111"/>
    </row>
    <row r="321" spans="1:28" x14ac:dyDescent="0.2">
      <c r="A321" s="5"/>
      <c r="B321" s="5"/>
      <c r="C321" s="5"/>
      <c r="D321" s="31">
        <v>2.8738425925925928E-2</v>
      </c>
      <c r="E321" s="29">
        <v>2</v>
      </c>
      <c r="F321" s="53" t="s">
        <v>742</v>
      </c>
      <c r="G321" s="53" t="s">
        <v>205</v>
      </c>
      <c r="H321" s="96">
        <v>1.6238425925925927E-2</v>
      </c>
      <c r="I321" s="110" t="s">
        <v>403</v>
      </c>
      <c r="J321" s="27"/>
      <c r="K321" s="27"/>
      <c r="L321" s="27"/>
      <c r="M321" s="27"/>
      <c r="N321" s="26">
        <v>0</v>
      </c>
      <c r="O321" s="27"/>
      <c r="P321" s="27"/>
      <c r="Q321" s="107" t="s">
        <v>99</v>
      </c>
      <c r="R321" s="28">
        <v>41843</v>
      </c>
      <c r="S321" s="24">
        <v>1.2500000000000001E-2</v>
      </c>
      <c r="T321" s="149">
        <v>1</v>
      </c>
      <c r="U321" s="149">
        <v>1</v>
      </c>
      <c r="V321" s="149">
        <v>1</v>
      </c>
      <c r="W321" s="149">
        <v>1</v>
      </c>
      <c r="X321" s="149">
        <v>1</v>
      </c>
      <c r="Y321" s="77" t="s">
        <v>746</v>
      </c>
      <c r="Z321" s="77" t="s">
        <v>694</v>
      </c>
      <c r="AB321" s="111"/>
    </row>
    <row r="322" spans="1:28" x14ac:dyDescent="0.2">
      <c r="A322" s="5"/>
      <c r="B322" s="5"/>
      <c r="C322" s="5"/>
      <c r="D322" s="31">
        <v>2.5277777777777777E-2</v>
      </c>
      <c r="E322" s="29">
        <v>3</v>
      </c>
      <c r="F322" s="53" t="s">
        <v>743</v>
      </c>
      <c r="G322" s="53" t="s">
        <v>196</v>
      </c>
      <c r="H322" s="96">
        <v>1.6944444444444443E-2</v>
      </c>
      <c r="I322" s="110" t="s">
        <v>403</v>
      </c>
      <c r="J322" s="27"/>
      <c r="K322" s="27"/>
      <c r="L322" s="27"/>
      <c r="M322" s="27"/>
      <c r="N322" s="26">
        <v>0</v>
      </c>
      <c r="O322" s="27"/>
      <c r="P322" s="27"/>
      <c r="Q322" s="107" t="s">
        <v>99</v>
      </c>
      <c r="R322" s="28">
        <v>41843</v>
      </c>
      <c r="S322" s="24">
        <v>8.3333333333333332E-3</v>
      </c>
      <c r="T322" s="149">
        <v>1</v>
      </c>
      <c r="U322" s="149">
        <v>1</v>
      </c>
      <c r="V322" s="149">
        <v>1</v>
      </c>
      <c r="W322" s="149">
        <v>1</v>
      </c>
      <c r="X322" s="149">
        <v>1</v>
      </c>
      <c r="Y322" s="77" t="s">
        <v>584</v>
      </c>
      <c r="Z322" s="77" t="s">
        <v>343</v>
      </c>
      <c r="AB322" s="111"/>
    </row>
    <row r="323" spans="1:28" x14ac:dyDescent="0.2">
      <c r="A323" s="5"/>
      <c r="B323" s="5"/>
      <c r="C323" s="5"/>
      <c r="D323" s="31">
        <v>2.8819444444444443E-2</v>
      </c>
      <c r="E323" s="29">
        <v>4</v>
      </c>
      <c r="F323" s="53" t="s">
        <v>222</v>
      </c>
      <c r="G323" s="53" t="s">
        <v>196</v>
      </c>
      <c r="H323" s="96">
        <v>1.7013888888888943E-2</v>
      </c>
      <c r="I323" s="110" t="s">
        <v>403</v>
      </c>
      <c r="J323" s="27"/>
      <c r="K323" s="27"/>
      <c r="L323" s="27"/>
      <c r="M323" s="27"/>
      <c r="N323" s="26">
        <v>0</v>
      </c>
      <c r="O323" s="27"/>
      <c r="P323" s="27"/>
      <c r="Q323" s="107" t="s">
        <v>99</v>
      </c>
      <c r="R323" s="28">
        <v>41843</v>
      </c>
      <c r="S323" s="24">
        <v>1.18055555555555E-2</v>
      </c>
      <c r="T323" s="149">
        <v>1</v>
      </c>
      <c r="U323" s="149">
        <v>1</v>
      </c>
      <c r="V323" s="149">
        <v>1</v>
      </c>
      <c r="W323" s="149">
        <v>1</v>
      </c>
      <c r="X323" s="149">
        <v>1</v>
      </c>
      <c r="Y323" s="77" t="s">
        <v>747</v>
      </c>
      <c r="Z323" s="77" t="s">
        <v>343</v>
      </c>
      <c r="AB323" s="111"/>
    </row>
    <row r="324" spans="1:28" x14ac:dyDescent="0.2">
      <c r="A324" s="30">
        <v>4.207175925925926E-2</v>
      </c>
      <c r="B324" s="30">
        <v>1.5995370370370372E-2</v>
      </c>
      <c r="C324" s="23">
        <v>3.9120370370370403E-3</v>
      </c>
      <c r="D324" s="31">
        <v>2.6759259259259257E-2</v>
      </c>
      <c r="E324" s="29">
        <v>5</v>
      </c>
      <c r="F324" s="119" t="s">
        <v>37</v>
      </c>
      <c r="G324" s="119" t="s">
        <v>23</v>
      </c>
      <c r="H324" s="96">
        <v>1.7037037037037035E-2</v>
      </c>
      <c r="I324" s="110" t="s">
        <v>403</v>
      </c>
      <c r="J324" s="27">
        <v>20</v>
      </c>
      <c r="K324" s="27">
        <v>19</v>
      </c>
      <c r="L324" s="27"/>
      <c r="M324" s="27"/>
      <c r="N324" s="26">
        <v>1.3124999999999994E-2</v>
      </c>
      <c r="O324" s="27"/>
      <c r="P324" s="118"/>
      <c r="Q324" s="107" t="s">
        <v>99</v>
      </c>
      <c r="R324" s="28">
        <v>41843</v>
      </c>
      <c r="S324" s="24">
        <v>9.7222222222222224E-3</v>
      </c>
      <c r="T324" s="149">
        <v>1</v>
      </c>
      <c r="U324" s="149">
        <v>1</v>
      </c>
      <c r="V324" s="149">
        <v>1</v>
      </c>
      <c r="W324" s="149">
        <v>1</v>
      </c>
      <c r="X324" s="149">
        <v>1</v>
      </c>
      <c r="Y324" s="77" t="s">
        <v>748</v>
      </c>
      <c r="Z324" s="77" t="s">
        <v>749</v>
      </c>
      <c r="AB324" s="111"/>
    </row>
    <row r="325" spans="1:28" x14ac:dyDescent="0.2">
      <c r="A325" s="30"/>
      <c r="B325" s="30"/>
      <c r="C325" s="30"/>
      <c r="D325" s="31">
        <v>2.2754629629629628E-2</v>
      </c>
      <c r="E325" s="29">
        <v>6</v>
      </c>
      <c r="F325" s="53" t="s">
        <v>170</v>
      </c>
      <c r="G325" s="53" t="s">
        <v>291</v>
      </c>
      <c r="H325" s="96">
        <v>1.7199074074074071E-2</v>
      </c>
      <c r="I325" s="110" t="s">
        <v>403</v>
      </c>
      <c r="J325" s="27"/>
      <c r="K325" s="27"/>
      <c r="L325" s="27"/>
      <c r="M325" s="27"/>
      <c r="N325" s="26">
        <v>0</v>
      </c>
      <c r="O325" s="27"/>
      <c r="P325" s="27"/>
      <c r="Q325" s="107" t="s">
        <v>99</v>
      </c>
      <c r="R325" s="28">
        <v>41843</v>
      </c>
      <c r="S325" s="24">
        <v>5.5555555555555558E-3</v>
      </c>
      <c r="T325" s="149">
        <v>1</v>
      </c>
      <c r="U325" s="149">
        <v>1</v>
      </c>
      <c r="V325" s="149">
        <v>1</v>
      </c>
      <c r="W325" s="149">
        <v>1</v>
      </c>
      <c r="X325" s="149">
        <v>1</v>
      </c>
      <c r="Y325" s="77" t="s">
        <v>750</v>
      </c>
      <c r="Z325" s="77" t="s">
        <v>316</v>
      </c>
      <c r="AB325" s="111"/>
    </row>
    <row r="326" spans="1:28" x14ac:dyDescent="0.2">
      <c r="A326" s="30"/>
      <c r="B326" s="30"/>
      <c r="C326" s="30"/>
      <c r="D326" s="31">
        <v>2.0092592592592592E-2</v>
      </c>
      <c r="E326" s="29">
        <v>7</v>
      </c>
      <c r="F326" s="53" t="s">
        <v>51</v>
      </c>
      <c r="G326" s="53" t="s">
        <v>30</v>
      </c>
      <c r="H326" s="96">
        <v>1.7314814814814814E-2</v>
      </c>
      <c r="I326" s="110" t="s">
        <v>403</v>
      </c>
      <c r="J326" s="27"/>
      <c r="K326" s="27"/>
      <c r="L326" s="27"/>
      <c r="M326" s="27"/>
      <c r="N326" s="26">
        <v>0</v>
      </c>
      <c r="O326" s="27"/>
      <c r="P326" s="27"/>
      <c r="Q326" s="107" t="s">
        <v>99</v>
      </c>
      <c r="R326" s="28">
        <v>41843</v>
      </c>
      <c r="S326" s="24">
        <v>2.7777777777777779E-3</v>
      </c>
      <c r="T326" s="149">
        <v>1</v>
      </c>
      <c r="U326" s="149">
        <v>1</v>
      </c>
      <c r="V326" s="149">
        <v>1</v>
      </c>
      <c r="W326" s="149">
        <v>1</v>
      </c>
      <c r="X326" s="149">
        <v>1</v>
      </c>
      <c r="Y326" s="77" t="s">
        <v>751</v>
      </c>
      <c r="Z326" s="77" t="s">
        <v>260</v>
      </c>
      <c r="AB326" s="111"/>
    </row>
    <row r="327" spans="1:28" x14ac:dyDescent="0.2">
      <c r="A327" s="5"/>
      <c r="B327" s="5"/>
      <c r="C327" s="5"/>
      <c r="D327" s="31">
        <v>2.6354166666666668E-2</v>
      </c>
      <c r="E327" s="29">
        <v>8</v>
      </c>
      <c r="F327" s="53" t="s">
        <v>744</v>
      </c>
      <c r="G327" t="s">
        <v>30</v>
      </c>
      <c r="H327" s="96">
        <v>1.7326388888888891E-2</v>
      </c>
      <c r="I327" s="110" t="s">
        <v>403</v>
      </c>
      <c r="J327" s="27"/>
      <c r="K327" s="27"/>
      <c r="L327" s="27"/>
      <c r="M327" s="27"/>
      <c r="N327" s="26">
        <v>0</v>
      </c>
      <c r="O327" s="27"/>
      <c r="P327" s="118"/>
      <c r="Q327" s="107" t="s">
        <v>99</v>
      </c>
      <c r="R327" s="28">
        <v>41843</v>
      </c>
      <c r="S327" s="24">
        <v>9.0277777777777769E-3</v>
      </c>
      <c r="T327" s="149">
        <v>1</v>
      </c>
      <c r="U327" s="149">
        <v>1</v>
      </c>
      <c r="V327" s="149">
        <v>1</v>
      </c>
      <c r="W327" s="149">
        <v>1</v>
      </c>
      <c r="X327" s="149">
        <v>1</v>
      </c>
      <c r="Y327" s="77" t="s">
        <v>752</v>
      </c>
      <c r="Z327" s="77" t="s">
        <v>260</v>
      </c>
      <c r="AB327" s="111"/>
    </row>
    <row r="328" spans="1:28" x14ac:dyDescent="0.2">
      <c r="A328" s="30">
        <v>4.2592592592592592E-2</v>
      </c>
      <c r="B328" s="30">
        <v>1.6250000000000001E-2</v>
      </c>
      <c r="C328" s="23">
        <v>4.1550925925926E-3</v>
      </c>
      <c r="D328" s="31">
        <v>2.1574074074074075E-2</v>
      </c>
      <c r="E328" s="29">
        <v>9</v>
      </c>
      <c r="F328" s="119" t="s">
        <v>39</v>
      </c>
      <c r="G328" s="119" t="s">
        <v>23</v>
      </c>
      <c r="H328" s="96">
        <v>1.740740740740741E-2</v>
      </c>
      <c r="I328" s="110" t="s">
        <v>403</v>
      </c>
      <c r="J328" s="27">
        <v>19</v>
      </c>
      <c r="K328" s="27">
        <v>18</v>
      </c>
      <c r="L328" s="27"/>
      <c r="M328" s="27"/>
      <c r="N328" s="26">
        <v>1.3252314814814811E-2</v>
      </c>
      <c r="O328" s="27"/>
      <c r="P328" s="27"/>
      <c r="Q328" s="107" t="s">
        <v>99</v>
      </c>
      <c r="R328" s="28">
        <v>41843</v>
      </c>
      <c r="S328" s="24">
        <v>4.1666666666666666E-3</v>
      </c>
      <c r="T328" s="149">
        <v>2</v>
      </c>
      <c r="U328" s="149">
        <v>2</v>
      </c>
      <c r="V328" s="149">
        <v>1</v>
      </c>
      <c r="W328" s="149">
        <v>1</v>
      </c>
      <c r="X328" s="149">
        <v>1</v>
      </c>
      <c r="Y328" s="77" t="s">
        <v>753</v>
      </c>
      <c r="Z328" s="77" t="s">
        <v>754</v>
      </c>
      <c r="AB328" s="111"/>
    </row>
    <row r="329" spans="1:28" x14ac:dyDescent="0.2">
      <c r="A329" s="30">
        <v>4.1701388888888885E-2</v>
      </c>
      <c r="B329" s="30">
        <v>1.6192129629629629E-2</v>
      </c>
      <c r="C329" s="23">
        <v>4.09722222222222E-3</v>
      </c>
      <c r="D329" s="31">
        <v>2.4351851851851857E-2</v>
      </c>
      <c r="E329" s="29">
        <v>9</v>
      </c>
      <c r="F329" s="119" t="s">
        <v>32</v>
      </c>
      <c r="G329" s="119" t="s">
        <v>23</v>
      </c>
      <c r="H329" s="96">
        <v>1.7407407407407413E-2</v>
      </c>
      <c r="I329" s="110" t="s">
        <v>403</v>
      </c>
      <c r="J329" s="27">
        <v>19</v>
      </c>
      <c r="K329" s="27">
        <v>17</v>
      </c>
      <c r="L329" s="27"/>
      <c r="M329" s="27"/>
      <c r="N329" s="26">
        <v>1.3310185185185192E-2</v>
      </c>
      <c r="O329" s="27"/>
      <c r="P329" s="27"/>
      <c r="Q329" s="107" t="s">
        <v>99</v>
      </c>
      <c r="R329" s="28">
        <v>41843</v>
      </c>
      <c r="S329" s="24">
        <v>6.9444444444444449E-3</v>
      </c>
      <c r="T329" s="149">
        <v>2</v>
      </c>
      <c r="U329" s="149">
        <v>2</v>
      </c>
      <c r="V329" s="149">
        <v>1</v>
      </c>
      <c r="W329" s="149">
        <v>1</v>
      </c>
      <c r="X329" s="149">
        <v>1</v>
      </c>
      <c r="Y329" s="77" t="s">
        <v>753</v>
      </c>
      <c r="Z329" s="77" t="s">
        <v>755</v>
      </c>
      <c r="AB329" s="111"/>
    </row>
    <row r="330" spans="1:28" x14ac:dyDescent="0.2">
      <c r="A330" s="30"/>
      <c r="B330" s="30"/>
      <c r="C330" s="23"/>
      <c r="D330" s="31">
        <v>2.8657407407407406E-2</v>
      </c>
      <c r="E330" s="29">
        <v>11</v>
      </c>
      <c r="F330" s="53" t="s">
        <v>29</v>
      </c>
      <c r="G330" s="53" t="s">
        <v>196</v>
      </c>
      <c r="H330" s="96">
        <v>1.7546296296296296E-2</v>
      </c>
      <c r="I330" s="110" t="s">
        <v>403</v>
      </c>
      <c r="J330" s="27"/>
      <c r="K330" s="27"/>
      <c r="L330" s="27"/>
      <c r="M330" s="27"/>
      <c r="N330" s="26">
        <v>0</v>
      </c>
      <c r="O330" s="27"/>
      <c r="P330" s="27"/>
      <c r="Q330" s="107" t="s">
        <v>99</v>
      </c>
      <c r="R330" s="28">
        <v>41843</v>
      </c>
      <c r="S330" s="24">
        <v>1.1111111111111108E-2</v>
      </c>
      <c r="T330" s="149">
        <v>1</v>
      </c>
      <c r="U330" s="149">
        <v>1</v>
      </c>
      <c r="V330" s="149">
        <v>1</v>
      </c>
      <c r="W330" s="149">
        <v>1</v>
      </c>
      <c r="X330" s="149">
        <v>1</v>
      </c>
      <c r="Y330" s="77" t="s">
        <v>756</v>
      </c>
      <c r="Z330" s="77" t="s">
        <v>343</v>
      </c>
      <c r="AB330" s="111"/>
    </row>
    <row r="331" spans="1:28" x14ac:dyDescent="0.2">
      <c r="A331" s="30">
        <v>4.5648148148148153E-2</v>
      </c>
      <c r="B331" s="30">
        <v>1.7430555555555557E-2</v>
      </c>
      <c r="C331" s="23">
        <v>5.2546296296296403E-3</v>
      </c>
      <c r="D331" s="31">
        <v>1.9560185185185184E-2</v>
      </c>
      <c r="E331" s="29">
        <v>12</v>
      </c>
      <c r="F331" s="119" t="s">
        <v>45</v>
      </c>
      <c r="G331" s="119" t="s">
        <v>23</v>
      </c>
      <c r="H331" s="96">
        <v>1.8865740740740738E-2</v>
      </c>
      <c r="I331" s="110" t="s">
        <v>403</v>
      </c>
      <c r="J331" s="27">
        <v>17</v>
      </c>
      <c r="K331" s="27">
        <v>16</v>
      </c>
      <c r="L331" s="27"/>
      <c r="M331" s="27"/>
      <c r="N331" s="26">
        <v>1.3611111111111098E-2</v>
      </c>
      <c r="O331" s="27"/>
      <c r="P331" s="27"/>
      <c r="Q331" s="107" t="s">
        <v>99</v>
      </c>
      <c r="R331" s="28">
        <v>41843</v>
      </c>
      <c r="S331" s="24">
        <v>6.9444444444444447E-4</v>
      </c>
      <c r="T331" s="149">
        <v>1</v>
      </c>
      <c r="U331" s="149">
        <v>1</v>
      </c>
      <c r="V331" s="149">
        <v>1</v>
      </c>
      <c r="W331" s="149">
        <v>1</v>
      </c>
      <c r="X331" s="149">
        <v>1</v>
      </c>
      <c r="Y331" s="77" t="s">
        <v>757</v>
      </c>
      <c r="Z331" s="77" t="s">
        <v>758</v>
      </c>
      <c r="AB331" s="111"/>
    </row>
    <row r="332" spans="1:28" x14ac:dyDescent="0.2">
      <c r="A332" s="30">
        <v>4.7974537037037045E-2</v>
      </c>
      <c r="B332" s="30">
        <v>1.7557870370370373E-2</v>
      </c>
      <c r="C332" s="23">
        <v>5.37037037037035E-3</v>
      </c>
      <c r="D332" s="31">
        <v>2.2581018518518518E-2</v>
      </c>
      <c r="E332" s="29">
        <v>13</v>
      </c>
      <c r="F332" s="119" t="s">
        <v>292</v>
      </c>
      <c r="G332" s="119" t="s">
        <v>23</v>
      </c>
      <c r="H332" s="96">
        <v>1.9108796296296297E-2</v>
      </c>
      <c r="I332" s="110" t="s">
        <v>403</v>
      </c>
      <c r="J332" s="27">
        <v>16</v>
      </c>
      <c r="K332" s="27">
        <v>15</v>
      </c>
      <c r="L332" s="27"/>
      <c r="M332" s="27"/>
      <c r="N332" s="26">
        <v>1.3738425925925947E-2</v>
      </c>
      <c r="O332" s="27"/>
      <c r="P332" s="27"/>
      <c r="Q332" s="107" t="s">
        <v>99</v>
      </c>
      <c r="R332" s="28">
        <v>41843</v>
      </c>
      <c r="S332" s="24">
        <v>3.472222222222222E-3</v>
      </c>
      <c r="T332" s="149">
        <v>1</v>
      </c>
      <c r="U332" s="149">
        <v>1</v>
      </c>
      <c r="V332" s="149">
        <v>1</v>
      </c>
      <c r="W332" s="149">
        <v>1</v>
      </c>
      <c r="X332" s="149">
        <v>1</v>
      </c>
      <c r="Y332" s="77" t="s">
        <v>759</v>
      </c>
      <c r="Z332" s="77" t="s">
        <v>459</v>
      </c>
      <c r="AB332" s="111"/>
    </row>
    <row r="333" spans="1:28" x14ac:dyDescent="0.2">
      <c r="A333" s="30">
        <v>5.0115740740740738E-2</v>
      </c>
      <c r="B333" s="30">
        <v>1.7789351851851851E-2</v>
      </c>
      <c r="C333" s="23">
        <v>5.5902777777777799E-3</v>
      </c>
      <c r="D333" s="31">
        <v>2.5659722222222223E-2</v>
      </c>
      <c r="E333" s="29">
        <v>14</v>
      </c>
      <c r="F333" s="119" t="s">
        <v>33</v>
      </c>
      <c r="G333" s="119" t="s">
        <v>23</v>
      </c>
      <c r="H333" s="96">
        <v>1.9409722222222224E-2</v>
      </c>
      <c r="I333" s="110" t="s">
        <v>403</v>
      </c>
      <c r="J333" s="27">
        <v>15</v>
      </c>
      <c r="K333" s="27">
        <v>14</v>
      </c>
      <c r="L333" s="27"/>
      <c r="M333" s="27"/>
      <c r="N333" s="26">
        <v>1.3819444444444443E-2</v>
      </c>
      <c r="O333" s="27"/>
      <c r="P333" s="27"/>
      <c r="Q333" s="107" t="s">
        <v>99</v>
      </c>
      <c r="R333" s="28">
        <v>41843</v>
      </c>
      <c r="S333" s="24">
        <v>6.2500000000000003E-3</v>
      </c>
      <c r="T333" s="149">
        <v>1</v>
      </c>
      <c r="U333" s="149">
        <v>1</v>
      </c>
      <c r="V333" s="149">
        <v>1</v>
      </c>
      <c r="W333" s="149">
        <v>1</v>
      </c>
      <c r="X333" s="149">
        <v>1</v>
      </c>
      <c r="Y333" s="77" t="s">
        <v>760</v>
      </c>
      <c r="Z333" s="77" t="s">
        <v>761</v>
      </c>
      <c r="AB333" s="111"/>
    </row>
    <row r="334" spans="1:28" x14ac:dyDescent="0.2">
      <c r="A334" s="30">
        <v>5.2083333333333336E-2</v>
      </c>
      <c r="B334" s="30">
        <v>2.2037037037037036E-2</v>
      </c>
      <c r="C334" s="23">
        <v>9.5601851851851993E-3</v>
      </c>
      <c r="D334" s="31">
        <v>3.1111111111111107E-2</v>
      </c>
      <c r="E334" s="29">
        <v>15</v>
      </c>
      <c r="F334" s="119" t="s">
        <v>664</v>
      </c>
      <c r="G334" s="119" t="s">
        <v>23</v>
      </c>
      <c r="H334" s="96">
        <v>2.0694444444444442E-2</v>
      </c>
      <c r="I334" s="110">
        <v>1</v>
      </c>
      <c r="J334" s="27">
        <v>14</v>
      </c>
      <c r="K334" s="27">
        <v>20</v>
      </c>
      <c r="L334" s="27"/>
      <c r="M334" s="27"/>
      <c r="N334" s="26">
        <v>1.1134259259259243E-2</v>
      </c>
      <c r="O334" s="27"/>
      <c r="P334" s="27"/>
      <c r="Q334" s="107" t="s">
        <v>99</v>
      </c>
      <c r="R334" s="28">
        <v>41843</v>
      </c>
      <c r="S334" s="24">
        <v>1.0416666666666664E-2</v>
      </c>
      <c r="T334" s="149">
        <v>1</v>
      </c>
      <c r="U334" s="149">
        <v>1</v>
      </c>
      <c r="V334" s="149">
        <v>1</v>
      </c>
      <c r="W334" s="149">
        <v>1</v>
      </c>
      <c r="X334" s="149">
        <v>1</v>
      </c>
      <c r="Y334" s="77" t="s">
        <v>762</v>
      </c>
      <c r="Z334" s="77" t="s">
        <v>763</v>
      </c>
      <c r="AB334" s="111"/>
    </row>
    <row r="335" spans="1:28" x14ac:dyDescent="0.2">
      <c r="A335" s="30"/>
      <c r="B335" s="30"/>
      <c r="C335" s="30"/>
      <c r="D335" s="31">
        <v>2.2152777777777775E-2</v>
      </c>
      <c r="E335" s="29">
        <v>16</v>
      </c>
      <c r="F335" s="53" t="s">
        <v>168</v>
      </c>
      <c r="G335" s="53" t="s">
        <v>30</v>
      </c>
      <c r="H335" s="96">
        <v>2.0763888888888887E-2</v>
      </c>
      <c r="I335" s="110" t="s">
        <v>403</v>
      </c>
      <c r="J335" s="27"/>
      <c r="K335" s="27"/>
      <c r="L335" s="27"/>
      <c r="M335" s="27"/>
      <c r="N335" s="26">
        <v>0</v>
      </c>
      <c r="O335" s="27"/>
      <c r="P335" s="27"/>
      <c r="Q335" s="107" t="s">
        <v>99</v>
      </c>
      <c r="R335" s="28">
        <v>41843</v>
      </c>
      <c r="S335" s="24">
        <v>1.3888888888888889E-3</v>
      </c>
      <c r="T335" s="149">
        <v>1</v>
      </c>
      <c r="U335" s="149">
        <v>1</v>
      </c>
      <c r="V335" s="149">
        <v>1</v>
      </c>
      <c r="W335" s="149">
        <v>1</v>
      </c>
      <c r="X335" s="149">
        <v>1</v>
      </c>
      <c r="Y335" s="77" t="s">
        <v>764</v>
      </c>
      <c r="Z335" s="77" t="s">
        <v>260</v>
      </c>
      <c r="AB335" s="111"/>
    </row>
    <row r="336" spans="1:28" x14ac:dyDescent="0.2">
      <c r="A336" s="5"/>
      <c r="B336" s="5"/>
      <c r="C336" s="5"/>
      <c r="D336" s="31">
        <v>2.3414351851851853E-2</v>
      </c>
      <c r="E336" s="29">
        <v>17</v>
      </c>
      <c r="F336" s="53" t="s">
        <v>667</v>
      </c>
      <c r="G336" s="53" t="s">
        <v>28</v>
      </c>
      <c r="H336" s="96">
        <v>2.133101851851852E-2</v>
      </c>
      <c r="I336" s="110" t="s">
        <v>403</v>
      </c>
      <c r="J336" s="27"/>
      <c r="K336" s="27"/>
      <c r="L336" s="27"/>
      <c r="M336" s="27"/>
      <c r="N336" s="26">
        <v>0</v>
      </c>
      <c r="O336" s="27"/>
      <c r="P336" s="27"/>
      <c r="Q336" s="107" t="s">
        <v>99</v>
      </c>
      <c r="R336" s="28">
        <v>41843</v>
      </c>
      <c r="S336" s="24">
        <v>2.0833333333333333E-3</v>
      </c>
      <c r="T336" s="149">
        <v>1</v>
      </c>
      <c r="U336" s="149">
        <v>1</v>
      </c>
      <c r="V336" s="149">
        <v>1</v>
      </c>
      <c r="W336" s="149">
        <v>1</v>
      </c>
      <c r="X336" s="149">
        <v>1</v>
      </c>
      <c r="Y336" s="77" t="s">
        <v>765</v>
      </c>
      <c r="Z336" s="77" t="s">
        <v>262</v>
      </c>
      <c r="AB336" s="111"/>
    </row>
    <row r="337" spans="1:28" x14ac:dyDescent="0.2">
      <c r="A337" s="30"/>
      <c r="B337" s="30"/>
      <c r="C337" s="30"/>
      <c r="D337" s="31">
        <v>2.2731481481481481E-2</v>
      </c>
      <c r="E337" s="29">
        <v>1</v>
      </c>
      <c r="F337" s="53" t="s">
        <v>160</v>
      </c>
      <c r="G337" s="53" t="s">
        <v>196</v>
      </c>
      <c r="H337" s="96">
        <v>1.4398148148148148E-2</v>
      </c>
      <c r="I337" s="110" t="s">
        <v>403</v>
      </c>
      <c r="J337" s="27"/>
      <c r="K337" s="27"/>
      <c r="L337" s="27"/>
      <c r="M337" s="27"/>
      <c r="N337" s="26">
        <v>0</v>
      </c>
      <c r="O337" s="27"/>
      <c r="P337" s="27"/>
      <c r="Q337" s="107" t="s">
        <v>99</v>
      </c>
      <c r="R337" s="28">
        <v>41850</v>
      </c>
      <c r="S337" s="24">
        <v>8.3333333333333332E-3</v>
      </c>
      <c r="T337" s="149">
        <v>1</v>
      </c>
      <c r="U337" s="149">
        <v>1</v>
      </c>
      <c r="V337" s="149">
        <v>1</v>
      </c>
      <c r="W337" s="149">
        <v>1</v>
      </c>
      <c r="X337" s="149">
        <v>1</v>
      </c>
      <c r="Y337" s="77" t="s">
        <v>775</v>
      </c>
      <c r="Z337" s="77" t="s">
        <v>343</v>
      </c>
      <c r="AB337" s="111"/>
    </row>
    <row r="338" spans="1:28" x14ac:dyDescent="0.2">
      <c r="A338" s="5"/>
      <c r="B338" s="5"/>
      <c r="C338" s="5"/>
      <c r="D338" s="31">
        <v>1.8298611111111113E-2</v>
      </c>
      <c r="E338" s="29">
        <v>2</v>
      </c>
      <c r="F338" s="53" t="s">
        <v>767</v>
      </c>
      <c r="G338" s="53" t="s">
        <v>768</v>
      </c>
      <c r="H338" s="96">
        <v>1.4826388888888891E-2</v>
      </c>
      <c r="I338" s="110" t="s">
        <v>403</v>
      </c>
      <c r="J338" s="27"/>
      <c r="K338" s="27"/>
      <c r="L338" s="27"/>
      <c r="M338" s="27"/>
      <c r="N338" s="26">
        <v>0</v>
      </c>
      <c r="O338" s="27"/>
      <c r="P338" s="27"/>
      <c r="Q338" s="107" t="s">
        <v>99</v>
      </c>
      <c r="R338" s="28">
        <v>41850</v>
      </c>
      <c r="S338" s="24">
        <v>3.472222222222222E-3</v>
      </c>
      <c r="T338" s="149">
        <v>1</v>
      </c>
      <c r="U338" s="149">
        <v>1</v>
      </c>
      <c r="V338" s="149">
        <v>1</v>
      </c>
      <c r="W338" s="149">
        <v>1</v>
      </c>
      <c r="X338" s="149">
        <v>1</v>
      </c>
      <c r="Y338" s="77" t="s">
        <v>776</v>
      </c>
      <c r="Z338" s="77" t="s">
        <v>777</v>
      </c>
      <c r="AB338" s="111"/>
    </row>
    <row r="339" spans="1:28" x14ac:dyDescent="0.2">
      <c r="A339" s="30"/>
      <c r="B339" s="30"/>
      <c r="C339" s="30"/>
      <c r="D339" s="31">
        <v>2.8888888888888891E-2</v>
      </c>
      <c r="E339" s="29">
        <v>3</v>
      </c>
      <c r="F339" s="53" t="s">
        <v>57</v>
      </c>
      <c r="G339" s="147" t="s">
        <v>290</v>
      </c>
      <c r="H339" s="96">
        <v>1.5000000000000091E-2</v>
      </c>
      <c r="I339" s="110" t="s">
        <v>403</v>
      </c>
      <c r="J339" s="27"/>
      <c r="K339" s="27"/>
      <c r="L339" s="27"/>
      <c r="M339" s="27"/>
      <c r="N339" s="26">
        <v>0</v>
      </c>
      <c r="O339" s="27"/>
      <c r="P339" s="118"/>
      <c r="Q339" s="107" t="s">
        <v>99</v>
      </c>
      <c r="R339" s="28">
        <v>41850</v>
      </c>
      <c r="S339" s="24">
        <v>1.38888888888888E-2</v>
      </c>
      <c r="T339" s="149">
        <v>1</v>
      </c>
      <c r="U339" s="149">
        <v>1</v>
      </c>
      <c r="V339" s="149">
        <v>1</v>
      </c>
      <c r="W339" s="149">
        <v>1</v>
      </c>
      <c r="X339" s="149">
        <v>1</v>
      </c>
      <c r="Y339" s="77" t="s">
        <v>778</v>
      </c>
      <c r="Z339" s="77" t="s">
        <v>305</v>
      </c>
      <c r="AB339" s="111"/>
    </row>
    <row r="340" spans="1:28" x14ac:dyDescent="0.2">
      <c r="A340" s="5"/>
      <c r="B340" s="5"/>
      <c r="C340" s="5"/>
      <c r="D340" s="31">
        <v>1.9282407407407408E-2</v>
      </c>
      <c r="E340" s="29">
        <v>4</v>
      </c>
      <c r="F340" s="53" t="s">
        <v>769</v>
      </c>
      <c r="G340" s="53" t="s">
        <v>196</v>
      </c>
      <c r="H340" s="96">
        <v>1.5115740740740742E-2</v>
      </c>
      <c r="I340" s="110" t="s">
        <v>403</v>
      </c>
      <c r="J340" s="27"/>
      <c r="K340" s="27"/>
      <c r="L340" s="27"/>
      <c r="M340" s="27"/>
      <c r="N340" s="26">
        <v>0</v>
      </c>
      <c r="O340" s="27"/>
      <c r="P340" s="27"/>
      <c r="Q340" s="107" t="s">
        <v>99</v>
      </c>
      <c r="R340" s="28">
        <v>41850</v>
      </c>
      <c r="S340" s="24">
        <v>4.1666666666666666E-3</v>
      </c>
      <c r="T340" s="149">
        <v>1</v>
      </c>
      <c r="U340" s="149">
        <v>1</v>
      </c>
      <c r="V340" s="149">
        <v>1</v>
      </c>
      <c r="W340" s="149">
        <v>1</v>
      </c>
      <c r="X340" s="149">
        <v>1</v>
      </c>
      <c r="Y340" s="77" t="s">
        <v>779</v>
      </c>
      <c r="Z340" s="77" t="s">
        <v>343</v>
      </c>
      <c r="AB340" s="111"/>
    </row>
    <row r="341" spans="1:28" x14ac:dyDescent="0.2">
      <c r="A341" s="30">
        <v>3.8506944444444448E-2</v>
      </c>
      <c r="B341" s="30">
        <v>1.5208333333333332E-2</v>
      </c>
      <c r="C341" s="23">
        <v>3.1828703703703199E-3</v>
      </c>
      <c r="D341" s="31">
        <v>3.3935185185185186E-2</v>
      </c>
      <c r="E341" s="29">
        <v>5</v>
      </c>
      <c r="F341" s="119" t="s">
        <v>43</v>
      </c>
      <c r="G341" s="119" t="s">
        <v>23</v>
      </c>
      <c r="H341" s="96">
        <v>1.5185185185185187E-2</v>
      </c>
      <c r="I341" s="110">
        <v>1</v>
      </c>
      <c r="J341" s="27">
        <v>20</v>
      </c>
      <c r="K341" s="27">
        <v>19</v>
      </c>
      <c r="L341" s="27"/>
      <c r="M341" s="27"/>
      <c r="N341" s="26">
        <v>1.2002314814814867E-2</v>
      </c>
      <c r="O341" s="27"/>
      <c r="P341" s="118"/>
      <c r="Q341" s="107" t="s">
        <v>99</v>
      </c>
      <c r="R341" s="28">
        <v>41850</v>
      </c>
      <c r="S341" s="24">
        <v>1.8749999999999999E-2</v>
      </c>
      <c r="T341" s="149">
        <v>1</v>
      </c>
      <c r="U341" s="149">
        <v>1</v>
      </c>
      <c r="V341" s="149">
        <v>1</v>
      </c>
      <c r="W341" s="149">
        <v>1</v>
      </c>
      <c r="X341" s="149">
        <v>1</v>
      </c>
      <c r="Y341" s="77" t="s">
        <v>780</v>
      </c>
      <c r="Z341" s="77" t="s">
        <v>781</v>
      </c>
      <c r="AB341" s="111"/>
    </row>
    <row r="342" spans="1:28" x14ac:dyDescent="0.2">
      <c r="A342" s="5"/>
      <c r="B342" s="5"/>
      <c r="C342" s="5"/>
      <c r="D342" s="31">
        <v>1.741898148148148E-2</v>
      </c>
      <c r="E342" s="29">
        <v>6</v>
      </c>
      <c r="F342" s="53" t="s">
        <v>671</v>
      </c>
      <c r="G342" t="s">
        <v>30</v>
      </c>
      <c r="H342" s="96">
        <v>1.5335648148148147E-2</v>
      </c>
      <c r="I342" s="110" t="s">
        <v>403</v>
      </c>
      <c r="J342" s="27"/>
      <c r="K342" s="27"/>
      <c r="L342" s="27"/>
      <c r="M342" s="27"/>
      <c r="N342" s="26">
        <v>0</v>
      </c>
      <c r="O342" s="27"/>
      <c r="P342" s="27"/>
      <c r="Q342" s="107" t="s">
        <v>99</v>
      </c>
      <c r="R342" s="28">
        <v>41850</v>
      </c>
      <c r="S342" s="24">
        <v>2.0833333333333333E-3</v>
      </c>
      <c r="T342" s="149">
        <v>1</v>
      </c>
      <c r="U342" s="149">
        <v>1</v>
      </c>
      <c r="V342" s="149">
        <v>1</v>
      </c>
      <c r="W342" s="149">
        <v>1</v>
      </c>
      <c r="X342" s="149">
        <v>1</v>
      </c>
      <c r="Y342" s="77" t="s">
        <v>782</v>
      </c>
      <c r="Z342" s="77" t="s">
        <v>260</v>
      </c>
      <c r="AB342" s="111"/>
    </row>
    <row r="343" spans="1:28" x14ac:dyDescent="0.2">
      <c r="A343" s="5"/>
      <c r="B343" s="5"/>
      <c r="C343" s="5"/>
      <c r="D343" s="31">
        <v>3.7627314814814815E-2</v>
      </c>
      <c r="E343" s="29">
        <v>7</v>
      </c>
      <c r="F343" s="53" t="s">
        <v>744</v>
      </c>
      <c r="G343" t="s">
        <v>30</v>
      </c>
      <c r="H343" s="96">
        <v>1.5405092592592616E-2</v>
      </c>
      <c r="I343" s="110" t="s">
        <v>403</v>
      </c>
      <c r="J343" s="27"/>
      <c r="K343" s="27"/>
      <c r="L343" s="27"/>
      <c r="M343" s="27"/>
      <c r="N343" s="26">
        <v>0</v>
      </c>
      <c r="O343" s="27"/>
      <c r="P343" s="118"/>
      <c r="Q343" s="107" t="s">
        <v>99</v>
      </c>
      <c r="R343" s="28">
        <v>41850</v>
      </c>
      <c r="S343" s="24">
        <v>2.2222222222222199E-2</v>
      </c>
      <c r="T343" s="149">
        <v>1</v>
      </c>
      <c r="U343" s="149">
        <v>1</v>
      </c>
      <c r="V343" s="149">
        <v>1</v>
      </c>
      <c r="W343" s="149">
        <v>1</v>
      </c>
      <c r="X343" s="149">
        <v>1</v>
      </c>
      <c r="Y343" s="77" t="s">
        <v>783</v>
      </c>
      <c r="Z343" s="77" t="s">
        <v>260</v>
      </c>
      <c r="AB343" s="111"/>
    </row>
    <row r="344" spans="1:28" x14ac:dyDescent="0.2">
      <c r="A344" s="5"/>
      <c r="B344" s="5"/>
      <c r="C344" s="5"/>
      <c r="D344" s="31">
        <v>3.9861111111111111E-2</v>
      </c>
      <c r="E344" s="29">
        <v>8</v>
      </c>
      <c r="F344" s="53" t="s">
        <v>211</v>
      </c>
      <c r="G344" s="53" t="s">
        <v>34</v>
      </c>
      <c r="H344" s="96">
        <v>1.5555555555555611E-2</v>
      </c>
      <c r="I344" s="110" t="s">
        <v>403</v>
      </c>
      <c r="J344" s="27"/>
      <c r="K344" s="27"/>
      <c r="L344" s="27"/>
      <c r="M344" s="27"/>
      <c r="N344" s="26">
        <v>0</v>
      </c>
      <c r="O344" s="27"/>
      <c r="P344" s="118"/>
      <c r="Q344" s="107" t="s">
        <v>99</v>
      </c>
      <c r="R344" s="28">
        <v>41850</v>
      </c>
      <c r="S344" s="24">
        <v>2.43055555555555E-2</v>
      </c>
      <c r="T344" s="149">
        <v>1</v>
      </c>
      <c r="U344" s="149">
        <v>1</v>
      </c>
      <c r="V344" s="149">
        <v>1</v>
      </c>
      <c r="W344" s="149">
        <v>1</v>
      </c>
      <c r="X344" s="149">
        <v>1</v>
      </c>
      <c r="Y344" s="77" t="s">
        <v>784</v>
      </c>
      <c r="Z344" s="77" t="s">
        <v>296</v>
      </c>
      <c r="AB344" s="111"/>
    </row>
    <row r="345" spans="1:28" x14ac:dyDescent="0.2">
      <c r="A345" s="30"/>
      <c r="B345" s="30"/>
      <c r="C345" s="23"/>
      <c r="D345" s="31">
        <v>3.8530092592592595E-2</v>
      </c>
      <c r="E345" s="29">
        <v>9</v>
      </c>
      <c r="F345" s="53" t="s">
        <v>180</v>
      </c>
      <c r="G345" s="53" t="s">
        <v>34</v>
      </c>
      <c r="H345" s="96">
        <v>1.5613425925925996E-2</v>
      </c>
      <c r="I345" s="110" t="s">
        <v>403</v>
      </c>
      <c r="J345" s="27"/>
      <c r="K345" s="27"/>
      <c r="L345" s="27"/>
      <c r="M345" s="27"/>
      <c r="N345" s="26">
        <v>0</v>
      </c>
      <c r="O345" s="27"/>
      <c r="P345" s="118"/>
      <c r="Q345" s="107" t="s">
        <v>99</v>
      </c>
      <c r="R345" s="28">
        <v>41850</v>
      </c>
      <c r="S345" s="24">
        <v>2.2916666666666599E-2</v>
      </c>
      <c r="T345" s="149">
        <v>1</v>
      </c>
      <c r="U345" s="149">
        <v>1</v>
      </c>
      <c r="V345" s="149">
        <v>1</v>
      </c>
      <c r="W345" s="149">
        <v>1</v>
      </c>
      <c r="X345" s="149">
        <v>1</v>
      </c>
      <c r="Y345" s="77" t="s">
        <v>785</v>
      </c>
      <c r="Z345" s="77" t="s">
        <v>296</v>
      </c>
      <c r="AB345" s="111"/>
    </row>
    <row r="346" spans="1:28" x14ac:dyDescent="0.2">
      <c r="A346" s="5"/>
      <c r="B346" s="5"/>
      <c r="C346" s="5"/>
      <c r="D346" s="31">
        <v>3.5092592592592592E-2</v>
      </c>
      <c r="E346" s="29">
        <v>10</v>
      </c>
      <c r="F346" s="53" t="s">
        <v>189</v>
      </c>
      <c r="G346" s="53" t="s">
        <v>287</v>
      </c>
      <c r="H346" s="96">
        <v>1.5648148148148192E-2</v>
      </c>
      <c r="I346" s="110" t="s">
        <v>403</v>
      </c>
      <c r="J346" s="27"/>
      <c r="K346" s="27"/>
      <c r="L346" s="27"/>
      <c r="M346" s="27"/>
      <c r="N346" s="26">
        <v>0</v>
      </c>
      <c r="O346" s="27"/>
      <c r="P346" s="118"/>
      <c r="Q346" s="107" t="s">
        <v>99</v>
      </c>
      <c r="R346" s="28">
        <v>41850</v>
      </c>
      <c r="S346" s="24">
        <v>1.94444444444444E-2</v>
      </c>
      <c r="T346" s="149">
        <v>1</v>
      </c>
      <c r="U346" s="149">
        <v>1</v>
      </c>
      <c r="V346" s="149">
        <v>1</v>
      </c>
      <c r="W346" s="149">
        <v>1</v>
      </c>
      <c r="X346" s="149">
        <v>1</v>
      </c>
      <c r="Y346" s="77" t="s">
        <v>786</v>
      </c>
      <c r="Z346" s="77" t="s">
        <v>301</v>
      </c>
      <c r="AB346" s="111"/>
    </row>
    <row r="347" spans="1:28" x14ac:dyDescent="0.2">
      <c r="A347" s="5"/>
      <c r="B347" s="5"/>
      <c r="C347" s="5"/>
      <c r="D347" s="31">
        <v>2.0532407407407405E-2</v>
      </c>
      <c r="E347" s="29">
        <v>11</v>
      </c>
      <c r="F347" s="53" t="s">
        <v>514</v>
      </c>
      <c r="G347" s="53" t="s">
        <v>196</v>
      </c>
      <c r="H347" s="96">
        <v>1.5671296296296294E-2</v>
      </c>
      <c r="I347" s="110" t="s">
        <v>403</v>
      </c>
      <c r="J347" s="27"/>
      <c r="K347" s="27"/>
      <c r="L347" s="27"/>
      <c r="M347" s="27"/>
      <c r="N347" s="26">
        <v>0</v>
      </c>
      <c r="O347" s="27"/>
      <c r="P347" s="27"/>
      <c r="Q347" s="107" t="s">
        <v>99</v>
      </c>
      <c r="R347" s="28">
        <v>41850</v>
      </c>
      <c r="S347" s="24">
        <v>4.8611111111111112E-3</v>
      </c>
      <c r="T347" s="149">
        <v>1</v>
      </c>
      <c r="U347" s="149">
        <v>1</v>
      </c>
      <c r="V347" s="149">
        <v>1</v>
      </c>
      <c r="W347" s="149">
        <v>1</v>
      </c>
      <c r="X347" s="149">
        <v>1</v>
      </c>
      <c r="Y347" s="77" t="s">
        <v>787</v>
      </c>
      <c r="Z347" s="77" t="s">
        <v>343</v>
      </c>
      <c r="AB347" s="111"/>
    </row>
    <row r="348" spans="1:28" x14ac:dyDescent="0.2">
      <c r="A348" s="30"/>
      <c r="B348" s="30"/>
      <c r="C348" s="30"/>
      <c r="D348" s="31">
        <v>2.8310185185185185E-2</v>
      </c>
      <c r="E348" s="29">
        <v>12</v>
      </c>
      <c r="F348" s="53" t="s">
        <v>164</v>
      </c>
      <c r="G348" s="53" t="s">
        <v>30</v>
      </c>
      <c r="H348" s="96">
        <v>1.5810185185185184E-2</v>
      </c>
      <c r="I348" s="110" t="s">
        <v>403</v>
      </c>
      <c r="J348" s="27"/>
      <c r="K348" s="27"/>
      <c r="L348" s="27"/>
      <c r="M348" s="27"/>
      <c r="N348" s="26">
        <v>0</v>
      </c>
      <c r="O348" s="27"/>
      <c r="P348" s="27"/>
      <c r="Q348" s="107" t="s">
        <v>99</v>
      </c>
      <c r="R348" s="28">
        <v>41850</v>
      </c>
      <c r="S348" s="24">
        <v>1.2500000000000001E-2</v>
      </c>
      <c r="T348" s="149">
        <v>1</v>
      </c>
      <c r="U348" s="149">
        <v>1</v>
      </c>
      <c r="V348" s="149">
        <v>1</v>
      </c>
      <c r="W348" s="149">
        <v>1</v>
      </c>
      <c r="X348" s="149">
        <v>1</v>
      </c>
      <c r="Y348" s="77" t="s">
        <v>788</v>
      </c>
      <c r="Z348" s="77" t="s">
        <v>260</v>
      </c>
      <c r="AB348" s="111"/>
    </row>
    <row r="349" spans="1:28" x14ac:dyDescent="0.2">
      <c r="A349" s="5"/>
      <c r="B349" s="5"/>
      <c r="C349" s="5"/>
      <c r="D349" s="31">
        <v>3.1863425925925927E-2</v>
      </c>
      <c r="E349" s="29">
        <v>13</v>
      </c>
      <c r="F349" s="53" t="s">
        <v>742</v>
      </c>
      <c r="G349" s="53" t="s">
        <v>196</v>
      </c>
      <c r="H349" s="96">
        <v>1.5891203703703727E-2</v>
      </c>
      <c r="I349" s="110" t="s">
        <v>403</v>
      </c>
      <c r="J349" s="27"/>
      <c r="K349" s="27"/>
      <c r="L349" s="27"/>
      <c r="M349" s="27"/>
      <c r="N349" s="26">
        <v>0</v>
      </c>
      <c r="O349" s="27"/>
      <c r="P349" s="118"/>
      <c r="Q349" s="107" t="s">
        <v>99</v>
      </c>
      <c r="R349" s="28">
        <v>41850</v>
      </c>
      <c r="S349" s="24">
        <v>1.59722222222222E-2</v>
      </c>
      <c r="T349" s="149">
        <v>1</v>
      </c>
      <c r="U349" s="149">
        <v>1</v>
      </c>
      <c r="V349" s="149">
        <v>1</v>
      </c>
      <c r="W349" s="149">
        <v>1</v>
      </c>
      <c r="X349" s="149">
        <v>1</v>
      </c>
      <c r="Y349" s="77" t="s">
        <v>789</v>
      </c>
      <c r="Z349" s="77" t="s">
        <v>343</v>
      </c>
      <c r="AB349" s="111"/>
    </row>
    <row r="350" spans="1:28" x14ac:dyDescent="0.2">
      <c r="A350" s="5"/>
      <c r="B350" s="5"/>
      <c r="C350" s="5"/>
      <c r="D350" s="31">
        <v>3.7453703703703704E-2</v>
      </c>
      <c r="E350" s="29">
        <v>14</v>
      </c>
      <c r="F350" s="53" t="s">
        <v>193</v>
      </c>
      <c r="G350" s="53" t="s">
        <v>34</v>
      </c>
      <c r="H350" s="96">
        <v>1.5925925925926003E-2</v>
      </c>
      <c r="I350" s="110" t="s">
        <v>403</v>
      </c>
      <c r="J350" s="27"/>
      <c r="K350" s="27"/>
      <c r="L350" s="27"/>
      <c r="M350" s="27"/>
      <c r="N350" s="26">
        <v>0</v>
      </c>
      <c r="O350" s="27"/>
      <c r="P350" s="118"/>
      <c r="Q350" s="107" t="s">
        <v>99</v>
      </c>
      <c r="R350" s="28">
        <v>41850</v>
      </c>
      <c r="S350" s="24">
        <v>2.1527777777777701E-2</v>
      </c>
      <c r="T350" s="149">
        <v>1</v>
      </c>
      <c r="U350" s="149">
        <v>1</v>
      </c>
      <c r="V350" s="149">
        <v>1</v>
      </c>
      <c r="W350" s="149">
        <v>1</v>
      </c>
      <c r="X350" s="149">
        <v>1</v>
      </c>
      <c r="Y350" s="77" t="s">
        <v>790</v>
      </c>
      <c r="Z350" s="77" t="s">
        <v>296</v>
      </c>
      <c r="AB350" s="111"/>
    </row>
    <row r="351" spans="1:28" x14ac:dyDescent="0.2">
      <c r="A351" s="5"/>
      <c r="B351" s="5"/>
      <c r="C351" s="5"/>
      <c r="D351" s="31">
        <v>3.6215277777777777E-2</v>
      </c>
      <c r="E351" s="29">
        <v>15</v>
      </c>
      <c r="F351" s="53" t="s">
        <v>230</v>
      </c>
      <c r="G351" s="53" t="s">
        <v>26</v>
      </c>
      <c r="H351" s="96">
        <v>1.6076388888888977E-2</v>
      </c>
      <c r="I351" s="110" t="s">
        <v>403</v>
      </c>
      <c r="J351" s="27"/>
      <c r="K351" s="27"/>
      <c r="L351" s="27"/>
      <c r="M351" s="27"/>
      <c r="N351" s="26">
        <v>0</v>
      </c>
      <c r="O351" s="27"/>
      <c r="P351" s="118"/>
      <c r="Q351" s="107" t="s">
        <v>99</v>
      </c>
      <c r="R351" s="28">
        <v>41850</v>
      </c>
      <c r="S351" s="24">
        <v>2.01388888888888E-2</v>
      </c>
      <c r="T351" s="149">
        <v>1</v>
      </c>
      <c r="U351" s="149">
        <v>1</v>
      </c>
      <c r="V351" s="149">
        <v>1</v>
      </c>
      <c r="W351" s="149">
        <v>1</v>
      </c>
      <c r="X351" s="149">
        <v>1</v>
      </c>
      <c r="Y351" s="77" t="s">
        <v>791</v>
      </c>
      <c r="Z351" s="77" t="s">
        <v>555</v>
      </c>
      <c r="AB351" s="111"/>
    </row>
    <row r="352" spans="1:28" x14ac:dyDescent="0.2">
      <c r="A352" s="5"/>
      <c r="B352" s="5"/>
      <c r="C352" s="5"/>
      <c r="D352" s="31">
        <v>3.6932870370370366E-2</v>
      </c>
      <c r="E352" s="29">
        <v>16</v>
      </c>
      <c r="F352" s="53" t="s">
        <v>743</v>
      </c>
      <c r="G352" s="53" t="s">
        <v>196</v>
      </c>
      <c r="H352" s="96">
        <v>1.6099537037037065E-2</v>
      </c>
      <c r="I352" s="110" t="s">
        <v>403</v>
      </c>
      <c r="J352" s="27"/>
      <c r="K352" s="27"/>
      <c r="L352" s="27"/>
      <c r="M352" s="27"/>
      <c r="N352" s="26">
        <v>0</v>
      </c>
      <c r="O352" s="27"/>
      <c r="P352" s="118"/>
      <c r="Q352" s="107" t="s">
        <v>99</v>
      </c>
      <c r="R352" s="28">
        <v>41850</v>
      </c>
      <c r="S352" s="24">
        <v>2.0833333333333301E-2</v>
      </c>
      <c r="T352" s="149">
        <v>1</v>
      </c>
      <c r="U352" s="149">
        <v>1</v>
      </c>
      <c r="V352" s="149">
        <v>1</v>
      </c>
      <c r="W352" s="149">
        <v>1</v>
      </c>
      <c r="X352" s="149">
        <v>1</v>
      </c>
      <c r="Y352" s="77" t="s">
        <v>792</v>
      </c>
      <c r="Z352" s="77" t="s">
        <v>343</v>
      </c>
      <c r="AB352" s="111"/>
    </row>
    <row r="353" spans="1:28" x14ac:dyDescent="0.2">
      <c r="A353" s="5"/>
      <c r="B353" s="5"/>
      <c r="C353" s="5"/>
      <c r="D353" s="31">
        <v>2.3877314814814813E-2</v>
      </c>
      <c r="E353" s="29">
        <v>17</v>
      </c>
      <c r="F353" s="53" t="s">
        <v>819</v>
      </c>
      <c r="G353" s="53" t="s">
        <v>770</v>
      </c>
      <c r="H353" s="96">
        <v>1.6238425925925924E-2</v>
      </c>
      <c r="I353" s="110" t="s">
        <v>403</v>
      </c>
      <c r="J353" s="27"/>
      <c r="K353" s="27"/>
      <c r="L353" s="27"/>
      <c r="M353" s="27"/>
      <c r="N353" s="26">
        <v>0</v>
      </c>
      <c r="O353" s="27"/>
      <c r="P353" s="27"/>
      <c r="Q353" s="107" t="s">
        <v>99</v>
      </c>
      <c r="R353" s="28">
        <v>41850</v>
      </c>
      <c r="S353" s="24">
        <v>7.6388888888888886E-3</v>
      </c>
      <c r="T353" s="149">
        <v>1</v>
      </c>
      <c r="U353" s="149">
        <v>1</v>
      </c>
      <c r="V353" s="149">
        <v>1</v>
      </c>
      <c r="W353" s="149">
        <v>1</v>
      </c>
      <c r="X353" s="149">
        <v>1</v>
      </c>
      <c r="Y353" s="77" t="s">
        <v>793</v>
      </c>
      <c r="Z353" s="77" t="s">
        <v>794</v>
      </c>
      <c r="AB353" s="111"/>
    </row>
    <row r="354" spans="1:28" x14ac:dyDescent="0.2">
      <c r="A354" s="30"/>
      <c r="B354" s="30"/>
      <c r="C354" s="23"/>
      <c r="D354" s="31">
        <v>4.1400462962962965E-2</v>
      </c>
      <c r="E354" s="29">
        <v>18</v>
      </c>
      <c r="F354" s="53" t="s">
        <v>29</v>
      </c>
      <c r="G354" s="53" t="s">
        <v>196</v>
      </c>
      <c r="H354" s="96">
        <v>1.6400462962962964E-2</v>
      </c>
      <c r="I354" s="110" t="s">
        <v>403</v>
      </c>
      <c r="J354" s="27"/>
      <c r="K354" s="27"/>
      <c r="L354" s="27"/>
      <c r="M354" s="27"/>
      <c r="N354" s="26">
        <v>0</v>
      </c>
      <c r="O354" s="27"/>
      <c r="P354" s="118"/>
      <c r="Q354" s="107" t="s">
        <v>99</v>
      </c>
      <c r="R354" s="28">
        <v>41850</v>
      </c>
      <c r="S354" s="24">
        <v>2.5000000000000001E-2</v>
      </c>
      <c r="T354" s="149">
        <v>1</v>
      </c>
      <c r="U354" s="149">
        <v>1</v>
      </c>
      <c r="V354" s="149">
        <v>1</v>
      </c>
      <c r="W354" s="149">
        <v>1</v>
      </c>
      <c r="X354" s="149">
        <v>1</v>
      </c>
      <c r="Y354" s="77" t="s">
        <v>795</v>
      </c>
      <c r="Z354" s="77" t="s">
        <v>343</v>
      </c>
      <c r="AB354" s="111"/>
    </row>
    <row r="355" spans="1:28" x14ac:dyDescent="0.2">
      <c r="A355" s="30"/>
      <c r="B355" s="30"/>
      <c r="C355" s="23"/>
      <c r="D355" s="31">
        <v>2.6875E-2</v>
      </c>
      <c r="E355" s="29">
        <v>19</v>
      </c>
      <c r="F355" s="53" t="s">
        <v>513</v>
      </c>
      <c r="G355" t="s">
        <v>30</v>
      </c>
      <c r="H355" s="96">
        <v>1.6458333333333335E-2</v>
      </c>
      <c r="I355" s="110" t="s">
        <v>403</v>
      </c>
      <c r="J355" s="27"/>
      <c r="K355" s="27"/>
      <c r="L355" s="27"/>
      <c r="M355" s="27"/>
      <c r="N355" s="26">
        <v>0</v>
      </c>
      <c r="O355" s="27"/>
      <c r="P355" s="27"/>
      <c r="Q355" s="107" t="s">
        <v>99</v>
      </c>
      <c r="R355" s="28">
        <v>41850</v>
      </c>
      <c r="S355" s="24">
        <v>1.0416666666666664E-2</v>
      </c>
      <c r="T355" s="149">
        <v>1</v>
      </c>
      <c r="U355" s="149">
        <v>1</v>
      </c>
      <c r="V355" s="149">
        <v>1</v>
      </c>
      <c r="W355" s="149">
        <v>1</v>
      </c>
      <c r="X355" s="149">
        <v>1</v>
      </c>
      <c r="Y355" s="77" t="s">
        <v>796</v>
      </c>
      <c r="Z355" s="77" t="s">
        <v>260</v>
      </c>
      <c r="AB355" s="111"/>
    </row>
    <row r="356" spans="1:28" x14ac:dyDescent="0.2">
      <c r="A356" s="30"/>
      <c r="B356" s="30"/>
      <c r="C356" s="30"/>
      <c r="D356" s="31">
        <v>3.4652777777777775E-2</v>
      </c>
      <c r="E356" s="29">
        <v>20</v>
      </c>
      <c r="F356" s="53" t="s">
        <v>170</v>
      </c>
      <c r="G356" s="53" t="s">
        <v>291</v>
      </c>
      <c r="H356" s="96">
        <v>1.6597222222222277E-2</v>
      </c>
      <c r="I356" s="110" t="s">
        <v>403</v>
      </c>
      <c r="J356" s="27"/>
      <c r="K356" s="27"/>
      <c r="L356" s="27"/>
      <c r="M356" s="27"/>
      <c r="N356" s="26">
        <v>0</v>
      </c>
      <c r="O356" s="27"/>
      <c r="P356" s="118"/>
      <c r="Q356" s="107" t="s">
        <v>99</v>
      </c>
      <c r="R356" s="28">
        <v>41850</v>
      </c>
      <c r="S356" s="24">
        <v>1.8055555555555498E-2</v>
      </c>
      <c r="T356" s="149">
        <v>1</v>
      </c>
      <c r="U356" s="149">
        <v>1</v>
      </c>
      <c r="V356" s="149">
        <v>1</v>
      </c>
      <c r="W356" s="149">
        <v>1</v>
      </c>
      <c r="X356" s="149">
        <v>1</v>
      </c>
      <c r="Y356" s="77" t="s">
        <v>797</v>
      </c>
      <c r="Z356" s="77" t="s">
        <v>316</v>
      </c>
      <c r="AB356" s="111"/>
    </row>
    <row r="357" spans="1:28" x14ac:dyDescent="0.2">
      <c r="A357" s="30">
        <v>4.1018518518518517E-2</v>
      </c>
      <c r="B357" s="30">
        <v>1.5405092592592593E-2</v>
      </c>
      <c r="C357" s="23">
        <v>3.3680555555555599E-3</v>
      </c>
      <c r="D357" s="31">
        <v>2.8437500000000001E-2</v>
      </c>
      <c r="E357" s="29">
        <v>21</v>
      </c>
      <c r="F357" s="119" t="s">
        <v>220</v>
      </c>
      <c r="G357" s="119" t="s">
        <v>23</v>
      </c>
      <c r="H357" s="96">
        <v>1.6631944444444501E-2</v>
      </c>
      <c r="I357" s="110" t="s">
        <v>403</v>
      </c>
      <c r="J357" s="27">
        <v>19</v>
      </c>
      <c r="K357" s="27">
        <v>13</v>
      </c>
      <c r="L357" s="27"/>
      <c r="M357" s="27"/>
      <c r="N357" s="26">
        <v>1.3263888888888941E-2</v>
      </c>
      <c r="O357" s="27"/>
      <c r="P357" s="27"/>
      <c r="Q357" s="107" t="s">
        <v>99</v>
      </c>
      <c r="R357" s="28">
        <v>41850</v>
      </c>
      <c r="S357" s="24">
        <v>1.18055555555555E-2</v>
      </c>
      <c r="T357" s="149">
        <v>1</v>
      </c>
      <c r="U357" s="149">
        <v>1</v>
      </c>
      <c r="V357" s="149">
        <v>1</v>
      </c>
      <c r="W357" s="149">
        <v>1</v>
      </c>
      <c r="X357" s="149">
        <v>1</v>
      </c>
      <c r="Y357" s="77" t="s">
        <v>798</v>
      </c>
      <c r="Z357" s="77" t="s">
        <v>799</v>
      </c>
      <c r="AB357" s="111"/>
    </row>
    <row r="358" spans="1:28" x14ac:dyDescent="0.2">
      <c r="A358" s="5"/>
      <c r="B358" s="5"/>
      <c r="C358" s="5"/>
      <c r="D358" s="31">
        <v>3.3310185185185186E-2</v>
      </c>
      <c r="E358" s="29">
        <v>22</v>
      </c>
      <c r="F358" s="53" t="s">
        <v>774</v>
      </c>
      <c r="G358" s="53" t="s">
        <v>48</v>
      </c>
      <c r="H358" s="96">
        <v>1.6643518518518585E-2</v>
      </c>
      <c r="I358" s="110" t="s">
        <v>403</v>
      </c>
      <c r="J358" s="27"/>
      <c r="K358" s="27"/>
      <c r="L358" s="27"/>
      <c r="M358" s="27"/>
      <c r="N358" s="26">
        <v>0</v>
      </c>
      <c r="O358" s="27"/>
      <c r="P358" s="118"/>
      <c r="Q358" s="107" t="s">
        <v>99</v>
      </c>
      <c r="R358" s="28">
        <v>41850</v>
      </c>
      <c r="S358" s="24">
        <v>1.6666666666666601E-2</v>
      </c>
      <c r="T358" s="149">
        <v>1</v>
      </c>
      <c r="U358" s="149">
        <v>1</v>
      </c>
      <c r="V358" s="149">
        <v>1</v>
      </c>
      <c r="W358" s="149">
        <v>1</v>
      </c>
      <c r="X358" s="149">
        <v>1</v>
      </c>
      <c r="Y358" s="77" t="s">
        <v>800</v>
      </c>
      <c r="Z358" s="77" t="s">
        <v>294</v>
      </c>
      <c r="AB358" s="111"/>
    </row>
    <row r="359" spans="1:28" x14ac:dyDescent="0.2">
      <c r="A359" s="30"/>
      <c r="B359" s="30"/>
      <c r="C359" s="30"/>
      <c r="D359" s="31">
        <v>3.1944444444444449E-2</v>
      </c>
      <c r="E359" s="29">
        <v>23</v>
      </c>
      <c r="F359" s="53" t="s">
        <v>51</v>
      </c>
      <c r="G359" s="53" t="s">
        <v>30</v>
      </c>
      <c r="H359" s="96">
        <v>1.666666666666675E-2</v>
      </c>
      <c r="I359" s="110" t="s">
        <v>403</v>
      </c>
      <c r="J359" s="27"/>
      <c r="K359" s="27"/>
      <c r="L359" s="27"/>
      <c r="M359" s="27"/>
      <c r="N359" s="26">
        <v>0</v>
      </c>
      <c r="O359" s="27"/>
      <c r="P359" s="118"/>
      <c r="Q359" s="107" t="s">
        <v>99</v>
      </c>
      <c r="R359" s="28">
        <v>41850</v>
      </c>
      <c r="S359" s="24">
        <v>1.5277777777777699E-2</v>
      </c>
      <c r="T359" s="149">
        <v>1</v>
      </c>
      <c r="U359" s="149">
        <v>1</v>
      </c>
      <c r="V359" s="149">
        <v>1</v>
      </c>
      <c r="W359" s="149">
        <v>1</v>
      </c>
      <c r="X359" s="149">
        <v>1</v>
      </c>
      <c r="Y359" s="77" t="s">
        <v>801</v>
      </c>
      <c r="Z359" s="77" t="s">
        <v>260</v>
      </c>
      <c r="AB359" s="111"/>
    </row>
    <row r="360" spans="1:28" x14ac:dyDescent="0.2">
      <c r="A360" s="30">
        <v>4.7037037037037037E-2</v>
      </c>
      <c r="B360" s="30">
        <v>1.638888888888889E-2</v>
      </c>
      <c r="C360" s="23">
        <v>4.2824074074074101E-3</v>
      </c>
      <c r="D360" s="31">
        <v>3.1273148148148147E-2</v>
      </c>
      <c r="E360" s="29">
        <v>24</v>
      </c>
      <c r="F360" s="119" t="s">
        <v>50</v>
      </c>
      <c r="G360" s="119" t="s">
        <v>23</v>
      </c>
      <c r="H360" s="96">
        <v>1.6689814814814845E-2</v>
      </c>
      <c r="I360" s="110" t="s">
        <v>403</v>
      </c>
      <c r="J360" s="27">
        <v>18</v>
      </c>
      <c r="K360" s="27">
        <v>18</v>
      </c>
      <c r="L360" s="27"/>
      <c r="M360" s="27"/>
      <c r="N360" s="26">
        <v>1.2407407407407435E-2</v>
      </c>
      <c r="O360" s="27"/>
      <c r="P360" s="118"/>
      <c r="Q360" s="107" t="s">
        <v>99</v>
      </c>
      <c r="R360" s="28">
        <v>41850</v>
      </c>
      <c r="S360" s="24">
        <v>1.4583333333333301E-2</v>
      </c>
      <c r="T360" s="149">
        <v>1</v>
      </c>
      <c r="U360" s="149">
        <v>1</v>
      </c>
      <c r="V360" s="149">
        <v>1</v>
      </c>
      <c r="W360" s="149">
        <v>1</v>
      </c>
      <c r="X360" s="149">
        <v>1</v>
      </c>
      <c r="Y360" s="77" t="s">
        <v>802</v>
      </c>
      <c r="Z360" s="77" t="s">
        <v>611</v>
      </c>
      <c r="AB360" s="111"/>
    </row>
    <row r="361" spans="1:28" x14ac:dyDescent="0.2">
      <c r="A361" s="30"/>
      <c r="B361" s="30"/>
      <c r="C361" s="30"/>
      <c r="D361" s="99">
        <v>4.0439814814814817E-2</v>
      </c>
      <c r="E361" s="29">
        <v>25</v>
      </c>
      <c r="F361" s="108" t="s">
        <v>717</v>
      </c>
      <c r="G361" s="108" t="s">
        <v>34</v>
      </c>
      <c r="H361" s="96">
        <v>1.6828703703703717E-2</v>
      </c>
      <c r="I361" s="110" t="s">
        <v>403</v>
      </c>
      <c r="J361" s="27"/>
      <c r="K361" s="27"/>
      <c r="L361" s="27"/>
      <c r="M361" s="27"/>
      <c r="N361" s="26">
        <v>0</v>
      </c>
      <c r="O361" s="27"/>
      <c r="P361" s="118"/>
      <c r="Q361" s="107" t="s">
        <v>99</v>
      </c>
      <c r="R361" s="28">
        <v>41850</v>
      </c>
      <c r="S361" s="24">
        <v>2.36111111111111E-2</v>
      </c>
      <c r="T361" s="149">
        <v>1</v>
      </c>
      <c r="U361" s="149">
        <v>1</v>
      </c>
      <c r="V361" s="149">
        <v>1</v>
      </c>
      <c r="W361" s="149">
        <v>1</v>
      </c>
      <c r="X361" s="149">
        <v>1</v>
      </c>
      <c r="Y361" s="77" t="s">
        <v>348</v>
      </c>
      <c r="Z361" s="77" t="s">
        <v>296</v>
      </c>
      <c r="AB361" s="111"/>
    </row>
    <row r="362" spans="1:28" x14ac:dyDescent="0.2">
      <c r="A362" s="30">
        <v>4.1701388888888885E-2</v>
      </c>
      <c r="B362" s="30">
        <v>1.6192129629629629E-2</v>
      </c>
      <c r="C362" s="23">
        <v>4.09722222222222E-3</v>
      </c>
      <c r="D362" s="31">
        <v>2.5914351851851855E-2</v>
      </c>
      <c r="E362" s="29">
        <v>26</v>
      </c>
      <c r="F362" s="119" t="s">
        <v>32</v>
      </c>
      <c r="G362" s="119" t="s">
        <v>23</v>
      </c>
      <c r="H362" s="96">
        <v>1.6886574074074078E-2</v>
      </c>
      <c r="I362" s="110" t="s">
        <v>403</v>
      </c>
      <c r="J362" s="27">
        <v>17</v>
      </c>
      <c r="K362" s="27">
        <v>17</v>
      </c>
      <c r="L362" s="27"/>
      <c r="M362" s="27"/>
      <c r="N362" s="26">
        <v>1.2789351851851857E-2</v>
      </c>
      <c r="O362" s="27"/>
      <c r="P362" s="27"/>
      <c r="Q362" s="107" t="s">
        <v>99</v>
      </c>
      <c r="R362" s="28">
        <v>41850</v>
      </c>
      <c r="S362" s="24">
        <v>9.0277777777777769E-3</v>
      </c>
      <c r="T362" s="149">
        <v>1</v>
      </c>
      <c r="U362" s="149">
        <v>1</v>
      </c>
      <c r="V362" s="149">
        <v>1</v>
      </c>
      <c r="W362" s="149">
        <v>1</v>
      </c>
      <c r="X362" s="149">
        <v>1</v>
      </c>
      <c r="Y362" s="77" t="s">
        <v>803</v>
      </c>
      <c r="Z362" s="77" t="s">
        <v>804</v>
      </c>
      <c r="AB362" s="111"/>
    </row>
    <row r="363" spans="1:28" x14ac:dyDescent="0.2">
      <c r="A363" s="5"/>
      <c r="B363" s="5"/>
      <c r="C363" s="5"/>
      <c r="D363" s="31">
        <v>2.809027777777778E-2</v>
      </c>
      <c r="E363" s="29">
        <v>27</v>
      </c>
      <c r="F363" s="53" t="s">
        <v>772</v>
      </c>
      <c r="G363" s="53" t="s">
        <v>34</v>
      </c>
      <c r="H363" s="96">
        <v>1.697916666666667E-2</v>
      </c>
      <c r="I363" s="110" t="s">
        <v>403</v>
      </c>
      <c r="J363" s="27"/>
      <c r="K363" s="27"/>
      <c r="L363" s="27"/>
      <c r="M363" s="27"/>
      <c r="N363" s="26">
        <v>0</v>
      </c>
      <c r="O363" s="27"/>
      <c r="P363" s="27"/>
      <c r="Q363" s="107" t="s">
        <v>99</v>
      </c>
      <c r="R363" s="28">
        <v>41850</v>
      </c>
      <c r="S363" s="24">
        <v>1.1111111111111108E-2</v>
      </c>
      <c r="T363" s="149">
        <v>1</v>
      </c>
      <c r="U363" s="149">
        <v>1</v>
      </c>
      <c r="V363" s="149">
        <v>1</v>
      </c>
      <c r="W363" s="149">
        <v>1</v>
      </c>
      <c r="X363" s="149">
        <v>1</v>
      </c>
      <c r="Y363" s="77" t="s">
        <v>805</v>
      </c>
      <c r="Z363" s="77" t="s">
        <v>296</v>
      </c>
      <c r="AB363" s="111"/>
    </row>
    <row r="364" spans="1:28" x14ac:dyDescent="0.2">
      <c r="A364" s="5"/>
      <c r="B364" s="5"/>
      <c r="C364" s="5"/>
      <c r="D364" s="31">
        <v>2.326388888888889E-2</v>
      </c>
      <c r="E364" s="29">
        <v>28</v>
      </c>
      <c r="F364" s="53" t="s">
        <v>511</v>
      </c>
      <c r="G364" t="s">
        <v>30</v>
      </c>
      <c r="H364" s="96">
        <v>1.7013888888888891E-2</v>
      </c>
      <c r="I364" s="110" t="s">
        <v>403</v>
      </c>
      <c r="J364" s="27"/>
      <c r="K364" s="27"/>
      <c r="L364" s="27"/>
      <c r="M364" s="27"/>
      <c r="N364" s="26">
        <v>0</v>
      </c>
      <c r="O364" s="27"/>
      <c r="P364" s="27"/>
      <c r="Q364" s="107" t="s">
        <v>99</v>
      </c>
      <c r="R364" s="28">
        <v>41850</v>
      </c>
      <c r="S364" s="24">
        <v>6.2500000000000003E-3</v>
      </c>
      <c r="T364" s="149">
        <v>1</v>
      </c>
      <c r="U364" s="149">
        <v>1</v>
      </c>
      <c r="V364" s="149">
        <v>1</v>
      </c>
      <c r="W364" s="149">
        <v>1</v>
      </c>
      <c r="X364" s="149">
        <v>1</v>
      </c>
      <c r="Y364" s="77" t="s">
        <v>806</v>
      </c>
      <c r="Z364" s="77" t="s">
        <v>260</v>
      </c>
      <c r="AB364" s="111"/>
    </row>
    <row r="365" spans="1:28" x14ac:dyDescent="0.2">
      <c r="A365" s="5"/>
      <c r="B365" s="5"/>
      <c r="C365" s="5"/>
      <c r="D365" s="31">
        <v>2.6770833333333331E-2</v>
      </c>
      <c r="E365" s="29">
        <v>29</v>
      </c>
      <c r="F365" s="53" t="s">
        <v>771</v>
      </c>
      <c r="G365" t="s">
        <v>30</v>
      </c>
      <c r="H365" s="96">
        <v>1.7048611111111108E-2</v>
      </c>
      <c r="I365" s="110" t="s">
        <v>403</v>
      </c>
      <c r="J365" s="27"/>
      <c r="K365" s="27"/>
      <c r="L365" s="27"/>
      <c r="M365" s="27"/>
      <c r="N365" s="26">
        <v>0</v>
      </c>
      <c r="O365" s="27"/>
      <c r="P365" s="27"/>
      <c r="Q365" s="107" t="s">
        <v>99</v>
      </c>
      <c r="R365" s="28">
        <v>41850</v>
      </c>
      <c r="S365" s="24">
        <v>9.7222222222222224E-3</v>
      </c>
      <c r="T365" s="149">
        <v>1</v>
      </c>
      <c r="U365" s="149">
        <v>1</v>
      </c>
      <c r="V365" s="149">
        <v>1</v>
      </c>
      <c r="W365" s="149">
        <v>1</v>
      </c>
      <c r="X365" s="149">
        <v>1</v>
      </c>
      <c r="Y365" s="77" t="s">
        <v>807</v>
      </c>
      <c r="Z365" s="77" t="s">
        <v>260</v>
      </c>
      <c r="AB365" s="111"/>
    </row>
    <row r="366" spans="1:28" x14ac:dyDescent="0.2">
      <c r="A366" s="30">
        <v>4.7974537037037045E-2</v>
      </c>
      <c r="B366" s="30">
        <v>1.7557870370370373E-2</v>
      </c>
      <c r="C366" s="23">
        <v>5.37037037037035E-3</v>
      </c>
      <c r="D366" s="31">
        <v>2.2719907407407411E-2</v>
      </c>
      <c r="E366" s="29">
        <v>30</v>
      </c>
      <c r="F366" s="119" t="s">
        <v>292</v>
      </c>
      <c r="G366" s="119" t="s">
        <v>23</v>
      </c>
      <c r="H366" s="96">
        <v>1.7164351851851854E-2</v>
      </c>
      <c r="I366" s="110">
        <v>1</v>
      </c>
      <c r="J366" s="27">
        <v>16</v>
      </c>
      <c r="K366" s="27">
        <v>20</v>
      </c>
      <c r="L366" s="27"/>
      <c r="M366" s="27"/>
      <c r="N366" s="26">
        <v>1.1793981481481504E-2</v>
      </c>
      <c r="O366" s="27"/>
      <c r="P366" s="27"/>
      <c r="Q366" s="107" t="s">
        <v>99</v>
      </c>
      <c r="R366" s="28">
        <v>41850</v>
      </c>
      <c r="S366" s="24">
        <v>5.5555555555555558E-3</v>
      </c>
      <c r="T366" s="149">
        <v>1</v>
      </c>
      <c r="U366" s="149">
        <v>1</v>
      </c>
      <c r="V366" s="149">
        <v>1</v>
      </c>
      <c r="W366" s="149">
        <v>1</v>
      </c>
      <c r="X366" s="149">
        <v>1</v>
      </c>
      <c r="Y366" s="77" t="s">
        <v>808</v>
      </c>
      <c r="Z366" s="77" t="s">
        <v>809</v>
      </c>
      <c r="AB366" s="111"/>
    </row>
    <row r="367" spans="1:28" x14ac:dyDescent="0.2">
      <c r="A367" s="30"/>
      <c r="B367" s="30"/>
      <c r="C367" s="23"/>
      <c r="D367" s="31">
        <v>2.4189814814814817E-2</v>
      </c>
      <c r="E367" s="29">
        <v>31</v>
      </c>
      <c r="F367" s="53" t="s">
        <v>448</v>
      </c>
      <c r="G367" s="53" t="s">
        <v>449</v>
      </c>
      <c r="H367" s="96">
        <v>1.7245370370370373E-2</v>
      </c>
      <c r="I367" s="110" t="s">
        <v>403</v>
      </c>
      <c r="J367" s="27"/>
      <c r="K367" s="27"/>
      <c r="L367" s="27"/>
      <c r="M367" s="27"/>
      <c r="N367" s="26">
        <v>0</v>
      </c>
      <c r="O367" s="27"/>
      <c r="P367" s="27"/>
      <c r="Q367" s="107" t="s">
        <v>99</v>
      </c>
      <c r="R367" s="28">
        <v>41850</v>
      </c>
      <c r="S367" s="24">
        <v>6.9444444444444449E-3</v>
      </c>
      <c r="T367" s="149">
        <v>1</v>
      </c>
      <c r="U367" s="149">
        <v>1</v>
      </c>
      <c r="V367" s="149">
        <v>1</v>
      </c>
      <c r="W367" s="149">
        <v>1</v>
      </c>
      <c r="X367" s="149">
        <v>1</v>
      </c>
      <c r="Y367" s="77" t="s">
        <v>810</v>
      </c>
      <c r="Z367" s="77" t="s">
        <v>480</v>
      </c>
      <c r="AB367" s="111"/>
    </row>
    <row r="368" spans="1:28" x14ac:dyDescent="0.2">
      <c r="A368" s="30"/>
      <c r="B368" s="30"/>
      <c r="C368" s="30"/>
      <c r="D368" s="31">
        <v>3.4722222222222224E-2</v>
      </c>
      <c r="E368" s="29">
        <v>32</v>
      </c>
      <c r="F368" s="108" t="s">
        <v>154</v>
      </c>
      <c r="G368" s="108" t="s">
        <v>34</v>
      </c>
      <c r="H368" s="96">
        <v>1.7361111111111122E-2</v>
      </c>
      <c r="I368" s="110" t="s">
        <v>403</v>
      </c>
      <c r="J368" s="27"/>
      <c r="K368" s="27"/>
      <c r="L368" s="27"/>
      <c r="M368" s="27"/>
      <c r="N368" s="26">
        <v>0</v>
      </c>
      <c r="O368" s="27"/>
      <c r="P368" s="118"/>
      <c r="Q368" s="107" t="s">
        <v>99</v>
      </c>
      <c r="R368" s="28">
        <v>41850</v>
      </c>
      <c r="S368" s="24">
        <v>1.7361111111111101E-2</v>
      </c>
      <c r="T368" s="149">
        <v>1</v>
      </c>
      <c r="U368" s="149">
        <v>1</v>
      </c>
      <c r="V368" s="149">
        <v>1</v>
      </c>
      <c r="W368" s="149">
        <v>1</v>
      </c>
      <c r="X368" s="149">
        <v>1</v>
      </c>
      <c r="Y368" s="77" t="s">
        <v>811</v>
      </c>
      <c r="Z368" s="77" t="s">
        <v>296</v>
      </c>
      <c r="AB368" s="111"/>
    </row>
    <row r="369" spans="1:28" x14ac:dyDescent="0.2">
      <c r="A369" s="30">
        <v>4.5648148148148153E-2</v>
      </c>
      <c r="B369" s="30">
        <v>1.7430555555555557E-2</v>
      </c>
      <c r="C369" s="23">
        <v>5.2546296296296403E-3</v>
      </c>
      <c r="D369" s="31">
        <v>1.8796296296296297E-2</v>
      </c>
      <c r="E369" s="29">
        <v>33</v>
      </c>
      <c r="F369" s="119" t="s">
        <v>45</v>
      </c>
      <c r="G369" s="119" t="s">
        <v>23</v>
      </c>
      <c r="H369" s="96">
        <v>1.8101851851851852E-2</v>
      </c>
      <c r="I369" s="110" t="s">
        <v>403</v>
      </c>
      <c r="J369" s="27">
        <v>15</v>
      </c>
      <c r="K369" s="27">
        <v>16</v>
      </c>
      <c r="L369" s="27"/>
      <c r="M369" s="27"/>
      <c r="N369" s="26">
        <v>1.2847222222222211E-2</v>
      </c>
      <c r="O369" s="27"/>
      <c r="P369" s="27"/>
      <c r="Q369" s="107" t="s">
        <v>99</v>
      </c>
      <c r="R369" s="28">
        <v>41850</v>
      </c>
      <c r="S369" s="24">
        <v>6.9444444444444447E-4</v>
      </c>
      <c r="T369" s="149">
        <v>1</v>
      </c>
      <c r="U369" s="149">
        <v>1</v>
      </c>
      <c r="V369" s="149">
        <v>1</v>
      </c>
      <c r="W369" s="149">
        <v>1</v>
      </c>
      <c r="X369" s="149">
        <v>1</v>
      </c>
      <c r="Y369" s="77" t="s">
        <v>812</v>
      </c>
      <c r="Z369" s="77" t="s">
        <v>813</v>
      </c>
      <c r="AB369" s="111"/>
    </row>
    <row r="370" spans="1:28" x14ac:dyDescent="0.2">
      <c r="A370" s="30">
        <v>4.7222222222222221E-2</v>
      </c>
      <c r="B370" s="30">
        <v>1.7777777777777778E-2</v>
      </c>
      <c r="C370" s="23">
        <v>5.5787037037037098E-3</v>
      </c>
      <c r="D370" s="31">
        <v>1.9849537037037037E-2</v>
      </c>
      <c r="E370" s="29">
        <v>34</v>
      </c>
      <c r="F370" s="120" t="s">
        <v>40</v>
      </c>
      <c r="G370" s="119" t="s">
        <v>23</v>
      </c>
      <c r="H370" s="96">
        <v>1.846064814814815E-2</v>
      </c>
      <c r="I370" s="110" t="s">
        <v>403</v>
      </c>
      <c r="J370" s="27">
        <v>14</v>
      </c>
      <c r="K370" s="27">
        <v>15</v>
      </c>
      <c r="L370" s="27"/>
      <c r="M370" s="27">
        <v>10</v>
      </c>
      <c r="N370" s="26">
        <v>1.2881944444444439E-2</v>
      </c>
      <c r="O370" s="27"/>
      <c r="P370" s="27"/>
      <c r="Q370" s="107" t="s">
        <v>99</v>
      </c>
      <c r="R370" s="28">
        <v>41850</v>
      </c>
      <c r="S370" s="24">
        <v>1.3888888888888889E-3</v>
      </c>
      <c r="T370" s="149">
        <v>1</v>
      </c>
      <c r="U370" s="149">
        <v>1</v>
      </c>
      <c r="V370" s="149">
        <v>1</v>
      </c>
      <c r="W370" s="149">
        <v>1</v>
      </c>
      <c r="X370" s="149">
        <v>1</v>
      </c>
      <c r="Y370" s="77" t="s">
        <v>814</v>
      </c>
      <c r="Z370" s="77" t="s">
        <v>815</v>
      </c>
      <c r="AB370" s="111"/>
    </row>
    <row r="371" spans="1:28" x14ac:dyDescent="0.2">
      <c r="A371" s="30">
        <v>5.0115740740740738E-2</v>
      </c>
      <c r="B371" s="30">
        <v>1.7789351851851851E-2</v>
      </c>
      <c r="C371" s="23">
        <v>5.5902777777777799E-3</v>
      </c>
      <c r="D371" s="31">
        <v>3.1712962962962964E-2</v>
      </c>
      <c r="E371" s="29">
        <v>35</v>
      </c>
      <c r="F371" s="119" t="s">
        <v>33</v>
      </c>
      <c r="G371" s="119" t="s">
        <v>23</v>
      </c>
      <c r="H371" s="96">
        <v>1.8518518518518566E-2</v>
      </c>
      <c r="I371" s="110" t="s">
        <v>403</v>
      </c>
      <c r="J371" s="27">
        <v>13</v>
      </c>
      <c r="K371" s="27">
        <v>14</v>
      </c>
      <c r="L371" s="27"/>
      <c r="M371" s="27"/>
      <c r="N371" s="26">
        <v>1.2928240740740785E-2</v>
      </c>
      <c r="O371" s="27"/>
      <c r="P371" s="118"/>
      <c r="Q371" s="107" t="s">
        <v>99</v>
      </c>
      <c r="R371" s="28">
        <v>41850</v>
      </c>
      <c r="S371" s="24">
        <v>1.3194444444444399E-2</v>
      </c>
      <c r="T371" s="149">
        <v>1</v>
      </c>
      <c r="U371" s="149">
        <v>1</v>
      </c>
      <c r="V371" s="149">
        <v>1</v>
      </c>
      <c r="W371" s="149">
        <v>1</v>
      </c>
      <c r="X371" s="149">
        <v>1</v>
      </c>
      <c r="Y371" s="77" t="s">
        <v>816</v>
      </c>
      <c r="Z371" s="77" t="s">
        <v>817</v>
      </c>
      <c r="AB371" s="111"/>
    </row>
    <row r="372" spans="1:28" x14ac:dyDescent="0.2">
      <c r="A372" s="5"/>
      <c r="B372" s="5"/>
      <c r="C372" s="5"/>
      <c r="D372" s="31">
        <v>2.1388888888888888E-2</v>
      </c>
      <c r="E372" s="29">
        <v>36</v>
      </c>
      <c r="F372" s="53" t="s">
        <v>766</v>
      </c>
      <c r="G372" s="53" t="s">
        <v>196</v>
      </c>
      <c r="H372" s="96">
        <v>1.861111111111111E-2</v>
      </c>
      <c r="I372" s="110" t="s">
        <v>403</v>
      </c>
      <c r="J372" s="27"/>
      <c r="K372" s="27"/>
      <c r="L372" s="27"/>
      <c r="M372" s="27"/>
      <c r="N372" s="26">
        <v>0</v>
      </c>
      <c r="O372" s="27"/>
      <c r="P372" s="27"/>
      <c r="Q372" s="107" t="s">
        <v>99</v>
      </c>
      <c r="R372" s="28">
        <v>41850</v>
      </c>
      <c r="S372" s="24">
        <v>2.7777777777777779E-3</v>
      </c>
      <c r="T372" s="149">
        <v>1</v>
      </c>
      <c r="U372" s="149">
        <v>1</v>
      </c>
      <c r="V372" s="149">
        <v>1</v>
      </c>
      <c r="W372" s="149">
        <v>1</v>
      </c>
      <c r="X372" s="149">
        <v>1</v>
      </c>
      <c r="Y372" s="77" t="s">
        <v>818</v>
      </c>
      <c r="Z372" s="77" t="s">
        <v>343</v>
      </c>
      <c r="AB372" s="111"/>
    </row>
    <row r="373" spans="1:28" x14ac:dyDescent="0.2">
      <c r="A373" s="30"/>
      <c r="B373" s="30"/>
      <c r="C373" s="30"/>
      <c r="D373" s="31">
        <v>3.1782407407407405E-2</v>
      </c>
      <c r="E373" s="29">
        <v>1</v>
      </c>
      <c r="F373" s="53" t="s">
        <v>160</v>
      </c>
      <c r="G373" s="53" t="s">
        <v>196</v>
      </c>
      <c r="H373" s="96">
        <v>1.4421296296296304E-2</v>
      </c>
      <c r="I373" s="110" t="s">
        <v>403</v>
      </c>
      <c r="J373" s="27"/>
      <c r="K373" s="27"/>
      <c r="L373" s="27"/>
      <c r="M373" s="27"/>
      <c r="N373" s="26">
        <v>0</v>
      </c>
      <c r="O373" s="27"/>
      <c r="P373" s="118"/>
      <c r="Q373" s="107" t="s">
        <v>85</v>
      </c>
      <c r="R373" s="28">
        <v>41857</v>
      </c>
      <c r="S373" s="24">
        <v>1.7361111111111101E-2</v>
      </c>
      <c r="T373" s="149">
        <v>1</v>
      </c>
      <c r="U373" s="149">
        <v>1</v>
      </c>
      <c r="V373" s="149">
        <v>1</v>
      </c>
      <c r="W373" s="149">
        <v>1</v>
      </c>
      <c r="X373" s="149">
        <v>1</v>
      </c>
      <c r="Y373" s="77" t="s">
        <v>825</v>
      </c>
      <c r="Z373" s="77" t="s">
        <v>343</v>
      </c>
      <c r="AB373" s="111"/>
    </row>
    <row r="374" spans="1:28" x14ac:dyDescent="0.2">
      <c r="A374" s="101"/>
      <c r="B374" s="101"/>
      <c r="C374" s="5"/>
      <c r="D374" s="31">
        <v>2.4212962962962964E-2</v>
      </c>
      <c r="E374" s="29">
        <v>2</v>
      </c>
      <c r="F374" s="53" t="s">
        <v>823</v>
      </c>
      <c r="G374" s="108" t="s">
        <v>158</v>
      </c>
      <c r="H374" s="96">
        <v>1.5185185185185187E-2</v>
      </c>
      <c r="I374" s="110" t="s">
        <v>403</v>
      </c>
      <c r="J374" s="27"/>
      <c r="K374" s="27"/>
      <c r="L374" s="27"/>
      <c r="M374" s="27"/>
      <c r="N374" s="26">
        <v>0</v>
      </c>
      <c r="O374" s="27"/>
      <c r="P374" s="27"/>
      <c r="Q374" s="107" t="s">
        <v>85</v>
      </c>
      <c r="R374" s="28">
        <v>41857</v>
      </c>
      <c r="S374" s="24">
        <v>9.0277777777777769E-3</v>
      </c>
      <c r="T374" s="149">
        <v>1</v>
      </c>
      <c r="U374" s="149">
        <v>1</v>
      </c>
      <c r="V374" s="149">
        <v>1</v>
      </c>
      <c r="W374" s="149">
        <v>1</v>
      </c>
      <c r="X374" s="149">
        <v>1</v>
      </c>
      <c r="Y374" s="77" t="s">
        <v>826</v>
      </c>
      <c r="Z374" s="77" t="s">
        <v>827</v>
      </c>
      <c r="AB374" s="111"/>
    </row>
    <row r="375" spans="1:28" x14ac:dyDescent="0.2">
      <c r="A375" s="30"/>
      <c r="B375" s="30"/>
      <c r="C375" s="5"/>
      <c r="D375" s="31">
        <v>3.2048611111111111E-2</v>
      </c>
      <c r="E375" s="29">
        <v>3</v>
      </c>
      <c r="F375" s="53" t="s">
        <v>597</v>
      </c>
      <c r="G375" s="53" t="s">
        <v>196</v>
      </c>
      <c r="H375" s="96">
        <v>1.5381944444444511E-2</v>
      </c>
      <c r="I375" s="110" t="s">
        <v>403</v>
      </c>
      <c r="J375" s="27"/>
      <c r="K375" s="27"/>
      <c r="L375" s="27"/>
      <c r="M375" s="27"/>
      <c r="N375" s="26">
        <v>0</v>
      </c>
      <c r="O375" s="27"/>
      <c r="P375" s="118"/>
      <c r="Q375" s="107" t="s">
        <v>85</v>
      </c>
      <c r="R375" s="28">
        <v>41857</v>
      </c>
      <c r="S375" s="24">
        <v>1.6666666666666601E-2</v>
      </c>
      <c r="T375" s="149">
        <v>1</v>
      </c>
      <c r="U375" s="149">
        <v>1</v>
      </c>
      <c r="V375" s="149">
        <v>1</v>
      </c>
      <c r="W375" s="149">
        <v>1</v>
      </c>
      <c r="X375" s="149">
        <v>1</v>
      </c>
      <c r="Y375" s="77" t="s">
        <v>828</v>
      </c>
      <c r="Z375" s="77" t="s">
        <v>343</v>
      </c>
      <c r="AB375" s="111"/>
    </row>
    <row r="376" spans="1:28" x14ac:dyDescent="0.2">
      <c r="A376" s="5"/>
      <c r="B376" s="5"/>
      <c r="C376" s="5"/>
      <c r="D376" s="31">
        <v>3.7083333333333336E-2</v>
      </c>
      <c r="E376" s="29">
        <v>4</v>
      </c>
      <c r="F376" s="53" t="s">
        <v>671</v>
      </c>
      <c r="G376" t="s">
        <v>30</v>
      </c>
      <c r="H376" s="96">
        <v>1.5555555555555635E-2</v>
      </c>
      <c r="I376" s="110" t="s">
        <v>403</v>
      </c>
      <c r="J376" s="27"/>
      <c r="K376" s="27"/>
      <c r="L376" s="27"/>
      <c r="M376" s="27"/>
      <c r="N376" s="26">
        <v>0</v>
      </c>
      <c r="O376" s="27"/>
      <c r="P376" s="118"/>
      <c r="Q376" s="107" t="s">
        <v>85</v>
      </c>
      <c r="R376" s="28">
        <v>41857</v>
      </c>
      <c r="S376" s="24">
        <v>2.1527777777777701E-2</v>
      </c>
      <c r="T376" s="149">
        <v>1</v>
      </c>
      <c r="U376" s="149">
        <v>1</v>
      </c>
      <c r="V376" s="149">
        <v>1</v>
      </c>
      <c r="W376" s="149">
        <v>1</v>
      </c>
      <c r="X376" s="149">
        <v>1</v>
      </c>
      <c r="Y376" s="77" t="s">
        <v>829</v>
      </c>
      <c r="Z376" s="77" t="s">
        <v>260</v>
      </c>
      <c r="AB376" s="111"/>
    </row>
    <row r="377" spans="1:28" x14ac:dyDescent="0.2">
      <c r="A377" s="5"/>
      <c r="B377" s="5"/>
      <c r="C377" s="5"/>
      <c r="D377" s="31">
        <v>2.1261574074074075E-2</v>
      </c>
      <c r="E377" s="29">
        <v>5</v>
      </c>
      <c r="F377" s="53" t="s">
        <v>189</v>
      </c>
      <c r="G377" s="53" t="s">
        <v>287</v>
      </c>
      <c r="H377" s="96">
        <v>1.5706018518518518E-2</v>
      </c>
      <c r="I377" s="110" t="s">
        <v>403</v>
      </c>
      <c r="J377" s="27"/>
      <c r="K377" s="27"/>
      <c r="L377" s="27"/>
      <c r="M377" s="27"/>
      <c r="N377" s="26">
        <v>0</v>
      </c>
      <c r="O377" s="27"/>
      <c r="P377" s="27"/>
      <c r="Q377" s="107" t="s">
        <v>85</v>
      </c>
      <c r="R377" s="28">
        <v>41857</v>
      </c>
      <c r="S377" s="24">
        <v>5.5555555555555558E-3</v>
      </c>
      <c r="T377" s="149">
        <v>2</v>
      </c>
      <c r="U377" s="149">
        <v>1</v>
      </c>
      <c r="V377" s="149">
        <v>1</v>
      </c>
      <c r="W377" s="149">
        <v>1</v>
      </c>
      <c r="X377" s="149">
        <v>1</v>
      </c>
      <c r="Y377" s="77" t="s">
        <v>579</v>
      </c>
      <c r="Z377" s="77" t="s">
        <v>301</v>
      </c>
      <c r="AB377" s="111"/>
    </row>
    <row r="378" spans="1:28" x14ac:dyDescent="0.2">
      <c r="A378" s="5"/>
      <c r="B378" s="5"/>
      <c r="C378" s="5"/>
      <c r="D378" s="31">
        <v>2.5428240740740741E-2</v>
      </c>
      <c r="E378" s="29">
        <v>5</v>
      </c>
      <c r="F378" s="53" t="s">
        <v>221</v>
      </c>
      <c r="G378" s="53" t="s">
        <v>30</v>
      </c>
      <c r="H378" s="96">
        <v>1.5706018518518518E-2</v>
      </c>
      <c r="I378" s="110" t="s">
        <v>403</v>
      </c>
      <c r="J378" s="27"/>
      <c r="K378" s="27"/>
      <c r="L378" s="27"/>
      <c r="M378" s="27"/>
      <c r="N378" s="26">
        <v>0</v>
      </c>
      <c r="O378" s="27"/>
      <c r="P378" s="27"/>
      <c r="Q378" s="107" t="s">
        <v>85</v>
      </c>
      <c r="R378" s="28">
        <v>41857</v>
      </c>
      <c r="S378" s="24">
        <v>9.7222222222222224E-3</v>
      </c>
      <c r="T378" s="149">
        <v>2</v>
      </c>
      <c r="U378" s="149">
        <v>1</v>
      </c>
      <c r="V378" s="149">
        <v>1</v>
      </c>
      <c r="W378" s="149">
        <v>1</v>
      </c>
      <c r="X378" s="149">
        <v>1</v>
      </c>
      <c r="Y378" s="77" t="s">
        <v>745</v>
      </c>
      <c r="Z378" s="77" t="s">
        <v>260</v>
      </c>
      <c r="AB378" s="111"/>
    </row>
    <row r="379" spans="1:28" x14ac:dyDescent="0.2">
      <c r="A379" s="30">
        <v>3.8506944444444448E-2</v>
      </c>
      <c r="B379" s="30">
        <v>1.5185185185185185E-2</v>
      </c>
      <c r="C379" s="23">
        <v>3.1597222222221901E-3</v>
      </c>
      <c r="D379" s="31">
        <v>3.0300925925925926E-2</v>
      </c>
      <c r="E379" s="29">
        <v>7</v>
      </c>
      <c r="F379" s="119" t="s">
        <v>43</v>
      </c>
      <c r="G379" s="119" t="s">
        <v>23</v>
      </c>
      <c r="H379" s="96">
        <v>1.5717592592592623E-2</v>
      </c>
      <c r="I379" s="110" t="s">
        <v>403</v>
      </c>
      <c r="J379" s="27">
        <v>20</v>
      </c>
      <c r="K379" s="27">
        <v>20</v>
      </c>
      <c r="L379" s="27"/>
      <c r="M379" s="27"/>
      <c r="N379" s="26">
        <v>1.2557870370370433E-2</v>
      </c>
      <c r="O379" s="27"/>
      <c r="P379" s="118"/>
      <c r="Q379" s="107" t="s">
        <v>85</v>
      </c>
      <c r="R379" s="28">
        <v>41857</v>
      </c>
      <c r="S379" s="24">
        <v>1.4583333333333301E-2</v>
      </c>
      <c r="T379" s="149">
        <v>1</v>
      </c>
      <c r="U379" s="149">
        <v>1</v>
      </c>
      <c r="V379" s="149">
        <v>1</v>
      </c>
      <c r="W379" s="149">
        <v>1</v>
      </c>
      <c r="X379" s="149">
        <v>1</v>
      </c>
      <c r="Y379" s="77" t="s">
        <v>830</v>
      </c>
      <c r="Z379" s="77" t="s">
        <v>831</v>
      </c>
      <c r="AB379" s="111"/>
    </row>
    <row r="380" spans="1:28" x14ac:dyDescent="0.2">
      <c r="A380" s="30"/>
      <c r="B380" s="30"/>
      <c r="C380" s="23"/>
      <c r="D380" s="31">
        <v>3.1006944444444445E-2</v>
      </c>
      <c r="E380" s="29">
        <v>8</v>
      </c>
      <c r="F380" s="53" t="s">
        <v>180</v>
      </c>
      <c r="G380" s="53" t="s">
        <v>34</v>
      </c>
      <c r="H380" s="96">
        <v>1.5729166666666745E-2</v>
      </c>
      <c r="I380" s="110" t="s">
        <v>403</v>
      </c>
      <c r="J380" s="27"/>
      <c r="K380" s="27"/>
      <c r="L380" s="27"/>
      <c r="M380" s="27"/>
      <c r="N380" s="26">
        <v>0</v>
      </c>
      <c r="O380" s="27"/>
      <c r="P380" s="118"/>
      <c r="Q380" s="107" t="s">
        <v>85</v>
      </c>
      <c r="R380" s="28">
        <v>41857</v>
      </c>
      <c r="S380" s="24">
        <v>1.5277777777777699E-2</v>
      </c>
      <c r="T380" s="149">
        <v>1</v>
      </c>
      <c r="U380" s="149">
        <v>1</v>
      </c>
      <c r="V380" s="149">
        <v>1</v>
      </c>
      <c r="W380" s="149">
        <v>1</v>
      </c>
      <c r="X380" s="149">
        <v>1</v>
      </c>
      <c r="Y380" s="77" t="s">
        <v>524</v>
      </c>
      <c r="Z380" s="77" t="s">
        <v>296</v>
      </c>
      <c r="AB380" s="111"/>
    </row>
    <row r="381" spans="1:28" x14ac:dyDescent="0.2">
      <c r="A381" s="5"/>
      <c r="B381" s="5"/>
      <c r="C381" s="5"/>
      <c r="D381" s="31">
        <v>3.5949074074074071E-2</v>
      </c>
      <c r="E381" s="29">
        <v>9</v>
      </c>
      <c r="F381" s="53" t="s">
        <v>769</v>
      </c>
      <c r="G381" s="53" t="s">
        <v>196</v>
      </c>
      <c r="H381" s="96">
        <v>1.5810185185185271E-2</v>
      </c>
      <c r="I381" s="110" t="s">
        <v>403</v>
      </c>
      <c r="J381" s="27"/>
      <c r="K381" s="27"/>
      <c r="L381" s="27"/>
      <c r="M381" s="27"/>
      <c r="N381" s="26">
        <v>0</v>
      </c>
      <c r="O381" s="27"/>
      <c r="P381" s="118"/>
      <c r="Q381" s="107" t="s">
        <v>85</v>
      </c>
      <c r="R381" s="28">
        <v>41857</v>
      </c>
      <c r="S381" s="24">
        <v>2.01388888888888E-2</v>
      </c>
      <c r="T381" s="149">
        <v>1</v>
      </c>
      <c r="U381" s="149">
        <v>1</v>
      </c>
      <c r="V381" s="149">
        <v>1</v>
      </c>
      <c r="W381" s="149">
        <v>1</v>
      </c>
      <c r="X381" s="149">
        <v>1</v>
      </c>
      <c r="Y381" s="77" t="s">
        <v>832</v>
      </c>
      <c r="Z381" s="77" t="s">
        <v>343</v>
      </c>
      <c r="AB381" s="111"/>
    </row>
    <row r="382" spans="1:28" x14ac:dyDescent="0.2">
      <c r="A382" s="5"/>
      <c r="B382" s="5"/>
      <c r="C382" s="5"/>
      <c r="D382" s="31">
        <v>3.6759259259259255E-2</v>
      </c>
      <c r="E382" s="29">
        <v>10</v>
      </c>
      <c r="F382" s="53" t="s">
        <v>744</v>
      </c>
      <c r="G382" t="s">
        <v>30</v>
      </c>
      <c r="H382" s="96">
        <v>1.5925925925925954E-2</v>
      </c>
      <c r="I382" s="110" t="s">
        <v>403</v>
      </c>
      <c r="J382" s="27"/>
      <c r="K382" s="27"/>
      <c r="L382" s="27"/>
      <c r="M382" s="27"/>
      <c r="N382" s="26">
        <v>0</v>
      </c>
      <c r="O382" s="27"/>
      <c r="P382" s="118"/>
      <c r="Q382" s="107" t="s">
        <v>85</v>
      </c>
      <c r="R382" s="28">
        <v>41857</v>
      </c>
      <c r="S382" s="24">
        <v>2.0833333333333301E-2</v>
      </c>
      <c r="T382" s="149">
        <v>1</v>
      </c>
      <c r="U382" s="149">
        <v>1</v>
      </c>
      <c r="V382" s="149">
        <v>1</v>
      </c>
      <c r="W382" s="149">
        <v>1</v>
      </c>
      <c r="X382" s="149">
        <v>1</v>
      </c>
      <c r="Y382" s="77" t="s">
        <v>833</v>
      </c>
      <c r="Z382" s="77" t="s">
        <v>260</v>
      </c>
      <c r="AB382" s="111"/>
    </row>
    <row r="383" spans="1:28" x14ac:dyDescent="0.2">
      <c r="A383" s="30"/>
      <c r="B383" s="30"/>
      <c r="C383" s="5"/>
      <c r="D383" s="31">
        <v>2.6712962962962966E-2</v>
      </c>
      <c r="E383" s="29">
        <v>11</v>
      </c>
      <c r="F383" s="53" t="s">
        <v>742</v>
      </c>
      <c r="G383" s="53" t="s">
        <v>196</v>
      </c>
      <c r="H383" s="96">
        <v>1.6296296296296302E-2</v>
      </c>
      <c r="I383" s="110" t="s">
        <v>403</v>
      </c>
      <c r="J383" s="27"/>
      <c r="K383" s="27"/>
      <c r="L383" s="27"/>
      <c r="M383" s="27"/>
      <c r="N383" s="26">
        <v>0</v>
      </c>
      <c r="O383" s="27"/>
      <c r="P383" s="27"/>
      <c r="Q383" s="107" t="s">
        <v>85</v>
      </c>
      <c r="R383" s="28">
        <v>41857</v>
      </c>
      <c r="S383" s="24">
        <v>1.0416666666666664E-2</v>
      </c>
      <c r="T383" s="149">
        <v>1</v>
      </c>
      <c r="U383" s="149">
        <v>1</v>
      </c>
      <c r="V383" s="149">
        <v>1</v>
      </c>
      <c r="W383" s="149">
        <v>1</v>
      </c>
      <c r="X383" s="149">
        <v>1</v>
      </c>
      <c r="Y383" s="77" t="s">
        <v>834</v>
      </c>
      <c r="Z383" s="77" t="s">
        <v>343</v>
      </c>
      <c r="AB383" s="111"/>
    </row>
    <row r="384" spans="1:28" x14ac:dyDescent="0.2">
      <c r="A384" s="5"/>
      <c r="B384" s="5"/>
      <c r="C384" s="5"/>
      <c r="D384" s="31">
        <v>2.5023148148148145E-2</v>
      </c>
      <c r="E384" s="29">
        <v>12</v>
      </c>
      <c r="F384" s="53" t="s">
        <v>822</v>
      </c>
      <c r="G384" s="53" t="s">
        <v>196</v>
      </c>
      <c r="H384" s="96">
        <v>1.668981481481481E-2</v>
      </c>
      <c r="I384" s="110" t="s">
        <v>403</v>
      </c>
      <c r="J384" s="27"/>
      <c r="K384" s="27"/>
      <c r="L384" s="27"/>
      <c r="M384" s="27"/>
      <c r="N384" s="26">
        <v>0</v>
      </c>
      <c r="O384" s="27"/>
      <c r="P384" s="27"/>
      <c r="Q384" s="107" t="s">
        <v>85</v>
      </c>
      <c r="R384" s="28">
        <v>41857</v>
      </c>
      <c r="S384" s="24">
        <v>8.3333333333333332E-3</v>
      </c>
      <c r="T384" s="149">
        <v>1</v>
      </c>
      <c r="U384" s="149">
        <v>1</v>
      </c>
      <c r="V384" s="149">
        <v>1</v>
      </c>
      <c r="W384" s="149">
        <v>1</v>
      </c>
      <c r="X384" s="149">
        <v>1</v>
      </c>
      <c r="Y384" s="77" t="s">
        <v>835</v>
      </c>
      <c r="Z384" s="77" t="s">
        <v>343</v>
      </c>
      <c r="AB384" s="111"/>
    </row>
    <row r="385" spans="1:28" x14ac:dyDescent="0.2">
      <c r="A385" s="5"/>
      <c r="B385" s="5"/>
      <c r="C385" s="5"/>
      <c r="D385" s="31">
        <v>3.6215277777777777E-2</v>
      </c>
      <c r="E385" s="29">
        <v>13</v>
      </c>
      <c r="F385" s="53" t="s">
        <v>743</v>
      </c>
      <c r="G385" s="53" t="s">
        <v>196</v>
      </c>
      <c r="H385" s="96">
        <v>1.6770833333333377E-2</v>
      </c>
      <c r="I385" s="110" t="s">
        <v>403</v>
      </c>
      <c r="J385" s="27"/>
      <c r="K385" s="27"/>
      <c r="L385" s="27"/>
      <c r="M385" s="27"/>
      <c r="N385" s="26">
        <v>0</v>
      </c>
      <c r="O385" s="27"/>
      <c r="P385" s="118"/>
      <c r="Q385" s="107" t="s">
        <v>85</v>
      </c>
      <c r="R385" s="28">
        <v>41857</v>
      </c>
      <c r="S385" s="24">
        <v>1.94444444444444E-2</v>
      </c>
      <c r="T385" s="149">
        <v>1</v>
      </c>
      <c r="U385" s="149">
        <v>1</v>
      </c>
      <c r="V385" s="149">
        <v>1</v>
      </c>
      <c r="W385" s="149">
        <v>1</v>
      </c>
      <c r="X385" s="149">
        <v>1</v>
      </c>
      <c r="Y385" s="77" t="s">
        <v>836</v>
      </c>
      <c r="Z385" s="77" t="s">
        <v>343</v>
      </c>
      <c r="AB385" s="111"/>
    </row>
    <row r="386" spans="1:28" x14ac:dyDescent="0.2">
      <c r="A386" s="5"/>
      <c r="B386" s="5"/>
      <c r="C386" s="5"/>
      <c r="D386" s="31">
        <v>3.5636574074074077E-2</v>
      </c>
      <c r="E386" s="29">
        <v>14</v>
      </c>
      <c r="F386" s="53" t="s">
        <v>222</v>
      </c>
      <c r="G386" s="53" t="s">
        <v>196</v>
      </c>
      <c r="H386" s="96">
        <v>1.6886574074074078E-2</v>
      </c>
      <c r="I386" s="110" t="s">
        <v>403</v>
      </c>
      <c r="J386" s="27"/>
      <c r="K386" s="27"/>
      <c r="L386" s="27"/>
      <c r="M386" s="27"/>
      <c r="N386" s="26">
        <v>0</v>
      </c>
      <c r="O386" s="27"/>
      <c r="P386" s="118"/>
      <c r="Q386" s="107" t="s">
        <v>85</v>
      </c>
      <c r="R386" s="28">
        <v>41857</v>
      </c>
      <c r="S386" s="24">
        <v>1.8749999999999999E-2</v>
      </c>
      <c r="T386" s="149">
        <v>1</v>
      </c>
      <c r="U386" s="149">
        <v>1</v>
      </c>
      <c r="V386" s="149">
        <v>1</v>
      </c>
      <c r="W386" s="149">
        <v>1</v>
      </c>
      <c r="X386" s="149">
        <v>1</v>
      </c>
      <c r="Y386" s="77" t="s">
        <v>837</v>
      </c>
      <c r="Z386" s="77" t="s">
        <v>343</v>
      </c>
      <c r="AB386" s="111"/>
    </row>
    <row r="387" spans="1:28" x14ac:dyDescent="0.2">
      <c r="A387" s="30">
        <v>4.1018518518518517E-2</v>
      </c>
      <c r="B387" s="30">
        <v>1.5405092592592593E-2</v>
      </c>
      <c r="C387" s="23">
        <v>3.3680555555555599E-3</v>
      </c>
      <c r="D387" s="31">
        <v>3.0810185185185187E-2</v>
      </c>
      <c r="E387" s="29">
        <v>15</v>
      </c>
      <c r="F387" s="119" t="s">
        <v>220</v>
      </c>
      <c r="G387" s="119" t="s">
        <v>23</v>
      </c>
      <c r="H387" s="96">
        <v>1.6921296296296386E-2</v>
      </c>
      <c r="I387" s="110" t="s">
        <v>403</v>
      </c>
      <c r="J387" s="27">
        <v>19</v>
      </c>
      <c r="K387" s="27">
        <v>17</v>
      </c>
      <c r="L387" s="27"/>
      <c r="M387" s="27"/>
      <c r="N387" s="26">
        <v>1.3553240740740826E-2</v>
      </c>
      <c r="O387" s="27"/>
      <c r="P387" s="118"/>
      <c r="Q387" s="107" t="s">
        <v>85</v>
      </c>
      <c r="R387" s="28">
        <v>41857</v>
      </c>
      <c r="S387" s="24">
        <v>1.38888888888888E-2</v>
      </c>
      <c r="T387" s="149">
        <v>1</v>
      </c>
      <c r="U387" s="149">
        <v>1</v>
      </c>
      <c r="V387" s="149">
        <v>1</v>
      </c>
      <c r="W387" s="149">
        <v>1</v>
      </c>
      <c r="X387" s="149">
        <v>1</v>
      </c>
      <c r="Y387" s="77" t="s">
        <v>838</v>
      </c>
      <c r="Z387" s="77" t="s">
        <v>839</v>
      </c>
      <c r="AB387" s="111"/>
    </row>
    <row r="388" spans="1:28" x14ac:dyDescent="0.2">
      <c r="A388" s="30">
        <v>4.207175925925926E-2</v>
      </c>
      <c r="B388" s="30">
        <v>1.5995370370370372E-2</v>
      </c>
      <c r="C388" s="23">
        <v>3.9120370370370403E-3</v>
      </c>
      <c r="D388" s="31">
        <v>3.5011574074074077E-2</v>
      </c>
      <c r="E388" s="29">
        <v>16</v>
      </c>
      <c r="F388" s="119" t="s">
        <v>37</v>
      </c>
      <c r="G388" s="119" t="s">
        <v>23</v>
      </c>
      <c r="H388" s="96">
        <v>1.6956018518518579E-2</v>
      </c>
      <c r="I388" s="110" t="s">
        <v>403</v>
      </c>
      <c r="J388" s="27">
        <v>18</v>
      </c>
      <c r="K388" s="27">
        <v>18</v>
      </c>
      <c r="L388" s="27"/>
      <c r="M388" s="27"/>
      <c r="N388" s="26">
        <v>1.3043981481481538E-2</v>
      </c>
      <c r="O388" s="27"/>
      <c r="P388" s="118"/>
      <c r="Q388" s="107" t="s">
        <v>85</v>
      </c>
      <c r="R388" s="28">
        <v>41857</v>
      </c>
      <c r="S388" s="24">
        <v>1.8055555555555498E-2</v>
      </c>
      <c r="T388" s="149">
        <v>1</v>
      </c>
      <c r="U388" s="149">
        <v>1</v>
      </c>
      <c r="V388" s="149">
        <v>1</v>
      </c>
      <c r="W388" s="149">
        <v>1</v>
      </c>
      <c r="X388" s="149">
        <v>1</v>
      </c>
      <c r="Y388" s="77" t="s">
        <v>840</v>
      </c>
      <c r="Z388" s="77" t="s">
        <v>841</v>
      </c>
      <c r="AB388" s="111"/>
    </row>
    <row r="389" spans="1:28" x14ac:dyDescent="0.2">
      <c r="A389" s="5"/>
      <c r="B389" s="5"/>
      <c r="C389" s="30"/>
      <c r="D389" s="31">
        <v>1.9791666666666666E-2</v>
      </c>
      <c r="E389" s="29">
        <v>17</v>
      </c>
      <c r="F389" s="53" t="s">
        <v>51</v>
      </c>
      <c r="G389" s="53" t="s">
        <v>30</v>
      </c>
      <c r="H389" s="96">
        <v>1.7013888888888887E-2</v>
      </c>
      <c r="I389" s="110" t="s">
        <v>403</v>
      </c>
      <c r="J389" s="27"/>
      <c r="K389" s="27"/>
      <c r="L389" s="27"/>
      <c r="M389" s="27"/>
      <c r="N389" s="26">
        <v>0</v>
      </c>
      <c r="O389" s="27"/>
      <c r="P389" s="27"/>
      <c r="Q389" s="107" t="s">
        <v>85</v>
      </c>
      <c r="R389" s="28">
        <v>41857</v>
      </c>
      <c r="S389" s="24">
        <v>2.7777777777777779E-3</v>
      </c>
      <c r="T389" s="149">
        <v>1</v>
      </c>
      <c r="U389" s="149">
        <v>1</v>
      </c>
      <c r="V389" s="149">
        <v>1</v>
      </c>
      <c r="W389" s="149">
        <v>1</v>
      </c>
      <c r="X389" s="149">
        <v>1</v>
      </c>
      <c r="Y389" s="77" t="s">
        <v>806</v>
      </c>
      <c r="Z389" s="77" t="s">
        <v>260</v>
      </c>
      <c r="AB389" s="111"/>
    </row>
    <row r="390" spans="1:28" x14ac:dyDescent="0.2">
      <c r="A390" s="5"/>
      <c r="B390" s="5"/>
      <c r="C390" s="23"/>
      <c r="D390" s="31">
        <v>2.8958333333333336E-2</v>
      </c>
      <c r="E390" s="29">
        <v>18</v>
      </c>
      <c r="F390" s="53" t="s">
        <v>29</v>
      </c>
      <c r="G390" s="53" t="s">
        <v>196</v>
      </c>
      <c r="H390" s="96">
        <v>1.7152777777777836E-2</v>
      </c>
      <c r="I390" s="110" t="s">
        <v>403</v>
      </c>
      <c r="J390" s="27"/>
      <c r="K390" s="27"/>
      <c r="L390" s="27"/>
      <c r="M390" s="27"/>
      <c r="N390" s="26">
        <v>0</v>
      </c>
      <c r="O390" s="27"/>
      <c r="P390" s="27"/>
      <c r="Q390" s="107" t="s">
        <v>85</v>
      </c>
      <c r="R390" s="28">
        <v>41857</v>
      </c>
      <c r="S390" s="24">
        <v>1.18055555555555E-2</v>
      </c>
      <c r="T390" s="149">
        <v>1</v>
      </c>
      <c r="U390" s="149">
        <v>1</v>
      </c>
      <c r="V390" s="149">
        <v>1</v>
      </c>
      <c r="W390" s="149">
        <v>1</v>
      </c>
      <c r="X390" s="149">
        <v>1</v>
      </c>
      <c r="Y390" s="77" t="s">
        <v>842</v>
      </c>
      <c r="Z390" s="77" t="s">
        <v>343</v>
      </c>
      <c r="AB390" s="111"/>
    </row>
    <row r="391" spans="1:28" x14ac:dyDescent="0.2">
      <c r="A391" s="30"/>
      <c r="B391" s="30"/>
      <c r="C391" s="5"/>
      <c r="D391" s="31">
        <v>2.8472222222222222E-2</v>
      </c>
      <c r="E391" s="29">
        <v>19</v>
      </c>
      <c r="F391" s="53" t="s">
        <v>774</v>
      </c>
      <c r="G391" s="53" t="s">
        <v>48</v>
      </c>
      <c r="H391" s="96">
        <v>1.7361111111111112E-2</v>
      </c>
      <c r="I391" s="110" t="s">
        <v>403</v>
      </c>
      <c r="J391" s="27"/>
      <c r="K391" s="27"/>
      <c r="L391" s="27"/>
      <c r="M391" s="27"/>
      <c r="N391" s="26">
        <v>0</v>
      </c>
      <c r="O391" s="27"/>
      <c r="P391" s="27"/>
      <c r="Q391" s="107" t="s">
        <v>85</v>
      </c>
      <c r="R391" s="28">
        <v>41857</v>
      </c>
      <c r="S391" s="24">
        <v>1.1111111111111108E-2</v>
      </c>
      <c r="T391" s="149">
        <v>1</v>
      </c>
      <c r="U391" s="149">
        <v>1</v>
      </c>
      <c r="V391" s="149">
        <v>1</v>
      </c>
      <c r="W391" s="149">
        <v>1</v>
      </c>
      <c r="X391" s="149">
        <v>1</v>
      </c>
      <c r="Y391" s="77" t="s">
        <v>843</v>
      </c>
      <c r="Z391" s="77" t="s">
        <v>294</v>
      </c>
      <c r="AB391" s="111"/>
    </row>
    <row r="392" spans="1:28" x14ac:dyDescent="0.2">
      <c r="A392" s="5"/>
      <c r="B392" s="5"/>
      <c r="C392" s="5"/>
      <c r="D392" s="31">
        <v>2.1585648148148145E-2</v>
      </c>
      <c r="E392" s="29">
        <v>20</v>
      </c>
      <c r="F392" s="53" t="s">
        <v>191</v>
      </c>
      <c r="G392" s="53" t="s">
        <v>30</v>
      </c>
      <c r="H392" s="96">
        <v>1.741898148148148E-2</v>
      </c>
      <c r="I392" s="110" t="s">
        <v>403</v>
      </c>
      <c r="J392" s="27"/>
      <c r="K392" s="27"/>
      <c r="L392" s="27"/>
      <c r="M392" s="27"/>
      <c r="N392" s="26">
        <v>0</v>
      </c>
      <c r="O392" s="27"/>
      <c r="P392" s="27"/>
      <c r="Q392" s="107" t="s">
        <v>85</v>
      </c>
      <c r="R392" s="28">
        <v>41857</v>
      </c>
      <c r="S392" s="24">
        <v>4.1666666666666666E-3</v>
      </c>
      <c r="T392" s="149">
        <v>1</v>
      </c>
      <c r="U392" s="149">
        <v>1</v>
      </c>
      <c r="V392" s="149">
        <v>1</v>
      </c>
      <c r="W392" s="149">
        <v>1</v>
      </c>
      <c r="X392" s="149">
        <v>1</v>
      </c>
      <c r="Y392" s="77" t="s">
        <v>844</v>
      </c>
      <c r="Z392" s="77" t="s">
        <v>260</v>
      </c>
      <c r="AB392" s="111"/>
    </row>
    <row r="393" spans="1:28" x14ac:dyDescent="0.2">
      <c r="A393" s="30">
        <v>4.7974537037037045E-2</v>
      </c>
      <c r="B393" s="30">
        <v>1.7164351851851851E-2</v>
      </c>
      <c r="C393" s="23">
        <v>5.0115740740740797E-3</v>
      </c>
      <c r="D393" s="31">
        <v>2.1226851851851854E-2</v>
      </c>
      <c r="E393" s="29">
        <v>21</v>
      </c>
      <c r="F393" s="119" t="s">
        <v>292</v>
      </c>
      <c r="G393" s="119" t="s">
        <v>23</v>
      </c>
      <c r="H393" s="96">
        <v>1.7754629629629634E-2</v>
      </c>
      <c r="I393" s="110" t="s">
        <v>403</v>
      </c>
      <c r="J393" s="27">
        <v>17</v>
      </c>
      <c r="K393" s="27">
        <v>19</v>
      </c>
      <c r="L393" s="27"/>
      <c r="M393" s="27"/>
      <c r="N393" s="26">
        <v>1.2743055555555554E-2</v>
      </c>
      <c r="O393" s="27"/>
      <c r="P393" s="27"/>
      <c r="Q393" s="107" t="s">
        <v>85</v>
      </c>
      <c r="R393" s="28">
        <v>41857</v>
      </c>
      <c r="S393" s="24">
        <v>3.472222222222222E-3</v>
      </c>
      <c r="T393" s="149">
        <v>1</v>
      </c>
      <c r="U393" s="149">
        <v>1</v>
      </c>
      <c r="V393" s="149">
        <v>1</v>
      </c>
      <c r="W393" s="149">
        <v>1</v>
      </c>
      <c r="X393" s="149">
        <v>1</v>
      </c>
      <c r="Y393" s="77" t="s">
        <v>845</v>
      </c>
      <c r="Z393" s="77" t="s">
        <v>846</v>
      </c>
      <c r="AB393" s="111"/>
    </row>
    <row r="394" spans="1:28" x14ac:dyDescent="0.2">
      <c r="A394" s="30"/>
      <c r="B394" s="30"/>
      <c r="C394" s="5"/>
      <c r="D394" s="31">
        <v>2.2673611111111113E-2</v>
      </c>
      <c r="E394" s="29">
        <v>22</v>
      </c>
      <c r="F394" s="53" t="s">
        <v>511</v>
      </c>
      <c r="G394" t="s">
        <v>30</v>
      </c>
      <c r="H394" s="96">
        <v>1.7812500000000002E-2</v>
      </c>
      <c r="I394" s="110" t="s">
        <v>403</v>
      </c>
      <c r="J394" s="27"/>
      <c r="K394" s="27"/>
      <c r="L394" s="27"/>
      <c r="M394" s="27"/>
      <c r="N394" s="26">
        <v>0</v>
      </c>
      <c r="O394" s="27"/>
      <c r="P394" s="27"/>
      <c r="Q394" s="107" t="s">
        <v>85</v>
      </c>
      <c r="R394" s="28">
        <v>41857</v>
      </c>
      <c r="S394" s="24">
        <v>4.8611111111111112E-3</v>
      </c>
      <c r="T394" s="149">
        <v>1</v>
      </c>
      <c r="U394" s="149">
        <v>1</v>
      </c>
      <c r="V394" s="149">
        <v>1</v>
      </c>
      <c r="W394" s="149">
        <v>1</v>
      </c>
      <c r="X394" s="149">
        <v>1</v>
      </c>
      <c r="Y394" s="77" t="s">
        <v>847</v>
      </c>
      <c r="Z394" s="77" t="s">
        <v>260</v>
      </c>
      <c r="AB394" s="111"/>
    </row>
    <row r="395" spans="1:28" x14ac:dyDescent="0.2">
      <c r="A395" s="30"/>
      <c r="B395" s="30"/>
      <c r="C395" s="5"/>
      <c r="D395" s="31">
        <v>3.0393518518518518E-2</v>
      </c>
      <c r="E395" s="29">
        <v>23</v>
      </c>
      <c r="F395" s="53" t="s">
        <v>766</v>
      </c>
      <c r="G395" s="53" t="s">
        <v>196</v>
      </c>
      <c r="H395" s="96">
        <v>1.7893518518518517E-2</v>
      </c>
      <c r="I395" s="110" t="s">
        <v>403</v>
      </c>
      <c r="J395" s="27"/>
      <c r="K395" s="27"/>
      <c r="L395" s="27"/>
      <c r="M395" s="27"/>
      <c r="N395" s="26">
        <v>0</v>
      </c>
      <c r="O395" s="27"/>
      <c r="P395" s="27"/>
      <c r="Q395" s="107" t="s">
        <v>85</v>
      </c>
      <c r="R395" s="28">
        <v>41857</v>
      </c>
      <c r="S395" s="24">
        <v>1.2500000000000001E-2</v>
      </c>
      <c r="T395" s="149">
        <v>1</v>
      </c>
      <c r="U395" s="149">
        <v>1</v>
      </c>
      <c r="V395" s="149">
        <v>1</v>
      </c>
      <c r="W395" s="149">
        <v>1</v>
      </c>
      <c r="X395" s="149">
        <v>1</v>
      </c>
      <c r="Y395" s="77" t="s">
        <v>848</v>
      </c>
      <c r="Z395" s="77" t="s">
        <v>343</v>
      </c>
      <c r="AB395" s="111"/>
    </row>
    <row r="396" spans="1:28" x14ac:dyDescent="0.2">
      <c r="A396" s="5"/>
      <c r="B396" s="5"/>
      <c r="C396" s="5"/>
      <c r="D396" s="31">
        <v>2.5717592592592594E-2</v>
      </c>
      <c r="E396" s="29">
        <v>24</v>
      </c>
      <c r="F396" s="53" t="s">
        <v>821</v>
      </c>
      <c r="G396" s="53" t="s">
        <v>34</v>
      </c>
      <c r="H396" s="96">
        <v>1.8078703703703704E-2</v>
      </c>
      <c r="I396" s="110" t="s">
        <v>403</v>
      </c>
      <c r="J396" s="27"/>
      <c r="K396" s="27"/>
      <c r="L396" s="27"/>
      <c r="M396" s="27"/>
      <c r="N396" s="26">
        <v>0</v>
      </c>
      <c r="O396" s="27"/>
      <c r="P396" s="27"/>
      <c r="Q396" s="107" t="s">
        <v>85</v>
      </c>
      <c r="R396" s="28">
        <v>41857</v>
      </c>
      <c r="S396" s="24">
        <v>7.6388888888888886E-3</v>
      </c>
      <c r="T396" s="149">
        <v>1</v>
      </c>
      <c r="U396" s="149">
        <v>1</v>
      </c>
      <c r="V396" s="149">
        <v>1</v>
      </c>
      <c r="W396" s="149">
        <v>1</v>
      </c>
      <c r="X396" s="149">
        <v>1</v>
      </c>
      <c r="Y396" s="77" t="s">
        <v>849</v>
      </c>
      <c r="Z396" s="77" t="s">
        <v>296</v>
      </c>
      <c r="AB396" s="111"/>
    </row>
    <row r="397" spans="1:28" x14ac:dyDescent="0.2">
      <c r="A397" s="30"/>
      <c r="B397" s="30"/>
      <c r="C397" s="5"/>
      <c r="D397" s="31">
        <v>3.1597222222222221E-2</v>
      </c>
      <c r="E397" s="29">
        <v>25</v>
      </c>
      <c r="F397" s="53" t="s">
        <v>824</v>
      </c>
      <c r="G397" s="53" t="s">
        <v>196</v>
      </c>
      <c r="H397" s="96">
        <v>1.8402777777777823E-2</v>
      </c>
      <c r="I397" s="110" t="s">
        <v>403</v>
      </c>
      <c r="J397" s="27"/>
      <c r="K397" s="27"/>
      <c r="L397" s="27"/>
      <c r="M397" s="27"/>
      <c r="N397" s="26">
        <v>0</v>
      </c>
      <c r="O397" s="27"/>
      <c r="P397" s="118"/>
      <c r="Q397" s="107" t="s">
        <v>85</v>
      </c>
      <c r="R397" s="28">
        <v>41857</v>
      </c>
      <c r="S397" s="24">
        <v>1.3194444444444399E-2</v>
      </c>
      <c r="T397" s="149">
        <v>1</v>
      </c>
      <c r="U397" s="149">
        <v>1</v>
      </c>
      <c r="V397" s="149">
        <v>1</v>
      </c>
      <c r="W397" s="149">
        <v>1</v>
      </c>
      <c r="X397" s="149">
        <v>1</v>
      </c>
      <c r="Y397" s="77" t="s">
        <v>360</v>
      </c>
      <c r="Z397" s="77" t="s">
        <v>343</v>
      </c>
      <c r="AB397" s="111"/>
    </row>
    <row r="398" spans="1:28" x14ac:dyDescent="0.2">
      <c r="A398" s="30"/>
      <c r="B398" s="30"/>
      <c r="C398" s="30"/>
      <c r="D398" s="31">
        <v>3.5219907407407408E-2</v>
      </c>
      <c r="E398" s="29">
        <v>26</v>
      </c>
      <c r="F398" s="53" t="s">
        <v>159</v>
      </c>
      <c r="G398" s="53" t="s">
        <v>34</v>
      </c>
      <c r="H398" s="96">
        <v>1.9247685185185208E-2</v>
      </c>
      <c r="I398" s="110" t="s">
        <v>403</v>
      </c>
      <c r="J398" s="27"/>
      <c r="K398" s="27"/>
      <c r="L398" s="27"/>
      <c r="M398" s="27"/>
      <c r="N398" s="26">
        <v>0</v>
      </c>
      <c r="O398" s="27"/>
      <c r="P398" s="118"/>
      <c r="Q398" s="107" t="s">
        <v>85</v>
      </c>
      <c r="R398" s="28">
        <v>41857</v>
      </c>
      <c r="S398" s="24">
        <v>1.59722222222222E-2</v>
      </c>
      <c r="T398" s="149">
        <v>1</v>
      </c>
      <c r="U398" s="149">
        <v>1</v>
      </c>
      <c r="V398" s="149">
        <v>1</v>
      </c>
      <c r="W398" s="149">
        <v>1</v>
      </c>
      <c r="X398" s="149">
        <v>1</v>
      </c>
      <c r="Y398" s="77" t="s">
        <v>850</v>
      </c>
      <c r="Z398" s="77" t="s">
        <v>296</v>
      </c>
      <c r="AB398" s="111"/>
    </row>
    <row r="399" spans="1:28" x14ac:dyDescent="0.2">
      <c r="A399" s="30">
        <v>4.2592592592592592E-2</v>
      </c>
      <c r="B399" s="30">
        <v>1.6250000000000001E-2</v>
      </c>
      <c r="C399" s="23">
        <v>4.1550925925926E-3</v>
      </c>
      <c r="D399" s="31">
        <v>2.5659722222222223E-2</v>
      </c>
      <c r="E399" s="29">
        <v>27</v>
      </c>
      <c r="F399" s="119" t="s">
        <v>39</v>
      </c>
      <c r="G399" s="119" t="s">
        <v>23</v>
      </c>
      <c r="H399" s="96">
        <v>1.9409722222222224E-2</v>
      </c>
      <c r="I399" s="110" t="s">
        <v>403</v>
      </c>
      <c r="J399" s="27">
        <v>16</v>
      </c>
      <c r="K399" s="27">
        <v>16</v>
      </c>
      <c r="L399" s="27"/>
      <c r="M399" s="27"/>
      <c r="N399" s="26">
        <v>1.5254629629629625E-2</v>
      </c>
      <c r="O399" s="27"/>
      <c r="P399" s="27"/>
      <c r="Q399" s="107" t="s">
        <v>85</v>
      </c>
      <c r="R399" s="28">
        <v>41857</v>
      </c>
      <c r="S399" s="24">
        <v>6.2500000000000003E-3</v>
      </c>
      <c r="T399" s="149">
        <v>1</v>
      </c>
      <c r="U399" s="149">
        <v>1</v>
      </c>
      <c r="V399" s="149">
        <v>1</v>
      </c>
      <c r="W399" s="149">
        <v>1</v>
      </c>
      <c r="X399" s="149">
        <v>1</v>
      </c>
      <c r="Y399" s="77" t="s">
        <v>760</v>
      </c>
      <c r="Z399" s="77" t="s">
        <v>851</v>
      </c>
      <c r="AB399" s="111"/>
    </row>
    <row r="400" spans="1:28" x14ac:dyDescent="0.2">
      <c r="A400" s="5"/>
      <c r="B400" s="5"/>
      <c r="C400" s="5"/>
      <c r="D400" s="31">
        <v>2.6493055555555558E-2</v>
      </c>
      <c r="E400" s="29">
        <v>28</v>
      </c>
      <c r="F400" s="53" t="s">
        <v>820</v>
      </c>
      <c r="G400" s="53" t="s">
        <v>34</v>
      </c>
      <c r="H400" s="96">
        <v>1.9548611111111114E-2</v>
      </c>
      <c r="I400" s="110" t="s">
        <v>403</v>
      </c>
      <c r="J400" s="27"/>
      <c r="K400" s="27"/>
      <c r="L400" s="27"/>
      <c r="M400" s="27"/>
      <c r="N400" s="26">
        <v>0</v>
      </c>
      <c r="O400" s="27"/>
      <c r="P400" s="27"/>
      <c r="Q400" s="107" t="s">
        <v>85</v>
      </c>
      <c r="R400" s="28">
        <v>41857</v>
      </c>
      <c r="S400" s="24">
        <v>6.9444444444444449E-3</v>
      </c>
      <c r="T400" s="149">
        <v>1</v>
      </c>
      <c r="U400" s="149">
        <v>1</v>
      </c>
      <c r="V400" s="149">
        <v>1</v>
      </c>
      <c r="W400" s="149">
        <v>1</v>
      </c>
      <c r="X400" s="149">
        <v>1</v>
      </c>
      <c r="Y400" s="77" t="s">
        <v>852</v>
      </c>
      <c r="Z400" s="77" t="s">
        <v>296</v>
      </c>
      <c r="AB400" s="111"/>
    </row>
    <row r="401" spans="1:28" x14ac:dyDescent="0.2">
      <c r="A401" s="5"/>
      <c r="B401" s="5"/>
      <c r="C401" s="30"/>
      <c r="D401" s="31">
        <v>2.1886574074074072E-2</v>
      </c>
      <c r="E401" s="29">
        <v>29</v>
      </c>
      <c r="F401" s="53" t="s">
        <v>168</v>
      </c>
      <c r="G401" s="53" t="s">
        <v>30</v>
      </c>
      <c r="H401" s="96">
        <v>1.9803240740740739E-2</v>
      </c>
      <c r="I401" s="110" t="s">
        <v>403</v>
      </c>
      <c r="J401" s="27"/>
      <c r="K401" s="27"/>
      <c r="L401" s="27"/>
      <c r="M401" s="27"/>
      <c r="N401" s="26">
        <v>0</v>
      </c>
      <c r="O401" s="27"/>
      <c r="P401" s="27"/>
      <c r="Q401" s="107" t="s">
        <v>85</v>
      </c>
      <c r="R401" s="28">
        <v>41857</v>
      </c>
      <c r="S401" s="24">
        <v>2.0833333333333333E-3</v>
      </c>
      <c r="T401" s="149">
        <v>1</v>
      </c>
      <c r="U401" s="149">
        <v>1</v>
      </c>
      <c r="V401" s="149">
        <v>1</v>
      </c>
      <c r="W401" s="149">
        <v>1</v>
      </c>
      <c r="X401" s="149">
        <v>1</v>
      </c>
      <c r="Y401" s="77" t="s">
        <v>853</v>
      </c>
      <c r="Z401" s="77" t="s">
        <v>260</v>
      </c>
      <c r="AB401" s="111"/>
    </row>
    <row r="402" spans="1:28" x14ac:dyDescent="0.2">
      <c r="A402" s="101"/>
      <c r="B402" s="101"/>
      <c r="C402" s="5"/>
      <c r="D402" s="31">
        <v>2.0856481481481479E-2</v>
      </c>
      <c r="E402" s="29">
        <v>30</v>
      </c>
      <c r="F402" s="53" t="s">
        <v>230</v>
      </c>
      <c r="G402" s="53" t="s">
        <v>26</v>
      </c>
      <c r="H402" s="96">
        <v>2.0162037037037034E-2</v>
      </c>
      <c r="I402" s="110" t="s">
        <v>403</v>
      </c>
      <c r="J402" s="27"/>
      <c r="K402" s="27"/>
      <c r="L402" s="27"/>
      <c r="M402" s="27"/>
      <c r="N402" s="26">
        <v>0</v>
      </c>
      <c r="O402" s="27"/>
      <c r="P402" s="27"/>
      <c r="Q402" s="107" t="s">
        <v>85</v>
      </c>
      <c r="R402" s="28">
        <v>41857</v>
      </c>
      <c r="S402" s="24">
        <v>6.9444444444444447E-4</v>
      </c>
      <c r="T402" s="149">
        <v>1</v>
      </c>
      <c r="U402" s="149">
        <v>1</v>
      </c>
      <c r="V402" s="149">
        <v>1</v>
      </c>
      <c r="W402" s="149">
        <v>1</v>
      </c>
      <c r="X402" s="149">
        <v>1</v>
      </c>
      <c r="Y402" s="77" t="s">
        <v>854</v>
      </c>
      <c r="Z402" s="77" t="s">
        <v>555</v>
      </c>
      <c r="AB402" s="111"/>
    </row>
    <row r="403" spans="1:28" x14ac:dyDescent="0.2">
      <c r="A403" s="30"/>
      <c r="B403" s="30"/>
      <c r="C403" s="5"/>
      <c r="D403" s="31">
        <v>2.4386574074074074E-2</v>
      </c>
      <c r="E403" s="29">
        <v>1</v>
      </c>
      <c r="F403" s="53" t="s">
        <v>860</v>
      </c>
      <c r="G403" s="53" t="s">
        <v>855</v>
      </c>
      <c r="H403" s="96">
        <v>1.6053240740740743E-2</v>
      </c>
      <c r="I403" s="110" t="s">
        <v>403</v>
      </c>
      <c r="J403" s="27"/>
      <c r="K403" s="27"/>
      <c r="L403" s="27"/>
      <c r="M403" s="27"/>
      <c r="N403" s="26">
        <v>0</v>
      </c>
      <c r="O403" s="27"/>
      <c r="P403" s="27"/>
      <c r="Q403" s="107" t="s">
        <v>27</v>
      </c>
      <c r="R403" s="28">
        <v>41864</v>
      </c>
      <c r="S403" s="24">
        <v>8.3333333333333332E-3</v>
      </c>
      <c r="T403" s="149">
        <v>1</v>
      </c>
      <c r="U403" s="149">
        <v>1</v>
      </c>
      <c r="V403" s="149">
        <v>1</v>
      </c>
      <c r="W403" s="149">
        <v>1</v>
      </c>
      <c r="X403" s="149">
        <v>1</v>
      </c>
      <c r="Y403" s="77" t="s">
        <v>861</v>
      </c>
      <c r="Z403" s="77" t="s">
        <v>862</v>
      </c>
      <c r="AB403" s="111"/>
    </row>
    <row r="404" spans="1:28" x14ac:dyDescent="0.2">
      <c r="A404" s="30"/>
      <c r="B404" s="30"/>
      <c r="C404" s="30"/>
      <c r="D404" s="31">
        <v>2.225694444444444E-2</v>
      </c>
      <c r="E404" s="29">
        <v>2</v>
      </c>
      <c r="F404" s="53" t="s">
        <v>44</v>
      </c>
      <c r="G404" s="53" t="s">
        <v>30</v>
      </c>
      <c r="H404" s="96">
        <v>1.6701388888888884E-2</v>
      </c>
      <c r="I404" s="110" t="s">
        <v>403</v>
      </c>
      <c r="J404" s="27"/>
      <c r="K404" s="27"/>
      <c r="L404" s="27"/>
      <c r="M404" s="27"/>
      <c r="N404" s="26">
        <v>0</v>
      </c>
      <c r="O404" s="27"/>
      <c r="P404" s="27"/>
      <c r="Q404" s="107" t="s">
        <v>27</v>
      </c>
      <c r="R404" s="28">
        <v>41864</v>
      </c>
      <c r="S404" s="24">
        <v>5.5555555555555558E-3</v>
      </c>
      <c r="T404" s="149">
        <v>1</v>
      </c>
      <c r="U404" s="149">
        <v>1</v>
      </c>
      <c r="V404" s="149">
        <v>1</v>
      </c>
      <c r="W404" s="149">
        <v>1</v>
      </c>
      <c r="X404" s="149">
        <v>1</v>
      </c>
      <c r="Y404" s="77" t="s">
        <v>863</v>
      </c>
      <c r="Z404" s="77" t="s">
        <v>260</v>
      </c>
      <c r="AB404" s="111"/>
    </row>
    <row r="405" spans="1:28" x14ac:dyDescent="0.2">
      <c r="A405" s="30"/>
      <c r="B405" s="30"/>
      <c r="C405" s="5"/>
      <c r="D405" s="31">
        <v>3.1041666666666665E-2</v>
      </c>
      <c r="E405" s="29">
        <v>3</v>
      </c>
      <c r="F405" s="53" t="s">
        <v>189</v>
      </c>
      <c r="G405" s="53" t="s">
        <v>287</v>
      </c>
      <c r="H405" s="96">
        <v>1.7152777777777864E-2</v>
      </c>
      <c r="I405" s="110" t="s">
        <v>403</v>
      </c>
      <c r="J405" s="27"/>
      <c r="K405" s="27"/>
      <c r="L405" s="27"/>
      <c r="M405" s="27"/>
      <c r="N405" s="26">
        <v>0</v>
      </c>
      <c r="O405" s="27"/>
      <c r="P405" s="118"/>
      <c r="Q405" s="107" t="s">
        <v>27</v>
      </c>
      <c r="R405" s="28">
        <v>41864</v>
      </c>
      <c r="S405" s="24">
        <v>1.38888888888888E-2</v>
      </c>
      <c r="T405" s="149">
        <v>1</v>
      </c>
      <c r="U405" s="149">
        <v>1</v>
      </c>
      <c r="V405" s="149">
        <v>1</v>
      </c>
      <c r="W405" s="149">
        <v>1</v>
      </c>
      <c r="X405" s="149">
        <v>1</v>
      </c>
      <c r="Y405" s="77" t="s">
        <v>864</v>
      </c>
      <c r="Z405" s="77" t="s">
        <v>301</v>
      </c>
      <c r="AB405" s="111"/>
    </row>
    <row r="406" spans="1:28" x14ac:dyDescent="0.2">
      <c r="A406" s="30"/>
      <c r="B406" s="30"/>
      <c r="C406" s="5"/>
      <c r="D406" s="31">
        <v>3.2974537037037038E-2</v>
      </c>
      <c r="E406" s="29">
        <v>4</v>
      </c>
      <c r="F406" s="53" t="s">
        <v>181</v>
      </c>
      <c r="G406" s="53" t="s">
        <v>34</v>
      </c>
      <c r="H406" s="96">
        <v>1.7696759259259339E-2</v>
      </c>
      <c r="I406" s="110" t="s">
        <v>403</v>
      </c>
      <c r="J406" s="27"/>
      <c r="K406" s="27"/>
      <c r="L406" s="27"/>
      <c r="M406" s="27"/>
      <c r="N406" s="26">
        <v>0</v>
      </c>
      <c r="O406" s="27"/>
      <c r="P406" s="118"/>
      <c r="Q406" s="107" t="s">
        <v>27</v>
      </c>
      <c r="R406" s="28">
        <v>41864</v>
      </c>
      <c r="S406" s="24">
        <v>1.5277777777777699E-2</v>
      </c>
      <c r="T406" s="149">
        <v>1</v>
      </c>
      <c r="U406" s="149">
        <v>1</v>
      </c>
      <c r="V406" s="149">
        <v>1</v>
      </c>
      <c r="W406" s="149">
        <v>1</v>
      </c>
      <c r="X406" s="149">
        <v>1</v>
      </c>
      <c r="Y406" s="77" t="s">
        <v>865</v>
      </c>
      <c r="Z406" s="77" t="s">
        <v>296</v>
      </c>
      <c r="AB406" s="111"/>
    </row>
    <row r="407" spans="1:28" x14ac:dyDescent="0.2">
      <c r="A407" s="30"/>
      <c r="B407" s="30"/>
      <c r="C407" s="5"/>
      <c r="D407" s="31">
        <v>3.1064814814814812E-2</v>
      </c>
      <c r="E407" s="29">
        <v>5</v>
      </c>
      <c r="F407" s="53" t="s">
        <v>859</v>
      </c>
      <c r="G407" s="53" t="s">
        <v>287</v>
      </c>
      <c r="H407" s="96">
        <v>1.7870370370370411E-2</v>
      </c>
      <c r="I407" s="110" t="s">
        <v>403</v>
      </c>
      <c r="J407" s="27"/>
      <c r="K407" s="27"/>
      <c r="L407" s="27"/>
      <c r="M407" s="27"/>
      <c r="N407" s="26">
        <v>0</v>
      </c>
      <c r="O407" s="27"/>
      <c r="P407" s="27"/>
      <c r="Q407" s="107" t="s">
        <v>27</v>
      </c>
      <c r="R407" s="28">
        <v>41864</v>
      </c>
      <c r="S407" s="24">
        <v>1.3194444444444399E-2</v>
      </c>
      <c r="T407" s="149">
        <v>1</v>
      </c>
      <c r="U407" s="149">
        <v>1</v>
      </c>
      <c r="V407" s="149">
        <v>1</v>
      </c>
      <c r="W407" s="149">
        <v>1</v>
      </c>
      <c r="X407" s="149">
        <v>1</v>
      </c>
      <c r="Y407" s="77" t="s">
        <v>866</v>
      </c>
      <c r="Z407" s="77" t="s">
        <v>301</v>
      </c>
      <c r="AB407" s="111"/>
    </row>
    <row r="408" spans="1:28" x14ac:dyDescent="0.2">
      <c r="A408" s="30"/>
      <c r="B408" s="30"/>
      <c r="C408" s="30"/>
      <c r="D408" s="99">
        <v>2.0671296296296295E-2</v>
      </c>
      <c r="E408" s="29">
        <v>6</v>
      </c>
      <c r="F408" s="108" t="s">
        <v>717</v>
      </c>
      <c r="G408" s="108" t="s">
        <v>34</v>
      </c>
      <c r="H408" s="96">
        <v>1.7893518518518517E-2</v>
      </c>
      <c r="I408" s="110" t="s">
        <v>403</v>
      </c>
      <c r="J408" s="27"/>
      <c r="K408" s="27"/>
      <c r="L408" s="27"/>
      <c r="M408" s="27"/>
      <c r="N408" s="26">
        <v>0</v>
      </c>
      <c r="O408" s="27"/>
      <c r="P408" s="27"/>
      <c r="Q408" s="107" t="s">
        <v>27</v>
      </c>
      <c r="R408" s="28">
        <v>41864</v>
      </c>
      <c r="S408" s="24">
        <v>2.7777777777777779E-3</v>
      </c>
      <c r="T408" s="149">
        <v>1</v>
      </c>
      <c r="U408" s="149">
        <v>1</v>
      </c>
      <c r="V408" s="149">
        <v>1</v>
      </c>
      <c r="W408" s="149">
        <v>1</v>
      </c>
      <c r="X408" s="149">
        <v>1</v>
      </c>
      <c r="Y408" s="77" t="s">
        <v>867</v>
      </c>
      <c r="Z408" s="77" t="s">
        <v>296</v>
      </c>
      <c r="AB408" s="111"/>
    </row>
    <row r="409" spans="1:28" x14ac:dyDescent="0.2">
      <c r="A409" s="30"/>
      <c r="B409" s="30"/>
      <c r="C409" s="30"/>
      <c r="D409" s="31">
        <v>2.8414351851851847E-2</v>
      </c>
      <c r="E409" s="29">
        <v>7</v>
      </c>
      <c r="F409" s="53" t="s">
        <v>170</v>
      </c>
      <c r="G409" s="53" t="s">
        <v>291</v>
      </c>
      <c r="H409" s="96">
        <v>1.7997685185185183E-2</v>
      </c>
      <c r="I409" s="110" t="s">
        <v>403</v>
      </c>
      <c r="J409" s="27"/>
      <c r="K409" s="27"/>
      <c r="L409" s="27"/>
      <c r="M409" s="27"/>
      <c r="N409" s="26">
        <v>0</v>
      </c>
      <c r="O409" s="27"/>
      <c r="P409" s="27"/>
      <c r="Q409" s="107" t="s">
        <v>27</v>
      </c>
      <c r="R409" s="28">
        <v>41864</v>
      </c>
      <c r="S409" s="24">
        <v>1.0416666666666664E-2</v>
      </c>
      <c r="T409" s="149">
        <v>1</v>
      </c>
      <c r="U409" s="149">
        <v>1</v>
      </c>
      <c r="V409" s="149">
        <v>1</v>
      </c>
      <c r="W409" s="149">
        <v>1</v>
      </c>
      <c r="X409" s="149">
        <v>1</v>
      </c>
      <c r="Y409" s="77" t="s">
        <v>868</v>
      </c>
      <c r="Z409" s="77" t="s">
        <v>316</v>
      </c>
      <c r="AB409" s="111"/>
    </row>
    <row r="410" spans="1:28" x14ac:dyDescent="0.2">
      <c r="A410" s="30">
        <v>4.7037037037037037E-2</v>
      </c>
      <c r="B410" s="30">
        <v>1.638888888888889E-2</v>
      </c>
      <c r="C410" s="23">
        <v>4.2824074074074101E-3</v>
      </c>
      <c r="D410" s="31">
        <v>3.050925925925926E-2</v>
      </c>
      <c r="E410" s="29">
        <v>8</v>
      </c>
      <c r="F410" s="119" t="s">
        <v>50</v>
      </c>
      <c r="G410" s="119" t="s">
        <v>23</v>
      </c>
      <c r="H410" s="96">
        <v>1.800925925925926E-2</v>
      </c>
      <c r="I410" s="110" t="s">
        <v>403</v>
      </c>
      <c r="J410" s="27">
        <v>20</v>
      </c>
      <c r="K410" s="27">
        <v>20</v>
      </c>
      <c r="L410" s="27"/>
      <c r="M410" s="27"/>
      <c r="N410" s="26">
        <v>1.3726851851851849E-2</v>
      </c>
      <c r="O410" s="27"/>
      <c r="P410" s="118"/>
      <c r="Q410" s="107" t="s">
        <v>27</v>
      </c>
      <c r="R410" s="28">
        <v>41864</v>
      </c>
      <c r="S410" s="24">
        <v>1.2500000000000001E-2</v>
      </c>
      <c r="T410" s="149">
        <v>1</v>
      </c>
      <c r="U410" s="149">
        <v>1</v>
      </c>
      <c r="V410" s="149">
        <v>1</v>
      </c>
      <c r="W410" s="149">
        <v>1</v>
      </c>
      <c r="X410" s="149">
        <v>1</v>
      </c>
      <c r="Y410" s="77" t="s">
        <v>869</v>
      </c>
      <c r="Z410" s="77" t="s">
        <v>870</v>
      </c>
      <c r="AB410" s="111"/>
    </row>
    <row r="411" spans="1:28" x14ac:dyDescent="0.2">
      <c r="A411" s="30">
        <v>4.207175925925926E-2</v>
      </c>
      <c r="B411" s="30">
        <v>1.5995370370370372E-2</v>
      </c>
      <c r="C411" s="23">
        <v>3.9120370370370403E-3</v>
      </c>
      <c r="D411" s="31">
        <v>2.2615740740740742E-2</v>
      </c>
      <c r="E411" s="29">
        <v>9</v>
      </c>
      <c r="F411" s="119" t="s">
        <v>37</v>
      </c>
      <c r="G411" s="119" t="s">
        <v>23</v>
      </c>
      <c r="H411" s="96">
        <v>1.8449074074074076E-2</v>
      </c>
      <c r="I411" s="110" t="s">
        <v>403</v>
      </c>
      <c r="J411" s="27">
        <v>19</v>
      </c>
      <c r="K411" s="27">
        <v>19</v>
      </c>
      <c r="L411" s="27"/>
      <c r="M411" s="27"/>
      <c r="N411" s="26">
        <v>1.4537037037037036E-2</v>
      </c>
      <c r="O411" s="27"/>
      <c r="P411" s="27"/>
      <c r="Q411" s="107" t="s">
        <v>27</v>
      </c>
      <c r="R411" s="28">
        <v>41864</v>
      </c>
      <c r="S411" s="24">
        <v>4.1666666666666666E-3</v>
      </c>
      <c r="T411" s="149">
        <v>1</v>
      </c>
      <c r="U411" s="149">
        <v>1</v>
      </c>
      <c r="V411" s="149">
        <v>1</v>
      </c>
      <c r="W411" s="149">
        <v>1</v>
      </c>
      <c r="X411" s="149">
        <v>1</v>
      </c>
      <c r="Y411" s="77" t="s">
        <v>871</v>
      </c>
      <c r="Z411" s="77" t="s">
        <v>872</v>
      </c>
      <c r="AB411" s="111"/>
    </row>
    <row r="412" spans="1:28" x14ac:dyDescent="0.2">
      <c r="A412" s="30"/>
      <c r="B412" s="30"/>
      <c r="C412" s="23"/>
      <c r="D412" s="31">
        <v>2.6354166666666668E-2</v>
      </c>
      <c r="E412" s="29">
        <v>10</v>
      </c>
      <c r="F412" s="53" t="s">
        <v>29</v>
      </c>
      <c r="G412" s="53" t="s">
        <v>196</v>
      </c>
      <c r="H412" s="96">
        <v>1.8715277777777779E-2</v>
      </c>
      <c r="I412" s="110" t="s">
        <v>403</v>
      </c>
      <c r="J412" s="27"/>
      <c r="K412" s="27"/>
      <c r="L412" s="27"/>
      <c r="M412" s="27"/>
      <c r="N412" s="26">
        <v>0</v>
      </c>
      <c r="O412" s="27"/>
      <c r="P412" s="27"/>
      <c r="Q412" s="107" t="s">
        <v>27</v>
      </c>
      <c r="R412" s="28">
        <v>41864</v>
      </c>
      <c r="S412" s="24">
        <v>7.6388888888888886E-3</v>
      </c>
      <c r="T412" s="149">
        <v>1</v>
      </c>
      <c r="U412" s="149">
        <v>1</v>
      </c>
      <c r="V412" s="149">
        <v>1</v>
      </c>
      <c r="W412" s="149">
        <v>1</v>
      </c>
      <c r="X412" s="149">
        <v>1</v>
      </c>
      <c r="Y412" s="77" t="s">
        <v>873</v>
      </c>
      <c r="Z412" s="77" t="s">
        <v>343</v>
      </c>
      <c r="AB412" s="111"/>
    </row>
    <row r="413" spans="1:28" x14ac:dyDescent="0.2">
      <c r="A413" s="30">
        <v>4.2592592592592592E-2</v>
      </c>
      <c r="B413" s="30">
        <v>1.6250000000000001E-2</v>
      </c>
      <c r="C413" s="23">
        <v>4.1550925925926E-3</v>
      </c>
      <c r="D413" s="31">
        <v>2.2280092592592591E-2</v>
      </c>
      <c r="E413" s="29">
        <v>11</v>
      </c>
      <c r="F413" s="119" t="s">
        <v>39</v>
      </c>
      <c r="G413" s="119" t="s">
        <v>23</v>
      </c>
      <c r="H413" s="96">
        <v>1.8807870370370371E-2</v>
      </c>
      <c r="I413" s="110" t="s">
        <v>403</v>
      </c>
      <c r="J413" s="27">
        <v>18</v>
      </c>
      <c r="K413" s="27">
        <v>18</v>
      </c>
      <c r="L413" s="27"/>
      <c r="M413" s="27"/>
      <c r="N413" s="26">
        <v>1.4652777777777772E-2</v>
      </c>
      <c r="O413" s="27"/>
      <c r="P413" s="27"/>
      <c r="Q413" s="107" t="s">
        <v>27</v>
      </c>
      <c r="R413" s="28">
        <v>41864</v>
      </c>
      <c r="S413" s="24">
        <v>3.472222222222222E-3</v>
      </c>
      <c r="T413" s="149">
        <v>1</v>
      </c>
      <c r="U413" s="149">
        <v>1</v>
      </c>
      <c r="V413" s="149">
        <v>1</v>
      </c>
      <c r="W413" s="149">
        <v>1</v>
      </c>
      <c r="X413" s="149">
        <v>1</v>
      </c>
      <c r="Y413" s="77" t="s">
        <v>874</v>
      </c>
      <c r="Z413" s="77" t="s">
        <v>875</v>
      </c>
      <c r="AB413" s="111"/>
    </row>
    <row r="414" spans="1:28" x14ac:dyDescent="0.2">
      <c r="A414" s="30">
        <v>4.1701388888888885E-2</v>
      </c>
      <c r="B414" s="30">
        <v>1.6192129629629629E-2</v>
      </c>
      <c r="C414" s="23">
        <v>4.09722222222222E-3</v>
      </c>
      <c r="D414" s="31">
        <v>3.3506944444444443E-2</v>
      </c>
      <c r="E414" s="29">
        <v>12</v>
      </c>
      <c r="F414" s="119" t="s">
        <v>32</v>
      </c>
      <c r="G414" s="119" t="s">
        <v>23</v>
      </c>
      <c r="H414" s="96">
        <v>1.8923611111111141E-2</v>
      </c>
      <c r="I414" s="110" t="s">
        <v>403</v>
      </c>
      <c r="J414" s="27">
        <v>17</v>
      </c>
      <c r="K414" s="27">
        <v>17</v>
      </c>
      <c r="L414" s="27"/>
      <c r="M414" s="27"/>
      <c r="N414" s="26">
        <v>1.482638888888892E-2</v>
      </c>
      <c r="O414" s="27"/>
      <c r="P414" s="118"/>
      <c r="Q414" s="107" t="s">
        <v>27</v>
      </c>
      <c r="R414" s="28">
        <v>41864</v>
      </c>
      <c r="S414" s="24">
        <v>1.4583333333333301E-2</v>
      </c>
      <c r="T414" s="149">
        <v>1</v>
      </c>
      <c r="U414" s="149">
        <v>1</v>
      </c>
      <c r="V414" s="149">
        <v>1</v>
      </c>
      <c r="W414" s="149">
        <v>1</v>
      </c>
      <c r="X414" s="149">
        <v>1</v>
      </c>
      <c r="Y414" s="77" t="s">
        <v>420</v>
      </c>
      <c r="Z414" s="77" t="s">
        <v>876</v>
      </c>
      <c r="AB414" s="111"/>
    </row>
    <row r="415" spans="1:28" x14ac:dyDescent="0.2">
      <c r="A415" s="30"/>
      <c r="B415" s="30"/>
      <c r="C415" s="23"/>
      <c r="D415" s="31">
        <v>2.101851851851852E-2</v>
      </c>
      <c r="E415" s="29">
        <v>13</v>
      </c>
      <c r="F415" s="53" t="s">
        <v>448</v>
      </c>
      <c r="G415" s="53" t="s">
        <v>449</v>
      </c>
      <c r="H415" s="96">
        <v>1.8935185185185187E-2</v>
      </c>
      <c r="I415" s="110" t="s">
        <v>403</v>
      </c>
      <c r="J415" s="27"/>
      <c r="K415" s="27"/>
      <c r="L415" s="27"/>
      <c r="M415" s="27"/>
      <c r="N415" s="26">
        <v>0</v>
      </c>
      <c r="O415" s="27"/>
      <c r="P415" s="27"/>
      <c r="Q415" s="107" t="s">
        <v>27</v>
      </c>
      <c r="R415" s="28">
        <v>41864</v>
      </c>
      <c r="S415" s="24">
        <v>2.0833333333333333E-3</v>
      </c>
      <c r="T415" s="149">
        <v>1</v>
      </c>
      <c r="U415" s="149">
        <v>1</v>
      </c>
      <c r="V415" s="149">
        <v>1</v>
      </c>
      <c r="W415" s="149">
        <v>1</v>
      </c>
      <c r="X415" s="149">
        <v>1</v>
      </c>
      <c r="Y415" s="77" t="s">
        <v>877</v>
      </c>
      <c r="Z415" s="77" t="s">
        <v>480</v>
      </c>
      <c r="AB415" s="111"/>
    </row>
    <row r="416" spans="1:28" x14ac:dyDescent="0.2">
      <c r="A416" s="30"/>
      <c r="B416" s="30"/>
      <c r="C416" s="5"/>
      <c r="D416" s="31">
        <v>1.9675925925925927E-2</v>
      </c>
      <c r="E416" s="29">
        <v>14</v>
      </c>
      <c r="F416" s="53" t="s">
        <v>194</v>
      </c>
      <c r="G416" s="53" t="s">
        <v>34</v>
      </c>
      <c r="H416" s="96">
        <v>1.8981481481481481E-2</v>
      </c>
      <c r="I416" s="110" t="s">
        <v>403</v>
      </c>
      <c r="J416" s="27"/>
      <c r="K416" s="27"/>
      <c r="L416" s="27"/>
      <c r="M416" s="27"/>
      <c r="N416" s="26">
        <v>0</v>
      </c>
      <c r="O416" s="27"/>
      <c r="P416" s="27"/>
      <c r="Q416" s="107" t="s">
        <v>27</v>
      </c>
      <c r="R416" s="28">
        <v>41864</v>
      </c>
      <c r="S416" s="24">
        <v>6.9444444444444447E-4</v>
      </c>
      <c r="T416" s="149">
        <v>1</v>
      </c>
      <c r="U416" s="149">
        <v>1</v>
      </c>
      <c r="V416" s="149">
        <v>1</v>
      </c>
      <c r="W416" s="149">
        <v>1</v>
      </c>
      <c r="X416" s="149">
        <v>1</v>
      </c>
      <c r="Y416" s="77" t="s">
        <v>422</v>
      </c>
      <c r="Z416" s="77" t="s">
        <v>296</v>
      </c>
      <c r="AB416" s="111"/>
    </row>
    <row r="417" spans="1:28" x14ac:dyDescent="0.2">
      <c r="A417" s="30"/>
      <c r="B417" s="30"/>
      <c r="C417" s="30"/>
      <c r="D417" s="31">
        <v>2.8819444444444443E-2</v>
      </c>
      <c r="E417" s="29">
        <v>15</v>
      </c>
      <c r="F417" s="108" t="s">
        <v>154</v>
      </c>
      <c r="G417" s="108" t="s">
        <v>34</v>
      </c>
      <c r="H417" s="96">
        <v>1.909722222222222E-2</v>
      </c>
      <c r="I417" s="110" t="s">
        <v>403</v>
      </c>
      <c r="J417" s="27"/>
      <c r="K417" s="27"/>
      <c r="L417" s="27"/>
      <c r="M417" s="27"/>
      <c r="N417" s="26">
        <v>0</v>
      </c>
      <c r="O417" s="27"/>
      <c r="P417" s="27"/>
      <c r="Q417" s="107" t="s">
        <v>27</v>
      </c>
      <c r="R417" s="28">
        <v>41864</v>
      </c>
      <c r="S417" s="24">
        <v>9.7222222222222224E-3</v>
      </c>
      <c r="T417" s="149">
        <v>1</v>
      </c>
      <c r="U417" s="149">
        <v>1</v>
      </c>
      <c r="V417" s="149">
        <v>1</v>
      </c>
      <c r="W417" s="149">
        <v>1</v>
      </c>
      <c r="X417" s="149">
        <v>1</v>
      </c>
      <c r="Y417" s="77" t="s">
        <v>878</v>
      </c>
      <c r="Z417" s="77" t="s">
        <v>296</v>
      </c>
      <c r="AB417" s="111"/>
    </row>
    <row r="418" spans="1:28" x14ac:dyDescent="0.2">
      <c r="A418" s="30"/>
      <c r="B418" s="30"/>
      <c r="C418" s="30"/>
      <c r="D418" s="31">
        <v>2.4016203703703706E-2</v>
      </c>
      <c r="E418" s="29">
        <v>16</v>
      </c>
      <c r="F418" s="53" t="s">
        <v>178</v>
      </c>
      <c r="G418" s="53" t="s">
        <v>34</v>
      </c>
      <c r="H418" s="96">
        <v>1.9155092592592595E-2</v>
      </c>
      <c r="I418" s="110" t="s">
        <v>403</v>
      </c>
      <c r="J418" s="27"/>
      <c r="K418" s="27"/>
      <c r="L418" s="27"/>
      <c r="M418" s="27"/>
      <c r="N418" s="26">
        <v>0</v>
      </c>
      <c r="O418" s="27"/>
      <c r="P418" s="27"/>
      <c r="Q418" s="107" t="s">
        <v>27</v>
      </c>
      <c r="R418" s="28">
        <v>41864</v>
      </c>
      <c r="S418" s="24">
        <v>4.8611111111111112E-3</v>
      </c>
      <c r="T418" s="149">
        <v>1</v>
      </c>
      <c r="U418" s="149">
        <v>1</v>
      </c>
      <c r="V418" s="149">
        <v>1</v>
      </c>
      <c r="W418" s="149">
        <v>1</v>
      </c>
      <c r="X418" s="149">
        <v>1</v>
      </c>
      <c r="Y418" s="77" t="s">
        <v>879</v>
      </c>
      <c r="Z418" s="77" t="s">
        <v>296</v>
      </c>
      <c r="AB418" s="111"/>
    </row>
    <row r="419" spans="1:28" x14ac:dyDescent="0.2">
      <c r="A419" s="30"/>
      <c r="B419" s="30"/>
      <c r="C419" s="5"/>
      <c r="D419" s="31">
        <v>2.5486111111111112E-2</v>
      </c>
      <c r="E419" s="29">
        <v>17</v>
      </c>
      <c r="F419" s="53" t="s">
        <v>821</v>
      </c>
      <c r="G419" s="53" t="s">
        <v>34</v>
      </c>
      <c r="H419" s="96">
        <v>1.9236111111111114E-2</v>
      </c>
      <c r="I419" s="110" t="s">
        <v>403</v>
      </c>
      <c r="J419" s="27"/>
      <c r="K419" s="27"/>
      <c r="L419" s="27"/>
      <c r="M419" s="27"/>
      <c r="N419" s="26">
        <v>0</v>
      </c>
      <c r="O419" s="27"/>
      <c r="P419" s="27"/>
      <c r="Q419" s="107" t="s">
        <v>27</v>
      </c>
      <c r="R419" s="28">
        <v>41864</v>
      </c>
      <c r="S419" s="24">
        <v>6.2500000000000003E-3</v>
      </c>
      <c r="T419" s="149">
        <v>1</v>
      </c>
      <c r="U419" s="149">
        <v>1</v>
      </c>
      <c r="V419" s="149">
        <v>1</v>
      </c>
      <c r="W419" s="149">
        <v>1</v>
      </c>
      <c r="X419" s="149">
        <v>1</v>
      </c>
      <c r="Y419" s="77" t="s">
        <v>880</v>
      </c>
      <c r="Z419" s="77" t="s">
        <v>296</v>
      </c>
      <c r="AB419" s="111"/>
    </row>
    <row r="420" spans="1:28" x14ac:dyDescent="0.2">
      <c r="A420" s="30"/>
      <c r="B420" s="30"/>
      <c r="C420" s="5"/>
      <c r="D420" s="31">
        <v>2.6354166666666668E-2</v>
      </c>
      <c r="E420" s="29">
        <v>18</v>
      </c>
      <c r="F420" s="53" t="s">
        <v>820</v>
      </c>
      <c r="G420" s="53" t="s">
        <v>34</v>
      </c>
      <c r="H420" s="96">
        <v>1.9409722222222224E-2</v>
      </c>
      <c r="I420" s="110" t="s">
        <v>403</v>
      </c>
      <c r="J420" s="27"/>
      <c r="K420" s="27"/>
      <c r="L420" s="27"/>
      <c r="M420" s="27"/>
      <c r="N420" s="26">
        <v>0</v>
      </c>
      <c r="O420" s="27"/>
      <c r="P420" s="27"/>
      <c r="Q420" s="107" t="s">
        <v>27</v>
      </c>
      <c r="R420" s="28">
        <v>41864</v>
      </c>
      <c r="S420" s="24">
        <v>6.9444444444444449E-3</v>
      </c>
      <c r="T420" s="149">
        <v>1</v>
      </c>
      <c r="U420" s="149">
        <v>1</v>
      </c>
      <c r="V420" s="149">
        <v>1</v>
      </c>
      <c r="W420" s="149">
        <v>1</v>
      </c>
      <c r="X420" s="149">
        <v>1</v>
      </c>
      <c r="Y420" s="77" t="s">
        <v>881</v>
      </c>
      <c r="Z420" s="77" t="s">
        <v>296</v>
      </c>
      <c r="AB420" s="111"/>
    </row>
    <row r="421" spans="1:28" x14ac:dyDescent="0.2">
      <c r="A421" s="30"/>
      <c r="B421" s="30"/>
      <c r="C421" s="30"/>
      <c r="D421" s="31">
        <v>2.1342592592592594E-2</v>
      </c>
      <c r="E421" s="29">
        <v>18</v>
      </c>
      <c r="F421" s="53" t="s">
        <v>159</v>
      </c>
      <c r="G421" s="53" t="s">
        <v>34</v>
      </c>
      <c r="H421" s="96">
        <v>1.9953703703703706E-2</v>
      </c>
      <c r="I421" s="110" t="s">
        <v>403</v>
      </c>
      <c r="J421" s="27"/>
      <c r="K421" s="27"/>
      <c r="L421" s="27"/>
      <c r="M421" s="27"/>
      <c r="N421" s="26">
        <v>0</v>
      </c>
      <c r="O421" s="27"/>
      <c r="P421" s="27"/>
      <c r="Q421" s="107" t="s">
        <v>27</v>
      </c>
      <c r="R421" s="28">
        <v>41864</v>
      </c>
      <c r="S421" s="24">
        <v>1.3888888888888889E-3</v>
      </c>
      <c r="T421" s="149">
        <v>1</v>
      </c>
      <c r="U421" s="149">
        <v>1</v>
      </c>
      <c r="V421" s="149">
        <v>1</v>
      </c>
      <c r="W421" s="149">
        <v>1</v>
      </c>
      <c r="X421" s="149">
        <v>1</v>
      </c>
      <c r="Y421" s="77" t="s">
        <v>882</v>
      </c>
      <c r="Z421" s="77" t="s">
        <v>296</v>
      </c>
      <c r="AB421" s="111"/>
    </row>
    <row r="422" spans="1:28" x14ac:dyDescent="0.2">
      <c r="A422" s="30"/>
      <c r="B422" s="30"/>
      <c r="C422" s="5"/>
      <c r="D422" s="31">
        <v>3.681712962962963E-2</v>
      </c>
      <c r="E422" s="29">
        <v>20</v>
      </c>
      <c r="F422" s="53" t="s">
        <v>856</v>
      </c>
      <c r="G422" s="53" t="s">
        <v>857</v>
      </c>
      <c r="H422" s="96">
        <v>2.084490740740743E-2</v>
      </c>
      <c r="I422" s="110" t="s">
        <v>403</v>
      </c>
      <c r="J422" s="27"/>
      <c r="K422" s="27"/>
      <c r="L422" s="27"/>
      <c r="M422" s="27"/>
      <c r="N422" s="26">
        <v>0</v>
      </c>
      <c r="O422" s="27"/>
      <c r="P422" s="118"/>
      <c r="Q422" s="107" t="s">
        <v>27</v>
      </c>
      <c r="R422" s="28">
        <v>41864</v>
      </c>
      <c r="S422" s="24">
        <v>1.59722222222222E-2</v>
      </c>
      <c r="T422" s="149">
        <v>1</v>
      </c>
      <c r="U422" s="149">
        <v>1</v>
      </c>
      <c r="V422" s="149">
        <v>1</v>
      </c>
      <c r="W422" s="149">
        <v>1</v>
      </c>
      <c r="X422" s="149">
        <v>1</v>
      </c>
      <c r="Y422" s="77" t="s">
        <v>883</v>
      </c>
      <c r="Z422" s="77" t="s">
        <v>884</v>
      </c>
      <c r="AB422" s="111"/>
    </row>
    <row r="423" spans="1:28" x14ac:dyDescent="0.2">
      <c r="A423" s="30"/>
      <c r="B423" s="30"/>
      <c r="C423" s="5"/>
      <c r="D423" s="31">
        <v>3.4548611111111113E-2</v>
      </c>
      <c r="E423" s="29">
        <v>21</v>
      </c>
      <c r="F423" s="53" t="s">
        <v>858</v>
      </c>
      <c r="G423" s="53" t="s">
        <v>28</v>
      </c>
      <c r="H423" s="96">
        <v>2.2743055555555614E-2</v>
      </c>
      <c r="I423" s="110" t="s">
        <v>403</v>
      </c>
      <c r="J423" s="27"/>
      <c r="K423" s="27"/>
      <c r="L423" s="27"/>
      <c r="M423" s="27"/>
      <c r="N423" s="26">
        <v>0</v>
      </c>
      <c r="O423" s="27"/>
      <c r="P423" s="27"/>
      <c r="Q423" s="107" t="s">
        <v>27</v>
      </c>
      <c r="R423" s="28">
        <v>41864</v>
      </c>
      <c r="S423" s="24">
        <v>1.18055555555555E-2</v>
      </c>
      <c r="T423" s="149">
        <v>1</v>
      </c>
      <c r="U423" s="149">
        <v>1</v>
      </c>
      <c r="V423" s="149">
        <v>1</v>
      </c>
      <c r="W423" s="149">
        <v>1</v>
      </c>
      <c r="X423" s="149">
        <v>1</v>
      </c>
      <c r="Y423" s="77" t="s">
        <v>885</v>
      </c>
      <c r="Z423" s="77" t="s">
        <v>262</v>
      </c>
      <c r="AB423" s="111"/>
    </row>
    <row r="424" spans="1:28" x14ac:dyDescent="0.2">
      <c r="A424" s="30"/>
      <c r="B424" s="30"/>
      <c r="C424" s="23"/>
      <c r="D424" s="31">
        <v>2.8391203703703707E-2</v>
      </c>
      <c r="E424" s="29">
        <v>1</v>
      </c>
      <c r="F424" s="53" t="s">
        <v>44</v>
      </c>
      <c r="G424" s="53" t="s">
        <v>30</v>
      </c>
      <c r="H424" s="96">
        <v>1.6585648148148207E-2</v>
      </c>
      <c r="I424" s="110" t="s">
        <v>403</v>
      </c>
      <c r="J424" s="27"/>
      <c r="K424" s="27"/>
      <c r="L424" s="27"/>
      <c r="M424" s="27"/>
      <c r="N424" s="26">
        <v>0</v>
      </c>
      <c r="O424" s="27"/>
      <c r="P424" s="118"/>
      <c r="Q424" s="107" t="s">
        <v>27</v>
      </c>
      <c r="R424" s="28">
        <v>41871</v>
      </c>
      <c r="S424" s="24">
        <v>1.18055555555555E-2</v>
      </c>
      <c r="T424" s="149">
        <v>1</v>
      </c>
      <c r="U424" s="149">
        <v>1</v>
      </c>
      <c r="V424" s="149">
        <v>1</v>
      </c>
      <c r="W424" s="149">
        <v>1</v>
      </c>
      <c r="X424" s="149">
        <v>1</v>
      </c>
      <c r="Y424" s="77" t="s">
        <v>888</v>
      </c>
      <c r="Z424" s="77" t="s">
        <v>260</v>
      </c>
      <c r="AB424" s="111"/>
    </row>
    <row r="425" spans="1:28" x14ac:dyDescent="0.2">
      <c r="A425" s="30"/>
      <c r="B425" s="30"/>
      <c r="C425" s="5"/>
      <c r="D425" s="31">
        <v>2.2858796296296294E-2</v>
      </c>
      <c r="E425" s="29">
        <v>2</v>
      </c>
      <c r="F425" s="53" t="s">
        <v>887</v>
      </c>
      <c r="G425" s="53" t="s">
        <v>661</v>
      </c>
      <c r="H425" s="96">
        <v>1.6608796296296295E-2</v>
      </c>
      <c r="I425" s="110" t="s">
        <v>403</v>
      </c>
      <c r="J425" s="27"/>
      <c r="K425" s="27"/>
      <c r="L425" s="27"/>
      <c r="M425" s="27"/>
      <c r="N425" s="26">
        <v>0</v>
      </c>
      <c r="O425" s="27"/>
      <c r="P425" s="27"/>
      <c r="Q425" s="107" t="s">
        <v>27</v>
      </c>
      <c r="R425" s="28">
        <v>41871</v>
      </c>
      <c r="S425" s="24">
        <v>6.2500000000000003E-3</v>
      </c>
      <c r="T425" s="149">
        <v>1</v>
      </c>
      <c r="U425" s="149">
        <v>1</v>
      </c>
      <c r="V425" s="149">
        <v>1</v>
      </c>
      <c r="W425" s="149">
        <v>1</v>
      </c>
      <c r="X425" s="149">
        <v>1</v>
      </c>
      <c r="Y425" s="77" t="s">
        <v>889</v>
      </c>
      <c r="Z425" s="77" t="s">
        <v>678</v>
      </c>
      <c r="AB425" s="111"/>
    </row>
    <row r="426" spans="1:28" x14ac:dyDescent="0.2">
      <c r="A426" s="30"/>
      <c r="B426" s="30"/>
      <c r="C426" s="23"/>
      <c r="D426" s="31">
        <v>2.8275462962962964E-2</v>
      </c>
      <c r="E426" s="29">
        <v>3</v>
      </c>
      <c r="F426" s="53" t="s">
        <v>189</v>
      </c>
      <c r="G426" s="53" t="s">
        <v>287</v>
      </c>
      <c r="H426" s="96">
        <v>1.7164351851851854E-2</v>
      </c>
      <c r="I426" s="110" t="s">
        <v>403</v>
      </c>
      <c r="J426" s="27"/>
      <c r="K426" s="27"/>
      <c r="L426" s="27"/>
      <c r="M426" s="27"/>
      <c r="N426" s="26">
        <v>0</v>
      </c>
      <c r="O426" s="27"/>
      <c r="P426" s="27"/>
      <c r="Q426" s="107" t="s">
        <v>27</v>
      </c>
      <c r="R426" s="28">
        <v>41871</v>
      </c>
      <c r="S426" s="24">
        <v>1.1111111111111108E-2</v>
      </c>
      <c r="T426" s="149">
        <v>1</v>
      </c>
      <c r="U426" s="149">
        <v>1</v>
      </c>
      <c r="V426" s="149">
        <v>1</v>
      </c>
      <c r="W426" s="149">
        <v>1</v>
      </c>
      <c r="X426" s="149">
        <v>1</v>
      </c>
      <c r="Y426" s="77" t="s">
        <v>890</v>
      </c>
      <c r="Z426" s="77" t="s">
        <v>301</v>
      </c>
      <c r="AB426" s="111"/>
    </row>
    <row r="427" spans="1:28" x14ac:dyDescent="0.2">
      <c r="A427" s="30">
        <v>4.7037037037037037E-2</v>
      </c>
      <c r="B427" s="30">
        <v>1.638888888888889E-2</v>
      </c>
      <c r="C427" s="23">
        <v>4.2824074074074101E-3</v>
      </c>
      <c r="D427" s="31">
        <v>2.7523148148148147E-2</v>
      </c>
      <c r="E427" s="29">
        <v>4</v>
      </c>
      <c r="F427" s="119" t="s">
        <v>50</v>
      </c>
      <c r="G427" s="119" t="s">
        <v>23</v>
      </c>
      <c r="H427" s="96">
        <v>1.7800925925925925E-2</v>
      </c>
      <c r="I427" s="110" t="s">
        <v>403</v>
      </c>
      <c r="J427" s="27">
        <v>20</v>
      </c>
      <c r="K427" s="27">
        <v>19</v>
      </c>
      <c r="L427" s="27"/>
      <c r="M427" s="27"/>
      <c r="N427" s="26">
        <v>1.3518518518518515E-2</v>
      </c>
      <c r="O427" s="27"/>
      <c r="P427" s="118"/>
      <c r="Q427" s="107" t="s">
        <v>27</v>
      </c>
      <c r="R427" s="28">
        <v>41871</v>
      </c>
      <c r="S427" s="24">
        <v>9.7222222222222224E-3</v>
      </c>
      <c r="T427" s="149">
        <v>1</v>
      </c>
      <c r="U427" s="149">
        <v>1</v>
      </c>
      <c r="V427" s="149">
        <v>1</v>
      </c>
      <c r="W427" s="149">
        <v>1</v>
      </c>
      <c r="X427" s="149">
        <v>1</v>
      </c>
      <c r="Y427" s="77" t="s">
        <v>891</v>
      </c>
      <c r="Z427" s="77" t="s">
        <v>576</v>
      </c>
      <c r="AB427" s="111"/>
    </row>
    <row r="428" spans="1:28" x14ac:dyDescent="0.2">
      <c r="A428" s="30"/>
      <c r="B428" s="30"/>
      <c r="C428" s="30"/>
      <c r="D428" s="31">
        <v>2.3530092592592592E-2</v>
      </c>
      <c r="E428" s="29">
        <v>5</v>
      </c>
      <c r="F428" s="53" t="s">
        <v>170</v>
      </c>
      <c r="G428" s="53" t="s">
        <v>291</v>
      </c>
      <c r="H428" s="96">
        <v>1.7974537037037035E-2</v>
      </c>
      <c r="I428" s="110" t="s">
        <v>403</v>
      </c>
      <c r="J428" s="27"/>
      <c r="K428" s="27"/>
      <c r="L428" s="27"/>
      <c r="M428" s="27"/>
      <c r="N428" s="26">
        <v>0</v>
      </c>
      <c r="O428" s="27"/>
      <c r="P428" s="27"/>
      <c r="Q428" s="107" t="s">
        <v>27</v>
      </c>
      <c r="R428" s="28">
        <v>41871</v>
      </c>
      <c r="S428" s="24">
        <v>5.5555555555555558E-3</v>
      </c>
      <c r="T428" s="149">
        <v>1</v>
      </c>
      <c r="U428" s="149">
        <v>1</v>
      </c>
      <c r="V428" s="149">
        <v>1</v>
      </c>
      <c r="W428" s="149">
        <v>1</v>
      </c>
      <c r="X428" s="149">
        <v>1</v>
      </c>
      <c r="Y428" s="77" t="s">
        <v>892</v>
      </c>
      <c r="Z428" s="77" t="s">
        <v>316</v>
      </c>
      <c r="AB428" s="111"/>
    </row>
    <row r="429" spans="1:28" x14ac:dyDescent="0.2">
      <c r="A429" s="30"/>
      <c r="B429" s="30"/>
      <c r="C429" s="5"/>
      <c r="D429" s="31">
        <v>2.6168981481481477E-2</v>
      </c>
      <c r="E429" s="29">
        <v>6</v>
      </c>
      <c r="F429" s="53" t="s">
        <v>772</v>
      </c>
      <c r="G429" s="53" t="s">
        <v>34</v>
      </c>
      <c r="H429" s="96">
        <v>1.8530092592592588E-2</v>
      </c>
      <c r="I429" s="110" t="s">
        <v>403</v>
      </c>
      <c r="J429" s="27"/>
      <c r="K429" s="27"/>
      <c r="L429" s="27"/>
      <c r="M429" s="27"/>
      <c r="N429" s="26">
        <v>0</v>
      </c>
      <c r="O429" s="27"/>
      <c r="P429" s="27"/>
      <c r="Q429" s="107" t="s">
        <v>27</v>
      </c>
      <c r="R429" s="28">
        <v>41871</v>
      </c>
      <c r="S429" s="24">
        <v>7.6388888888888886E-3</v>
      </c>
      <c r="T429" s="149">
        <v>1</v>
      </c>
      <c r="U429" s="149">
        <v>1</v>
      </c>
      <c r="V429" s="149">
        <v>1</v>
      </c>
      <c r="W429" s="149">
        <v>1</v>
      </c>
      <c r="X429" s="149">
        <v>1</v>
      </c>
      <c r="Y429" s="77" t="s">
        <v>893</v>
      </c>
      <c r="Z429" s="77" t="s">
        <v>296</v>
      </c>
      <c r="AB429" s="111"/>
    </row>
    <row r="430" spans="1:28" x14ac:dyDescent="0.2">
      <c r="A430" s="30"/>
      <c r="B430" s="30"/>
      <c r="C430" s="30"/>
      <c r="D430" s="31">
        <v>2.5532407407407406E-2</v>
      </c>
      <c r="E430" s="29">
        <v>7</v>
      </c>
      <c r="F430" s="53" t="s">
        <v>51</v>
      </c>
      <c r="G430" s="53" t="s">
        <v>30</v>
      </c>
      <c r="H430" s="96">
        <v>1.8587962962962962E-2</v>
      </c>
      <c r="I430" s="110" t="s">
        <v>403</v>
      </c>
      <c r="J430" s="27"/>
      <c r="K430" s="27"/>
      <c r="L430" s="27"/>
      <c r="M430" s="27"/>
      <c r="N430" s="26">
        <v>0</v>
      </c>
      <c r="O430" s="27"/>
      <c r="P430" s="27"/>
      <c r="Q430" s="107" t="s">
        <v>27</v>
      </c>
      <c r="R430" s="28">
        <v>41871</v>
      </c>
      <c r="S430" s="24">
        <v>6.9444444444444449E-3</v>
      </c>
      <c r="T430" s="149">
        <v>1</v>
      </c>
      <c r="U430" s="149">
        <v>1</v>
      </c>
      <c r="V430" s="149">
        <v>1</v>
      </c>
      <c r="W430" s="149">
        <v>1</v>
      </c>
      <c r="X430" s="149">
        <v>1</v>
      </c>
      <c r="Y430" s="77" t="s">
        <v>894</v>
      </c>
      <c r="Z430" s="77" t="s">
        <v>260</v>
      </c>
      <c r="AB430" s="111"/>
    </row>
    <row r="431" spans="1:28" x14ac:dyDescent="0.2">
      <c r="A431" s="30"/>
      <c r="B431" s="30"/>
      <c r="C431" s="30"/>
      <c r="D431" s="31">
        <v>2.7696759259259258E-2</v>
      </c>
      <c r="E431" s="29">
        <v>8</v>
      </c>
      <c r="F431" s="53" t="s">
        <v>178</v>
      </c>
      <c r="G431" s="53" t="s">
        <v>34</v>
      </c>
      <c r="H431" s="96">
        <v>1.8668981481481481E-2</v>
      </c>
      <c r="I431" s="110" t="s">
        <v>403</v>
      </c>
      <c r="J431" s="27"/>
      <c r="K431" s="27"/>
      <c r="L431" s="27"/>
      <c r="M431" s="27"/>
      <c r="N431" s="26">
        <v>0</v>
      </c>
      <c r="O431" s="27"/>
      <c r="P431" s="27"/>
      <c r="Q431" s="107" t="s">
        <v>27</v>
      </c>
      <c r="R431" s="28">
        <v>41871</v>
      </c>
      <c r="S431" s="24">
        <v>9.0277777777777769E-3</v>
      </c>
      <c r="T431" s="149">
        <v>1</v>
      </c>
      <c r="U431" s="149">
        <v>1</v>
      </c>
      <c r="V431" s="149">
        <v>1</v>
      </c>
      <c r="W431" s="149">
        <v>1</v>
      </c>
      <c r="X431" s="149">
        <v>1</v>
      </c>
      <c r="Y431" s="77" t="s">
        <v>895</v>
      </c>
      <c r="Z431" s="77" t="s">
        <v>296</v>
      </c>
      <c r="AB431" s="111"/>
    </row>
    <row r="432" spans="1:28" x14ac:dyDescent="0.2">
      <c r="A432" s="30"/>
      <c r="B432" s="30"/>
      <c r="C432" s="5"/>
      <c r="D432" s="31">
        <v>2.1539351851851851E-2</v>
      </c>
      <c r="E432" s="29">
        <v>9</v>
      </c>
      <c r="F432" s="53" t="s">
        <v>668</v>
      </c>
      <c r="G432" t="s">
        <v>30</v>
      </c>
      <c r="H432" s="96">
        <v>1.8761574074074073E-2</v>
      </c>
      <c r="I432" s="110" t="s">
        <v>403</v>
      </c>
      <c r="J432" s="27"/>
      <c r="K432" s="27"/>
      <c r="L432" s="27"/>
      <c r="M432" s="27"/>
      <c r="N432" s="26">
        <v>0</v>
      </c>
      <c r="O432" s="27"/>
      <c r="P432" s="118"/>
      <c r="Q432" s="107" t="s">
        <v>27</v>
      </c>
      <c r="R432" s="28">
        <v>41871</v>
      </c>
      <c r="S432" s="24">
        <v>2.7777777777777779E-3</v>
      </c>
      <c r="T432" s="149">
        <v>1</v>
      </c>
      <c r="U432" s="149">
        <v>1</v>
      </c>
      <c r="V432" s="149">
        <v>1</v>
      </c>
      <c r="W432" s="149">
        <v>1</v>
      </c>
      <c r="X432" s="149">
        <v>1</v>
      </c>
      <c r="Y432" s="77" t="s">
        <v>896</v>
      </c>
      <c r="Z432" s="77" t="s">
        <v>260</v>
      </c>
      <c r="AB432" s="111"/>
    </row>
    <row r="433" spans="1:28" x14ac:dyDescent="0.2">
      <c r="A433" s="30"/>
      <c r="B433" s="30"/>
      <c r="C433" s="23"/>
      <c r="D433" s="31">
        <v>2.2939814814814816E-2</v>
      </c>
      <c r="E433" s="29">
        <v>10</v>
      </c>
      <c r="F433" s="53" t="s">
        <v>187</v>
      </c>
      <c r="G433" s="53" t="s">
        <v>34</v>
      </c>
      <c r="H433" s="96">
        <v>1.877314814814815E-2</v>
      </c>
      <c r="I433" s="110" t="s">
        <v>403</v>
      </c>
      <c r="J433" s="27"/>
      <c r="K433" s="27"/>
      <c r="L433" s="27"/>
      <c r="M433" s="27"/>
      <c r="N433" s="26">
        <v>0</v>
      </c>
      <c r="O433" s="27"/>
      <c r="P433" s="27"/>
      <c r="Q433" s="107" t="s">
        <v>27</v>
      </c>
      <c r="R433" s="28">
        <v>41871</v>
      </c>
      <c r="S433" s="24">
        <v>4.1666666666666666E-3</v>
      </c>
      <c r="T433" s="149">
        <v>1</v>
      </c>
      <c r="U433" s="149">
        <v>1</v>
      </c>
      <c r="V433" s="149">
        <v>1</v>
      </c>
      <c r="W433" s="149">
        <v>1</v>
      </c>
      <c r="X433" s="149">
        <v>1</v>
      </c>
      <c r="Y433" s="77" t="s">
        <v>897</v>
      </c>
      <c r="Z433" s="77" t="s">
        <v>296</v>
      </c>
      <c r="AB433" s="111"/>
    </row>
    <row r="434" spans="1:28" x14ac:dyDescent="0.2">
      <c r="A434" s="30">
        <v>4.7916666666666663E-2</v>
      </c>
      <c r="B434" s="30">
        <v>1.877314814814815E-2</v>
      </c>
      <c r="C434" s="23">
        <v>6.5046296296296397E-3</v>
      </c>
      <c r="D434" s="31">
        <v>3.2569444444444443E-2</v>
      </c>
      <c r="E434" s="29">
        <v>11</v>
      </c>
      <c r="F434" s="119" t="s">
        <v>338</v>
      </c>
      <c r="G434" s="119" t="s">
        <v>23</v>
      </c>
      <c r="H434" s="96">
        <v>1.9375000000000045E-2</v>
      </c>
      <c r="I434" s="110" t="s">
        <v>403</v>
      </c>
      <c r="J434" s="27">
        <v>19</v>
      </c>
      <c r="K434" s="27">
        <v>20</v>
      </c>
      <c r="L434" s="27"/>
      <c r="M434" s="27"/>
      <c r="N434" s="26">
        <v>1.2870370370370405E-2</v>
      </c>
      <c r="O434" s="27"/>
      <c r="P434" s="118"/>
      <c r="Q434" s="107" t="s">
        <v>27</v>
      </c>
      <c r="R434" s="28">
        <v>41871</v>
      </c>
      <c r="S434" s="24">
        <v>1.3194444444444399E-2</v>
      </c>
      <c r="T434" s="149">
        <v>1</v>
      </c>
      <c r="U434" s="149">
        <v>1</v>
      </c>
      <c r="V434" s="149">
        <v>1</v>
      </c>
      <c r="W434" s="149">
        <v>1</v>
      </c>
      <c r="X434" s="149">
        <v>1</v>
      </c>
      <c r="Y434" s="77" t="s">
        <v>898</v>
      </c>
      <c r="Z434" s="77" t="s">
        <v>899</v>
      </c>
      <c r="AB434" s="111"/>
    </row>
    <row r="435" spans="1:28" x14ac:dyDescent="0.2">
      <c r="A435" s="30"/>
      <c r="B435" s="30"/>
      <c r="C435" s="30"/>
      <c r="D435" s="31">
        <v>2.4282407407407409E-2</v>
      </c>
      <c r="E435" s="29">
        <v>12</v>
      </c>
      <c r="F435" s="108" t="s">
        <v>154</v>
      </c>
      <c r="G435" s="108" t="s">
        <v>34</v>
      </c>
      <c r="H435" s="96">
        <v>1.9421296296296298E-2</v>
      </c>
      <c r="I435" s="110" t="s">
        <v>403</v>
      </c>
      <c r="J435" s="27"/>
      <c r="K435" s="27"/>
      <c r="L435" s="27"/>
      <c r="M435" s="27"/>
      <c r="N435" s="26">
        <v>0</v>
      </c>
      <c r="O435" s="27"/>
      <c r="P435" s="27"/>
      <c r="Q435" s="107" t="s">
        <v>27</v>
      </c>
      <c r="R435" s="28">
        <v>41871</v>
      </c>
      <c r="S435" s="24">
        <v>4.8611111111111112E-3</v>
      </c>
      <c r="T435" s="149">
        <v>1</v>
      </c>
      <c r="U435" s="149">
        <v>1</v>
      </c>
      <c r="V435" s="149">
        <v>1</v>
      </c>
      <c r="W435" s="149">
        <v>1</v>
      </c>
      <c r="X435" s="149">
        <v>1</v>
      </c>
      <c r="Y435" s="77" t="s">
        <v>900</v>
      </c>
      <c r="Z435" s="77" t="s">
        <v>296</v>
      </c>
      <c r="AB435" s="111"/>
    </row>
    <row r="436" spans="1:28" x14ac:dyDescent="0.2">
      <c r="A436" s="30">
        <v>4.1701388888888885E-2</v>
      </c>
      <c r="B436" s="30">
        <v>1.6192129629629629E-2</v>
      </c>
      <c r="C436" s="23">
        <v>4.09722222222222E-3</v>
      </c>
      <c r="D436" s="31">
        <v>2.9953703703703705E-2</v>
      </c>
      <c r="E436" s="29">
        <v>13</v>
      </c>
      <c r="F436" s="119" t="s">
        <v>32</v>
      </c>
      <c r="G436" s="119" t="s">
        <v>23</v>
      </c>
      <c r="H436" s="96">
        <v>1.953703703703704E-2</v>
      </c>
      <c r="I436" s="110" t="s">
        <v>403</v>
      </c>
      <c r="J436" s="27">
        <v>18</v>
      </c>
      <c r="K436" s="27">
        <v>16</v>
      </c>
      <c r="L436" s="27"/>
      <c r="M436" s="27"/>
      <c r="N436" s="26">
        <v>1.5439814814814819E-2</v>
      </c>
      <c r="O436" s="27"/>
      <c r="P436" s="27"/>
      <c r="Q436" s="107" t="s">
        <v>27</v>
      </c>
      <c r="R436" s="28">
        <v>41871</v>
      </c>
      <c r="S436" s="24">
        <v>1.0416666666666664E-2</v>
      </c>
      <c r="T436" s="149">
        <v>1</v>
      </c>
      <c r="U436" s="149">
        <v>1</v>
      </c>
      <c r="V436" s="149">
        <v>1</v>
      </c>
      <c r="W436" s="149">
        <v>1</v>
      </c>
      <c r="X436" s="149">
        <v>1</v>
      </c>
      <c r="Y436" s="77" t="s">
        <v>901</v>
      </c>
      <c r="Z436" s="77" t="s">
        <v>393</v>
      </c>
      <c r="AB436" s="111"/>
    </row>
    <row r="437" spans="1:28" x14ac:dyDescent="0.2">
      <c r="A437" s="30">
        <v>4.7916666666666663E-2</v>
      </c>
      <c r="B437" s="30">
        <v>1.8333333333333333E-2</v>
      </c>
      <c r="C437" s="23">
        <v>6.09953703703705E-3</v>
      </c>
      <c r="D437" s="31">
        <v>3.24537037037037E-2</v>
      </c>
      <c r="E437" s="29">
        <v>14</v>
      </c>
      <c r="F437" s="119" t="s">
        <v>332</v>
      </c>
      <c r="G437" s="119" t="s">
        <v>23</v>
      </c>
      <c r="H437" s="96">
        <v>1.9953703703703699E-2</v>
      </c>
      <c r="I437" s="110" t="s">
        <v>403</v>
      </c>
      <c r="J437" s="27">
        <v>17</v>
      </c>
      <c r="K437" s="27">
        <v>18</v>
      </c>
      <c r="L437" s="27"/>
      <c r="M437" s="27"/>
      <c r="N437" s="26">
        <v>1.385416666666665E-2</v>
      </c>
      <c r="O437" s="27"/>
      <c r="P437" s="27"/>
      <c r="Q437" s="107" t="s">
        <v>27</v>
      </c>
      <c r="R437" s="28">
        <v>41871</v>
      </c>
      <c r="S437" s="24">
        <v>1.2500000000000001E-2</v>
      </c>
      <c r="T437" s="149">
        <v>1</v>
      </c>
      <c r="U437" s="149">
        <v>1</v>
      </c>
      <c r="V437" s="149">
        <v>1</v>
      </c>
      <c r="W437" s="149">
        <v>1</v>
      </c>
      <c r="X437" s="149">
        <v>1</v>
      </c>
      <c r="Y437" s="77" t="s">
        <v>902</v>
      </c>
      <c r="Z437" s="77" t="s">
        <v>903</v>
      </c>
      <c r="AB437" s="111"/>
    </row>
    <row r="438" spans="1:28" x14ac:dyDescent="0.2">
      <c r="A438" s="30">
        <v>5.0115740740740738E-2</v>
      </c>
      <c r="B438" s="30">
        <v>1.7789351851851851E-2</v>
      </c>
      <c r="C438" s="23">
        <v>5.5902777777777799E-3</v>
      </c>
      <c r="D438" s="31">
        <v>2.0960648148148148E-2</v>
      </c>
      <c r="E438" s="29">
        <v>15</v>
      </c>
      <c r="F438" s="119" t="s">
        <v>33</v>
      </c>
      <c r="G438" s="119" t="s">
        <v>23</v>
      </c>
      <c r="H438" s="96">
        <v>2.0266203703703703E-2</v>
      </c>
      <c r="I438" s="110" t="s">
        <v>403</v>
      </c>
      <c r="J438" s="27">
        <v>16</v>
      </c>
      <c r="K438" s="27">
        <v>17</v>
      </c>
      <c r="L438" s="27"/>
      <c r="M438" s="27"/>
      <c r="N438" s="26">
        <v>1.4675925925925922E-2</v>
      </c>
      <c r="O438" s="27"/>
      <c r="P438" s="27"/>
      <c r="Q438" s="107" t="s">
        <v>27</v>
      </c>
      <c r="R438" s="28">
        <v>41871</v>
      </c>
      <c r="S438" s="24">
        <v>6.9444444444444447E-4</v>
      </c>
      <c r="T438" s="149">
        <v>1</v>
      </c>
      <c r="U438" s="149">
        <v>1</v>
      </c>
      <c r="V438" s="149">
        <v>1</v>
      </c>
      <c r="W438" s="149">
        <v>1</v>
      </c>
      <c r="X438" s="149">
        <v>1</v>
      </c>
      <c r="Y438" s="77" t="s">
        <v>904</v>
      </c>
      <c r="Z438" s="77" t="s">
        <v>905</v>
      </c>
      <c r="AB438" s="111"/>
    </row>
    <row r="439" spans="1:28" x14ac:dyDescent="0.2">
      <c r="A439" s="30">
        <v>4.7974537037037045E-2</v>
      </c>
      <c r="B439" s="30">
        <v>1.7164351851851851E-2</v>
      </c>
      <c r="C439" s="23">
        <v>5.0115740740740797E-3</v>
      </c>
      <c r="D439" s="31">
        <v>2.3958333333333331E-2</v>
      </c>
      <c r="E439" s="29">
        <v>16</v>
      </c>
      <c r="F439" s="119" t="s">
        <v>292</v>
      </c>
      <c r="G439" s="119" t="s">
        <v>23</v>
      </c>
      <c r="H439" s="96">
        <v>2.0486111111111108E-2</v>
      </c>
      <c r="I439" s="110" t="s">
        <v>403</v>
      </c>
      <c r="J439" s="27">
        <v>15</v>
      </c>
      <c r="K439" s="27">
        <v>15</v>
      </c>
      <c r="L439" s="27"/>
      <c r="M439" s="27"/>
      <c r="N439" s="26">
        <v>1.5474537037037028E-2</v>
      </c>
      <c r="O439" s="27"/>
      <c r="P439" s="27"/>
      <c r="Q439" s="107" t="s">
        <v>27</v>
      </c>
      <c r="R439" s="28">
        <v>41871</v>
      </c>
      <c r="S439" s="24">
        <v>3.472222222222222E-3</v>
      </c>
      <c r="T439" s="149">
        <v>1</v>
      </c>
      <c r="U439" s="149">
        <v>1</v>
      </c>
      <c r="V439" s="149">
        <v>1</v>
      </c>
      <c r="W439" s="149">
        <v>1</v>
      </c>
      <c r="X439" s="149">
        <v>1</v>
      </c>
      <c r="Y439" s="77" t="s">
        <v>906</v>
      </c>
      <c r="Z439" s="77" t="s">
        <v>907</v>
      </c>
      <c r="AB439" s="111"/>
    </row>
    <row r="440" spans="1:28" x14ac:dyDescent="0.2">
      <c r="A440" s="30"/>
      <c r="B440" s="30"/>
      <c r="C440" s="30"/>
      <c r="D440" s="31">
        <v>2.946759259259259E-2</v>
      </c>
      <c r="E440" s="29">
        <v>17</v>
      </c>
      <c r="F440" s="53" t="s">
        <v>168</v>
      </c>
      <c r="G440" s="53" t="s">
        <v>30</v>
      </c>
      <c r="H440" s="96">
        <v>2.1134259259259255E-2</v>
      </c>
      <c r="I440" s="110" t="s">
        <v>403</v>
      </c>
      <c r="J440" s="27"/>
      <c r="K440" s="27"/>
      <c r="L440" s="27"/>
      <c r="M440" s="27"/>
      <c r="N440" s="26">
        <v>0</v>
      </c>
      <c r="O440" s="27"/>
      <c r="P440" s="27"/>
      <c r="Q440" s="107" t="s">
        <v>27</v>
      </c>
      <c r="R440" s="28">
        <v>41871</v>
      </c>
      <c r="S440" s="24">
        <v>8.3333333333333332E-3</v>
      </c>
      <c r="T440" s="149">
        <v>1</v>
      </c>
      <c r="U440" s="149">
        <v>1</v>
      </c>
      <c r="V440" s="149">
        <v>1</v>
      </c>
      <c r="W440" s="149">
        <v>1</v>
      </c>
      <c r="X440" s="149">
        <v>1</v>
      </c>
      <c r="Y440" s="77" t="s">
        <v>908</v>
      </c>
      <c r="Z440" s="77" t="s">
        <v>260</v>
      </c>
      <c r="AB440" s="111"/>
    </row>
    <row r="441" spans="1:28" x14ac:dyDescent="0.2">
      <c r="A441" s="30">
        <v>5.2106481481481483E-2</v>
      </c>
      <c r="B441" s="30">
        <v>1.8506944444444444E-2</v>
      </c>
      <c r="C441" s="23">
        <v>6.26157407407408E-3</v>
      </c>
      <c r="D441" s="31">
        <v>2.3229166666666665E-2</v>
      </c>
      <c r="E441" s="29">
        <v>18</v>
      </c>
      <c r="F441" s="119" t="s">
        <v>36</v>
      </c>
      <c r="G441" s="119" t="s">
        <v>23</v>
      </c>
      <c r="H441" s="96">
        <v>2.1840277777777778E-2</v>
      </c>
      <c r="I441" s="110" t="s">
        <v>403</v>
      </c>
      <c r="J441" s="27">
        <v>14</v>
      </c>
      <c r="K441" s="27">
        <v>14</v>
      </c>
      <c r="L441" s="27"/>
      <c r="M441" s="27"/>
      <c r="N441" s="26">
        <v>1.5578703703703699E-2</v>
      </c>
      <c r="O441" s="27"/>
      <c r="P441" s="27"/>
      <c r="Q441" s="107" t="s">
        <v>27</v>
      </c>
      <c r="R441" s="28">
        <v>41871</v>
      </c>
      <c r="S441" s="24">
        <v>1.3888888888888889E-3</v>
      </c>
      <c r="T441" s="149">
        <v>1</v>
      </c>
      <c r="U441" s="149">
        <v>1</v>
      </c>
      <c r="V441" s="149">
        <v>1</v>
      </c>
      <c r="W441" s="149">
        <v>1</v>
      </c>
      <c r="X441" s="149">
        <v>1</v>
      </c>
      <c r="Y441" s="77" t="s">
        <v>909</v>
      </c>
      <c r="Z441" s="77" t="s">
        <v>910</v>
      </c>
      <c r="AB441" s="111"/>
    </row>
    <row r="442" spans="1:28" x14ac:dyDescent="0.2">
      <c r="A442" s="30"/>
      <c r="B442" s="30"/>
      <c r="C442" s="5"/>
      <c r="D442" s="31">
        <v>2.5150462962962961E-2</v>
      </c>
      <c r="E442" s="29">
        <v>19</v>
      </c>
      <c r="F442" s="53" t="s">
        <v>886</v>
      </c>
      <c r="G442" s="53" t="s">
        <v>206</v>
      </c>
      <c r="H442" s="96">
        <v>2.3067129629629628E-2</v>
      </c>
      <c r="I442" s="110" t="s">
        <v>403</v>
      </c>
      <c r="J442" s="27"/>
      <c r="K442" s="27"/>
      <c r="L442" s="27"/>
      <c r="M442" s="27"/>
      <c r="N442" s="26">
        <v>0</v>
      </c>
      <c r="O442" s="27"/>
      <c r="P442" s="27"/>
      <c r="Q442" s="107" t="s">
        <v>27</v>
      </c>
      <c r="R442" s="28">
        <v>41871</v>
      </c>
      <c r="S442" s="24">
        <v>2.0833333333333333E-3</v>
      </c>
      <c r="T442" s="149">
        <v>1</v>
      </c>
      <c r="U442" s="149">
        <v>1</v>
      </c>
      <c r="V442" s="149">
        <v>1</v>
      </c>
      <c r="W442" s="149">
        <v>1</v>
      </c>
      <c r="X442" s="149">
        <v>1</v>
      </c>
      <c r="Y442" s="77" t="s">
        <v>911</v>
      </c>
      <c r="Z442" s="77" t="s">
        <v>362</v>
      </c>
      <c r="AB442" s="111"/>
    </row>
    <row r="443" spans="1:28" x14ac:dyDescent="0.2">
      <c r="A443" s="30"/>
      <c r="B443" s="30"/>
      <c r="C443" s="5"/>
      <c r="D443" s="30">
        <v>2.6979166666666669E-2</v>
      </c>
      <c r="E443" s="29">
        <v>1</v>
      </c>
      <c r="F443" s="53" t="s">
        <v>224</v>
      </c>
      <c r="G443" s="53" t="s">
        <v>34</v>
      </c>
      <c r="H443" s="96">
        <v>1.6562500000000004E-2</v>
      </c>
      <c r="I443" s="110" t="s">
        <v>403</v>
      </c>
      <c r="J443" s="27"/>
      <c r="K443" s="27"/>
      <c r="L443" s="27"/>
      <c r="M443" s="27"/>
      <c r="N443" s="26">
        <v>0</v>
      </c>
      <c r="O443" s="27"/>
      <c r="P443" s="27"/>
      <c r="Q443" s="107" t="s">
        <v>27</v>
      </c>
      <c r="R443" s="28">
        <v>41903</v>
      </c>
      <c r="S443" s="24">
        <v>1.0416666666666664E-2</v>
      </c>
      <c r="T443" s="149">
        <v>1</v>
      </c>
      <c r="U443" s="149">
        <v>1</v>
      </c>
      <c r="V443" s="149">
        <v>1</v>
      </c>
      <c r="W443" s="149">
        <v>1</v>
      </c>
      <c r="X443" s="149">
        <v>1</v>
      </c>
      <c r="Y443" s="77" t="s">
        <v>926</v>
      </c>
      <c r="Z443" s="77" t="s">
        <v>296</v>
      </c>
      <c r="AB443" s="111"/>
    </row>
    <row r="444" spans="1:28" x14ac:dyDescent="0.2">
      <c r="A444" s="30"/>
      <c r="B444" s="30"/>
      <c r="C444" s="30"/>
      <c r="D444" s="30">
        <v>3.6712962962962961E-2</v>
      </c>
      <c r="E444" s="29">
        <v>2</v>
      </c>
      <c r="F444" s="108" t="s">
        <v>56</v>
      </c>
      <c r="G444" s="108" t="s">
        <v>34</v>
      </c>
      <c r="H444" s="96">
        <v>1.6574074074074161E-2</v>
      </c>
      <c r="I444" s="110" t="s">
        <v>403</v>
      </c>
      <c r="J444" s="27"/>
      <c r="K444" s="27"/>
      <c r="L444" s="27"/>
      <c r="M444" s="27"/>
      <c r="N444" s="26">
        <v>0</v>
      </c>
      <c r="O444" s="27"/>
      <c r="P444" s="118"/>
      <c r="Q444" s="107" t="s">
        <v>27</v>
      </c>
      <c r="R444" s="28">
        <v>41903</v>
      </c>
      <c r="S444" s="24">
        <v>2.01388888888888E-2</v>
      </c>
      <c r="T444" s="149">
        <v>1</v>
      </c>
      <c r="U444" s="149">
        <v>1</v>
      </c>
      <c r="V444" s="149">
        <v>1</v>
      </c>
      <c r="W444" s="149">
        <v>1</v>
      </c>
      <c r="X444" s="149">
        <v>1</v>
      </c>
      <c r="Y444" s="77" t="s">
        <v>927</v>
      </c>
      <c r="Z444" s="77" t="s">
        <v>296</v>
      </c>
      <c r="AB444" s="111"/>
    </row>
    <row r="445" spans="1:28" x14ac:dyDescent="0.2">
      <c r="A445" s="30"/>
      <c r="B445" s="30"/>
      <c r="C445" s="5"/>
      <c r="D445" s="30">
        <v>3.4270833333333334E-2</v>
      </c>
      <c r="E445" s="29">
        <v>3</v>
      </c>
      <c r="F445" s="53" t="s">
        <v>193</v>
      </c>
      <c r="G445" s="53" t="s">
        <v>34</v>
      </c>
      <c r="H445" s="96">
        <v>1.7604166666666733E-2</v>
      </c>
      <c r="I445" s="110" t="s">
        <v>403</v>
      </c>
      <c r="J445" s="27"/>
      <c r="K445" s="27"/>
      <c r="L445" s="27"/>
      <c r="M445" s="27"/>
      <c r="N445" s="26">
        <v>0</v>
      </c>
      <c r="O445" s="27"/>
      <c r="P445" s="118"/>
      <c r="Q445" s="107" t="s">
        <v>27</v>
      </c>
      <c r="R445" s="28">
        <v>41903</v>
      </c>
      <c r="S445" s="24">
        <v>1.6666666666666601E-2</v>
      </c>
      <c r="T445" s="149">
        <v>1</v>
      </c>
      <c r="U445" s="149">
        <v>1</v>
      </c>
      <c r="V445" s="149">
        <v>1</v>
      </c>
      <c r="W445" s="149">
        <v>1</v>
      </c>
      <c r="X445" s="149">
        <v>1</v>
      </c>
      <c r="Y445" s="77" t="s">
        <v>928</v>
      </c>
      <c r="Z445" s="77" t="s">
        <v>296</v>
      </c>
      <c r="AB445" s="111"/>
    </row>
    <row r="446" spans="1:28" x14ac:dyDescent="0.2">
      <c r="A446" s="30">
        <v>4.7037037037037037E-2</v>
      </c>
      <c r="B446" s="30">
        <v>1.638888888888889E-2</v>
      </c>
      <c r="C446" s="23">
        <v>4.2824074074074101E-3</v>
      </c>
      <c r="D446" s="30">
        <v>3.740740740740741E-2</v>
      </c>
      <c r="E446" s="29">
        <v>4</v>
      </c>
      <c r="F446" s="119" t="s">
        <v>50</v>
      </c>
      <c r="G446" s="119" t="s">
        <v>23</v>
      </c>
      <c r="H446" s="96">
        <v>1.796296296296301E-2</v>
      </c>
      <c r="I446" s="110" t="s">
        <v>403</v>
      </c>
      <c r="J446" s="27"/>
      <c r="K446" s="27"/>
      <c r="L446" s="27"/>
      <c r="M446" s="27"/>
      <c r="N446" s="26">
        <v>1.36805555555556E-2</v>
      </c>
      <c r="O446" s="27"/>
      <c r="P446" s="118"/>
      <c r="Q446" s="107" t="s">
        <v>27</v>
      </c>
      <c r="R446" s="28">
        <v>41903</v>
      </c>
      <c r="S446" s="24">
        <v>1.94444444444444E-2</v>
      </c>
      <c r="T446" s="149">
        <v>1</v>
      </c>
      <c r="U446" s="149">
        <v>1</v>
      </c>
      <c r="V446" s="149">
        <v>1</v>
      </c>
      <c r="W446" s="149">
        <v>1</v>
      </c>
      <c r="X446" s="149">
        <v>1</v>
      </c>
      <c r="Y446" s="77" t="s">
        <v>929</v>
      </c>
      <c r="Z446" s="77" t="s">
        <v>930</v>
      </c>
      <c r="AB446" s="111"/>
    </row>
    <row r="447" spans="1:28" x14ac:dyDescent="0.2">
      <c r="A447" s="30"/>
      <c r="B447" s="30"/>
      <c r="C447" s="30"/>
      <c r="D447" s="102">
        <v>3.9687500000000001E-2</v>
      </c>
      <c r="E447" s="29">
        <v>5</v>
      </c>
      <c r="F447" s="108" t="s">
        <v>717</v>
      </c>
      <c r="G447" s="108" t="s">
        <v>34</v>
      </c>
      <c r="H447" s="96">
        <v>1.8159722222222299E-2</v>
      </c>
      <c r="I447" s="110" t="s">
        <v>403</v>
      </c>
      <c r="J447" s="27"/>
      <c r="K447" s="27"/>
      <c r="L447" s="27"/>
      <c r="M447" s="27"/>
      <c r="N447" s="26">
        <v>0</v>
      </c>
      <c r="O447" s="27"/>
      <c r="P447" s="118"/>
      <c r="Q447" s="107" t="s">
        <v>27</v>
      </c>
      <c r="R447" s="28">
        <v>41903</v>
      </c>
      <c r="S447" s="24">
        <v>2.1527777777777701E-2</v>
      </c>
      <c r="T447" s="149">
        <v>1</v>
      </c>
      <c r="U447" s="149">
        <v>1</v>
      </c>
      <c r="V447" s="149">
        <v>1</v>
      </c>
      <c r="W447" s="149">
        <v>1</v>
      </c>
      <c r="X447" s="149">
        <v>1</v>
      </c>
      <c r="Y447" s="77" t="s">
        <v>931</v>
      </c>
      <c r="Z447" s="77" t="s">
        <v>296</v>
      </c>
      <c r="AB447" s="111"/>
    </row>
    <row r="448" spans="1:28" x14ac:dyDescent="0.2">
      <c r="A448" s="30">
        <v>4.1018518518518517E-2</v>
      </c>
      <c r="B448" s="30">
        <v>1.5405092592592593E-2</v>
      </c>
      <c r="C448" s="23">
        <v>3.3680555555555599E-3</v>
      </c>
      <c r="D448" s="30">
        <v>3.3518518518518517E-2</v>
      </c>
      <c r="E448" s="29">
        <v>6</v>
      </c>
      <c r="F448" s="119" t="s">
        <v>220</v>
      </c>
      <c r="G448" s="119" t="s">
        <v>23</v>
      </c>
      <c r="H448" s="96">
        <v>1.8240740740740818E-2</v>
      </c>
      <c r="I448" s="110" t="s">
        <v>403</v>
      </c>
      <c r="J448" s="27"/>
      <c r="K448" s="27"/>
      <c r="L448" s="27"/>
      <c r="M448" s="27"/>
      <c r="N448" s="26">
        <v>1.4872685185185258E-2</v>
      </c>
      <c r="O448" s="27"/>
      <c r="P448" s="118"/>
      <c r="Q448" s="107" t="s">
        <v>27</v>
      </c>
      <c r="R448" s="28">
        <v>41903</v>
      </c>
      <c r="S448" s="24">
        <v>1.5277777777777699E-2</v>
      </c>
      <c r="T448" s="149">
        <v>1</v>
      </c>
      <c r="U448" s="149">
        <v>1</v>
      </c>
      <c r="V448" s="149">
        <v>1</v>
      </c>
      <c r="W448" s="149">
        <v>1</v>
      </c>
      <c r="X448" s="149">
        <v>1</v>
      </c>
      <c r="Y448" s="77" t="s">
        <v>932</v>
      </c>
      <c r="Z448" s="77" t="s">
        <v>933</v>
      </c>
      <c r="AB448" s="111"/>
    </row>
    <row r="449" spans="1:28" x14ac:dyDescent="0.2">
      <c r="A449" s="5"/>
      <c r="B449" s="5"/>
      <c r="C449" s="5"/>
      <c r="D449" s="30">
        <v>2.8148148148148148E-2</v>
      </c>
      <c r="E449" s="29">
        <v>7</v>
      </c>
      <c r="F449" s="53" t="s">
        <v>918</v>
      </c>
      <c r="G449" s="53" t="s">
        <v>34</v>
      </c>
      <c r="H449" s="96">
        <v>1.8425925925925925E-2</v>
      </c>
      <c r="I449" s="110" t="s">
        <v>403</v>
      </c>
      <c r="J449" s="27"/>
      <c r="K449" s="27"/>
      <c r="L449" s="27"/>
      <c r="M449" s="27"/>
      <c r="N449" s="26">
        <v>0</v>
      </c>
      <c r="O449" s="27"/>
      <c r="P449" s="27"/>
      <c r="Q449" s="107" t="s">
        <v>27</v>
      </c>
      <c r="R449" s="28">
        <v>41903</v>
      </c>
      <c r="S449" s="24">
        <v>9.7222222222222224E-3</v>
      </c>
      <c r="T449" s="149">
        <v>1</v>
      </c>
      <c r="U449" s="149">
        <v>1</v>
      </c>
      <c r="V449" s="149">
        <v>1</v>
      </c>
      <c r="W449" s="149">
        <v>1</v>
      </c>
      <c r="X449" s="149">
        <v>1</v>
      </c>
      <c r="Y449" s="77" t="s">
        <v>934</v>
      </c>
      <c r="Z449" s="77" t="s">
        <v>296</v>
      </c>
      <c r="AB449" s="111"/>
    </row>
    <row r="450" spans="1:28" x14ac:dyDescent="0.2">
      <c r="A450" s="30"/>
      <c r="B450" s="30"/>
      <c r="C450" s="5"/>
      <c r="D450" s="30">
        <v>3.4791666666666672E-2</v>
      </c>
      <c r="E450" s="29">
        <v>8</v>
      </c>
      <c r="F450" s="53" t="s">
        <v>200</v>
      </c>
      <c r="G450" s="53" t="s">
        <v>34</v>
      </c>
      <c r="H450" s="96">
        <v>1.8819444444444472E-2</v>
      </c>
      <c r="I450" s="110" t="s">
        <v>403</v>
      </c>
      <c r="J450" s="27"/>
      <c r="K450" s="27"/>
      <c r="L450" s="27"/>
      <c r="M450" s="27"/>
      <c r="N450" s="26">
        <v>0</v>
      </c>
      <c r="O450" s="27"/>
      <c r="P450" s="118"/>
      <c r="Q450" s="107" t="s">
        <v>27</v>
      </c>
      <c r="R450" s="28">
        <v>41903</v>
      </c>
      <c r="S450" s="24">
        <v>1.59722222222222E-2</v>
      </c>
      <c r="T450" s="149">
        <v>1</v>
      </c>
      <c r="U450" s="149">
        <v>1</v>
      </c>
      <c r="V450" s="149">
        <v>1</v>
      </c>
      <c r="W450" s="149">
        <v>1</v>
      </c>
      <c r="X450" s="149">
        <v>1</v>
      </c>
      <c r="Y450" s="77" t="s">
        <v>935</v>
      </c>
      <c r="Z450" s="77" t="s">
        <v>296</v>
      </c>
      <c r="AB450" s="111"/>
    </row>
    <row r="451" spans="1:28" x14ac:dyDescent="0.2">
      <c r="A451" s="30"/>
      <c r="B451" s="30"/>
      <c r="C451" s="23"/>
      <c r="D451" s="30">
        <v>3.2812500000000001E-2</v>
      </c>
      <c r="E451" s="29">
        <v>9</v>
      </c>
      <c r="F451" s="53" t="s">
        <v>175</v>
      </c>
      <c r="G451" s="53" t="s">
        <v>34</v>
      </c>
      <c r="H451" s="96">
        <v>1.8923611111111203E-2</v>
      </c>
      <c r="I451" s="110" t="s">
        <v>403</v>
      </c>
      <c r="J451" s="27"/>
      <c r="K451" s="27"/>
      <c r="L451" s="27"/>
      <c r="M451" s="27"/>
      <c r="N451" s="26">
        <v>0</v>
      </c>
      <c r="O451" s="27"/>
      <c r="P451" s="118"/>
      <c r="Q451" s="107" t="s">
        <v>27</v>
      </c>
      <c r="R451" s="28">
        <v>41903</v>
      </c>
      <c r="S451" s="24">
        <v>1.38888888888888E-2</v>
      </c>
      <c r="T451" s="149">
        <v>1</v>
      </c>
      <c r="U451" s="149">
        <v>1</v>
      </c>
      <c r="V451" s="149">
        <v>1</v>
      </c>
      <c r="W451" s="149">
        <v>1</v>
      </c>
      <c r="X451" s="149">
        <v>1</v>
      </c>
      <c r="Y451" s="77" t="s">
        <v>936</v>
      </c>
      <c r="Z451" s="77" t="s">
        <v>296</v>
      </c>
      <c r="AB451" s="111"/>
    </row>
    <row r="452" spans="1:28" x14ac:dyDescent="0.2">
      <c r="A452" s="30"/>
      <c r="B452" s="30"/>
      <c r="C452" s="23"/>
      <c r="D452" s="30">
        <v>2.0347222222222221E-2</v>
      </c>
      <c r="E452" s="29">
        <v>10</v>
      </c>
      <c r="F452" s="53" t="s">
        <v>187</v>
      </c>
      <c r="G452" s="53" t="s">
        <v>34</v>
      </c>
      <c r="H452" s="96">
        <v>1.8958333333333334E-2</v>
      </c>
      <c r="I452" s="110" t="s">
        <v>403</v>
      </c>
      <c r="J452" s="27"/>
      <c r="K452" s="27"/>
      <c r="L452" s="27"/>
      <c r="M452" s="27"/>
      <c r="N452" s="26">
        <v>0</v>
      </c>
      <c r="O452" s="27"/>
      <c r="P452" s="27"/>
      <c r="Q452" s="107" t="s">
        <v>27</v>
      </c>
      <c r="R452" s="28">
        <v>41903</v>
      </c>
      <c r="S452" s="24">
        <v>1.3888888888888889E-3</v>
      </c>
      <c r="T452" s="149">
        <v>1</v>
      </c>
      <c r="U452" s="149">
        <v>1</v>
      </c>
      <c r="V452" s="149">
        <v>1</v>
      </c>
      <c r="W452" s="149">
        <v>1</v>
      </c>
      <c r="X452" s="149">
        <v>1</v>
      </c>
      <c r="Y452" s="77" t="s">
        <v>937</v>
      </c>
      <c r="Z452" s="77" t="s">
        <v>296</v>
      </c>
      <c r="AB452" s="111"/>
    </row>
    <row r="453" spans="1:28" x14ac:dyDescent="0.2">
      <c r="A453" s="30"/>
      <c r="B453" s="30"/>
      <c r="C453" s="5"/>
      <c r="D453" s="30">
        <v>2.3287037037037037E-2</v>
      </c>
      <c r="E453" s="29">
        <v>11</v>
      </c>
      <c r="F453" s="53" t="s">
        <v>228</v>
      </c>
      <c r="G453" s="53" t="s">
        <v>34</v>
      </c>
      <c r="H453" s="96">
        <v>1.9120370370370371E-2</v>
      </c>
      <c r="I453" s="110" t="s">
        <v>403</v>
      </c>
      <c r="J453" s="27"/>
      <c r="K453" s="27"/>
      <c r="L453" s="27"/>
      <c r="M453" s="27"/>
      <c r="N453" s="26">
        <v>0</v>
      </c>
      <c r="O453" s="27"/>
      <c r="P453" s="27"/>
      <c r="Q453" s="107" t="s">
        <v>27</v>
      </c>
      <c r="R453" s="28">
        <v>41903</v>
      </c>
      <c r="S453" s="24">
        <v>4.1666666666666666E-3</v>
      </c>
      <c r="T453" s="149">
        <v>1</v>
      </c>
      <c r="U453" s="149">
        <v>1</v>
      </c>
      <c r="V453" s="149">
        <v>1</v>
      </c>
      <c r="W453" s="149">
        <v>1</v>
      </c>
      <c r="X453" s="149">
        <v>1</v>
      </c>
      <c r="Y453" s="77" t="s">
        <v>938</v>
      </c>
      <c r="Z453" s="77" t="s">
        <v>296</v>
      </c>
      <c r="AB453" s="111"/>
    </row>
    <row r="454" spans="1:28" x14ac:dyDescent="0.2">
      <c r="A454" s="5"/>
      <c r="B454" s="5"/>
      <c r="C454" s="5"/>
      <c r="D454" s="30">
        <v>2.1307870370370369E-2</v>
      </c>
      <c r="E454" s="29">
        <v>12</v>
      </c>
      <c r="F454" s="53" t="s">
        <v>915</v>
      </c>
      <c r="G454" s="53" t="s">
        <v>34</v>
      </c>
      <c r="H454" s="96">
        <v>1.9224537037037037E-2</v>
      </c>
      <c r="I454" s="110" t="s">
        <v>403</v>
      </c>
      <c r="J454" s="27"/>
      <c r="K454" s="27"/>
      <c r="L454" s="27"/>
      <c r="M454" s="27"/>
      <c r="N454" s="26">
        <v>0</v>
      </c>
      <c r="O454" s="27"/>
      <c r="P454" s="27"/>
      <c r="Q454" s="107" t="s">
        <v>27</v>
      </c>
      <c r="R454" s="28">
        <v>41903</v>
      </c>
      <c r="S454" s="24">
        <v>2.0833333333333333E-3</v>
      </c>
      <c r="T454" s="149">
        <v>1</v>
      </c>
      <c r="U454" s="149">
        <v>1</v>
      </c>
      <c r="V454" s="149">
        <v>1</v>
      </c>
      <c r="W454" s="149">
        <v>1</v>
      </c>
      <c r="X454" s="149">
        <v>1</v>
      </c>
      <c r="Y454" s="77" t="s">
        <v>939</v>
      </c>
      <c r="Z454" s="77" t="s">
        <v>296</v>
      </c>
      <c r="AB454" s="111"/>
    </row>
    <row r="455" spans="1:28" x14ac:dyDescent="0.2">
      <c r="A455" s="5"/>
      <c r="B455" s="5"/>
      <c r="C455" s="5"/>
      <c r="D455" s="30">
        <v>2.7696759259259258E-2</v>
      </c>
      <c r="E455" s="29">
        <v>13</v>
      </c>
      <c r="F455" s="53" t="s">
        <v>917</v>
      </c>
      <c r="G455" s="53" t="s">
        <v>34</v>
      </c>
      <c r="H455" s="96">
        <v>1.9363425925925923E-2</v>
      </c>
      <c r="I455" s="110" t="s">
        <v>403</v>
      </c>
      <c r="J455" s="27"/>
      <c r="K455" s="27"/>
      <c r="L455" s="27"/>
      <c r="M455" s="27"/>
      <c r="N455" s="26">
        <v>0</v>
      </c>
      <c r="O455" s="27"/>
      <c r="P455" s="27"/>
      <c r="Q455" s="107" t="s">
        <v>27</v>
      </c>
      <c r="R455" s="28">
        <v>41903</v>
      </c>
      <c r="S455" s="24">
        <v>8.3333333333333332E-3</v>
      </c>
      <c r="T455" s="149">
        <v>2</v>
      </c>
      <c r="U455" s="149">
        <v>1</v>
      </c>
      <c r="V455" s="149">
        <v>1</v>
      </c>
      <c r="W455" s="149">
        <v>1</v>
      </c>
      <c r="X455" s="149">
        <v>1</v>
      </c>
      <c r="Y455" s="77" t="s">
        <v>940</v>
      </c>
      <c r="Z455" s="77" t="s">
        <v>296</v>
      </c>
      <c r="AB455" s="111"/>
    </row>
    <row r="456" spans="1:28" x14ac:dyDescent="0.2">
      <c r="A456" s="5"/>
      <c r="B456" s="5"/>
      <c r="C456" s="5"/>
      <c r="D456" s="30">
        <v>3.6724537037037035E-2</v>
      </c>
      <c r="E456" s="29">
        <v>13</v>
      </c>
      <c r="F456" s="53" t="s">
        <v>922</v>
      </c>
      <c r="G456" s="53" t="s">
        <v>34</v>
      </c>
      <c r="H456" s="96">
        <v>1.9363425925925933E-2</v>
      </c>
      <c r="I456" s="110" t="s">
        <v>403</v>
      </c>
      <c r="J456" s="27"/>
      <c r="K456" s="27"/>
      <c r="L456" s="27"/>
      <c r="M456" s="27"/>
      <c r="N456" s="26">
        <v>0</v>
      </c>
      <c r="O456" s="27"/>
      <c r="P456" s="118"/>
      <c r="Q456" s="107" t="s">
        <v>27</v>
      </c>
      <c r="R456" s="28">
        <v>41903</v>
      </c>
      <c r="S456" s="24">
        <v>1.7361111111111101E-2</v>
      </c>
      <c r="T456" s="149">
        <v>2</v>
      </c>
      <c r="U456" s="149">
        <v>1</v>
      </c>
      <c r="V456" s="149">
        <v>1</v>
      </c>
      <c r="W456" s="149">
        <v>1</v>
      </c>
      <c r="X456" s="149">
        <v>1</v>
      </c>
      <c r="Y456" s="77" t="s">
        <v>940</v>
      </c>
      <c r="Z456" s="77" t="s">
        <v>296</v>
      </c>
      <c r="AB456" s="111"/>
    </row>
    <row r="457" spans="1:28" x14ac:dyDescent="0.2">
      <c r="A457" s="5"/>
      <c r="B457" s="5"/>
      <c r="C457" s="5"/>
      <c r="D457" s="30">
        <v>2.4965277777777781E-2</v>
      </c>
      <c r="E457" s="29">
        <v>15</v>
      </c>
      <c r="F457" s="53" t="s">
        <v>916</v>
      </c>
      <c r="G457" s="53" t="s">
        <v>34</v>
      </c>
      <c r="H457" s="96">
        <v>1.9409722222222224E-2</v>
      </c>
      <c r="I457" s="110" t="s">
        <v>403</v>
      </c>
      <c r="J457" s="27"/>
      <c r="K457" s="27"/>
      <c r="L457" s="27"/>
      <c r="M457" s="27"/>
      <c r="N457" s="26">
        <v>0</v>
      </c>
      <c r="O457" s="27"/>
      <c r="P457" s="27"/>
      <c r="Q457" s="107" t="s">
        <v>27</v>
      </c>
      <c r="R457" s="28">
        <v>41903</v>
      </c>
      <c r="S457" s="24">
        <v>5.5555555555555558E-3</v>
      </c>
      <c r="T457" s="149">
        <v>1</v>
      </c>
      <c r="U457" s="149">
        <v>1</v>
      </c>
      <c r="V457" s="149">
        <v>1</v>
      </c>
      <c r="W457" s="149">
        <v>1</v>
      </c>
      <c r="X457" s="149">
        <v>1</v>
      </c>
      <c r="Y457" s="77" t="s">
        <v>881</v>
      </c>
      <c r="Z457" s="77" t="s">
        <v>296</v>
      </c>
      <c r="AB457" s="111"/>
    </row>
    <row r="458" spans="1:28" x14ac:dyDescent="0.2">
      <c r="A458" s="30">
        <v>4.2592592592592592E-2</v>
      </c>
      <c r="B458" s="30">
        <v>1.6250000000000001E-2</v>
      </c>
      <c r="C458" s="23">
        <v>4.1550925925926E-3</v>
      </c>
      <c r="D458" s="30">
        <v>2.8599537037037034E-2</v>
      </c>
      <c r="E458" s="29">
        <v>16</v>
      </c>
      <c r="F458" s="119" t="s">
        <v>39</v>
      </c>
      <c r="G458" s="119" t="s">
        <v>23</v>
      </c>
      <c r="H458" s="96">
        <v>1.9571759259259257E-2</v>
      </c>
      <c r="I458" s="110" t="s">
        <v>403</v>
      </c>
      <c r="J458" s="27"/>
      <c r="K458" s="27"/>
      <c r="L458" s="27"/>
      <c r="M458" s="27"/>
      <c r="N458" s="26">
        <v>1.5416666666666658E-2</v>
      </c>
      <c r="O458" s="27"/>
      <c r="P458" s="27"/>
      <c r="Q458" s="107" t="s">
        <v>27</v>
      </c>
      <c r="R458" s="28">
        <v>41903</v>
      </c>
      <c r="S458" s="24">
        <v>9.0277777777777769E-3</v>
      </c>
      <c r="T458" s="149">
        <v>1</v>
      </c>
      <c r="U458" s="149">
        <v>1</v>
      </c>
      <c r="V458" s="149">
        <v>1</v>
      </c>
      <c r="W458" s="149">
        <v>1</v>
      </c>
      <c r="X458" s="149">
        <v>1</v>
      </c>
      <c r="Y458" s="77" t="s">
        <v>941</v>
      </c>
      <c r="Z458" s="77" t="s">
        <v>942</v>
      </c>
      <c r="AB458" s="111"/>
    </row>
    <row r="459" spans="1:28" x14ac:dyDescent="0.2">
      <c r="A459" s="30"/>
      <c r="B459" s="30"/>
      <c r="C459" s="30"/>
      <c r="D459" s="30">
        <v>2.4444444444444446E-2</v>
      </c>
      <c r="E459" s="29">
        <v>17</v>
      </c>
      <c r="F459" s="108" t="s">
        <v>41</v>
      </c>
      <c r="G459" s="108" t="s">
        <v>34</v>
      </c>
      <c r="H459" s="96">
        <v>1.9583333333333335E-2</v>
      </c>
      <c r="I459" s="110" t="s">
        <v>403</v>
      </c>
      <c r="J459" s="27"/>
      <c r="K459" s="27"/>
      <c r="L459" s="27"/>
      <c r="M459" s="27"/>
      <c r="N459" s="26">
        <v>0</v>
      </c>
      <c r="O459" s="27"/>
      <c r="P459" s="27"/>
      <c r="Q459" s="107" t="s">
        <v>27</v>
      </c>
      <c r="R459" s="28">
        <v>41903</v>
      </c>
      <c r="S459" s="24">
        <v>4.8611111111111112E-3</v>
      </c>
      <c r="T459" s="149">
        <v>1</v>
      </c>
      <c r="U459" s="149">
        <v>1</v>
      </c>
      <c r="V459" s="149">
        <v>1</v>
      </c>
      <c r="W459" s="149">
        <v>1</v>
      </c>
      <c r="X459" s="149">
        <v>1</v>
      </c>
      <c r="Y459" s="77" t="s">
        <v>943</v>
      </c>
      <c r="Z459" s="77" t="s">
        <v>296</v>
      </c>
      <c r="AB459" s="111"/>
    </row>
    <row r="460" spans="1:28" x14ac:dyDescent="0.2">
      <c r="A460" s="30"/>
      <c r="B460" s="30"/>
      <c r="C460" s="30"/>
      <c r="D460" s="30">
        <v>2.5983796296296297E-2</v>
      </c>
      <c r="E460" s="29">
        <v>18</v>
      </c>
      <c r="F460" s="108" t="s">
        <v>154</v>
      </c>
      <c r="G460" s="108" t="s">
        <v>34</v>
      </c>
      <c r="H460" s="96">
        <v>1.9733796296296298E-2</v>
      </c>
      <c r="I460" s="110" t="s">
        <v>403</v>
      </c>
      <c r="J460" s="27"/>
      <c r="K460" s="27"/>
      <c r="L460" s="27"/>
      <c r="M460" s="27"/>
      <c r="N460" s="26">
        <v>0</v>
      </c>
      <c r="O460" s="27"/>
      <c r="P460" s="27"/>
      <c r="Q460" s="107" t="s">
        <v>27</v>
      </c>
      <c r="R460" s="28">
        <v>41903</v>
      </c>
      <c r="S460" s="24">
        <v>6.2500000000000003E-3</v>
      </c>
      <c r="T460" s="149">
        <v>1</v>
      </c>
      <c r="U460" s="149">
        <v>1</v>
      </c>
      <c r="V460" s="149">
        <v>1</v>
      </c>
      <c r="W460" s="149">
        <v>1</v>
      </c>
      <c r="X460" s="149">
        <v>1</v>
      </c>
      <c r="Y460" s="77" t="s">
        <v>944</v>
      </c>
      <c r="Z460" s="77" t="s">
        <v>296</v>
      </c>
      <c r="AB460" s="111"/>
    </row>
    <row r="461" spans="1:28" x14ac:dyDescent="0.2">
      <c r="A461" s="5"/>
      <c r="B461" s="5"/>
      <c r="C461" s="5"/>
      <c r="D461" s="30">
        <v>2.3240740740740742E-2</v>
      </c>
      <c r="E461" s="29">
        <v>19</v>
      </c>
      <c r="F461" s="53" t="s">
        <v>821</v>
      </c>
      <c r="G461" s="53" t="s">
        <v>34</v>
      </c>
      <c r="H461" s="96">
        <v>1.9768518518518519E-2</v>
      </c>
      <c r="I461" s="110" t="s">
        <v>403</v>
      </c>
      <c r="J461" s="27"/>
      <c r="K461" s="27"/>
      <c r="L461" s="27"/>
      <c r="M461" s="27"/>
      <c r="N461" s="26">
        <v>0</v>
      </c>
      <c r="O461" s="27"/>
      <c r="P461" s="27"/>
      <c r="Q461" s="107" t="s">
        <v>27</v>
      </c>
      <c r="R461" s="28">
        <v>41903</v>
      </c>
      <c r="S461" s="24">
        <v>3.472222222222222E-3</v>
      </c>
      <c r="T461" s="149">
        <v>1</v>
      </c>
      <c r="U461" s="149">
        <v>1</v>
      </c>
      <c r="V461" s="149">
        <v>1</v>
      </c>
      <c r="W461" s="149">
        <v>1</v>
      </c>
      <c r="X461" s="149">
        <v>1</v>
      </c>
      <c r="Y461" s="77" t="s">
        <v>945</v>
      </c>
      <c r="Z461" s="77" t="s">
        <v>296</v>
      </c>
      <c r="AB461" s="111"/>
    </row>
    <row r="462" spans="1:28" x14ac:dyDescent="0.2">
      <c r="A462" s="30"/>
      <c r="B462" s="30"/>
      <c r="C462" s="5"/>
      <c r="D462" s="30">
        <v>4.2013888888888885E-2</v>
      </c>
      <c r="E462" s="29">
        <v>20</v>
      </c>
      <c r="F462" s="53" t="s">
        <v>218</v>
      </c>
      <c r="G462" s="53" t="s">
        <v>34</v>
      </c>
      <c r="H462" s="96">
        <v>1.9791666666666687E-2</v>
      </c>
      <c r="I462" s="110" t="s">
        <v>403</v>
      </c>
      <c r="J462" s="27"/>
      <c r="K462" s="27"/>
      <c r="L462" s="27"/>
      <c r="M462" s="27"/>
      <c r="N462" s="26">
        <v>0</v>
      </c>
      <c r="O462" s="27"/>
      <c r="P462" s="118"/>
      <c r="Q462" s="107" t="s">
        <v>27</v>
      </c>
      <c r="R462" s="28">
        <v>41903</v>
      </c>
      <c r="S462" s="24">
        <v>2.2222222222222199E-2</v>
      </c>
      <c r="T462" s="149">
        <v>2</v>
      </c>
      <c r="U462" s="149">
        <v>1</v>
      </c>
      <c r="V462" s="149">
        <v>1</v>
      </c>
      <c r="W462" s="149">
        <v>1</v>
      </c>
      <c r="X462" s="149">
        <v>1</v>
      </c>
      <c r="Y462" s="77" t="s">
        <v>946</v>
      </c>
      <c r="Z462" s="77" t="s">
        <v>296</v>
      </c>
      <c r="AB462" s="111"/>
    </row>
    <row r="463" spans="1:28" x14ac:dyDescent="0.2">
      <c r="A463" s="30">
        <v>4.4710648148148242E-2</v>
      </c>
      <c r="B463" s="30">
        <v>1.6909722222222225E-2</v>
      </c>
      <c r="C463" s="23">
        <v>4.7685185185185096E-3</v>
      </c>
      <c r="D463" s="30">
        <v>3.1597222222222221E-2</v>
      </c>
      <c r="E463" s="29">
        <v>20</v>
      </c>
      <c r="F463" s="120" t="s">
        <v>31</v>
      </c>
      <c r="G463" s="119" t="s">
        <v>23</v>
      </c>
      <c r="H463" s="96">
        <v>1.9791666666666721E-2</v>
      </c>
      <c r="I463" s="110" t="s">
        <v>403</v>
      </c>
      <c r="J463" s="27"/>
      <c r="K463" s="27"/>
      <c r="L463" s="27"/>
      <c r="M463" s="27"/>
      <c r="N463" s="26">
        <v>1.5023148148148213E-2</v>
      </c>
      <c r="O463" s="27"/>
      <c r="P463" s="27"/>
      <c r="Q463" s="107" t="s">
        <v>27</v>
      </c>
      <c r="R463" s="28">
        <v>41903</v>
      </c>
      <c r="S463" s="24">
        <v>1.18055555555555E-2</v>
      </c>
      <c r="T463" s="149">
        <v>2</v>
      </c>
      <c r="U463" s="149">
        <v>1</v>
      </c>
      <c r="V463" s="149">
        <v>1</v>
      </c>
      <c r="W463" s="149">
        <v>1</v>
      </c>
      <c r="X463" s="149">
        <v>1</v>
      </c>
      <c r="Y463" s="77" t="s">
        <v>947</v>
      </c>
      <c r="Z463" s="77" t="s">
        <v>948</v>
      </c>
      <c r="AB463" s="111"/>
    </row>
    <row r="464" spans="1:28" x14ac:dyDescent="0.2">
      <c r="A464" s="30">
        <v>4.7974537037037045E-2</v>
      </c>
      <c r="B464" s="30">
        <v>1.7164351851851851E-2</v>
      </c>
      <c r="C464" s="23">
        <v>5.0115740740740797E-3</v>
      </c>
      <c r="D464" s="30">
        <v>2.7511574074074074E-2</v>
      </c>
      <c r="E464" s="29">
        <v>22</v>
      </c>
      <c r="F464" s="119" t="s">
        <v>292</v>
      </c>
      <c r="G464" s="119" t="s">
        <v>23</v>
      </c>
      <c r="H464" s="96">
        <v>1.9872685185185184E-2</v>
      </c>
      <c r="I464" s="110" t="s">
        <v>403</v>
      </c>
      <c r="J464" s="27"/>
      <c r="K464" s="27"/>
      <c r="L464" s="27"/>
      <c r="M464" s="27"/>
      <c r="N464" s="26">
        <v>1.4861111111111104E-2</v>
      </c>
      <c r="O464" s="27"/>
      <c r="P464" s="27"/>
      <c r="Q464" s="107" t="s">
        <v>27</v>
      </c>
      <c r="R464" s="28">
        <v>41903</v>
      </c>
      <c r="S464" s="24">
        <v>7.6388888888888886E-3</v>
      </c>
      <c r="T464" s="149">
        <v>1</v>
      </c>
      <c r="U464" s="149">
        <v>1</v>
      </c>
      <c r="V464" s="149">
        <v>1</v>
      </c>
      <c r="W464" s="149">
        <v>1</v>
      </c>
      <c r="X464" s="149">
        <v>1</v>
      </c>
      <c r="Y464" s="77" t="s">
        <v>375</v>
      </c>
      <c r="Z464" s="77" t="s">
        <v>949</v>
      </c>
      <c r="AB464" s="111"/>
    </row>
    <row r="465" spans="1:28" x14ac:dyDescent="0.2">
      <c r="A465" s="5"/>
      <c r="B465" s="5"/>
      <c r="C465" s="5"/>
      <c r="D465" s="30">
        <v>3.3252314814814811E-2</v>
      </c>
      <c r="E465" s="29">
        <v>23</v>
      </c>
      <c r="F465" s="53" t="s">
        <v>920</v>
      </c>
      <c r="G465" s="53" t="s">
        <v>34</v>
      </c>
      <c r="H465" s="96">
        <v>2.0057870370370413E-2</v>
      </c>
      <c r="I465" s="110" t="s">
        <v>403</v>
      </c>
      <c r="J465" s="27"/>
      <c r="K465" s="27"/>
      <c r="L465" s="27"/>
      <c r="M465" s="27"/>
      <c r="N465" s="26">
        <v>0</v>
      </c>
      <c r="O465" s="27"/>
      <c r="P465" s="118"/>
      <c r="Q465" s="107" t="s">
        <v>27</v>
      </c>
      <c r="R465" s="28">
        <v>41903</v>
      </c>
      <c r="S465" s="24">
        <v>1.3194444444444399E-2</v>
      </c>
      <c r="T465" s="149">
        <v>1</v>
      </c>
      <c r="U465" s="149">
        <v>1</v>
      </c>
      <c r="V465" s="149">
        <v>1</v>
      </c>
      <c r="W465" s="149">
        <v>1</v>
      </c>
      <c r="X465" s="149">
        <v>1</v>
      </c>
      <c r="Y465" s="77" t="s">
        <v>950</v>
      </c>
      <c r="Z465" s="77" t="s">
        <v>296</v>
      </c>
      <c r="AB465" s="111"/>
    </row>
    <row r="466" spans="1:28" x14ac:dyDescent="0.2">
      <c r="A466" s="5"/>
      <c r="B466" s="5"/>
      <c r="C466" s="5"/>
      <c r="D466" s="30">
        <v>3.4722222222222224E-2</v>
      </c>
      <c r="E466" s="29">
        <v>24</v>
      </c>
      <c r="F466" s="53" t="s">
        <v>921</v>
      </c>
      <c r="G466" s="53" t="s">
        <v>34</v>
      </c>
      <c r="H466" s="96">
        <v>2.0138888888888921E-2</v>
      </c>
      <c r="I466" s="110" t="s">
        <v>403</v>
      </c>
      <c r="J466" s="27"/>
      <c r="K466" s="27"/>
      <c r="L466" s="27"/>
      <c r="M466" s="27"/>
      <c r="N466" s="26">
        <v>0</v>
      </c>
      <c r="O466" s="27"/>
      <c r="P466" s="118"/>
      <c r="Q466" s="107" t="s">
        <v>27</v>
      </c>
      <c r="R466" s="28">
        <v>41903</v>
      </c>
      <c r="S466" s="24">
        <v>1.4583333333333301E-2</v>
      </c>
      <c r="T466" s="149">
        <v>1</v>
      </c>
      <c r="U466" s="149">
        <v>1</v>
      </c>
      <c r="V466" s="149">
        <v>1</v>
      </c>
      <c r="W466" s="149">
        <v>1</v>
      </c>
      <c r="X466" s="149">
        <v>1</v>
      </c>
      <c r="Y466" s="77" t="s">
        <v>951</v>
      </c>
      <c r="Z466" s="77" t="s">
        <v>296</v>
      </c>
      <c r="AB466" s="111"/>
    </row>
    <row r="467" spans="1:28" x14ac:dyDescent="0.2">
      <c r="A467" s="5"/>
      <c r="B467" s="5"/>
      <c r="C467" s="5"/>
      <c r="D467" s="30">
        <v>3.8252314814814815E-2</v>
      </c>
      <c r="E467" s="29">
        <v>25</v>
      </c>
      <c r="F467" s="53" t="s">
        <v>923</v>
      </c>
      <c r="G467" s="53" t="s">
        <v>34</v>
      </c>
      <c r="H467" s="96">
        <v>2.0196759259259317E-2</v>
      </c>
      <c r="I467" s="110" t="s">
        <v>403</v>
      </c>
      <c r="J467" s="27"/>
      <c r="K467" s="27"/>
      <c r="L467" s="27"/>
      <c r="M467" s="27"/>
      <c r="N467" s="26">
        <v>0</v>
      </c>
      <c r="O467" s="27"/>
      <c r="P467" s="118"/>
      <c r="Q467" s="107" t="s">
        <v>27</v>
      </c>
      <c r="R467" s="28">
        <v>41903</v>
      </c>
      <c r="S467" s="24">
        <v>1.8055555555555498E-2</v>
      </c>
      <c r="T467" s="149">
        <v>1</v>
      </c>
      <c r="U467" s="149">
        <v>1</v>
      </c>
      <c r="V467" s="149">
        <v>1</v>
      </c>
      <c r="W467" s="149">
        <v>1</v>
      </c>
      <c r="X467" s="149">
        <v>1</v>
      </c>
      <c r="Y467" s="77" t="s">
        <v>952</v>
      </c>
      <c r="Z467" s="77" t="s">
        <v>296</v>
      </c>
      <c r="AB467" s="111"/>
    </row>
    <row r="468" spans="1:28" x14ac:dyDescent="0.2">
      <c r="A468" s="5"/>
      <c r="B468" s="5"/>
      <c r="C468" s="5"/>
      <c r="D468" s="30">
        <v>3.9328703703703706E-2</v>
      </c>
      <c r="E468" s="29">
        <v>26</v>
      </c>
      <c r="F468" s="53" t="s">
        <v>924</v>
      </c>
      <c r="G468" s="53" t="s">
        <v>34</v>
      </c>
      <c r="H468" s="96">
        <v>2.0578703703703707E-2</v>
      </c>
      <c r="I468" s="110" t="s">
        <v>403</v>
      </c>
      <c r="J468" s="27"/>
      <c r="K468" s="27"/>
      <c r="L468" s="27"/>
      <c r="M468" s="27"/>
      <c r="N468" s="26">
        <v>0</v>
      </c>
      <c r="O468" s="27"/>
      <c r="P468" s="118"/>
      <c r="Q468" s="107" t="s">
        <v>27</v>
      </c>
      <c r="R468" s="28">
        <v>41903</v>
      </c>
      <c r="S468" s="24">
        <v>1.8749999999999999E-2</v>
      </c>
      <c r="T468" s="149">
        <v>1</v>
      </c>
      <c r="U468" s="149">
        <v>1</v>
      </c>
      <c r="V468" s="149">
        <v>1</v>
      </c>
      <c r="W468" s="149">
        <v>1</v>
      </c>
      <c r="X468" s="149">
        <v>1</v>
      </c>
      <c r="Y468" s="77" t="s">
        <v>953</v>
      </c>
      <c r="Z468" s="77" t="s">
        <v>296</v>
      </c>
      <c r="AB468" s="111"/>
    </row>
    <row r="469" spans="1:28" x14ac:dyDescent="0.2">
      <c r="A469" s="30">
        <v>2.6122685185185183E-2</v>
      </c>
      <c r="B469" s="30">
        <v>1.7175925925925924E-2</v>
      </c>
      <c r="C469" s="23">
        <v>5.0231481481481498E-3</v>
      </c>
      <c r="D469" s="30">
        <v>2.7893518518518515E-2</v>
      </c>
      <c r="E469" s="29">
        <v>27</v>
      </c>
      <c r="F469" s="119" t="s">
        <v>157</v>
      </c>
      <c r="G469" s="119" t="s">
        <v>23</v>
      </c>
      <c r="H469" s="96">
        <v>2.0949074074074071E-2</v>
      </c>
      <c r="I469" s="110" t="s">
        <v>403</v>
      </c>
      <c r="J469" s="27"/>
      <c r="K469" s="27"/>
      <c r="L469" s="27"/>
      <c r="M469" s="27"/>
      <c r="N469" s="26">
        <v>1.592592592592592E-2</v>
      </c>
      <c r="O469" s="27"/>
      <c r="P469" s="27"/>
      <c r="Q469" s="107" t="s">
        <v>27</v>
      </c>
      <c r="R469" s="28">
        <v>41903</v>
      </c>
      <c r="S469" s="24">
        <v>6.9444444444444449E-3</v>
      </c>
      <c r="T469" s="149">
        <v>1</v>
      </c>
      <c r="U469" s="149">
        <v>1</v>
      </c>
      <c r="V469" s="149">
        <v>1</v>
      </c>
      <c r="W469" s="149">
        <v>1</v>
      </c>
      <c r="X469" s="149">
        <v>1</v>
      </c>
      <c r="Y469" s="77" t="s">
        <v>954</v>
      </c>
      <c r="Z469" s="77" t="s">
        <v>955</v>
      </c>
      <c r="AB469" s="111"/>
    </row>
    <row r="470" spans="1:28" x14ac:dyDescent="0.2">
      <c r="A470" s="30">
        <v>4.7222222222222221E-2</v>
      </c>
      <c r="B470" s="30">
        <v>1.7777777777777778E-2</v>
      </c>
      <c r="C470" s="23">
        <v>5.5787037037037098E-3</v>
      </c>
      <c r="D470" s="30">
        <v>3.2303240740740737E-2</v>
      </c>
      <c r="E470" s="29">
        <v>28</v>
      </c>
      <c r="F470" s="119" t="s">
        <v>45</v>
      </c>
      <c r="G470" s="119" t="s">
        <v>23</v>
      </c>
      <c r="H470" s="96">
        <v>2.119212962962963E-2</v>
      </c>
      <c r="I470" s="110" t="s">
        <v>403</v>
      </c>
      <c r="J470" s="27"/>
      <c r="K470" s="27"/>
      <c r="L470" s="27"/>
      <c r="M470" s="27"/>
      <c r="N470" s="26">
        <v>1.5613425925925919E-2</v>
      </c>
      <c r="O470" s="27"/>
      <c r="P470" s="27"/>
      <c r="Q470" s="107" t="s">
        <v>27</v>
      </c>
      <c r="R470" s="28">
        <v>41903</v>
      </c>
      <c r="S470" s="24">
        <v>1.1111111111111108E-2</v>
      </c>
      <c r="T470" s="149">
        <v>1</v>
      </c>
      <c r="U470" s="149">
        <v>1</v>
      </c>
      <c r="V470" s="149">
        <v>1</v>
      </c>
      <c r="W470" s="149">
        <v>1</v>
      </c>
      <c r="X470" s="149">
        <v>1</v>
      </c>
      <c r="Y470" s="77" t="s">
        <v>956</v>
      </c>
      <c r="Z470" s="77" t="s">
        <v>431</v>
      </c>
      <c r="AB470" s="111"/>
    </row>
    <row r="471" spans="1:28" x14ac:dyDescent="0.2">
      <c r="A471" s="30">
        <v>4.9155092592592597E-2</v>
      </c>
      <c r="B471" s="30">
        <v>1.8194444444444444E-2</v>
      </c>
      <c r="C471" s="23">
        <v>5.9722222222222702E-3</v>
      </c>
      <c r="D471" s="30">
        <v>2.2314814814814815E-2</v>
      </c>
      <c r="E471" s="29">
        <v>29</v>
      </c>
      <c r="F471" s="119" t="s">
        <v>35</v>
      </c>
      <c r="G471" s="119" t="s">
        <v>23</v>
      </c>
      <c r="H471" s="96">
        <v>2.162037037037037E-2</v>
      </c>
      <c r="I471" s="110" t="s">
        <v>403</v>
      </c>
      <c r="J471" s="27"/>
      <c r="K471" s="27"/>
      <c r="L471" s="27"/>
      <c r="M471" s="27"/>
      <c r="N471" s="26">
        <v>1.5648148148148099E-2</v>
      </c>
      <c r="O471" s="27"/>
      <c r="P471" s="27"/>
      <c r="Q471" s="107" t="s">
        <v>27</v>
      </c>
      <c r="R471" s="28">
        <v>41903</v>
      </c>
      <c r="S471" s="24">
        <v>6.9444444444444447E-4</v>
      </c>
      <c r="T471" s="149">
        <v>1</v>
      </c>
      <c r="U471" s="149">
        <v>1</v>
      </c>
      <c r="V471" s="149">
        <v>1</v>
      </c>
      <c r="W471" s="149">
        <v>1</v>
      </c>
      <c r="X471" s="149">
        <v>1</v>
      </c>
      <c r="Y471" s="77" t="s">
        <v>957</v>
      </c>
      <c r="Z471" s="77" t="s">
        <v>958</v>
      </c>
      <c r="AB471" s="111"/>
    </row>
    <row r="472" spans="1:28" x14ac:dyDescent="0.2">
      <c r="A472" s="5"/>
      <c r="B472" s="5"/>
      <c r="C472" s="5"/>
      <c r="D472" s="30">
        <v>3.4525462962962966E-2</v>
      </c>
      <c r="E472" s="29">
        <v>30</v>
      </c>
      <c r="F472" s="53" t="s">
        <v>919</v>
      </c>
      <c r="G472" s="53" t="s">
        <v>34</v>
      </c>
      <c r="H472" s="96">
        <v>2.2025462962962965E-2</v>
      </c>
      <c r="I472" s="110" t="s">
        <v>403</v>
      </c>
      <c r="J472" s="27"/>
      <c r="K472" s="27"/>
      <c r="L472" s="27"/>
      <c r="M472" s="27"/>
      <c r="N472" s="26">
        <v>0</v>
      </c>
      <c r="O472" s="27"/>
      <c r="P472" s="27"/>
      <c r="Q472" s="107" t="s">
        <v>27</v>
      </c>
      <c r="R472" s="28">
        <v>41903</v>
      </c>
      <c r="S472" s="24">
        <v>1.2500000000000001E-2</v>
      </c>
      <c r="T472" s="149">
        <v>1</v>
      </c>
      <c r="U472" s="149">
        <v>1</v>
      </c>
      <c r="V472" s="149">
        <v>1</v>
      </c>
      <c r="W472" s="149">
        <v>1</v>
      </c>
      <c r="X472" s="149">
        <v>1</v>
      </c>
      <c r="Y472" s="77" t="s">
        <v>959</v>
      </c>
      <c r="Z472" s="77" t="s">
        <v>296</v>
      </c>
      <c r="AB472" s="111"/>
    </row>
    <row r="473" spans="1:28" x14ac:dyDescent="0.2">
      <c r="A473" s="5"/>
      <c r="B473" s="5"/>
      <c r="C473" s="5"/>
      <c r="D473" s="30">
        <v>4.2916666666666665E-2</v>
      </c>
      <c r="E473" s="29">
        <v>31</v>
      </c>
      <c r="F473" s="53" t="s">
        <v>925</v>
      </c>
      <c r="G473" s="53" t="s">
        <v>34</v>
      </c>
      <c r="H473" s="96">
        <v>2.2083333333333365E-2</v>
      </c>
      <c r="I473" s="110" t="s">
        <v>403</v>
      </c>
      <c r="J473" s="27"/>
      <c r="K473" s="27"/>
      <c r="L473" s="27"/>
      <c r="M473" s="27"/>
      <c r="N473" s="26">
        <v>0</v>
      </c>
      <c r="O473" s="27"/>
      <c r="P473" s="118"/>
      <c r="Q473" s="107" t="s">
        <v>27</v>
      </c>
      <c r="R473" s="28">
        <v>41903</v>
      </c>
      <c r="S473" s="24">
        <v>2.0833333333333301E-2</v>
      </c>
      <c r="T473" s="149">
        <v>1</v>
      </c>
      <c r="U473" s="149">
        <v>1</v>
      </c>
      <c r="V473" s="149">
        <v>1</v>
      </c>
      <c r="W473" s="149">
        <v>1</v>
      </c>
      <c r="X473" s="149">
        <v>1</v>
      </c>
      <c r="Y473" s="77" t="s">
        <v>960</v>
      </c>
      <c r="Z473" s="77" t="s">
        <v>296</v>
      </c>
      <c r="AB473" s="111"/>
    </row>
    <row r="474" spans="1:28" x14ac:dyDescent="0.2">
      <c r="A474" s="30"/>
      <c r="B474" s="30"/>
      <c r="C474" s="5"/>
      <c r="D474" s="30">
        <v>2.5763888888888892E-2</v>
      </c>
      <c r="E474" s="29">
        <v>32</v>
      </c>
      <c r="F474" s="53" t="s">
        <v>182</v>
      </c>
      <c r="G474" s="53" t="s">
        <v>34</v>
      </c>
      <c r="H474" s="96">
        <v>2.2986111111111113E-2</v>
      </c>
      <c r="I474" s="110" t="s">
        <v>403</v>
      </c>
      <c r="J474" s="27"/>
      <c r="K474" s="27"/>
      <c r="L474" s="27"/>
      <c r="M474" s="27"/>
      <c r="N474" s="26">
        <v>0</v>
      </c>
      <c r="O474" s="27"/>
      <c r="P474" s="27"/>
      <c r="Q474" s="107" t="s">
        <v>27</v>
      </c>
      <c r="R474" s="28">
        <v>41903</v>
      </c>
      <c r="S474" s="24">
        <v>2.7777777777777779E-3</v>
      </c>
      <c r="T474" s="149">
        <v>1</v>
      </c>
      <c r="U474" s="149">
        <v>1</v>
      </c>
      <c r="V474" s="149">
        <v>1</v>
      </c>
      <c r="W474" s="149">
        <v>1</v>
      </c>
      <c r="X474" s="149">
        <v>1</v>
      </c>
      <c r="Y474" s="77" t="s">
        <v>961</v>
      </c>
      <c r="Z474" s="77" t="s">
        <v>296</v>
      </c>
      <c r="AB474" s="111"/>
    </row>
    <row r="475" spans="1:28" x14ac:dyDescent="0.2">
      <c r="D475" s="31">
        <v>5.5208333333333333E-3</v>
      </c>
      <c r="E475" s="110">
        <v>1</v>
      </c>
      <c r="F475" s="53" t="s">
        <v>963</v>
      </c>
      <c r="G475" t="s">
        <v>30</v>
      </c>
      <c r="H475" s="96">
        <v>1.3541666666666667E-3</v>
      </c>
      <c r="I475" s="110" t="s">
        <v>403</v>
      </c>
      <c r="J475" s="27"/>
      <c r="K475" s="27"/>
      <c r="L475" s="27"/>
      <c r="M475" s="27"/>
      <c r="N475" s="26">
        <v>0</v>
      </c>
      <c r="O475" s="27"/>
      <c r="P475" s="118"/>
      <c r="Q475" s="175" t="s">
        <v>117</v>
      </c>
      <c r="R475" s="176">
        <v>41910</v>
      </c>
      <c r="S475" s="24">
        <v>4.1666666666666666E-3</v>
      </c>
      <c r="T475" s="149">
        <v>1</v>
      </c>
      <c r="U475" s="149">
        <v>1</v>
      </c>
      <c r="V475" s="149">
        <v>1</v>
      </c>
      <c r="W475" s="149">
        <v>1</v>
      </c>
      <c r="X475" s="149">
        <v>1</v>
      </c>
      <c r="Y475" s="77" t="s">
        <v>964</v>
      </c>
      <c r="Z475" s="77" t="s">
        <v>260</v>
      </c>
      <c r="AB475" s="111"/>
    </row>
    <row r="476" spans="1:28" x14ac:dyDescent="0.2">
      <c r="D476" s="31">
        <v>2.8935185185185188E-3</v>
      </c>
      <c r="E476" s="110">
        <v>2</v>
      </c>
      <c r="F476" s="53" t="s">
        <v>962</v>
      </c>
      <c r="G476" s="53" t="s">
        <v>48</v>
      </c>
      <c r="H476" s="96">
        <v>1.5046296296296298E-3</v>
      </c>
      <c r="I476" s="110" t="s">
        <v>403</v>
      </c>
      <c r="J476" s="27"/>
      <c r="K476" s="27"/>
      <c r="L476" s="27"/>
      <c r="M476" s="27"/>
      <c r="N476" s="26">
        <v>0</v>
      </c>
      <c r="O476" s="27"/>
      <c r="P476" s="118"/>
      <c r="Q476" s="175" t="s">
        <v>117</v>
      </c>
      <c r="R476" s="176">
        <v>41910</v>
      </c>
      <c r="S476" s="24">
        <v>1.3888888888888889E-3</v>
      </c>
      <c r="T476" s="149">
        <v>1</v>
      </c>
      <c r="U476" s="149">
        <v>1</v>
      </c>
      <c r="V476" s="149">
        <v>1</v>
      </c>
      <c r="W476" s="149">
        <v>1</v>
      </c>
      <c r="X476" s="149">
        <v>1</v>
      </c>
      <c r="Y476" s="77" t="s">
        <v>965</v>
      </c>
      <c r="Z476" s="77" t="s">
        <v>294</v>
      </c>
      <c r="AB476" s="111"/>
    </row>
    <row r="477" spans="1:28" x14ac:dyDescent="0.2">
      <c r="A477" s="30">
        <v>4.207175925925926E-2</v>
      </c>
      <c r="B477" s="30">
        <v>1.5995370370370372E-2</v>
      </c>
      <c r="C477" s="23">
        <v>3.9120370370370403E-3</v>
      </c>
      <c r="D477" s="31">
        <v>6.4120370370370364E-3</v>
      </c>
      <c r="E477" s="110">
        <v>3</v>
      </c>
      <c r="F477" s="119" t="s">
        <v>37</v>
      </c>
      <c r="G477" s="119" t="s">
        <v>23</v>
      </c>
      <c r="H477" s="96">
        <v>1.5509259259259252E-3</v>
      </c>
      <c r="I477" s="110">
        <v>1</v>
      </c>
      <c r="J477" s="27"/>
      <c r="K477" s="27"/>
      <c r="L477" s="27"/>
      <c r="M477" s="27"/>
      <c r="N477" s="26">
        <v>-2.361111111111115E-3</v>
      </c>
      <c r="O477" s="27"/>
      <c r="P477" s="27"/>
      <c r="Q477" s="175" t="s">
        <v>117</v>
      </c>
      <c r="R477" s="176">
        <v>41910</v>
      </c>
      <c r="S477" s="24">
        <v>4.8611111111111112E-3</v>
      </c>
      <c r="T477" s="149">
        <v>1</v>
      </c>
      <c r="U477" s="149">
        <v>1</v>
      </c>
      <c r="V477" s="149">
        <v>1</v>
      </c>
      <c r="W477" s="149">
        <v>1</v>
      </c>
      <c r="X477" s="149">
        <v>1</v>
      </c>
      <c r="Y477" s="77" t="s">
        <v>966</v>
      </c>
      <c r="Z477" s="77" t="s">
        <v>967</v>
      </c>
      <c r="AB477" s="111"/>
    </row>
    <row r="478" spans="1:28" x14ac:dyDescent="0.2">
      <c r="A478" s="30">
        <v>4.7974537037037045E-2</v>
      </c>
      <c r="B478" s="30">
        <v>1.7164351851851851E-2</v>
      </c>
      <c r="C478" s="23">
        <v>5.0115740740740797E-3</v>
      </c>
      <c r="D478" s="31">
        <v>5.0925925925925921E-3</v>
      </c>
      <c r="E478" s="110">
        <v>4</v>
      </c>
      <c r="F478" s="119" t="s">
        <v>292</v>
      </c>
      <c r="G478" s="119" t="s">
        <v>23</v>
      </c>
      <c r="H478" s="96">
        <v>1.6203703703703701E-3</v>
      </c>
      <c r="I478" s="110">
        <v>1</v>
      </c>
      <c r="J478" s="27"/>
      <c r="K478" s="27"/>
      <c r="L478" s="27"/>
      <c r="M478" s="27"/>
      <c r="N478" s="26">
        <v>-3.3912037037037096E-3</v>
      </c>
      <c r="O478" s="27"/>
      <c r="P478" s="118"/>
      <c r="Q478" s="175" t="s">
        <v>117</v>
      </c>
      <c r="R478" s="176">
        <v>41910</v>
      </c>
      <c r="S478" s="24">
        <v>3.472222222222222E-3</v>
      </c>
      <c r="T478" s="149">
        <v>1</v>
      </c>
      <c r="U478" s="149">
        <v>1</v>
      </c>
      <c r="V478" s="149">
        <v>1</v>
      </c>
      <c r="W478" s="149">
        <v>1</v>
      </c>
      <c r="X478" s="149">
        <v>1</v>
      </c>
      <c r="Y478" s="77" t="s">
        <v>968</v>
      </c>
      <c r="Z478" s="77" t="s">
        <v>969</v>
      </c>
      <c r="AB478" s="111"/>
    </row>
    <row r="479" spans="1:28" x14ac:dyDescent="0.2">
      <c r="A479" s="30">
        <v>4.1701388888888885E-2</v>
      </c>
      <c r="B479" s="30">
        <v>1.6192129629629629E-2</v>
      </c>
      <c r="C479" s="23">
        <v>4.09722222222222E-3</v>
      </c>
      <c r="D479" s="31">
        <v>2.5694444444444445E-3</v>
      </c>
      <c r="E479" s="110">
        <v>5</v>
      </c>
      <c r="F479" s="119" t="s">
        <v>32</v>
      </c>
      <c r="G479" s="119" t="s">
        <v>23</v>
      </c>
      <c r="H479" s="96">
        <v>1.8749999999999999E-3</v>
      </c>
      <c r="I479" s="110">
        <v>1</v>
      </c>
      <c r="J479" s="27"/>
      <c r="K479" s="27"/>
      <c r="L479" s="27"/>
      <c r="M479" s="27"/>
      <c r="N479" s="26">
        <v>-2.2222222222222201E-3</v>
      </c>
      <c r="O479" s="27"/>
      <c r="P479" s="27"/>
      <c r="Q479" s="175" t="s">
        <v>117</v>
      </c>
      <c r="R479" s="176">
        <v>41910</v>
      </c>
      <c r="S479" s="24">
        <v>6.9444444444444447E-4</v>
      </c>
      <c r="T479" s="149">
        <v>1</v>
      </c>
      <c r="U479" s="149">
        <v>1</v>
      </c>
      <c r="V479" s="149">
        <v>1</v>
      </c>
      <c r="W479" s="149">
        <v>1</v>
      </c>
      <c r="X479" s="149">
        <v>1</v>
      </c>
      <c r="Y479" s="77" t="s">
        <v>970</v>
      </c>
      <c r="Z479" s="77" t="s">
        <v>971</v>
      </c>
      <c r="AB479" s="111"/>
    </row>
    <row r="480" spans="1:28" x14ac:dyDescent="0.2">
      <c r="A480" s="30">
        <v>4.9155092592592597E-2</v>
      </c>
      <c r="B480" s="30">
        <v>1.8194444444444444E-2</v>
      </c>
      <c r="C480" s="23">
        <v>5.9722222222222702E-3</v>
      </c>
      <c r="D480" s="31">
        <v>4.7222222222222223E-3</v>
      </c>
      <c r="E480" s="110">
        <v>6</v>
      </c>
      <c r="F480" s="119" t="s">
        <v>35</v>
      </c>
      <c r="G480" s="119" t="s">
        <v>23</v>
      </c>
      <c r="H480" s="96">
        <v>1.9444444444444444E-3</v>
      </c>
      <c r="I480" s="110">
        <v>1</v>
      </c>
      <c r="J480" s="27"/>
      <c r="K480" s="27"/>
      <c r="L480" s="27"/>
      <c r="M480" s="27"/>
      <c r="N480" s="26">
        <v>-4.0277777777778263E-3</v>
      </c>
      <c r="O480" s="27"/>
      <c r="P480" s="118"/>
      <c r="Q480" s="175" t="s">
        <v>117</v>
      </c>
      <c r="R480" s="176">
        <v>41910</v>
      </c>
      <c r="S480" s="24">
        <v>2.7777777777777779E-3</v>
      </c>
      <c r="T480" s="149">
        <v>1</v>
      </c>
      <c r="U480" s="149">
        <v>1</v>
      </c>
      <c r="V480" s="149">
        <v>1</v>
      </c>
      <c r="W480" s="149">
        <v>1</v>
      </c>
      <c r="X480" s="149">
        <v>1</v>
      </c>
      <c r="Y480" s="77" t="s">
        <v>972</v>
      </c>
      <c r="Z480" s="77" t="s">
        <v>973</v>
      </c>
      <c r="AB480" s="111"/>
    </row>
    <row r="481" spans="1:28" x14ac:dyDescent="0.2">
      <c r="A481" s="30">
        <v>2.6122685185185183E-2</v>
      </c>
      <c r="B481" s="30">
        <v>1.7175925925925924E-2</v>
      </c>
      <c r="C481" s="23">
        <v>5.0231481481481498E-3</v>
      </c>
      <c r="D481" s="31">
        <v>4.0393518518518521E-3</v>
      </c>
      <c r="E481" s="110">
        <v>7</v>
      </c>
      <c r="F481" s="119" t="s">
        <v>157</v>
      </c>
      <c r="G481" s="119" t="s">
        <v>23</v>
      </c>
      <c r="H481" s="96">
        <v>1.9560185185185188E-3</v>
      </c>
      <c r="I481" s="110">
        <v>1</v>
      </c>
      <c r="J481" s="27"/>
      <c r="K481" s="27"/>
      <c r="L481" s="27"/>
      <c r="M481" s="27"/>
      <c r="N481" s="26">
        <v>-3.067129629629631E-3</v>
      </c>
      <c r="O481" s="27"/>
      <c r="P481" s="118"/>
      <c r="Q481" s="175" t="s">
        <v>117</v>
      </c>
      <c r="R481" s="176">
        <v>41910</v>
      </c>
      <c r="S481" s="24">
        <v>2.0833333333333333E-3</v>
      </c>
      <c r="T481" s="149">
        <v>1</v>
      </c>
      <c r="U481" s="149">
        <v>1</v>
      </c>
      <c r="V481" s="149">
        <v>1</v>
      </c>
      <c r="W481" s="149">
        <v>1</v>
      </c>
      <c r="X481" s="149">
        <v>1</v>
      </c>
      <c r="Y481" s="77" t="s">
        <v>974</v>
      </c>
      <c r="Z481" s="77" t="s">
        <v>975</v>
      </c>
      <c r="AB481" s="111"/>
    </row>
    <row r="482" spans="1:28"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8"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8"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8"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8"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8"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8"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8"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8"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8"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8"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8"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8"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8"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8"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x14ac:dyDescent="0.2">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x14ac:dyDescent="0.2">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x14ac:dyDescent="0.2">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x14ac:dyDescent="0.2">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x14ac:dyDescent="0.2">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x14ac:dyDescent="0.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x14ac:dyDescent="0.2">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x14ac:dyDescent="0.2">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x14ac:dyDescent="0.2">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x14ac:dyDescent="0.2">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x14ac:dyDescent="0.2">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x14ac:dyDescent="0.2">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x14ac:dyDescent="0.2">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x14ac:dyDescent="0.2">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1:26" x14ac:dyDescent="0.2">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spans="1:26" x14ac:dyDescent="0.2">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spans="1:26" x14ac:dyDescent="0.2">
      <c r="A1003" s="30"/>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row r="1004" spans="1:26" x14ac:dyDescent="0.2">
      <c r="A1004" s="30"/>
      <c r="B1004" s="30"/>
      <c r="C1004" s="30"/>
      <c r="D1004" s="30"/>
      <c r="E1004" s="30"/>
      <c r="F1004" s="30"/>
      <c r="G1004" s="30"/>
      <c r="H1004" s="30"/>
      <c r="I1004" s="30"/>
      <c r="J1004" s="30"/>
      <c r="K1004" s="30"/>
      <c r="L1004" s="30"/>
      <c r="M1004" s="30"/>
      <c r="N1004" s="30"/>
      <c r="O1004" s="30"/>
      <c r="P1004" s="30"/>
      <c r="Q1004" s="30"/>
      <c r="R1004" s="30"/>
      <c r="S1004" s="30"/>
      <c r="T1004" s="30"/>
      <c r="U1004" s="30"/>
      <c r="V1004" s="30"/>
      <c r="W1004" s="30"/>
      <c r="X1004" s="30"/>
      <c r="Y1004" s="30"/>
      <c r="Z1004" s="30"/>
    </row>
    <row r="1005" spans="1:26" x14ac:dyDescent="0.2">
      <c r="A1005" s="30"/>
      <c r="B1005" s="30"/>
      <c r="C1005" s="30"/>
      <c r="D1005" s="30"/>
      <c r="E1005" s="30"/>
      <c r="F1005" s="30"/>
      <c r="G1005" s="30"/>
      <c r="H1005" s="30"/>
      <c r="I1005" s="30"/>
      <c r="J1005" s="30"/>
      <c r="K1005" s="30"/>
      <c r="L1005" s="30"/>
      <c r="M1005" s="30"/>
      <c r="N1005" s="30"/>
      <c r="O1005" s="30"/>
      <c r="P1005" s="30"/>
      <c r="Q1005" s="30"/>
      <c r="R1005" s="30"/>
      <c r="S1005" s="30"/>
      <c r="T1005" s="30"/>
      <c r="U1005" s="30"/>
      <c r="V1005" s="30"/>
      <c r="W1005" s="30"/>
      <c r="X1005" s="30"/>
      <c r="Y1005" s="30"/>
      <c r="Z1005" s="30"/>
    </row>
    <row r="1006" spans="1:26" x14ac:dyDescent="0.2">
      <c r="A1006" s="30"/>
      <c r="B1006" s="30"/>
      <c r="C1006" s="30"/>
      <c r="D1006" s="30"/>
      <c r="E1006" s="30"/>
      <c r="F1006" s="30"/>
      <c r="G1006" s="30"/>
      <c r="H1006" s="30"/>
      <c r="I1006" s="30"/>
      <c r="J1006" s="30"/>
      <c r="K1006" s="30"/>
      <c r="L1006" s="30"/>
      <c r="M1006" s="30"/>
      <c r="N1006" s="30"/>
      <c r="O1006" s="30"/>
      <c r="P1006" s="30"/>
      <c r="Q1006" s="30"/>
      <c r="R1006" s="30"/>
      <c r="S1006" s="30"/>
      <c r="T1006" s="30"/>
      <c r="U1006" s="30"/>
      <c r="V1006" s="30"/>
      <c r="W1006" s="30"/>
      <c r="X1006" s="30"/>
      <c r="Y1006" s="30"/>
      <c r="Z1006" s="30"/>
    </row>
    <row r="1007" spans="1:26" x14ac:dyDescent="0.2">
      <c r="A1007" s="30"/>
      <c r="B1007" s="30"/>
      <c r="C1007" s="30"/>
      <c r="D1007" s="30"/>
      <c r="E1007" s="30"/>
      <c r="F1007" s="30"/>
      <c r="G1007" s="30"/>
      <c r="H1007" s="30"/>
      <c r="I1007" s="30"/>
      <c r="J1007" s="30"/>
      <c r="K1007" s="30"/>
      <c r="L1007" s="30"/>
      <c r="M1007" s="30"/>
      <c r="N1007" s="30"/>
      <c r="O1007" s="30"/>
      <c r="P1007" s="30"/>
      <c r="Q1007" s="30"/>
      <c r="R1007" s="30"/>
      <c r="S1007" s="30"/>
      <c r="T1007" s="30"/>
      <c r="U1007" s="30"/>
      <c r="V1007" s="30"/>
      <c r="W1007" s="30"/>
      <c r="X1007" s="30"/>
      <c r="Y1007" s="30"/>
      <c r="Z1007" s="30"/>
    </row>
    <row r="1008" spans="1:26" x14ac:dyDescent="0.2">
      <c r="A1008" s="30"/>
      <c r="B1008" s="30"/>
      <c r="C1008" s="30"/>
      <c r="D1008" s="30"/>
      <c r="E1008" s="30"/>
      <c r="F1008" s="30"/>
      <c r="G1008" s="30"/>
      <c r="H1008" s="30"/>
      <c r="I1008" s="30"/>
      <c r="J1008" s="30"/>
      <c r="K1008" s="30"/>
      <c r="L1008" s="30"/>
      <c r="M1008" s="30"/>
      <c r="N1008" s="30"/>
      <c r="O1008" s="30"/>
      <c r="P1008" s="30"/>
      <c r="Q1008" s="30"/>
      <c r="R1008" s="30"/>
      <c r="S1008" s="30"/>
      <c r="T1008" s="30"/>
      <c r="U1008" s="30"/>
      <c r="V1008" s="30"/>
      <c r="W1008" s="30"/>
      <c r="X1008" s="30"/>
      <c r="Y1008" s="30"/>
      <c r="Z1008" s="30"/>
    </row>
    <row r="1009" spans="1:26" x14ac:dyDescent="0.2">
      <c r="A1009" s="30"/>
      <c r="B1009" s="30"/>
      <c r="C1009" s="30"/>
      <c r="D1009" s="30"/>
      <c r="E1009" s="30"/>
      <c r="F1009" s="30"/>
      <c r="G1009" s="30"/>
      <c r="H1009" s="30"/>
      <c r="I1009" s="30"/>
      <c r="J1009" s="30"/>
      <c r="K1009" s="30"/>
      <c r="L1009" s="30"/>
      <c r="M1009" s="30"/>
      <c r="N1009" s="30"/>
      <c r="O1009" s="30"/>
      <c r="P1009" s="30"/>
      <c r="Q1009" s="30"/>
      <c r="R1009" s="30"/>
      <c r="S1009" s="30"/>
      <c r="T1009" s="30"/>
      <c r="U1009" s="30"/>
      <c r="V1009" s="30"/>
      <c r="W1009" s="30"/>
      <c r="X1009" s="30"/>
      <c r="Y1009" s="30"/>
      <c r="Z1009" s="30"/>
    </row>
    <row r="1010" spans="1:26" x14ac:dyDescent="0.2">
      <c r="A1010" s="30"/>
      <c r="B1010" s="30"/>
      <c r="C1010" s="30"/>
      <c r="D1010" s="30"/>
      <c r="E1010" s="30"/>
      <c r="F1010" s="30"/>
      <c r="G1010" s="30"/>
      <c r="H1010" s="30"/>
      <c r="I1010" s="30"/>
      <c r="J1010" s="30"/>
      <c r="K1010" s="30"/>
      <c r="L1010" s="30"/>
      <c r="M1010" s="30"/>
      <c r="N1010" s="30"/>
      <c r="O1010" s="30"/>
      <c r="P1010" s="30"/>
      <c r="Q1010" s="30"/>
      <c r="R1010" s="30"/>
      <c r="S1010" s="30"/>
      <c r="T1010" s="30"/>
      <c r="U1010" s="30"/>
      <c r="V1010" s="30"/>
      <c r="W1010" s="30"/>
      <c r="X1010" s="30"/>
      <c r="Y1010" s="30"/>
      <c r="Z1010" s="30"/>
    </row>
    <row r="1011" spans="1:26" x14ac:dyDescent="0.2">
      <c r="A1011" s="30"/>
      <c r="B1011" s="30"/>
      <c r="C1011" s="30"/>
      <c r="D1011" s="30"/>
      <c r="E1011" s="30"/>
      <c r="F1011" s="30"/>
      <c r="G1011" s="30"/>
      <c r="H1011" s="30"/>
      <c r="I1011" s="30"/>
      <c r="J1011" s="30"/>
      <c r="K1011" s="30"/>
      <c r="L1011" s="30"/>
      <c r="M1011" s="30"/>
      <c r="N1011" s="30"/>
      <c r="O1011" s="30"/>
      <c r="P1011" s="30"/>
      <c r="Q1011" s="30"/>
      <c r="R1011" s="30"/>
      <c r="S1011" s="30"/>
      <c r="T1011" s="30"/>
      <c r="U1011" s="30"/>
      <c r="V1011" s="30"/>
      <c r="W1011" s="30"/>
      <c r="X1011" s="30"/>
      <c r="Y1011" s="30"/>
      <c r="Z1011" s="30"/>
    </row>
    <row r="1012" spans="1:26" x14ac:dyDescent="0.2">
      <c r="A1012" s="30"/>
      <c r="B1012" s="30"/>
      <c r="C1012" s="30"/>
      <c r="D1012" s="30"/>
      <c r="E1012" s="30"/>
      <c r="F1012" s="30"/>
      <c r="G1012" s="30"/>
      <c r="H1012" s="30"/>
      <c r="I1012" s="30"/>
      <c r="J1012" s="30"/>
      <c r="K1012" s="30"/>
      <c r="L1012" s="30"/>
      <c r="M1012" s="30"/>
      <c r="N1012" s="30"/>
      <c r="O1012" s="30"/>
      <c r="P1012" s="30"/>
      <c r="Q1012" s="30"/>
      <c r="R1012" s="30"/>
      <c r="S1012" s="30"/>
      <c r="T1012" s="30"/>
      <c r="U1012" s="30"/>
      <c r="V1012" s="30"/>
      <c r="W1012" s="30"/>
      <c r="X1012" s="30"/>
      <c r="Y1012" s="30"/>
      <c r="Z1012" s="30"/>
    </row>
    <row r="1013" spans="1:26" x14ac:dyDescent="0.2">
      <c r="A1013" s="30"/>
      <c r="B1013" s="30"/>
      <c r="C1013" s="30"/>
      <c r="D1013" s="30"/>
      <c r="E1013" s="30"/>
      <c r="F1013" s="30"/>
      <c r="G1013" s="30"/>
      <c r="H1013" s="30"/>
      <c r="I1013" s="30"/>
      <c r="J1013" s="30"/>
      <c r="K1013" s="30"/>
      <c r="L1013" s="30"/>
      <c r="M1013" s="30"/>
      <c r="N1013" s="30"/>
      <c r="O1013" s="30"/>
      <c r="P1013" s="30"/>
      <c r="Q1013" s="30"/>
      <c r="R1013" s="30"/>
      <c r="S1013" s="30"/>
      <c r="T1013" s="30"/>
      <c r="U1013" s="30"/>
      <c r="V1013" s="30"/>
      <c r="W1013" s="30"/>
      <c r="X1013" s="30"/>
      <c r="Y1013" s="30"/>
      <c r="Z1013" s="30"/>
    </row>
    <row r="1014" spans="1:26" x14ac:dyDescent="0.2">
      <c r="A1014" s="30"/>
      <c r="B1014" s="30"/>
      <c r="C1014" s="30"/>
      <c r="D1014" s="30"/>
      <c r="E1014" s="30"/>
      <c r="F1014" s="30"/>
      <c r="G1014" s="30"/>
      <c r="H1014" s="30"/>
      <c r="I1014" s="30"/>
      <c r="J1014" s="30"/>
      <c r="K1014" s="30"/>
      <c r="L1014" s="30"/>
      <c r="M1014" s="30"/>
      <c r="N1014" s="30"/>
      <c r="O1014" s="30"/>
      <c r="P1014" s="30"/>
      <c r="Q1014" s="30"/>
      <c r="R1014" s="30"/>
      <c r="S1014" s="30"/>
      <c r="T1014" s="30"/>
      <c r="U1014" s="30"/>
      <c r="V1014" s="30"/>
      <c r="W1014" s="30"/>
      <c r="X1014" s="30"/>
      <c r="Y1014" s="30"/>
      <c r="Z1014" s="30"/>
    </row>
    <row r="1015" spans="1:26" x14ac:dyDescent="0.2">
      <c r="A1015" s="30"/>
      <c r="B1015" s="30"/>
      <c r="C1015" s="30"/>
      <c r="D1015" s="30"/>
      <c r="E1015" s="30"/>
      <c r="F1015" s="30"/>
      <c r="G1015" s="30"/>
      <c r="H1015" s="30"/>
      <c r="I1015" s="30"/>
      <c r="J1015" s="30"/>
      <c r="K1015" s="30"/>
      <c r="L1015" s="30"/>
      <c r="M1015" s="30"/>
      <c r="N1015" s="30"/>
      <c r="O1015" s="30"/>
      <c r="P1015" s="30"/>
      <c r="Q1015" s="30"/>
      <c r="R1015" s="30"/>
      <c r="S1015" s="30"/>
      <c r="T1015" s="30"/>
      <c r="U1015" s="30"/>
      <c r="V1015" s="30"/>
      <c r="W1015" s="30"/>
      <c r="X1015" s="30"/>
      <c r="Y1015" s="30"/>
      <c r="Z1015" s="30"/>
    </row>
    <row r="1016" spans="1:26" x14ac:dyDescent="0.2">
      <c r="A1016" s="30"/>
      <c r="B1016" s="30"/>
      <c r="C1016" s="30"/>
      <c r="D1016" s="30"/>
      <c r="E1016" s="30"/>
      <c r="F1016" s="30"/>
      <c r="G1016" s="30"/>
      <c r="H1016" s="30"/>
      <c r="I1016" s="30"/>
      <c r="J1016" s="30"/>
      <c r="K1016" s="30"/>
      <c r="L1016" s="30"/>
      <c r="M1016" s="30"/>
      <c r="N1016" s="30"/>
      <c r="O1016" s="30"/>
      <c r="P1016" s="30"/>
      <c r="Q1016" s="30"/>
      <c r="R1016" s="30"/>
      <c r="S1016" s="30"/>
      <c r="T1016" s="30"/>
      <c r="U1016" s="30"/>
      <c r="V1016" s="30"/>
      <c r="W1016" s="30"/>
      <c r="X1016" s="30"/>
      <c r="Y1016" s="30"/>
      <c r="Z1016" s="30"/>
    </row>
    <row r="1017" spans="1:26" x14ac:dyDescent="0.2">
      <c r="A1017" s="30"/>
      <c r="B1017" s="30"/>
      <c r="C1017" s="30"/>
      <c r="D1017" s="30"/>
      <c r="E1017" s="30"/>
      <c r="F1017" s="30"/>
      <c r="G1017" s="30"/>
      <c r="H1017" s="30"/>
      <c r="I1017" s="30"/>
      <c r="J1017" s="30"/>
      <c r="K1017" s="30"/>
      <c r="L1017" s="30"/>
      <c r="M1017" s="30"/>
      <c r="N1017" s="30"/>
      <c r="O1017" s="30"/>
      <c r="P1017" s="30"/>
      <c r="Q1017" s="30"/>
      <c r="R1017" s="30"/>
      <c r="S1017" s="30"/>
      <c r="T1017" s="30"/>
      <c r="U1017" s="30"/>
      <c r="V1017" s="30"/>
      <c r="W1017" s="30"/>
      <c r="X1017" s="30"/>
      <c r="Y1017" s="30"/>
      <c r="Z1017" s="30"/>
    </row>
    <row r="1018" spans="1:26" x14ac:dyDescent="0.2">
      <c r="A1018" s="30"/>
      <c r="B1018" s="30"/>
      <c r="C1018" s="30"/>
      <c r="D1018" s="30"/>
      <c r="E1018" s="30"/>
      <c r="F1018" s="30"/>
      <c r="G1018" s="30"/>
      <c r="H1018" s="30"/>
      <c r="I1018" s="30"/>
      <c r="J1018" s="30"/>
      <c r="K1018" s="30"/>
      <c r="L1018" s="30"/>
      <c r="M1018" s="30"/>
      <c r="N1018" s="30"/>
      <c r="O1018" s="30"/>
      <c r="P1018" s="30"/>
      <c r="Q1018" s="30"/>
      <c r="R1018" s="30"/>
      <c r="S1018" s="30"/>
      <c r="T1018" s="30"/>
      <c r="U1018" s="30"/>
      <c r="V1018" s="30"/>
      <c r="W1018" s="30"/>
      <c r="X1018" s="30"/>
      <c r="Y1018" s="30"/>
      <c r="Z1018" s="30"/>
    </row>
    <row r="1019" spans="1:26" x14ac:dyDescent="0.2">
      <c r="A1019" s="30"/>
      <c r="B1019" s="30"/>
      <c r="C1019" s="30"/>
      <c r="D1019" s="30"/>
      <c r="E1019" s="30"/>
      <c r="F1019" s="30"/>
      <c r="G1019" s="30"/>
      <c r="H1019" s="30"/>
      <c r="I1019" s="30"/>
      <c r="J1019" s="30"/>
      <c r="K1019" s="30"/>
      <c r="L1019" s="30"/>
      <c r="M1019" s="30"/>
      <c r="N1019" s="30"/>
      <c r="O1019" s="30"/>
      <c r="P1019" s="30"/>
      <c r="Q1019" s="30"/>
      <c r="R1019" s="30"/>
      <c r="S1019" s="30"/>
      <c r="T1019" s="30"/>
      <c r="U1019" s="30"/>
      <c r="V1019" s="30"/>
      <c r="W1019" s="30"/>
      <c r="X1019" s="30"/>
      <c r="Y1019" s="30"/>
      <c r="Z1019" s="30"/>
    </row>
    <row r="1020" spans="1:26" x14ac:dyDescent="0.2">
      <c r="A1020" s="30"/>
      <c r="B1020" s="30"/>
      <c r="C1020" s="30"/>
      <c r="D1020" s="30"/>
      <c r="E1020" s="30"/>
      <c r="F1020" s="30"/>
      <c r="G1020" s="30"/>
      <c r="H1020" s="30"/>
      <c r="I1020" s="30"/>
      <c r="J1020" s="30"/>
      <c r="K1020" s="30"/>
      <c r="L1020" s="30"/>
      <c r="M1020" s="30"/>
      <c r="N1020" s="30"/>
      <c r="O1020" s="30"/>
      <c r="P1020" s="30"/>
      <c r="Q1020" s="30"/>
      <c r="R1020" s="30"/>
      <c r="S1020" s="30"/>
      <c r="T1020" s="30"/>
      <c r="U1020" s="30"/>
      <c r="V1020" s="30"/>
      <c r="W1020" s="30"/>
      <c r="X1020" s="30"/>
      <c r="Y1020" s="30"/>
      <c r="Z1020" s="30"/>
    </row>
    <row r="1021" spans="1:26" x14ac:dyDescent="0.2">
      <c r="A1021" s="30"/>
      <c r="B1021" s="30"/>
      <c r="C1021" s="30"/>
      <c r="D1021" s="30"/>
      <c r="E1021" s="30"/>
      <c r="F1021" s="30"/>
      <c r="G1021" s="30"/>
      <c r="H1021" s="30"/>
      <c r="I1021" s="30"/>
      <c r="J1021" s="30"/>
      <c r="K1021" s="30"/>
      <c r="L1021" s="30"/>
      <c r="M1021" s="30"/>
      <c r="N1021" s="30"/>
      <c r="O1021" s="30"/>
      <c r="P1021" s="30"/>
      <c r="Q1021" s="30"/>
      <c r="R1021" s="30"/>
      <c r="S1021" s="30"/>
      <c r="T1021" s="30"/>
      <c r="U1021" s="30"/>
      <c r="V1021" s="30"/>
      <c r="W1021" s="30"/>
      <c r="X1021" s="30"/>
      <c r="Y1021" s="30"/>
      <c r="Z1021" s="30"/>
    </row>
    <row r="1022" spans="1:26" x14ac:dyDescent="0.2">
      <c r="A1022" s="30"/>
      <c r="B1022" s="30"/>
      <c r="C1022" s="30"/>
      <c r="D1022" s="30"/>
      <c r="E1022" s="30"/>
      <c r="F1022" s="30"/>
      <c r="G1022" s="30"/>
      <c r="H1022" s="30"/>
      <c r="I1022" s="30"/>
      <c r="J1022" s="30"/>
      <c r="K1022" s="30"/>
      <c r="L1022" s="30"/>
      <c r="M1022" s="30"/>
      <c r="N1022" s="30"/>
      <c r="O1022" s="30"/>
      <c r="P1022" s="30"/>
      <c r="Q1022" s="30"/>
      <c r="R1022" s="30"/>
      <c r="S1022" s="30"/>
      <c r="T1022" s="30"/>
      <c r="U1022" s="30"/>
      <c r="V1022" s="30"/>
      <c r="W1022" s="30"/>
      <c r="X1022" s="30"/>
      <c r="Y1022" s="30"/>
      <c r="Z1022" s="30"/>
    </row>
    <row r="1023" spans="1:26" x14ac:dyDescent="0.2">
      <c r="A1023" s="30"/>
      <c r="B1023" s="30"/>
      <c r="C1023" s="30"/>
      <c r="D1023" s="30"/>
      <c r="E1023" s="30"/>
      <c r="F1023" s="30"/>
      <c r="G1023" s="30"/>
      <c r="H1023" s="30"/>
      <c r="I1023" s="30"/>
      <c r="J1023" s="30"/>
      <c r="K1023" s="30"/>
      <c r="L1023" s="30"/>
      <c r="M1023" s="30"/>
      <c r="N1023" s="30"/>
      <c r="O1023" s="30"/>
      <c r="P1023" s="30"/>
      <c r="Q1023" s="30"/>
      <c r="R1023" s="30"/>
      <c r="S1023" s="30"/>
      <c r="T1023" s="30"/>
      <c r="U1023" s="30"/>
      <c r="V1023" s="30"/>
      <c r="W1023" s="30"/>
      <c r="X1023" s="30"/>
      <c r="Y1023" s="30"/>
      <c r="Z1023" s="30"/>
    </row>
    <row r="1024" spans="1:26" x14ac:dyDescent="0.2">
      <c r="A1024" s="30"/>
      <c r="B1024" s="30"/>
      <c r="C1024" s="30"/>
      <c r="D1024" s="30"/>
      <c r="E1024" s="30"/>
      <c r="F1024" s="30"/>
      <c r="G1024" s="30"/>
      <c r="H1024" s="30"/>
      <c r="I1024" s="30"/>
      <c r="J1024" s="30"/>
      <c r="K1024" s="30"/>
      <c r="L1024" s="30"/>
      <c r="M1024" s="30"/>
      <c r="N1024" s="30"/>
      <c r="O1024" s="30"/>
      <c r="P1024" s="30"/>
      <c r="Q1024" s="30"/>
      <c r="R1024" s="30"/>
      <c r="S1024" s="30"/>
      <c r="T1024" s="30"/>
      <c r="U1024" s="30"/>
      <c r="V1024" s="30"/>
      <c r="W1024" s="30"/>
      <c r="X1024" s="30"/>
      <c r="Y1024" s="30"/>
      <c r="Z1024" s="30"/>
    </row>
    <row r="1025" spans="1:26" x14ac:dyDescent="0.2">
      <c r="A1025" s="30"/>
      <c r="B1025" s="30"/>
      <c r="C1025" s="30"/>
      <c r="D1025" s="30"/>
      <c r="E1025" s="30"/>
      <c r="F1025" s="30"/>
      <c r="G1025" s="30"/>
      <c r="H1025" s="30"/>
      <c r="I1025" s="30"/>
      <c r="J1025" s="30"/>
      <c r="K1025" s="30"/>
      <c r="L1025" s="30"/>
      <c r="M1025" s="30"/>
      <c r="N1025" s="30"/>
      <c r="O1025" s="30"/>
      <c r="P1025" s="30"/>
      <c r="Q1025" s="30"/>
      <c r="R1025" s="30"/>
      <c r="S1025" s="30"/>
      <c r="T1025" s="30"/>
      <c r="U1025" s="30"/>
      <c r="V1025" s="30"/>
      <c r="W1025" s="30"/>
      <c r="X1025" s="30"/>
      <c r="Y1025" s="30"/>
      <c r="Z1025" s="30"/>
    </row>
    <row r="1026" spans="1:26" x14ac:dyDescent="0.2">
      <c r="A1026" s="30"/>
      <c r="B1026" s="30"/>
      <c r="C1026" s="30"/>
      <c r="D1026" s="30"/>
      <c r="E1026" s="30"/>
      <c r="F1026" s="30"/>
      <c r="G1026" s="30"/>
      <c r="H1026" s="30"/>
      <c r="I1026" s="30"/>
      <c r="J1026" s="30"/>
      <c r="K1026" s="30"/>
      <c r="L1026" s="30"/>
      <c r="M1026" s="30"/>
      <c r="N1026" s="30"/>
      <c r="O1026" s="30"/>
      <c r="P1026" s="30"/>
      <c r="Q1026" s="30"/>
      <c r="R1026" s="30"/>
      <c r="S1026" s="30"/>
      <c r="T1026" s="30"/>
      <c r="U1026" s="30"/>
      <c r="V1026" s="30"/>
      <c r="W1026" s="30"/>
      <c r="X1026" s="30"/>
      <c r="Y1026" s="30"/>
      <c r="Z1026" s="30"/>
    </row>
    <row r="1027" spans="1:26" x14ac:dyDescent="0.2">
      <c r="A1027" s="30"/>
      <c r="B1027" s="30"/>
      <c r="C1027" s="30"/>
      <c r="D1027" s="30"/>
      <c r="E1027" s="30"/>
      <c r="F1027" s="30"/>
      <c r="G1027" s="30"/>
      <c r="H1027" s="30"/>
      <c r="I1027" s="30"/>
      <c r="J1027" s="30"/>
      <c r="K1027" s="30"/>
      <c r="L1027" s="30"/>
      <c r="M1027" s="30"/>
      <c r="N1027" s="30"/>
      <c r="O1027" s="30"/>
      <c r="P1027" s="30"/>
      <c r="Q1027" s="30"/>
      <c r="R1027" s="30"/>
      <c r="S1027" s="30"/>
      <c r="T1027" s="30"/>
      <c r="U1027" s="30"/>
      <c r="V1027" s="30"/>
      <c r="W1027" s="30"/>
      <c r="X1027" s="30"/>
      <c r="Y1027" s="30"/>
      <c r="Z1027" s="30"/>
    </row>
    <row r="1028" spans="1:26" x14ac:dyDescent="0.2">
      <c r="A1028" s="30"/>
      <c r="B1028" s="30"/>
      <c r="C1028" s="30"/>
      <c r="D1028" s="30"/>
      <c r="E1028" s="30"/>
      <c r="F1028" s="30"/>
      <c r="G1028" s="30"/>
      <c r="H1028" s="30"/>
      <c r="I1028" s="30"/>
      <c r="J1028" s="30"/>
      <c r="K1028" s="30"/>
      <c r="L1028" s="30"/>
      <c r="M1028" s="30"/>
      <c r="N1028" s="30"/>
      <c r="O1028" s="30"/>
      <c r="P1028" s="30"/>
      <c r="Q1028" s="30"/>
      <c r="R1028" s="30"/>
      <c r="S1028" s="30"/>
      <c r="T1028" s="30"/>
      <c r="U1028" s="30"/>
      <c r="V1028" s="30"/>
      <c r="W1028" s="30"/>
      <c r="X1028" s="30"/>
      <c r="Y1028" s="30"/>
      <c r="Z1028" s="30"/>
    </row>
    <row r="1029" spans="1:26" x14ac:dyDescent="0.2">
      <c r="A1029" s="30"/>
      <c r="B1029" s="30"/>
      <c r="C1029" s="30"/>
      <c r="D1029" s="30"/>
      <c r="E1029" s="30"/>
      <c r="F1029" s="30"/>
      <c r="G1029" s="30"/>
      <c r="H1029" s="30"/>
      <c r="I1029" s="30"/>
      <c r="J1029" s="30"/>
      <c r="K1029" s="30"/>
      <c r="L1029" s="30"/>
      <c r="M1029" s="30"/>
      <c r="N1029" s="30"/>
      <c r="O1029" s="30"/>
      <c r="P1029" s="30"/>
      <c r="Q1029" s="30"/>
      <c r="R1029" s="30"/>
      <c r="S1029" s="30"/>
      <c r="T1029" s="30"/>
      <c r="U1029" s="30"/>
      <c r="V1029" s="30"/>
      <c r="W1029" s="30"/>
      <c r="X1029" s="30"/>
      <c r="Y1029" s="30"/>
      <c r="Z1029" s="30"/>
    </row>
    <row r="1030" spans="1:26" x14ac:dyDescent="0.2">
      <c r="A1030" s="30"/>
      <c r="B1030" s="30"/>
      <c r="C1030" s="30"/>
      <c r="D1030" s="30"/>
      <c r="E1030" s="30"/>
      <c r="F1030" s="30"/>
      <c r="G1030" s="30"/>
      <c r="H1030" s="30"/>
      <c r="I1030" s="30"/>
      <c r="J1030" s="30"/>
      <c r="K1030" s="30"/>
      <c r="L1030" s="30"/>
      <c r="M1030" s="30"/>
      <c r="N1030" s="30"/>
      <c r="O1030" s="30"/>
      <c r="P1030" s="30"/>
      <c r="Q1030" s="30"/>
      <c r="R1030" s="30"/>
      <c r="S1030" s="30"/>
      <c r="T1030" s="30"/>
      <c r="U1030" s="30"/>
      <c r="V1030" s="30"/>
      <c r="W1030" s="30"/>
      <c r="X1030" s="30"/>
      <c r="Y1030" s="30"/>
      <c r="Z1030" s="30"/>
    </row>
    <row r="1031" spans="1:26" x14ac:dyDescent="0.2">
      <c r="A1031" s="30"/>
      <c r="B1031" s="30"/>
      <c r="C1031" s="30"/>
      <c r="D1031" s="30"/>
      <c r="E1031" s="30"/>
      <c r="F1031" s="30"/>
      <c r="G1031" s="30"/>
      <c r="H1031" s="30"/>
      <c r="I1031" s="30"/>
      <c r="J1031" s="30"/>
      <c r="K1031" s="30"/>
      <c r="L1031" s="30"/>
      <c r="M1031" s="30"/>
      <c r="N1031" s="30"/>
      <c r="O1031" s="30"/>
      <c r="P1031" s="30"/>
      <c r="Q1031" s="30"/>
      <c r="R1031" s="30"/>
      <c r="S1031" s="30"/>
      <c r="T1031" s="30"/>
      <c r="U1031" s="30"/>
      <c r="V1031" s="30"/>
      <c r="W1031" s="30"/>
      <c r="X1031" s="30"/>
      <c r="Y1031" s="30"/>
      <c r="Z1031" s="30"/>
    </row>
    <row r="1032" spans="1:26" x14ac:dyDescent="0.2">
      <c r="A1032" s="30"/>
      <c r="B1032" s="30"/>
      <c r="C1032" s="30"/>
      <c r="D1032" s="30"/>
      <c r="E1032" s="30"/>
      <c r="F1032" s="30"/>
      <c r="G1032" s="30"/>
      <c r="H1032" s="30"/>
      <c r="I1032" s="30"/>
      <c r="J1032" s="30"/>
      <c r="K1032" s="30"/>
      <c r="L1032" s="30"/>
      <c r="M1032" s="30"/>
      <c r="N1032" s="30"/>
      <c r="O1032" s="30"/>
      <c r="P1032" s="30"/>
      <c r="Q1032" s="30"/>
      <c r="R1032" s="30"/>
      <c r="S1032" s="30"/>
      <c r="T1032" s="30"/>
      <c r="U1032" s="30"/>
      <c r="V1032" s="30"/>
      <c r="W1032" s="30"/>
      <c r="X1032" s="30"/>
      <c r="Y1032" s="30"/>
      <c r="Z1032" s="30"/>
    </row>
  </sheetData>
  <autoFilter ref="E2:AA481"/>
  <sortState ref="E111:E134">
    <sortCondition ref="E134"/>
  </sortState>
  <phoneticPr fontId="10" type="noConversion"/>
  <conditionalFormatting sqref="H320:H336 H214:H231">
    <cfRule type="expression" dxfId="546" priority="236" stopIfTrue="1">
      <formula>T214&gt;=2</formula>
    </cfRule>
  </conditionalFormatting>
  <conditionalFormatting sqref="J320:J336 J214:J231">
    <cfRule type="expression" dxfId="545" priority="237" stopIfTrue="1">
      <formula>U214&gt;=2</formula>
    </cfRule>
  </conditionalFormatting>
  <conditionalFormatting sqref="K320:K336 K214:K231">
    <cfRule type="expression" dxfId="544" priority="238" stopIfTrue="1">
      <formula>V214&gt;=2</formula>
    </cfRule>
  </conditionalFormatting>
  <conditionalFormatting sqref="L320:L336 L214:L231">
    <cfRule type="expression" dxfId="543" priority="239" stopIfTrue="1">
      <formula>W214&gt;=2</formula>
    </cfRule>
  </conditionalFormatting>
  <conditionalFormatting sqref="N320:N336 N214:N231">
    <cfRule type="expression" dxfId="542" priority="240" stopIfTrue="1">
      <formula>X214&gt;=2</formula>
    </cfRule>
  </conditionalFormatting>
  <conditionalFormatting sqref="H3:H16">
    <cfRule type="expression" dxfId="541" priority="124" stopIfTrue="1">
      <formula>T3&gt;=2</formula>
    </cfRule>
  </conditionalFormatting>
  <conditionalFormatting sqref="J3:J16">
    <cfRule type="expression" dxfId="540" priority="125" stopIfTrue="1">
      <formula>U3&gt;=2</formula>
    </cfRule>
  </conditionalFormatting>
  <conditionalFormatting sqref="K3:K16">
    <cfRule type="expression" dxfId="539" priority="126" stopIfTrue="1">
      <formula>V3&gt;=2</formula>
    </cfRule>
  </conditionalFormatting>
  <conditionalFormatting sqref="L3:L16">
    <cfRule type="expression" dxfId="538" priority="127" stopIfTrue="1">
      <formula>W3&gt;=2</formula>
    </cfRule>
  </conditionalFormatting>
  <conditionalFormatting sqref="N3">
    <cfRule type="expression" dxfId="537" priority="128" stopIfTrue="1">
      <formula>X3&gt;=2</formula>
    </cfRule>
  </conditionalFormatting>
  <conditionalFormatting sqref="N4:N16">
    <cfRule type="expression" dxfId="536" priority="123" stopIfTrue="1">
      <formula>X4&gt;=2</formula>
    </cfRule>
  </conditionalFormatting>
  <conditionalFormatting sqref="H17:H40">
    <cfRule type="expression" dxfId="535" priority="117" stopIfTrue="1">
      <formula>T17&gt;=2</formula>
    </cfRule>
  </conditionalFormatting>
  <conditionalFormatting sqref="J17:J37">
    <cfRule type="expression" dxfId="534" priority="118" stopIfTrue="1">
      <formula>U17&gt;=2</formula>
    </cfRule>
  </conditionalFormatting>
  <conditionalFormatting sqref="L17:L19 L24:L26">
    <cfRule type="expression" dxfId="533" priority="119" stopIfTrue="1">
      <formula>W17&gt;=2</formula>
    </cfRule>
  </conditionalFormatting>
  <conditionalFormatting sqref="L20:L23 N17:N40 L27:L32">
    <cfRule type="expression" dxfId="532" priority="120" stopIfTrue="1">
      <formula>V17&gt;=2</formula>
    </cfRule>
  </conditionalFormatting>
  <conditionalFormatting sqref="K17:K19 K39:K40">
    <cfRule type="expression" dxfId="531" priority="121" stopIfTrue="1">
      <formula>V17&gt;=2</formula>
    </cfRule>
  </conditionalFormatting>
  <conditionalFormatting sqref="J39:J40">
    <cfRule type="expression" dxfId="530" priority="116" stopIfTrue="1">
      <formula>U39&gt;=2</formula>
    </cfRule>
  </conditionalFormatting>
  <conditionalFormatting sqref="L34:L40">
    <cfRule type="expression" dxfId="529" priority="122" stopIfTrue="1">
      <formula>V33&gt;=2</formula>
    </cfRule>
  </conditionalFormatting>
  <conditionalFormatting sqref="J67:J80 J41:J64">
    <cfRule type="expression" dxfId="528" priority="111" stopIfTrue="1">
      <formula>U41&gt;=2</formula>
    </cfRule>
  </conditionalFormatting>
  <conditionalFormatting sqref="K67:K80 J65:J66">
    <cfRule type="expression" dxfId="527" priority="112" stopIfTrue="1">
      <formula>U65&gt;=2</formula>
    </cfRule>
  </conditionalFormatting>
  <conditionalFormatting sqref="L41:L80">
    <cfRule type="expression" dxfId="526" priority="113" stopIfTrue="1">
      <formula>W41&gt;=2</formula>
    </cfRule>
  </conditionalFormatting>
  <conditionalFormatting sqref="N41:N80">
    <cfRule type="expression" dxfId="525" priority="114" stopIfTrue="1">
      <formula>X41&gt;=2</formula>
    </cfRule>
  </conditionalFormatting>
  <conditionalFormatting sqref="K41:K66">
    <cfRule type="expression" dxfId="524" priority="115" stopIfTrue="1">
      <formula>V42&gt;=2</formula>
    </cfRule>
  </conditionalFormatting>
  <conditionalFormatting sqref="C71:C79">
    <cfRule type="expression" dxfId="523" priority="110" stopIfTrue="1">
      <formula>(I71=1)</formula>
    </cfRule>
  </conditionalFormatting>
  <conditionalFormatting sqref="H41:H80">
    <cfRule type="expression" dxfId="522" priority="109" stopIfTrue="1">
      <formula>T41&gt;=2</formula>
    </cfRule>
  </conditionalFormatting>
  <conditionalFormatting sqref="H81:H110">
    <cfRule type="expression" dxfId="521" priority="104" stopIfTrue="1">
      <formula>T81&gt;=2</formula>
    </cfRule>
  </conditionalFormatting>
  <conditionalFormatting sqref="J81:J110">
    <cfRule type="expression" dxfId="520" priority="105" stopIfTrue="1">
      <formula>U81&gt;=2</formula>
    </cfRule>
  </conditionalFormatting>
  <conditionalFormatting sqref="K81:K110">
    <cfRule type="expression" dxfId="519" priority="106" stopIfTrue="1">
      <formula>V81&gt;=2</formula>
    </cfRule>
  </conditionalFormatting>
  <conditionalFormatting sqref="L81:L110">
    <cfRule type="expression" dxfId="518" priority="107" stopIfTrue="1">
      <formula>W81&gt;=2</formula>
    </cfRule>
  </conditionalFormatting>
  <conditionalFormatting sqref="N81:N110">
    <cfRule type="expression" dxfId="517" priority="108" stopIfTrue="1">
      <formula>X81&gt;=2</formula>
    </cfRule>
  </conditionalFormatting>
  <conditionalFormatting sqref="H111:H134">
    <cfRule type="expression" dxfId="516" priority="99" stopIfTrue="1">
      <formula>T111&gt;=2</formula>
    </cfRule>
  </conditionalFormatting>
  <conditionalFormatting sqref="J111:J134">
    <cfRule type="expression" dxfId="515" priority="100" stopIfTrue="1">
      <formula>U111&gt;=2</formula>
    </cfRule>
  </conditionalFormatting>
  <conditionalFormatting sqref="K111:K134">
    <cfRule type="expression" dxfId="514" priority="101" stopIfTrue="1">
      <formula>V111&gt;=2</formula>
    </cfRule>
  </conditionalFormatting>
  <conditionalFormatting sqref="L111:L134">
    <cfRule type="expression" dxfId="513" priority="102" stopIfTrue="1">
      <formula>W111&gt;=2</formula>
    </cfRule>
  </conditionalFormatting>
  <conditionalFormatting sqref="N111:N134">
    <cfRule type="expression" dxfId="512" priority="103" stopIfTrue="1">
      <formula>X111&gt;=2</formula>
    </cfRule>
  </conditionalFormatting>
  <conditionalFormatting sqref="H135:H149">
    <cfRule type="expression" dxfId="511" priority="94" stopIfTrue="1">
      <formula>T135&gt;=2</formula>
    </cfRule>
  </conditionalFormatting>
  <conditionalFormatting sqref="J135:J149">
    <cfRule type="expression" dxfId="510" priority="95" stopIfTrue="1">
      <formula>U135&gt;=2</formula>
    </cfRule>
  </conditionalFormatting>
  <conditionalFormatting sqref="K135:K149">
    <cfRule type="expression" dxfId="509" priority="96" stopIfTrue="1">
      <formula>V135&gt;=2</formula>
    </cfRule>
  </conditionalFormatting>
  <conditionalFormatting sqref="L135:L149">
    <cfRule type="expression" dxfId="508" priority="97" stopIfTrue="1">
      <formula>W135&gt;=2</formula>
    </cfRule>
  </conditionalFormatting>
  <conditionalFormatting sqref="N135:N149">
    <cfRule type="expression" dxfId="507" priority="98" stopIfTrue="1">
      <formula>X135&gt;=2</formula>
    </cfRule>
  </conditionalFormatting>
  <conditionalFormatting sqref="H150:H179">
    <cfRule type="expression" dxfId="506" priority="89" stopIfTrue="1">
      <formula>T150&gt;=2</formula>
    </cfRule>
  </conditionalFormatting>
  <conditionalFormatting sqref="J150:J179">
    <cfRule type="expression" dxfId="505" priority="90" stopIfTrue="1">
      <formula>U150&gt;=2</formula>
    </cfRule>
  </conditionalFormatting>
  <conditionalFormatting sqref="K150:K179">
    <cfRule type="expression" dxfId="504" priority="91" stopIfTrue="1">
      <formula>V150&gt;=2</formula>
    </cfRule>
  </conditionalFormatting>
  <conditionalFormatting sqref="L150:L179">
    <cfRule type="expression" dxfId="503" priority="92" stopIfTrue="1">
      <formula>W150&gt;=2</formula>
    </cfRule>
  </conditionalFormatting>
  <conditionalFormatting sqref="N150:N179">
    <cfRule type="expression" dxfId="502" priority="93" stopIfTrue="1">
      <formula>X150&gt;=2</formula>
    </cfRule>
  </conditionalFormatting>
  <conditionalFormatting sqref="H180:H202">
    <cfRule type="expression" dxfId="501" priority="84" stopIfTrue="1">
      <formula>T180&gt;=2</formula>
    </cfRule>
  </conditionalFormatting>
  <conditionalFormatting sqref="J180:J202">
    <cfRule type="expression" dxfId="500" priority="85" stopIfTrue="1">
      <formula>U180&gt;=2</formula>
    </cfRule>
  </conditionalFormatting>
  <conditionalFormatting sqref="K180:K202">
    <cfRule type="expression" dxfId="499" priority="86" stopIfTrue="1">
      <formula>V180&gt;=2</formula>
    </cfRule>
  </conditionalFormatting>
  <conditionalFormatting sqref="L180:L202">
    <cfRule type="expression" dxfId="498" priority="87" stopIfTrue="1">
      <formula>W180&gt;=2</formula>
    </cfRule>
  </conditionalFormatting>
  <conditionalFormatting sqref="N180:N202">
    <cfRule type="expression" dxfId="497" priority="88" stopIfTrue="1">
      <formula>X180&gt;=2</formula>
    </cfRule>
  </conditionalFormatting>
  <conditionalFormatting sqref="H203:H213">
    <cfRule type="expression" dxfId="496" priority="79" stopIfTrue="1">
      <formula>T203&gt;=2</formula>
    </cfRule>
  </conditionalFormatting>
  <conditionalFormatting sqref="J203:J213">
    <cfRule type="expression" dxfId="495" priority="80" stopIfTrue="1">
      <formula>U203&gt;=2</formula>
    </cfRule>
  </conditionalFormatting>
  <conditionalFormatting sqref="K203:K213">
    <cfRule type="expression" dxfId="494" priority="81" stopIfTrue="1">
      <formula>V203&gt;=2</formula>
    </cfRule>
  </conditionalFormatting>
  <conditionalFormatting sqref="L203:L213">
    <cfRule type="expression" dxfId="493" priority="82" stopIfTrue="1">
      <formula>W203&gt;=2</formula>
    </cfRule>
  </conditionalFormatting>
  <conditionalFormatting sqref="N203:N213">
    <cfRule type="expression" dxfId="492" priority="83" stopIfTrue="1">
      <formula>X203&gt;=2</formula>
    </cfRule>
  </conditionalFormatting>
  <conditionalFormatting sqref="H232:H253">
    <cfRule type="expression" dxfId="491" priority="69" stopIfTrue="1">
      <formula>T232&gt;=2</formula>
    </cfRule>
  </conditionalFormatting>
  <conditionalFormatting sqref="J232:J253">
    <cfRule type="expression" dxfId="490" priority="70" stopIfTrue="1">
      <formula>U232&gt;=2</formula>
    </cfRule>
  </conditionalFormatting>
  <conditionalFormatting sqref="K232:K253">
    <cfRule type="expression" dxfId="489" priority="71" stopIfTrue="1">
      <formula>V232&gt;=2</formula>
    </cfRule>
  </conditionalFormatting>
  <conditionalFormatting sqref="L232:L253">
    <cfRule type="expression" dxfId="488" priority="72" stopIfTrue="1">
      <formula>W232&gt;=2</formula>
    </cfRule>
  </conditionalFormatting>
  <conditionalFormatting sqref="N232:N253">
    <cfRule type="expression" dxfId="487" priority="73" stopIfTrue="1">
      <formula>X232&gt;=2</formula>
    </cfRule>
  </conditionalFormatting>
  <conditionalFormatting sqref="H254:H273">
    <cfRule type="expression" dxfId="486" priority="64" stopIfTrue="1">
      <formula>T254&gt;=2</formula>
    </cfRule>
  </conditionalFormatting>
  <conditionalFormatting sqref="J254:J273">
    <cfRule type="expression" dxfId="485" priority="65" stopIfTrue="1">
      <formula>U254&gt;=2</formula>
    </cfRule>
  </conditionalFormatting>
  <conditionalFormatting sqref="K254:K273">
    <cfRule type="expression" dxfId="484" priority="66" stopIfTrue="1">
      <formula>V254&gt;=2</formula>
    </cfRule>
  </conditionalFormatting>
  <conditionalFormatting sqref="L254:L273">
    <cfRule type="expression" dxfId="483" priority="67" stopIfTrue="1">
      <formula>W254&gt;=2</formula>
    </cfRule>
  </conditionalFormatting>
  <conditionalFormatting sqref="N254:N273">
    <cfRule type="expression" dxfId="482" priority="68" stopIfTrue="1">
      <formula>X254&gt;=2</formula>
    </cfRule>
  </conditionalFormatting>
  <conditionalFormatting sqref="H274:H297">
    <cfRule type="expression" dxfId="481" priority="59" stopIfTrue="1">
      <formula>T274&gt;=2</formula>
    </cfRule>
  </conditionalFormatting>
  <conditionalFormatting sqref="J274:J297">
    <cfRule type="expression" dxfId="480" priority="60" stopIfTrue="1">
      <formula>U274&gt;=2</formula>
    </cfRule>
  </conditionalFormatting>
  <conditionalFormatting sqref="K274:K297">
    <cfRule type="expression" dxfId="479" priority="61" stopIfTrue="1">
      <formula>V274&gt;=2</formula>
    </cfRule>
  </conditionalFormatting>
  <conditionalFormatting sqref="L274:L297">
    <cfRule type="expression" dxfId="478" priority="62" stopIfTrue="1">
      <formula>W274&gt;=2</formula>
    </cfRule>
  </conditionalFormatting>
  <conditionalFormatting sqref="N274:N297">
    <cfRule type="expression" dxfId="477" priority="63" stopIfTrue="1">
      <formula>X274&gt;=2</formula>
    </cfRule>
  </conditionalFormatting>
  <conditionalFormatting sqref="H298:H304">
    <cfRule type="expression" dxfId="476" priority="54" stopIfTrue="1">
      <formula>T298&gt;=2</formula>
    </cfRule>
  </conditionalFormatting>
  <conditionalFormatting sqref="J298:J304">
    <cfRule type="expression" dxfId="475" priority="55" stopIfTrue="1">
      <formula>U298&gt;=2</formula>
    </cfRule>
  </conditionalFormatting>
  <conditionalFormatting sqref="K298:K304">
    <cfRule type="expression" dxfId="474" priority="56" stopIfTrue="1">
      <formula>V298&gt;=2</formula>
    </cfRule>
  </conditionalFormatting>
  <conditionalFormatting sqref="L298:L304">
    <cfRule type="expression" dxfId="473" priority="57" stopIfTrue="1">
      <formula>W298&gt;=2</formula>
    </cfRule>
  </conditionalFormatting>
  <conditionalFormatting sqref="N298:N304">
    <cfRule type="expression" dxfId="472" priority="58" stopIfTrue="1">
      <formula>X298&gt;=2</formula>
    </cfRule>
  </conditionalFormatting>
  <conditionalFormatting sqref="H305:H319">
    <cfRule type="expression" dxfId="471" priority="44" stopIfTrue="1">
      <formula>T305&gt;=2</formula>
    </cfRule>
  </conditionalFormatting>
  <conditionalFormatting sqref="J305:J319">
    <cfRule type="expression" dxfId="470" priority="45" stopIfTrue="1">
      <formula>U305&gt;=2</formula>
    </cfRule>
  </conditionalFormatting>
  <conditionalFormatting sqref="K305:K319">
    <cfRule type="expression" dxfId="469" priority="46" stopIfTrue="1">
      <formula>V305&gt;=2</formula>
    </cfRule>
  </conditionalFormatting>
  <conditionalFormatting sqref="L305:L319">
    <cfRule type="expression" dxfId="468" priority="47" stopIfTrue="1">
      <formula>W305&gt;=2</formula>
    </cfRule>
  </conditionalFormatting>
  <conditionalFormatting sqref="N305:N319">
    <cfRule type="expression" dxfId="467" priority="48" stopIfTrue="1">
      <formula>X305&gt;=2</formula>
    </cfRule>
  </conditionalFormatting>
  <conditionalFormatting sqref="H337:H372">
    <cfRule type="expression" dxfId="466" priority="34" stopIfTrue="1">
      <formula>T337&gt;=2</formula>
    </cfRule>
  </conditionalFormatting>
  <conditionalFormatting sqref="J337:J372">
    <cfRule type="expression" dxfId="465" priority="35" stopIfTrue="1">
      <formula>U337&gt;=2</formula>
    </cfRule>
  </conditionalFormatting>
  <conditionalFormatting sqref="K337:K372">
    <cfRule type="expression" dxfId="464" priority="36" stopIfTrue="1">
      <formula>V337&gt;=2</formula>
    </cfRule>
  </conditionalFormatting>
  <conditionalFormatting sqref="L337:L372">
    <cfRule type="expression" dxfId="463" priority="37" stopIfTrue="1">
      <formula>W337&gt;=2</formula>
    </cfRule>
  </conditionalFormatting>
  <conditionalFormatting sqref="N337:N372">
    <cfRule type="expression" dxfId="462" priority="38" stopIfTrue="1">
      <formula>X337&gt;=2</formula>
    </cfRule>
  </conditionalFormatting>
  <conditionalFormatting sqref="C367:C372">
    <cfRule type="expression" dxfId="461" priority="33" stopIfTrue="1">
      <formula>(I367=1)</formula>
    </cfRule>
  </conditionalFormatting>
  <conditionalFormatting sqref="H373:H402">
    <cfRule type="expression" dxfId="460" priority="28" stopIfTrue="1">
      <formula>T373&gt;=2</formula>
    </cfRule>
  </conditionalFormatting>
  <conditionalFormatting sqref="J373:J402">
    <cfRule type="expression" dxfId="459" priority="29" stopIfTrue="1">
      <formula>U373&gt;=2</formula>
    </cfRule>
  </conditionalFormatting>
  <conditionalFormatting sqref="K373:K402">
    <cfRule type="expression" dxfId="458" priority="30" stopIfTrue="1">
      <formula>V373&gt;=2</formula>
    </cfRule>
  </conditionalFormatting>
  <conditionalFormatting sqref="L373:L402">
    <cfRule type="expression" dxfId="457" priority="31" stopIfTrue="1">
      <formula>W373&gt;=2</formula>
    </cfRule>
  </conditionalFormatting>
  <conditionalFormatting sqref="N373:N402">
    <cfRule type="expression" dxfId="456" priority="32" stopIfTrue="1">
      <formula>X373&gt;=2</formula>
    </cfRule>
  </conditionalFormatting>
  <conditionalFormatting sqref="H403:H423">
    <cfRule type="expression" dxfId="455" priority="23" stopIfTrue="1">
      <formula>T403&gt;=2</formula>
    </cfRule>
  </conditionalFormatting>
  <conditionalFormatting sqref="J403:J423">
    <cfRule type="expression" dxfId="454" priority="24" stopIfTrue="1">
      <formula>U403&gt;=2</formula>
    </cfRule>
  </conditionalFormatting>
  <conditionalFormatting sqref="K403:K423">
    <cfRule type="expression" dxfId="453" priority="25" stopIfTrue="1">
      <formula>V403&gt;=2</formula>
    </cfRule>
  </conditionalFormatting>
  <conditionalFormatting sqref="L403:L423">
    <cfRule type="expression" dxfId="452" priority="26" stopIfTrue="1">
      <formula>W403&gt;=2</formula>
    </cfRule>
  </conditionalFormatting>
  <conditionalFormatting sqref="N403:N423">
    <cfRule type="expression" dxfId="451" priority="27" stopIfTrue="1">
      <formula>X403&gt;=2</formula>
    </cfRule>
  </conditionalFormatting>
  <conditionalFormatting sqref="H424:H442">
    <cfRule type="expression" dxfId="450" priority="18" stopIfTrue="1">
      <formula>T424&gt;=2</formula>
    </cfRule>
  </conditionalFormatting>
  <conditionalFormatting sqref="J424:J442">
    <cfRule type="expression" dxfId="449" priority="19" stopIfTrue="1">
      <formula>U424&gt;=2</formula>
    </cfRule>
  </conditionalFormatting>
  <conditionalFormatting sqref="K424:K442">
    <cfRule type="expression" dxfId="448" priority="20" stopIfTrue="1">
      <formula>V424&gt;=2</formula>
    </cfRule>
  </conditionalFormatting>
  <conditionalFormatting sqref="L424:L442">
    <cfRule type="expression" dxfId="447" priority="21" stopIfTrue="1">
      <formula>W424&gt;=2</formula>
    </cfRule>
  </conditionalFormatting>
  <conditionalFormatting sqref="N424:N442">
    <cfRule type="expression" dxfId="446" priority="22" stopIfTrue="1">
      <formula>X424&gt;=2</formula>
    </cfRule>
  </conditionalFormatting>
  <conditionalFormatting sqref="H475:H481">
    <cfRule type="expression" dxfId="445" priority="7" stopIfTrue="1">
      <formula>T475&gt;=2</formula>
    </cfRule>
  </conditionalFormatting>
  <conditionalFormatting sqref="J475:J481">
    <cfRule type="expression" dxfId="444" priority="8" stopIfTrue="1">
      <formula>U475&gt;=2</formula>
    </cfRule>
  </conditionalFormatting>
  <conditionalFormatting sqref="K475:K481">
    <cfRule type="expression" dxfId="443" priority="9" stopIfTrue="1">
      <formula>V475&gt;=2</formula>
    </cfRule>
  </conditionalFormatting>
  <conditionalFormatting sqref="L475:L481">
    <cfRule type="expression" dxfId="442" priority="10" stopIfTrue="1">
      <formula>W475&gt;=2</formula>
    </cfRule>
  </conditionalFormatting>
  <conditionalFormatting sqref="N475:N481">
    <cfRule type="expression" dxfId="441" priority="11" stopIfTrue="1">
      <formula>X475&gt;=2</formula>
    </cfRule>
  </conditionalFormatting>
  <conditionalFormatting sqref="H443:H474">
    <cfRule type="expression" dxfId="440" priority="2" stopIfTrue="1">
      <formula>T443&gt;=2</formula>
    </cfRule>
  </conditionalFormatting>
  <conditionalFormatting sqref="J443:J474">
    <cfRule type="expression" dxfId="439" priority="3" stopIfTrue="1">
      <formula>U443&gt;=2</formula>
    </cfRule>
  </conditionalFormatting>
  <conditionalFormatting sqref="K443:K474">
    <cfRule type="expression" dxfId="438" priority="4" stopIfTrue="1">
      <formula>V443&gt;=2</formula>
    </cfRule>
  </conditionalFormatting>
  <conditionalFormatting sqref="L443:L474">
    <cfRule type="expression" dxfId="437" priority="5" stopIfTrue="1">
      <formula>W443&gt;=2</formula>
    </cfRule>
  </conditionalFormatting>
  <conditionalFormatting sqref="N443:N474">
    <cfRule type="expression" dxfId="436" priority="6" stopIfTrue="1">
      <formula>X443&gt;=2</formula>
    </cfRule>
  </conditionalFormatting>
  <conditionalFormatting sqref="C473:C474">
    <cfRule type="expression" dxfId="435" priority="1" stopIfTrue="1">
      <formula>(I473=1)</formula>
    </cfRule>
  </conditionalFormatting>
  <pageMargins left="0.75" right="0.75" top="1" bottom="1" header="0.5" footer="0.5"/>
  <pageSetup paperSize="9" orientation="portrait"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2"/>
  <sheetViews>
    <sheetView zoomScale="72" workbookViewId="0">
      <selection activeCell="F2" sqref="F2"/>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8"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8" t="s">
        <v>25</v>
      </c>
      <c r="S1" s="19" t="s">
        <v>22</v>
      </c>
      <c r="T1" s="116" t="s">
        <v>62</v>
      </c>
      <c r="U1" s="116" t="s">
        <v>61</v>
      </c>
      <c r="V1" s="117" t="s">
        <v>63</v>
      </c>
      <c r="W1" s="117" t="s">
        <v>64</v>
      </c>
      <c r="X1" s="117" t="s">
        <v>136</v>
      </c>
      <c r="Y1" s="79" t="str">
        <f>VLOOKUP(R2,CTT!$A$5:$I$31,9,FALSE)</f>
        <v>CE</v>
      </c>
      <c r="Z1" s="114">
        <f>VLOOKUP(R2,CTT!$A$5:$I$31,3,FALSE)</f>
        <v>13.4</v>
      </c>
    </row>
    <row r="2" spans="1:26" x14ac:dyDescent="0.2">
      <c r="A2" s="30"/>
      <c r="B2" s="30"/>
      <c r="C2" s="30"/>
      <c r="D2" s="31">
        <v>2.8576388888888887E-2</v>
      </c>
      <c r="E2" s="29">
        <v>1</v>
      </c>
      <c r="F2" s="53" t="s">
        <v>160</v>
      </c>
      <c r="G2" s="53" t="s">
        <v>196</v>
      </c>
      <c r="H2" s="96">
        <f t="shared" ref="H2:H16" si="0">IF(D2=0,0,(D2-S2))</f>
        <v>2.1631944444444443E-2</v>
      </c>
      <c r="I2" s="110" t="str">
        <f t="shared" ref="I2:I9" si="1">IF((OR(D2=0,H2=0)),"",(IF(H2&lt;=B2,1,"")))</f>
        <v/>
      </c>
      <c r="J2" s="27"/>
      <c r="K2" s="27"/>
      <c r="L2" s="27"/>
      <c r="M2" s="27"/>
      <c r="N2" s="26">
        <f t="shared" ref="N2:N16" si="2">IF(C2=0,0,(H2-C2))</f>
        <v>0</v>
      </c>
      <c r="O2" s="27"/>
      <c r="Q2" s="107" t="s">
        <v>89</v>
      </c>
      <c r="R2" s="28">
        <v>41766</v>
      </c>
      <c r="S2" s="24">
        <v>6.9444444444444449E-3</v>
      </c>
      <c r="T2" s="149">
        <f t="shared" ref="T2:T16" si="3">IF(D2=0,1,(COUNTIF(H:H,H2)))</f>
        <v>1</v>
      </c>
      <c r="U2" s="149">
        <f t="shared" ref="U2:U16" si="4">IF((AND(D2&gt;0,$Y$1="TR")),(COUNTIF(Y:Y,Y2)),1)</f>
        <v>1</v>
      </c>
      <c r="V2" s="149">
        <f t="shared" ref="V2:V16" si="5">IF((AND(D2&gt;0,C2&gt;0,$Y$1="TR")),(COUNTIF(Z:Z,Z2)),1)</f>
        <v>1</v>
      </c>
      <c r="W2" s="149">
        <f t="shared" ref="W2:W16" si="6">IF((AND(D2&gt;0,C2&gt;0,$Y$1="CE")),(COUNTIF(Z:Z,Z2)),1)</f>
        <v>1</v>
      </c>
      <c r="X2" s="149">
        <f t="shared" ref="X2:X16" si="7">IF((AND(D2&gt;0,C2&gt;0,(OR($Y$1="CE",$Y$1="TR")))),(COUNTIF(Z:Z,Z2)),1)</f>
        <v>1</v>
      </c>
      <c r="Y2" s="77" t="str">
        <f t="shared" ref="Y2:Y16" si="8">CONCATENATE(G2,H2)</f>
        <v>St Neots CC0.0216319444444444</v>
      </c>
      <c r="Z2" s="77" t="str">
        <f t="shared" ref="Z2:Z16" si="9">CONCATENATE(G2,N2)</f>
        <v>St Neots CC0</v>
      </c>
    </row>
    <row r="3" spans="1:26" x14ac:dyDescent="0.2">
      <c r="A3" s="30">
        <v>2.1400462962962965E-2</v>
      </c>
      <c r="B3" s="30">
        <v>1.5972222222222224E-2</v>
      </c>
      <c r="C3" s="23">
        <f>IF(Y$1="CE",(VLOOKUP(A3,'CTT-tables'!$B$3:$D$3903,3,FALSE)),(IF(Y$1="HC",(VLOOKUP(A3,'CTT-tables'!$C$3:$D$3903,2,FALSE)),(VLOOKUP(B3,'CTT-tables'!$A$3:$D$3903,4,FALSE)))))</f>
        <v>1.28472222222221E-2</v>
      </c>
      <c r="D3" s="31">
        <v>3.0543981481481481E-2</v>
      </c>
      <c r="E3" s="29">
        <v>2</v>
      </c>
      <c r="F3" s="119" t="s">
        <v>220</v>
      </c>
      <c r="G3" s="119" t="s">
        <v>23</v>
      </c>
      <c r="H3" s="96">
        <f t="shared" si="0"/>
        <v>2.4293981481481479E-2</v>
      </c>
      <c r="I3" s="110" t="str">
        <f t="shared" si="1"/>
        <v/>
      </c>
      <c r="J3" s="27"/>
      <c r="K3" s="27"/>
      <c r="L3" s="27">
        <v>14</v>
      </c>
      <c r="M3" s="27"/>
      <c r="N3" s="26">
        <f t="shared" si="2"/>
        <v>1.1446759259259379E-2</v>
      </c>
      <c r="O3" s="27"/>
      <c r="P3" s="27"/>
      <c r="Q3" s="107" t="s">
        <v>89</v>
      </c>
      <c r="R3" s="28">
        <v>41766</v>
      </c>
      <c r="S3" s="24">
        <v>6.2500000000000003E-3</v>
      </c>
      <c r="T3" s="149">
        <f t="shared" si="3"/>
        <v>1</v>
      </c>
      <c r="U3" s="149">
        <f t="shared" si="4"/>
        <v>1</v>
      </c>
      <c r="V3" s="149">
        <f t="shared" si="5"/>
        <v>1</v>
      </c>
      <c r="W3" s="149">
        <f t="shared" si="6"/>
        <v>1</v>
      </c>
      <c r="X3" s="149">
        <f t="shared" si="7"/>
        <v>1</v>
      </c>
      <c r="Y3" s="77" t="str">
        <f t="shared" si="8"/>
        <v>Team Cambridge0.0242939814814815</v>
      </c>
      <c r="Z3" s="77" t="str">
        <f t="shared" si="9"/>
        <v>Team Cambridge0.0114467592592594</v>
      </c>
    </row>
    <row r="4" spans="1:26" x14ac:dyDescent="0.2">
      <c r="A4" s="30"/>
      <c r="B4" s="30"/>
      <c r="C4" s="23"/>
      <c r="D4" s="31">
        <v>3.24537037037037E-2</v>
      </c>
      <c r="E4" s="29">
        <v>3</v>
      </c>
      <c r="F4" s="53" t="s">
        <v>29</v>
      </c>
      <c r="G4" s="53" t="s">
        <v>196</v>
      </c>
      <c r="H4" s="96">
        <f t="shared" si="0"/>
        <v>2.481481481481481E-2</v>
      </c>
      <c r="I4" s="110" t="str">
        <f t="shared" si="1"/>
        <v/>
      </c>
      <c r="J4" s="27"/>
      <c r="K4" s="27"/>
      <c r="L4" s="27"/>
      <c r="M4" s="27"/>
      <c r="N4" s="26">
        <f t="shared" si="2"/>
        <v>0</v>
      </c>
      <c r="O4" s="27"/>
      <c r="P4" s="27"/>
      <c r="Q4" s="107" t="s">
        <v>89</v>
      </c>
      <c r="R4" s="28">
        <v>41766</v>
      </c>
      <c r="S4" s="24">
        <v>7.6388888888888886E-3</v>
      </c>
      <c r="T4" s="149">
        <f t="shared" si="3"/>
        <v>1</v>
      </c>
      <c r="U4" s="149">
        <f t="shared" si="4"/>
        <v>1</v>
      </c>
      <c r="V4" s="149">
        <f t="shared" si="5"/>
        <v>1</v>
      </c>
      <c r="W4" s="149">
        <f t="shared" si="6"/>
        <v>1</v>
      </c>
      <c r="X4" s="149">
        <f t="shared" si="7"/>
        <v>1</v>
      </c>
      <c r="Y4" s="77" t="str">
        <f t="shared" si="8"/>
        <v>St Neots CC0.0248148148148148</v>
      </c>
      <c r="Z4" s="77" t="str">
        <f t="shared" si="9"/>
        <v>St Neots CC0</v>
      </c>
    </row>
    <row r="5" spans="1:26" x14ac:dyDescent="0.2">
      <c r="A5" s="30">
        <v>2.3946759259259261E-2</v>
      </c>
      <c r="B5" s="30">
        <v>1.5995370370370372E-2</v>
      </c>
      <c r="C5" s="23">
        <f>IF(Y$1="CE",(VLOOKUP(A5,'CTT-tables'!$B$3:$D$3903,3,FALSE)),(IF(Y$1="HC",(VLOOKUP(A5,'CTT-tables'!$C$3:$D$3903,2,FALSE)),(VLOOKUP(B5,'CTT-tables'!$A$3:$D$3903,4,FALSE)))))</f>
        <v>1.52314814814815E-2</v>
      </c>
      <c r="D5" s="31">
        <v>3.4756944444444444E-2</v>
      </c>
      <c r="E5" s="29">
        <v>4</v>
      </c>
      <c r="F5" s="119" t="s">
        <v>37</v>
      </c>
      <c r="G5" s="119" t="s">
        <v>23</v>
      </c>
      <c r="H5" s="96">
        <f t="shared" si="0"/>
        <v>2.5034722222222222E-2</v>
      </c>
      <c r="I5" s="110" t="str">
        <f t="shared" si="1"/>
        <v/>
      </c>
      <c r="J5" s="27"/>
      <c r="K5" s="27"/>
      <c r="L5" s="27">
        <v>19</v>
      </c>
      <c r="M5" s="27"/>
      <c r="N5" s="26">
        <f t="shared" si="2"/>
        <v>9.8032407407407218E-3</v>
      </c>
      <c r="O5" s="27"/>
      <c r="P5" s="27"/>
      <c r="Q5" s="107" t="s">
        <v>89</v>
      </c>
      <c r="R5" s="28">
        <v>41766</v>
      </c>
      <c r="S5" s="24">
        <v>9.7222222222222224E-3</v>
      </c>
      <c r="T5" s="149">
        <f t="shared" si="3"/>
        <v>1</v>
      </c>
      <c r="U5" s="149">
        <f t="shared" si="4"/>
        <v>1</v>
      </c>
      <c r="V5" s="149">
        <f t="shared" si="5"/>
        <v>1</v>
      </c>
      <c r="W5" s="149">
        <f t="shared" si="6"/>
        <v>1</v>
      </c>
      <c r="X5" s="149">
        <f t="shared" si="7"/>
        <v>1</v>
      </c>
      <c r="Y5" s="77" t="str">
        <f t="shared" si="8"/>
        <v>Team Cambridge0.0250347222222222</v>
      </c>
      <c r="Z5" s="77" t="str">
        <f t="shared" si="9"/>
        <v>Team Cambridge0.00980324074074072</v>
      </c>
    </row>
    <row r="6" spans="1:26" x14ac:dyDescent="0.2">
      <c r="A6" s="30"/>
      <c r="B6" s="30"/>
      <c r="C6" s="30"/>
      <c r="D6" s="31">
        <v>3.4282407407407407E-2</v>
      </c>
      <c r="E6" s="29">
        <v>5</v>
      </c>
      <c r="F6" s="53" t="s">
        <v>170</v>
      </c>
      <c r="G6" s="53" t="s">
        <v>291</v>
      </c>
      <c r="H6" s="96">
        <f t="shared" si="0"/>
        <v>2.525462962962963E-2</v>
      </c>
      <c r="I6" s="110" t="str">
        <f t="shared" si="1"/>
        <v/>
      </c>
      <c r="J6" s="27"/>
      <c r="K6" s="27"/>
      <c r="L6" s="27"/>
      <c r="M6" s="27"/>
      <c r="N6" s="26">
        <f t="shared" si="2"/>
        <v>0</v>
      </c>
      <c r="O6" s="27"/>
      <c r="P6" s="27"/>
      <c r="Q6" s="107" t="s">
        <v>89</v>
      </c>
      <c r="R6" s="28">
        <v>41766</v>
      </c>
      <c r="S6" s="24">
        <v>9.0277777777777769E-3</v>
      </c>
      <c r="T6" s="149">
        <f t="shared" si="3"/>
        <v>1</v>
      </c>
      <c r="U6" s="149">
        <f t="shared" si="4"/>
        <v>1</v>
      </c>
      <c r="V6" s="149">
        <f t="shared" si="5"/>
        <v>1</v>
      </c>
      <c r="W6" s="149">
        <f t="shared" si="6"/>
        <v>1</v>
      </c>
      <c r="X6" s="149">
        <f t="shared" si="7"/>
        <v>1</v>
      </c>
      <c r="Y6" s="77" t="str">
        <f t="shared" si="8"/>
        <v>Team WNT0.0252546296296296</v>
      </c>
      <c r="Z6" s="77" t="str">
        <f t="shared" si="9"/>
        <v>Team WNT0</v>
      </c>
    </row>
    <row r="7" spans="1:26" x14ac:dyDescent="0.2">
      <c r="A7" s="30"/>
      <c r="B7" s="30"/>
      <c r="C7" s="30"/>
      <c r="D7" s="31">
        <v>3.4490740740740738E-2</v>
      </c>
      <c r="E7" s="29">
        <v>6</v>
      </c>
      <c r="F7" s="108" t="s">
        <v>154</v>
      </c>
      <c r="G7" s="108" t="s">
        <v>34</v>
      </c>
      <c r="H7" s="96">
        <f t="shared" si="0"/>
        <v>2.6157407407407407E-2</v>
      </c>
      <c r="I7" s="110" t="str">
        <f t="shared" si="1"/>
        <v/>
      </c>
      <c r="J7" s="27"/>
      <c r="K7" s="27"/>
      <c r="L7" s="27"/>
      <c r="M7" s="27"/>
      <c r="N7" s="26">
        <f t="shared" si="2"/>
        <v>0</v>
      </c>
      <c r="O7" s="27"/>
      <c r="P7" s="27"/>
      <c r="Q7" s="107" t="s">
        <v>89</v>
      </c>
      <c r="R7" s="28">
        <v>41766</v>
      </c>
      <c r="S7" s="24">
        <v>8.3333333333333332E-3</v>
      </c>
      <c r="T7" s="149">
        <f t="shared" si="3"/>
        <v>1</v>
      </c>
      <c r="U7" s="149">
        <f t="shared" si="4"/>
        <v>1</v>
      </c>
      <c r="V7" s="149">
        <f t="shared" si="5"/>
        <v>1</v>
      </c>
      <c r="W7" s="149">
        <f t="shared" si="6"/>
        <v>1</v>
      </c>
      <c r="X7" s="149">
        <f t="shared" si="7"/>
        <v>1</v>
      </c>
      <c r="Y7" s="77" t="str">
        <f t="shared" si="8"/>
        <v>Cambridge Tri0.0261574074074074</v>
      </c>
      <c r="Z7" s="77" t="str">
        <f t="shared" si="9"/>
        <v>Cambridge Tri0</v>
      </c>
    </row>
    <row r="8" spans="1:26" x14ac:dyDescent="0.2">
      <c r="A8" s="30">
        <v>2.5092592592592593E-2</v>
      </c>
      <c r="B8" s="30">
        <v>1.6250000000000001E-2</v>
      </c>
      <c r="C8" s="23">
        <f>IF(Y$1="CE",(VLOOKUP(A8,'CTT-tables'!$B$3:$D$3903,3,FALSE)),(IF(Y$1="HC",(VLOOKUP(A8,'CTT-tables'!$C$3:$D$3903,2,FALSE)),(VLOOKUP(B8,'CTT-tables'!$A$3:$D$3903,4,FALSE)))))</f>
        <v>1.6296296296296298E-2</v>
      </c>
      <c r="D8" s="31">
        <v>3.2199074074074074E-2</v>
      </c>
      <c r="E8" s="29">
        <v>7</v>
      </c>
      <c r="F8" s="119" t="s">
        <v>39</v>
      </c>
      <c r="G8" s="119" t="s">
        <v>23</v>
      </c>
      <c r="H8" s="96">
        <f t="shared" si="0"/>
        <v>2.6643518518518518E-2</v>
      </c>
      <c r="I8" s="110" t="str">
        <f t="shared" si="1"/>
        <v/>
      </c>
      <c r="J8" s="27"/>
      <c r="K8" s="27"/>
      <c r="L8" s="27">
        <v>17</v>
      </c>
      <c r="M8" s="27"/>
      <c r="N8" s="26">
        <f t="shared" si="2"/>
        <v>1.0347222222222219E-2</v>
      </c>
      <c r="O8" s="27"/>
      <c r="P8" s="27"/>
      <c r="Q8" s="107" t="s">
        <v>89</v>
      </c>
      <c r="R8" s="28">
        <v>41766</v>
      </c>
      <c r="S8" s="24">
        <v>5.5555555555555558E-3</v>
      </c>
      <c r="T8" s="149">
        <f t="shared" si="3"/>
        <v>1</v>
      </c>
      <c r="U8" s="149">
        <f t="shared" si="4"/>
        <v>1</v>
      </c>
      <c r="V8" s="149">
        <f t="shared" si="5"/>
        <v>1</v>
      </c>
      <c r="W8" s="149">
        <f t="shared" si="6"/>
        <v>1</v>
      </c>
      <c r="X8" s="149">
        <f t="shared" si="7"/>
        <v>1</v>
      </c>
      <c r="Y8" s="77" t="str">
        <f t="shared" si="8"/>
        <v>Team Cambridge0.0266435185185185</v>
      </c>
      <c r="Z8" s="77" t="str">
        <f t="shared" si="9"/>
        <v>Team Cambridge0.0103472222222222</v>
      </c>
    </row>
    <row r="9" spans="1:26" x14ac:dyDescent="0.2">
      <c r="A9" s="30">
        <v>2.5150462962962961E-2</v>
      </c>
      <c r="B9" s="30">
        <v>1.877314814814815E-2</v>
      </c>
      <c r="C9" s="23">
        <f>IF(Y$1="CE",(VLOOKUP(A9,'CTT-tables'!$B$3:$D$3903,3,FALSE)),(IF(Y$1="HC",(VLOOKUP(A9,'CTT-tables'!$C$3:$D$3903,2,FALSE)),(VLOOKUP(B9,'CTT-tables'!$A$3:$D$3903,4,FALSE)))))</f>
        <v>1.6354166666666701E-2</v>
      </c>
      <c r="D9" s="31">
        <v>2.9490740740740744E-2</v>
      </c>
      <c r="E9" s="29">
        <v>8</v>
      </c>
      <c r="F9" s="119" t="s">
        <v>338</v>
      </c>
      <c r="G9" s="119" t="s">
        <v>23</v>
      </c>
      <c r="H9" s="96">
        <f t="shared" si="0"/>
        <v>2.6712962962962966E-2</v>
      </c>
      <c r="I9" s="110" t="str">
        <f t="shared" si="1"/>
        <v/>
      </c>
      <c r="J9" s="27"/>
      <c r="K9" s="27"/>
      <c r="L9" s="27">
        <v>16</v>
      </c>
      <c r="M9" s="27"/>
      <c r="N9" s="26">
        <f t="shared" si="2"/>
        <v>1.0358796296296265E-2</v>
      </c>
      <c r="O9" s="27"/>
      <c r="P9" s="27"/>
      <c r="Q9" s="107" t="s">
        <v>89</v>
      </c>
      <c r="R9" s="28">
        <v>41766</v>
      </c>
      <c r="S9" s="24">
        <v>2.7777777777777779E-3</v>
      </c>
      <c r="T9" s="149">
        <f t="shared" si="3"/>
        <v>1</v>
      </c>
      <c r="U9" s="149">
        <f t="shared" si="4"/>
        <v>1</v>
      </c>
      <c r="V9" s="149">
        <f t="shared" si="5"/>
        <v>1</v>
      </c>
      <c r="W9" s="149">
        <f t="shared" si="6"/>
        <v>1</v>
      </c>
      <c r="X9" s="149">
        <f t="shared" si="7"/>
        <v>1</v>
      </c>
      <c r="Y9" s="77" t="str">
        <f t="shared" si="8"/>
        <v>Team Cambridge0.026712962962963</v>
      </c>
      <c r="Z9" s="77" t="str">
        <f t="shared" si="9"/>
        <v>Team Cambridge0.0103587962962963</v>
      </c>
    </row>
    <row r="10" spans="1:26" x14ac:dyDescent="0.2">
      <c r="A10" s="30">
        <v>3.0636574074074076E-2</v>
      </c>
      <c r="B10" s="30">
        <v>1.8298611111111113E-2</v>
      </c>
      <c r="C10" s="23">
        <f>IF(Y$1="CE",(VLOOKUP(A10,'CTT-tables'!$B$3:$D$3903,3,FALSE)),(IF(Y$1="HC",(VLOOKUP(A10,'CTT-tables'!$C$3:$D$3903,2,FALSE)),(VLOOKUP(B10,'CTT-tables'!$A$3:$D$3903,4,FALSE)))))</f>
        <v>2.14699074074075E-2</v>
      </c>
      <c r="D10" s="31">
        <v>3.0555555555555555E-2</v>
      </c>
      <c r="E10" s="29">
        <v>9</v>
      </c>
      <c r="F10" s="119" t="s">
        <v>292</v>
      </c>
      <c r="G10" s="119" t="s">
        <v>23</v>
      </c>
      <c r="H10" s="96">
        <f t="shared" si="0"/>
        <v>2.7083333333333334E-2</v>
      </c>
      <c r="I10" s="110">
        <v>1</v>
      </c>
      <c r="J10" s="27"/>
      <c r="K10" s="27"/>
      <c r="L10" s="27">
        <v>20</v>
      </c>
      <c r="M10" s="27"/>
      <c r="N10" s="26">
        <f t="shared" si="2"/>
        <v>5.6134259259258343E-3</v>
      </c>
      <c r="O10" s="27"/>
      <c r="Q10" s="107" t="s">
        <v>89</v>
      </c>
      <c r="R10" s="28">
        <v>41766</v>
      </c>
      <c r="S10" s="24">
        <v>3.472222222222222E-3</v>
      </c>
      <c r="T10" s="149">
        <f t="shared" si="3"/>
        <v>1</v>
      </c>
      <c r="U10" s="149">
        <f t="shared" si="4"/>
        <v>1</v>
      </c>
      <c r="V10" s="149">
        <f t="shared" si="5"/>
        <v>1</v>
      </c>
      <c r="W10" s="149">
        <f t="shared" si="6"/>
        <v>1</v>
      </c>
      <c r="X10" s="149">
        <f t="shared" si="7"/>
        <v>1</v>
      </c>
      <c r="Y10" s="77" t="str">
        <f t="shared" si="8"/>
        <v>Team Cambridge0.0270833333333333</v>
      </c>
      <c r="Z10" s="77" t="str">
        <f t="shared" si="9"/>
        <v>Team Cambridge0.00561342592592583</v>
      </c>
    </row>
    <row r="11" spans="1:26" x14ac:dyDescent="0.2">
      <c r="A11" s="30">
        <v>2.5428240740740741E-2</v>
      </c>
      <c r="B11" s="30">
        <v>1.6909722222222225E-2</v>
      </c>
      <c r="C11" s="23">
        <f>IF(Y$1="CE",(VLOOKUP(A11,'CTT-tables'!$B$3:$D$3903,3,FALSE)),(IF(Y$1="HC",(VLOOKUP(A11,'CTT-tables'!$C$3:$D$3903,2,FALSE)),(VLOOKUP(B11,'CTT-tables'!$A$3:$D$3903,4,FALSE)))))</f>
        <v>1.6608796296296299E-2</v>
      </c>
      <c r="D11" s="31">
        <v>3.3009259259259259E-2</v>
      </c>
      <c r="E11" s="29">
        <v>10</v>
      </c>
      <c r="F11" s="120" t="s">
        <v>31</v>
      </c>
      <c r="G11" s="119" t="s">
        <v>23</v>
      </c>
      <c r="H11" s="96">
        <f t="shared" si="0"/>
        <v>2.8148148148148148E-2</v>
      </c>
      <c r="I11" s="110" t="str">
        <f t="shared" ref="I11:I16" si="10">IF((OR(D11=0,H11=0)),"",(IF(H11&lt;=B11,1,"")))</f>
        <v/>
      </c>
      <c r="J11" s="27"/>
      <c r="K11" s="27"/>
      <c r="L11" s="27">
        <v>13</v>
      </c>
      <c r="M11" s="27"/>
      <c r="N11" s="26">
        <f t="shared" si="2"/>
        <v>1.1539351851851849E-2</v>
      </c>
      <c r="O11" s="27"/>
      <c r="P11" s="27"/>
      <c r="Q11" s="107" t="s">
        <v>89</v>
      </c>
      <c r="R11" s="28">
        <v>41766</v>
      </c>
      <c r="S11" s="24">
        <v>4.8611111111111112E-3</v>
      </c>
      <c r="T11" s="149">
        <f t="shared" si="3"/>
        <v>1</v>
      </c>
      <c r="U11" s="149">
        <f t="shared" si="4"/>
        <v>1</v>
      </c>
      <c r="V11" s="149">
        <f t="shared" si="5"/>
        <v>1</v>
      </c>
      <c r="W11" s="149">
        <f t="shared" si="6"/>
        <v>1</v>
      </c>
      <c r="X11" s="149">
        <f t="shared" si="7"/>
        <v>1</v>
      </c>
      <c r="Y11" s="77" t="str">
        <f t="shared" si="8"/>
        <v>Team Cambridge0.0281481481481481</v>
      </c>
      <c r="Z11" s="77" t="str">
        <f t="shared" si="9"/>
        <v>Team Cambridge0.0115393518518518</v>
      </c>
    </row>
    <row r="12" spans="1:26" x14ac:dyDescent="0.2">
      <c r="A12" s="101"/>
      <c r="B12" s="101"/>
      <c r="C12" s="23"/>
      <c r="D12" s="31">
        <v>3.8564814814814816E-2</v>
      </c>
      <c r="E12" s="29">
        <v>11</v>
      </c>
      <c r="F12" s="147" t="s">
        <v>286</v>
      </c>
      <c r="G12" s="53" t="s">
        <v>34</v>
      </c>
      <c r="H12" s="96">
        <f t="shared" si="0"/>
        <v>2.8148148148148151E-2</v>
      </c>
      <c r="I12" s="110" t="str">
        <f t="shared" si="10"/>
        <v/>
      </c>
      <c r="J12" s="27"/>
      <c r="K12" s="27"/>
      <c r="L12" s="27"/>
      <c r="M12" s="27"/>
      <c r="N12" s="26">
        <f t="shared" si="2"/>
        <v>0</v>
      </c>
      <c r="O12" s="27"/>
      <c r="Q12" s="107" t="s">
        <v>89</v>
      </c>
      <c r="R12" s="28">
        <v>41766</v>
      </c>
      <c r="S12" s="24">
        <v>1.0416666666666664E-2</v>
      </c>
      <c r="T12" s="149">
        <f t="shared" si="3"/>
        <v>1</v>
      </c>
      <c r="U12" s="149">
        <f t="shared" si="4"/>
        <v>1</v>
      </c>
      <c r="V12" s="149">
        <f t="shared" si="5"/>
        <v>1</v>
      </c>
      <c r="W12" s="149">
        <f t="shared" si="6"/>
        <v>1</v>
      </c>
      <c r="X12" s="149">
        <f t="shared" si="7"/>
        <v>1</v>
      </c>
      <c r="Y12" s="77" t="str">
        <f t="shared" si="8"/>
        <v>Cambridge Tri0.0281481481481482</v>
      </c>
      <c r="Z12" s="77" t="str">
        <f t="shared" si="9"/>
        <v>Cambridge Tri0</v>
      </c>
    </row>
    <row r="13" spans="1:26" x14ac:dyDescent="0.2">
      <c r="A13" s="30">
        <v>2.7256944444444445E-2</v>
      </c>
      <c r="B13" s="30">
        <v>1.7789351851851851E-2</v>
      </c>
      <c r="C13" s="23">
        <f>IF(Y$1="CE",(VLOOKUP(A13,'CTT-tables'!$B$3:$D$3903,3,FALSE)),(IF(Y$1="HC",(VLOOKUP(A13,'CTT-tables'!$C$3:$D$3903,2,FALSE)),(VLOOKUP(B13,'CTT-tables'!$A$3:$D$3903,4,FALSE)))))</f>
        <v>1.83101851851852E-2</v>
      </c>
      <c r="D13" s="31">
        <v>3.0266203703703708E-2</v>
      </c>
      <c r="E13" s="29">
        <v>12</v>
      </c>
      <c r="F13" s="119" t="s">
        <v>33</v>
      </c>
      <c r="G13" s="119" t="s">
        <v>23</v>
      </c>
      <c r="H13" s="96">
        <f t="shared" si="0"/>
        <v>2.8182870370370375E-2</v>
      </c>
      <c r="I13" s="110" t="str">
        <f t="shared" si="10"/>
        <v/>
      </c>
      <c r="J13" s="27"/>
      <c r="K13" s="27"/>
      <c r="L13" s="27">
        <v>18</v>
      </c>
      <c r="M13" s="27"/>
      <c r="N13" s="26">
        <f t="shared" si="2"/>
        <v>9.8726851851851753E-3</v>
      </c>
      <c r="O13" s="27"/>
      <c r="P13" s="27"/>
      <c r="Q13" s="107" t="s">
        <v>89</v>
      </c>
      <c r="R13" s="28">
        <v>41766</v>
      </c>
      <c r="S13" s="24">
        <v>2.0833333333333333E-3</v>
      </c>
      <c r="T13" s="149">
        <f t="shared" si="3"/>
        <v>1</v>
      </c>
      <c r="U13" s="149">
        <f t="shared" si="4"/>
        <v>1</v>
      </c>
      <c r="V13" s="149">
        <f t="shared" si="5"/>
        <v>1</v>
      </c>
      <c r="W13" s="149">
        <f t="shared" si="6"/>
        <v>1</v>
      </c>
      <c r="X13" s="149">
        <f t="shared" si="7"/>
        <v>1</v>
      </c>
      <c r="Y13" s="77" t="str">
        <f t="shared" si="8"/>
        <v>Team Cambridge0.0281828703703704</v>
      </c>
      <c r="Z13" s="77" t="str">
        <f t="shared" si="9"/>
        <v>Team Cambridge0.00987268518518518</v>
      </c>
    </row>
    <row r="14" spans="1:26" x14ac:dyDescent="0.2">
      <c r="A14" s="30"/>
      <c r="B14" s="30"/>
      <c r="C14" s="23"/>
      <c r="D14" s="31">
        <v>3.2534722222222222E-2</v>
      </c>
      <c r="E14" s="29">
        <v>13</v>
      </c>
      <c r="F14" s="53" t="s">
        <v>448</v>
      </c>
      <c r="G14" s="53" t="s">
        <v>449</v>
      </c>
      <c r="H14" s="96">
        <f t="shared" si="0"/>
        <v>2.8368055555555556E-2</v>
      </c>
      <c r="I14" s="110" t="str">
        <f t="shared" si="10"/>
        <v/>
      </c>
      <c r="J14" s="27"/>
      <c r="K14" s="27"/>
      <c r="L14" s="27"/>
      <c r="M14" s="27"/>
      <c r="N14" s="26">
        <f t="shared" si="2"/>
        <v>0</v>
      </c>
      <c r="O14" s="27"/>
      <c r="P14" s="27"/>
      <c r="Q14" s="107" t="s">
        <v>89</v>
      </c>
      <c r="R14" s="28">
        <v>41766</v>
      </c>
      <c r="S14" s="24">
        <v>4.1666666666666666E-3</v>
      </c>
      <c r="T14" s="149">
        <f t="shared" si="3"/>
        <v>1</v>
      </c>
      <c r="U14" s="149">
        <f t="shared" si="4"/>
        <v>1</v>
      </c>
      <c r="V14" s="149">
        <f t="shared" si="5"/>
        <v>1</v>
      </c>
      <c r="W14" s="149">
        <f t="shared" si="6"/>
        <v>1</v>
      </c>
      <c r="X14" s="149">
        <f t="shared" si="7"/>
        <v>1</v>
      </c>
      <c r="Y14" s="77" t="str">
        <f t="shared" si="8"/>
        <v>Royston CC0.0283680555555556</v>
      </c>
      <c r="Z14" s="77" t="str">
        <f t="shared" si="9"/>
        <v>Royston CC0</v>
      </c>
    </row>
    <row r="15" spans="1:26" x14ac:dyDescent="0.2">
      <c r="A15" s="30">
        <v>2.6122685185185183E-2</v>
      </c>
      <c r="B15" s="30">
        <v>1.7175925925925924E-2</v>
      </c>
      <c r="C15" s="23">
        <f>IF(Y$1="CE",(VLOOKUP(A15,'CTT-tables'!$B$3:$D$3903,3,FALSE)),(IF(Y$1="HC",(VLOOKUP(A15,'CTT-tables'!$C$3:$D$3903,2,FALSE)),(VLOOKUP(B15,'CTT-tables'!$A$3:$D$3903,4,FALSE)))))</f>
        <v>1.7256944444444498E-2</v>
      </c>
      <c r="D15" s="31">
        <v>2.9108796296296296E-2</v>
      </c>
      <c r="E15" s="29">
        <v>14</v>
      </c>
      <c r="F15" s="119" t="s">
        <v>157</v>
      </c>
      <c r="G15" s="119" t="s">
        <v>23</v>
      </c>
      <c r="H15" s="96">
        <f t="shared" si="0"/>
        <v>2.841435185185185E-2</v>
      </c>
      <c r="I15" s="110" t="str">
        <f t="shared" si="10"/>
        <v/>
      </c>
      <c r="J15" s="27"/>
      <c r="K15" s="27"/>
      <c r="L15" s="27">
        <v>15</v>
      </c>
      <c r="M15" s="27"/>
      <c r="N15" s="26">
        <f t="shared" si="2"/>
        <v>1.1157407407407352E-2</v>
      </c>
      <c r="O15" s="27"/>
      <c r="P15" s="27"/>
      <c r="Q15" s="107" t="s">
        <v>89</v>
      </c>
      <c r="R15" s="28">
        <v>41766</v>
      </c>
      <c r="S15" s="24">
        <v>6.9444444444444447E-4</v>
      </c>
      <c r="T15" s="149">
        <f t="shared" si="3"/>
        <v>1</v>
      </c>
      <c r="U15" s="149">
        <f t="shared" si="4"/>
        <v>1</v>
      </c>
      <c r="V15" s="149">
        <f t="shared" si="5"/>
        <v>1</v>
      </c>
      <c r="W15" s="149">
        <f t="shared" si="6"/>
        <v>1</v>
      </c>
      <c r="X15" s="149">
        <f t="shared" si="7"/>
        <v>1</v>
      </c>
      <c r="Y15" s="77" t="str">
        <f t="shared" si="8"/>
        <v>Team Cambridge0.0284143518518519</v>
      </c>
      <c r="Z15" s="77" t="str">
        <f t="shared" si="9"/>
        <v>Team Cambridge0.0111574074074074</v>
      </c>
    </row>
    <row r="16" spans="1:26" x14ac:dyDescent="0.2">
      <c r="A16" s="30"/>
      <c r="B16" s="30"/>
      <c r="C16" s="30"/>
      <c r="D16" s="31">
        <v>3.0729166666666669E-2</v>
      </c>
      <c r="E16" s="29">
        <v>15</v>
      </c>
      <c r="F16" s="53" t="s">
        <v>168</v>
      </c>
      <c r="G16" s="53" t="s">
        <v>30</v>
      </c>
      <c r="H16" s="96">
        <f t="shared" si="0"/>
        <v>2.9340277777777781E-2</v>
      </c>
      <c r="I16" s="110" t="str">
        <f t="shared" si="10"/>
        <v/>
      </c>
      <c r="J16" s="27"/>
      <c r="K16" s="27"/>
      <c r="L16" s="27"/>
      <c r="M16" s="27"/>
      <c r="N16" s="26">
        <f t="shared" si="2"/>
        <v>0</v>
      </c>
      <c r="O16" s="27"/>
      <c r="P16" s="27"/>
      <c r="Q16" s="107" t="s">
        <v>89</v>
      </c>
      <c r="R16" s="28">
        <v>41766</v>
      </c>
      <c r="S16" s="24">
        <v>1.3888888888888889E-3</v>
      </c>
      <c r="T16" s="149">
        <f t="shared" si="3"/>
        <v>1</v>
      </c>
      <c r="U16" s="149">
        <f t="shared" si="4"/>
        <v>1</v>
      </c>
      <c r="V16" s="149">
        <f t="shared" si="5"/>
        <v>1</v>
      </c>
      <c r="W16" s="149">
        <f t="shared" si="6"/>
        <v>1</v>
      </c>
      <c r="X16" s="149">
        <f t="shared" si="7"/>
        <v>1</v>
      </c>
      <c r="Y16" s="77" t="str">
        <f t="shared" si="8"/>
        <v>Cambridge CC0.0293402777777778</v>
      </c>
      <c r="Z16" s="77" t="str">
        <f t="shared" si="9"/>
        <v>Cambridge CC0</v>
      </c>
    </row>
    <row r="17" spans="1:26" x14ac:dyDescent="0.2">
      <c r="H17" s="96">
        <f t="shared" ref="H17:H41" si="11">IF(D17=0,0,(D17-S17))</f>
        <v>0</v>
      </c>
      <c r="I17" s="110" t="str">
        <f t="shared" ref="I17:I41" si="12">IF((OR(D17=0,H17=0)),"",(IF(H17&lt;=B17,1,"")))</f>
        <v/>
      </c>
      <c r="J17" s="27"/>
      <c r="K17" s="27"/>
      <c r="L17" s="27"/>
      <c r="M17" s="27"/>
      <c r="N17" s="26">
        <f t="shared" ref="N17:N40" si="13">IF(C17=0,0,(H17-C17))</f>
        <v>0</v>
      </c>
      <c r="O17" s="27"/>
      <c r="P17" s="27"/>
      <c r="Q17" s="107"/>
      <c r="S17" s="24">
        <v>1.1111111111111108E-2</v>
      </c>
      <c r="T17" s="149">
        <f t="shared" ref="T17:T41" si="14">IF(D17=0,1,(COUNTIF(H:H,H17)))</f>
        <v>1</v>
      </c>
      <c r="U17" s="149">
        <f t="shared" ref="U17:U41" si="15">IF((AND(D17&gt;0,$Y$1="TR")),(COUNTIF(Y:Y,Y17)),1)</f>
        <v>1</v>
      </c>
      <c r="V17" s="149">
        <f t="shared" ref="V17:V41" si="16">IF((AND(D17&gt;0,C17&gt;0,$Y$1="TR")),(COUNTIF(Z:Z,Z17)),1)</f>
        <v>1</v>
      </c>
      <c r="W17" s="149">
        <f t="shared" ref="W17:W41" si="17">IF((AND(D17&gt;0,C17&gt;0,$Y$1="CE")),(COUNTIF(Z:Z,Z17)),1)</f>
        <v>1</v>
      </c>
      <c r="X17" s="149">
        <f t="shared" ref="X17:X41" si="18">IF((AND(D17&gt;0,C17&gt;0,(OR($Y$1="CE",$Y$1="TR")))),(COUNTIF(Z:Z,Z17)),1)</f>
        <v>1</v>
      </c>
      <c r="Y17" s="77" t="str">
        <f t="shared" ref="Y17:Y41" si="19">CONCATENATE(G17,H17)</f>
        <v>0</v>
      </c>
      <c r="Z17" s="77" t="str">
        <f t="shared" ref="Z17:Z40" si="20">CONCATENATE(G17,N17)</f>
        <v>0</v>
      </c>
    </row>
    <row r="18" spans="1:26" x14ac:dyDescent="0.2">
      <c r="H18" s="96">
        <f t="shared" si="11"/>
        <v>0</v>
      </c>
      <c r="I18" s="110" t="str">
        <f t="shared" si="12"/>
        <v/>
      </c>
      <c r="J18" s="27"/>
      <c r="K18" s="27"/>
      <c r="L18" s="27"/>
      <c r="M18" s="27"/>
      <c r="N18" s="26">
        <f t="shared" si="13"/>
        <v>0</v>
      </c>
      <c r="O18" s="27"/>
      <c r="P18" s="27"/>
      <c r="Q18" s="107"/>
      <c r="S18" s="24">
        <v>1.18055555555555E-2</v>
      </c>
      <c r="T18" s="149">
        <f t="shared" si="14"/>
        <v>1</v>
      </c>
      <c r="U18" s="149">
        <f t="shared" si="15"/>
        <v>1</v>
      </c>
      <c r="V18" s="149">
        <f t="shared" si="16"/>
        <v>1</v>
      </c>
      <c r="W18" s="149">
        <f t="shared" si="17"/>
        <v>1</v>
      </c>
      <c r="X18" s="149">
        <f t="shared" si="18"/>
        <v>1</v>
      </c>
      <c r="Y18" s="77" t="str">
        <f t="shared" si="19"/>
        <v>0</v>
      </c>
      <c r="Z18" s="77" t="str">
        <f t="shared" si="20"/>
        <v>0</v>
      </c>
    </row>
    <row r="19" spans="1:26" x14ac:dyDescent="0.2">
      <c r="H19" s="96">
        <f t="shared" si="11"/>
        <v>0</v>
      </c>
      <c r="I19" s="110" t="str">
        <f t="shared" si="12"/>
        <v/>
      </c>
      <c r="J19" s="27"/>
      <c r="K19" s="27"/>
      <c r="L19" s="27"/>
      <c r="M19" s="27"/>
      <c r="N19" s="26">
        <f t="shared" si="13"/>
        <v>0</v>
      </c>
      <c r="O19" s="27"/>
      <c r="P19" s="27"/>
      <c r="Q19" s="107"/>
      <c r="S19" s="24">
        <v>1.2500000000000001E-2</v>
      </c>
      <c r="T19" s="149">
        <f t="shared" si="14"/>
        <v>1</v>
      </c>
      <c r="U19" s="149">
        <f t="shared" si="15"/>
        <v>1</v>
      </c>
      <c r="V19" s="149">
        <f t="shared" si="16"/>
        <v>1</v>
      </c>
      <c r="W19" s="149">
        <f t="shared" si="17"/>
        <v>1</v>
      </c>
      <c r="X19" s="149">
        <f t="shared" si="18"/>
        <v>1</v>
      </c>
      <c r="Y19" s="77" t="str">
        <f t="shared" si="19"/>
        <v>0</v>
      </c>
      <c r="Z19" s="77" t="str">
        <f t="shared" si="20"/>
        <v>0</v>
      </c>
    </row>
    <row r="20" spans="1:26" x14ac:dyDescent="0.2">
      <c r="H20" s="96">
        <f t="shared" si="11"/>
        <v>0</v>
      </c>
      <c r="I20" s="110" t="str">
        <f t="shared" si="12"/>
        <v/>
      </c>
      <c r="J20" s="27"/>
      <c r="K20" s="27"/>
      <c r="L20" s="27"/>
      <c r="M20" s="27"/>
      <c r="N20" s="26">
        <f t="shared" si="13"/>
        <v>0</v>
      </c>
      <c r="O20" s="27"/>
      <c r="P20" s="27"/>
      <c r="Q20" s="107"/>
      <c r="S20" s="24">
        <v>1.3194444444444399E-2</v>
      </c>
      <c r="T20" s="149">
        <f t="shared" si="14"/>
        <v>1</v>
      </c>
      <c r="U20" s="149">
        <f t="shared" si="15"/>
        <v>1</v>
      </c>
      <c r="V20" s="149">
        <f t="shared" si="16"/>
        <v>1</v>
      </c>
      <c r="W20" s="149">
        <f t="shared" si="17"/>
        <v>1</v>
      </c>
      <c r="X20" s="149">
        <f t="shared" si="18"/>
        <v>1</v>
      </c>
      <c r="Y20" s="77" t="str">
        <f t="shared" si="19"/>
        <v>0</v>
      </c>
      <c r="Z20" s="77" t="str">
        <f t="shared" si="20"/>
        <v>0</v>
      </c>
    </row>
    <row r="21" spans="1:26" x14ac:dyDescent="0.2">
      <c r="A21" s="101"/>
      <c r="B21" s="101"/>
      <c r="C21" s="30"/>
      <c r="D21" s="99"/>
      <c r="F21" s="108"/>
      <c r="H21" s="96">
        <f t="shared" si="11"/>
        <v>0</v>
      </c>
      <c r="I21" s="110" t="str">
        <f t="shared" si="12"/>
        <v/>
      </c>
      <c r="J21" s="27"/>
      <c r="K21" s="27"/>
      <c r="L21" s="27"/>
      <c r="M21" s="27"/>
      <c r="N21" s="26">
        <f t="shared" si="13"/>
        <v>0</v>
      </c>
      <c r="O21" s="27"/>
      <c r="P21" s="27"/>
      <c r="Q21" s="107"/>
      <c r="S21" s="24">
        <v>1.38888888888888E-2</v>
      </c>
      <c r="T21" s="149">
        <f t="shared" si="14"/>
        <v>1</v>
      </c>
      <c r="U21" s="149">
        <f t="shared" si="15"/>
        <v>1</v>
      </c>
      <c r="V21" s="149">
        <f t="shared" si="16"/>
        <v>1</v>
      </c>
      <c r="W21" s="149">
        <f t="shared" si="17"/>
        <v>1</v>
      </c>
      <c r="X21" s="149">
        <f t="shared" si="18"/>
        <v>1</v>
      </c>
      <c r="Y21" s="77" t="str">
        <f t="shared" si="19"/>
        <v>0</v>
      </c>
      <c r="Z21" s="77" t="str">
        <f t="shared" si="20"/>
        <v>0</v>
      </c>
    </row>
    <row r="22" spans="1:26" x14ac:dyDescent="0.2">
      <c r="F22" s="108"/>
      <c r="G22" s="108"/>
      <c r="H22" s="96">
        <f t="shared" si="11"/>
        <v>0</v>
      </c>
      <c r="I22" s="110" t="str">
        <f t="shared" si="12"/>
        <v/>
      </c>
      <c r="J22" s="27"/>
      <c r="K22" s="27"/>
      <c r="L22" s="27"/>
      <c r="M22" s="27"/>
      <c r="N22" s="26">
        <f t="shared" si="13"/>
        <v>0</v>
      </c>
      <c r="O22" s="27"/>
      <c r="P22" s="27"/>
      <c r="Q22" s="107"/>
      <c r="S22" s="24">
        <v>1.4583333333333301E-2</v>
      </c>
      <c r="T22" s="149">
        <f t="shared" si="14"/>
        <v>1</v>
      </c>
      <c r="U22" s="149">
        <f t="shared" si="15"/>
        <v>1</v>
      </c>
      <c r="V22" s="149">
        <f t="shared" si="16"/>
        <v>1</v>
      </c>
      <c r="W22" s="149">
        <f t="shared" si="17"/>
        <v>1</v>
      </c>
      <c r="X22" s="149">
        <f t="shared" si="18"/>
        <v>1</v>
      </c>
      <c r="Y22" s="77" t="str">
        <f t="shared" si="19"/>
        <v>0</v>
      </c>
      <c r="Z22" s="77" t="str">
        <f t="shared" si="20"/>
        <v>0</v>
      </c>
    </row>
    <row r="23" spans="1:26" x14ac:dyDescent="0.2">
      <c r="A23" s="30"/>
      <c r="B23" s="30"/>
      <c r="C23" s="30"/>
      <c r="H23" s="96">
        <f t="shared" si="11"/>
        <v>0</v>
      </c>
      <c r="I23" s="110" t="str">
        <f t="shared" si="12"/>
        <v/>
      </c>
      <c r="J23" s="27"/>
      <c r="K23" s="27"/>
      <c r="L23" s="27"/>
      <c r="M23" s="27"/>
      <c r="N23" s="26">
        <f t="shared" si="13"/>
        <v>0</v>
      </c>
      <c r="O23" s="27"/>
      <c r="S23" s="24">
        <v>1.5277777777777699E-2</v>
      </c>
      <c r="T23" s="149">
        <f t="shared" si="14"/>
        <v>1</v>
      </c>
      <c r="U23" s="149">
        <f t="shared" si="15"/>
        <v>1</v>
      </c>
      <c r="V23" s="149">
        <f t="shared" si="16"/>
        <v>1</v>
      </c>
      <c r="W23" s="149">
        <f t="shared" si="17"/>
        <v>1</v>
      </c>
      <c r="X23" s="149">
        <f t="shared" si="18"/>
        <v>1</v>
      </c>
      <c r="Y23" s="77" t="str">
        <f t="shared" si="19"/>
        <v>0</v>
      </c>
      <c r="Z23" s="77" t="str">
        <f t="shared" si="20"/>
        <v>0</v>
      </c>
    </row>
    <row r="24" spans="1:26" x14ac:dyDescent="0.2">
      <c r="A24" s="30"/>
      <c r="B24" s="30"/>
      <c r="C24" s="30"/>
      <c r="G24" s="148"/>
      <c r="H24" s="96">
        <f t="shared" si="11"/>
        <v>0</v>
      </c>
      <c r="I24" s="110" t="str">
        <f t="shared" si="12"/>
        <v/>
      </c>
      <c r="J24" s="27"/>
      <c r="K24" s="27"/>
      <c r="L24" s="27"/>
      <c r="M24" s="27"/>
      <c r="N24" s="26">
        <f t="shared" si="13"/>
        <v>0</v>
      </c>
      <c r="O24" s="27"/>
      <c r="S24" s="24">
        <v>1.59722222222222E-2</v>
      </c>
      <c r="T24" s="149">
        <f t="shared" si="14"/>
        <v>1</v>
      </c>
      <c r="U24" s="149">
        <f t="shared" si="15"/>
        <v>1</v>
      </c>
      <c r="V24" s="149">
        <f t="shared" si="16"/>
        <v>1</v>
      </c>
      <c r="W24" s="149">
        <f t="shared" si="17"/>
        <v>1</v>
      </c>
      <c r="X24" s="149">
        <f t="shared" si="18"/>
        <v>1</v>
      </c>
      <c r="Y24" s="77" t="str">
        <f t="shared" si="19"/>
        <v>0</v>
      </c>
      <c r="Z24" s="77" t="str">
        <f t="shared" si="20"/>
        <v>0</v>
      </c>
    </row>
    <row r="25" spans="1:26" x14ac:dyDescent="0.2">
      <c r="H25" s="96">
        <f t="shared" si="11"/>
        <v>0</v>
      </c>
      <c r="I25" s="110" t="str">
        <f t="shared" si="12"/>
        <v/>
      </c>
      <c r="J25" s="27"/>
      <c r="K25" s="27"/>
      <c r="L25" s="27"/>
      <c r="M25" s="27"/>
      <c r="N25" s="26">
        <f t="shared" si="13"/>
        <v>0</v>
      </c>
      <c r="O25" s="27"/>
      <c r="S25" s="24">
        <v>1.6666666666666601E-2</v>
      </c>
      <c r="T25" s="149">
        <f t="shared" si="14"/>
        <v>1</v>
      </c>
      <c r="U25" s="149">
        <f t="shared" si="15"/>
        <v>1</v>
      </c>
      <c r="V25" s="149">
        <f t="shared" si="16"/>
        <v>1</v>
      </c>
      <c r="W25" s="149">
        <f t="shared" si="17"/>
        <v>1</v>
      </c>
      <c r="X25" s="149">
        <f t="shared" si="18"/>
        <v>1</v>
      </c>
      <c r="Y25" s="77" t="str">
        <f t="shared" si="19"/>
        <v>0</v>
      </c>
      <c r="Z25" s="77" t="str">
        <f t="shared" si="20"/>
        <v>0</v>
      </c>
    </row>
    <row r="26" spans="1:26" x14ac:dyDescent="0.2">
      <c r="A26" s="30"/>
      <c r="B26" s="30"/>
      <c r="C26" s="30"/>
      <c r="F26" s="147"/>
      <c r="H26" s="96">
        <f t="shared" si="11"/>
        <v>0</v>
      </c>
      <c r="I26" s="110" t="str">
        <f t="shared" si="12"/>
        <v/>
      </c>
      <c r="J26" s="27"/>
      <c r="K26" s="27"/>
      <c r="L26" s="27"/>
      <c r="M26" s="27"/>
      <c r="N26" s="26">
        <f t="shared" si="13"/>
        <v>0</v>
      </c>
      <c r="O26" s="27"/>
      <c r="S26" s="24">
        <v>1.7361111111111101E-2</v>
      </c>
      <c r="T26" s="149">
        <f t="shared" si="14"/>
        <v>1</v>
      </c>
      <c r="U26" s="149">
        <f t="shared" si="15"/>
        <v>1</v>
      </c>
      <c r="V26" s="149">
        <f t="shared" si="16"/>
        <v>1</v>
      </c>
      <c r="W26" s="149">
        <f t="shared" si="17"/>
        <v>1</v>
      </c>
      <c r="X26" s="149">
        <f t="shared" si="18"/>
        <v>1</v>
      </c>
      <c r="Y26" s="77" t="str">
        <f t="shared" si="19"/>
        <v>0</v>
      </c>
      <c r="Z26" s="77" t="str">
        <f t="shared" si="20"/>
        <v>0</v>
      </c>
    </row>
    <row r="27" spans="1:26" x14ac:dyDescent="0.2">
      <c r="A27" s="30"/>
      <c r="B27" s="30"/>
      <c r="C27" s="30"/>
      <c r="D27" s="99"/>
      <c r="F27" s="108"/>
      <c r="G27" s="108"/>
      <c r="H27" s="96">
        <f t="shared" si="11"/>
        <v>0</v>
      </c>
      <c r="I27" s="110" t="str">
        <f t="shared" si="12"/>
        <v/>
      </c>
      <c r="J27" s="27"/>
      <c r="K27" s="27"/>
      <c r="L27" s="27"/>
      <c r="M27" s="27"/>
      <c r="N27" s="26">
        <f t="shared" si="13"/>
        <v>0</v>
      </c>
      <c r="O27" s="27"/>
      <c r="S27" s="24">
        <v>1.8055555555555498E-2</v>
      </c>
      <c r="T27" s="149">
        <f t="shared" si="14"/>
        <v>1</v>
      </c>
      <c r="U27" s="149">
        <f t="shared" si="15"/>
        <v>1</v>
      </c>
      <c r="V27" s="149">
        <f t="shared" si="16"/>
        <v>1</v>
      </c>
      <c r="W27" s="149">
        <f t="shared" si="17"/>
        <v>1</v>
      </c>
      <c r="X27" s="149">
        <f t="shared" si="18"/>
        <v>1</v>
      </c>
      <c r="Y27" s="77" t="str">
        <f t="shared" si="19"/>
        <v>0</v>
      </c>
      <c r="Z27" s="77" t="str">
        <f t="shared" si="20"/>
        <v>0</v>
      </c>
    </row>
    <row r="28" spans="1:26" x14ac:dyDescent="0.2">
      <c r="A28" s="30"/>
      <c r="B28" s="30"/>
      <c r="C28" s="30"/>
      <c r="F28" s="108"/>
      <c r="G28" s="108"/>
      <c r="H28" s="96">
        <f t="shared" si="11"/>
        <v>0</v>
      </c>
      <c r="I28" s="110" t="str">
        <f t="shared" si="12"/>
        <v/>
      </c>
      <c r="J28" s="27"/>
      <c r="K28" s="27"/>
      <c r="L28" s="27"/>
      <c r="M28" s="27"/>
      <c r="N28" s="26">
        <f t="shared" si="13"/>
        <v>0</v>
      </c>
      <c r="O28" s="27"/>
      <c r="S28" s="24">
        <v>1.8749999999999999E-2</v>
      </c>
      <c r="T28" s="149">
        <f t="shared" si="14"/>
        <v>1</v>
      </c>
      <c r="U28" s="149">
        <f t="shared" si="15"/>
        <v>1</v>
      </c>
      <c r="V28" s="149">
        <f t="shared" si="16"/>
        <v>1</v>
      </c>
      <c r="W28" s="149">
        <f t="shared" si="17"/>
        <v>1</v>
      </c>
      <c r="X28" s="149">
        <f t="shared" si="18"/>
        <v>1</v>
      </c>
      <c r="Y28" s="77" t="str">
        <f t="shared" si="19"/>
        <v>0</v>
      </c>
      <c r="Z28" s="77" t="str">
        <f t="shared" si="20"/>
        <v>0</v>
      </c>
    </row>
    <row r="29" spans="1:26" x14ac:dyDescent="0.2">
      <c r="A29" s="30"/>
      <c r="B29" s="30"/>
      <c r="C29" s="30"/>
      <c r="H29" s="96">
        <f t="shared" si="11"/>
        <v>0</v>
      </c>
      <c r="I29" s="110" t="str">
        <f t="shared" si="12"/>
        <v/>
      </c>
      <c r="J29" s="27"/>
      <c r="K29" s="27"/>
      <c r="L29" s="27"/>
      <c r="M29" s="27"/>
      <c r="N29" s="26">
        <f t="shared" si="13"/>
        <v>0</v>
      </c>
      <c r="O29" s="27"/>
      <c r="S29" s="24">
        <v>1.94444444444444E-2</v>
      </c>
      <c r="T29" s="149">
        <f t="shared" si="14"/>
        <v>1</v>
      </c>
      <c r="U29" s="149">
        <f t="shared" si="15"/>
        <v>1</v>
      </c>
      <c r="V29" s="149">
        <f t="shared" si="16"/>
        <v>1</v>
      </c>
      <c r="W29" s="149">
        <f t="shared" si="17"/>
        <v>1</v>
      </c>
      <c r="X29" s="149">
        <f t="shared" si="18"/>
        <v>1</v>
      </c>
      <c r="Y29" s="77" t="str">
        <f t="shared" si="19"/>
        <v>0</v>
      </c>
      <c r="Z29" s="77" t="str">
        <f t="shared" si="20"/>
        <v>0</v>
      </c>
    </row>
    <row r="30" spans="1:26" x14ac:dyDescent="0.2">
      <c r="A30" s="30"/>
      <c r="B30" s="30"/>
      <c r="C30" s="30"/>
      <c r="F30" s="108"/>
      <c r="G30" s="108"/>
      <c r="H30" s="96">
        <f t="shared" si="11"/>
        <v>0</v>
      </c>
      <c r="I30" s="110" t="str">
        <f t="shared" si="12"/>
        <v/>
      </c>
      <c r="J30" s="27"/>
      <c r="K30" s="27"/>
      <c r="L30" s="27"/>
      <c r="M30" s="27"/>
      <c r="N30" s="26">
        <f t="shared" si="13"/>
        <v>0</v>
      </c>
      <c r="O30" s="27"/>
      <c r="S30" s="24">
        <v>2.01388888888888E-2</v>
      </c>
      <c r="T30" s="149">
        <f t="shared" si="14"/>
        <v>1</v>
      </c>
      <c r="U30" s="149">
        <f t="shared" si="15"/>
        <v>1</v>
      </c>
      <c r="V30" s="149">
        <f t="shared" si="16"/>
        <v>1</v>
      </c>
      <c r="W30" s="149">
        <f t="shared" si="17"/>
        <v>1</v>
      </c>
      <c r="X30" s="149">
        <f t="shared" si="18"/>
        <v>1</v>
      </c>
      <c r="Y30" s="77" t="str">
        <f t="shared" si="19"/>
        <v>0</v>
      </c>
      <c r="Z30" s="77" t="str">
        <f t="shared" si="20"/>
        <v>0</v>
      </c>
    </row>
    <row r="31" spans="1:26" x14ac:dyDescent="0.2">
      <c r="A31" s="30"/>
      <c r="B31" s="30"/>
      <c r="C31" s="30"/>
      <c r="H31" s="96">
        <f t="shared" si="11"/>
        <v>0</v>
      </c>
      <c r="I31" s="110" t="str">
        <f t="shared" si="12"/>
        <v/>
      </c>
      <c r="J31" s="27"/>
      <c r="K31" s="27"/>
      <c r="L31" s="27"/>
      <c r="M31" s="27"/>
      <c r="N31" s="26">
        <f t="shared" si="13"/>
        <v>0</v>
      </c>
      <c r="O31" s="27"/>
      <c r="S31" s="24">
        <v>2.0833333333333301E-2</v>
      </c>
      <c r="T31" s="149">
        <f t="shared" si="14"/>
        <v>1</v>
      </c>
      <c r="U31" s="149">
        <f t="shared" si="15"/>
        <v>1</v>
      </c>
      <c r="V31" s="149">
        <f t="shared" si="16"/>
        <v>1</v>
      </c>
      <c r="W31" s="149">
        <f t="shared" si="17"/>
        <v>1</v>
      </c>
      <c r="X31" s="149">
        <f t="shared" si="18"/>
        <v>1</v>
      </c>
      <c r="Y31" s="77" t="str">
        <f t="shared" si="19"/>
        <v>0</v>
      </c>
      <c r="Z31" s="77" t="str">
        <f t="shared" si="20"/>
        <v>0</v>
      </c>
    </row>
    <row r="32" spans="1:26" x14ac:dyDescent="0.2">
      <c r="H32" s="96">
        <f t="shared" si="11"/>
        <v>0</v>
      </c>
      <c r="I32" s="110" t="str">
        <f t="shared" si="12"/>
        <v/>
      </c>
      <c r="J32" s="27"/>
      <c r="K32" s="27"/>
      <c r="L32" s="27"/>
      <c r="M32" s="27"/>
      <c r="N32" s="26">
        <f t="shared" si="13"/>
        <v>0</v>
      </c>
      <c r="O32" s="27"/>
      <c r="S32" s="24">
        <v>2.1527777777777701E-2</v>
      </c>
      <c r="T32" s="149">
        <f t="shared" si="14"/>
        <v>1</v>
      </c>
      <c r="U32" s="149">
        <f t="shared" si="15"/>
        <v>1</v>
      </c>
      <c r="V32" s="149">
        <f t="shared" si="16"/>
        <v>1</v>
      </c>
      <c r="W32" s="149">
        <f t="shared" si="17"/>
        <v>1</v>
      </c>
      <c r="X32" s="149">
        <f t="shared" si="18"/>
        <v>1</v>
      </c>
      <c r="Y32" s="77" t="str">
        <f t="shared" si="19"/>
        <v>0</v>
      </c>
      <c r="Z32" s="77" t="str">
        <f t="shared" si="20"/>
        <v>0</v>
      </c>
    </row>
    <row r="33" spans="1:26" x14ac:dyDescent="0.2">
      <c r="A33" s="30"/>
      <c r="B33" s="30"/>
      <c r="C33" s="23"/>
      <c r="F33" s="120"/>
      <c r="G33" s="119"/>
      <c r="H33" s="96">
        <f t="shared" si="11"/>
        <v>0</v>
      </c>
      <c r="I33" s="110" t="str">
        <f t="shared" si="12"/>
        <v/>
      </c>
      <c r="J33" s="27"/>
      <c r="K33" s="27"/>
      <c r="L33" s="27"/>
      <c r="M33" s="27"/>
      <c r="N33" s="26">
        <f t="shared" si="13"/>
        <v>0</v>
      </c>
      <c r="O33" s="27"/>
      <c r="S33" s="24">
        <v>2.2222222222222199E-2</v>
      </c>
      <c r="T33" s="149">
        <f t="shared" si="14"/>
        <v>1</v>
      </c>
      <c r="U33" s="149">
        <f t="shared" si="15"/>
        <v>1</v>
      </c>
      <c r="V33" s="149">
        <f t="shared" si="16"/>
        <v>1</v>
      </c>
      <c r="W33" s="149">
        <f t="shared" si="17"/>
        <v>1</v>
      </c>
      <c r="X33" s="149">
        <f t="shared" si="18"/>
        <v>1</v>
      </c>
      <c r="Y33" s="77" t="str">
        <f t="shared" si="19"/>
        <v>0</v>
      </c>
      <c r="Z33" s="77" t="str">
        <f t="shared" si="20"/>
        <v>0</v>
      </c>
    </row>
    <row r="34" spans="1:26" x14ac:dyDescent="0.2">
      <c r="H34" s="96">
        <f t="shared" si="11"/>
        <v>0</v>
      </c>
      <c r="I34" s="110" t="str">
        <f t="shared" si="12"/>
        <v/>
      </c>
      <c r="J34" s="27"/>
      <c r="K34" s="27"/>
      <c r="L34" s="27"/>
      <c r="M34" s="27"/>
      <c r="N34" s="26">
        <f t="shared" si="13"/>
        <v>0</v>
      </c>
      <c r="O34" s="27"/>
      <c r="S34" s="24">
        <v>2.2916666666666599E-2</v>
      </c>
      <c r="T34" s="149">
        <f t="shared" si="14"/>
        <v>1</v>
      </c>
      <c r="U34" s="149">
        <f t="shared" si="15"/>
        <v>1</v>
      </c>
      <c r="V34" s="149">
        <f t="shared" si="16"/>
        <v>1</v>
      </c>
      <c r="W34" s="149">
        <f t="shared" si="17"/>
        <v>1</v>
      </c>
      <c r="X34" s="149">
        <f t="shared" si="18"/>
        <v>1</v>
      </c>
      <c r="Y34" s="77" t="str">
        <f t="shared" si="19"/>
        <v>0</v>
      </c>
      <c r="Z34" s="77" t="str">
        <f t="shared" si="20"/>
        <v>0</v>
      </c>
    </row>
    <row r="35" spans="1:26" x14ac:dyDescent="0.2">
      <c r="H35" s="96">
        <f t="shared" si="11"/>
        <v>0</v>
      </c>
      <c r="I35" s="110" t="str">
        <f t="shared" si="12"/>
        <v/>
      </c>
      <c r="J35" s="27"/>
      <c r="K35" s="27"/>
      <c r="L35" s="27"/>
      <c r="M35" s="27"/>
      <c r="N35" s="26">
        <f t="shared" si="13"/>
        <v>0</v>
      </c>
      <c r="O35" s="27"/>
      <c r="S35" s="24">
        <v>2.36111111111111E-2</v>
      </c>
      <c r="T35" s="149">
        <f t="shared" si="14"/>
        <v>1</v>
      </c>
      <c r="U35" s="149">
        <f t="shared" si="15"/>
        <v>1</v>
      </c>
      <c r="V35" s="149">
        <f t="shared" si="16"/>
        <v>1</v>
      </c>
      <c r="W35" s="149">
        <f t="shared" si="17"/>
        <v>1</v>
      </c>
      <c r="X35" s="149">
        <f t="shared" si="18"/>
        <v>1</v>
      </c>
      <c r="Y35" s="77" t="str">
        <f t="shared" si="19"/>
        <v>0</v>
      </c>
      <c r="Z35" s="77" t="str">
        <f t="shared" si="20"/>
        <v>0</v>
      </c>
    </row>
    <row r="36" spans="1:26" x14ac:dyDescent="0.2">
      <c r="A36" s="30"/>
      <c r="B36" s="30"/>
      <c r="C36" s="30"/>
      <c r="F36" s="148"/>
      <c r="G36" s="148"/>
      <c r="H36" s="96">
        <f t="shared" si="11"/>
        <v>0</v>
      </c>
      <c r="I36" s="110" t="str">
        <f t="shared" si="12"/>
        <v/>
      </c>
      <c r="J36" s="27"/>
      <c r="K36" s="27"/>
      <c r="L36" s="27"/>
      <c r="M36" s="27"/>
      <c r="N36" s="26">
        <f t="shared" si="13"/>
        <v>0</v>
      </c>
      <c r="O36" s="27"/>
      <c r="S36" s="24">
        <v>2.43055555555555E-2</v>
      </c>
      <c r="T36" s="149">
        <f t="shared" si="14"/>
        <v>1</v>
      </c>
      <c r="U36" s="149">
        <f t="shared" si="15"/>
        <v>1</v>
      </c>
      <c r="V36" s="149">
        <f t="shared" si="16"/>
        <v>1</v>
      </c>
      <c r="W36" s="149">
        <f t="shared" si="17"/>
        <v>1</v>
      </c>
      <c r="X36" s="149">
        <f t="shared" si="18"/>
        <v>1</v>
      </c>
      <c r="Y36" s="77" t="str">
        <f t="shared" si="19"/>
        <v>0</v>
      </c>
      <c r="Z36" s="77" t="str">
        <f t="shared" si="20"/>
        <v>0</v>
      </c>
    </row>
    <row r="37" spans="1:26" x14ac:dyDescent="0.2">
      <c r="H37" s="96">
        <f t="shared" si="11"/>
        <v>0</v>
      </c>
      <c r="I37" s="110" t="str">
        <f t="shared" si="12"/>
        <v/>
      </c>
      <c r="J37" s="27"/>
      <c r="K37" s="27"/>
      <c r="L37" s="27"/>
      <c r="M37" s="27"/>
      <c r="N37" s="26">
        <f t="shared" si="13"/>
        <v>0</v>
      </c>
      <c r="O37" s="27"/>
      <c r="S37" s="24">
        <v>2.5000000000000001E-2</v>
      </c>
      <c r="T37" s="149">
        <f t="shared" si="14"/>
        <v>1</v>
      </c>
      <c r="U37" s="149">
        <f t="shared" si="15"/>
        <v>1</v>
      </c>
      <c r="V37" s="149">
        <f t="shared" si="16"/>
        <v>1</v>
      </c>
      <c r="W37" s="149">
        <f t="shared" si="17"/>
        <v>1</v>
      </c>
      <c r="X37" s="149">
        <f t="shared" si="18"/>
        <v>1</v>
      </c>
      <c r="Y37" s="77" t="str">
        <f t="shared" si="19"/>
        <v>0</v>
      </c>
      <c r="Z37" s="77" t="str">
        <f t="shared" si="20"/>
        <v>0</v>
      </c>
    </row>
    <row r="38" spans="1:26" x14ac:dyDescent="0.2">
      <c r="A38" s="30"/>
      <c r="B38" s="30"/>
      <c r="C38" s="30"/>
      <c r="F38" s="108"/>
      <c r="G38" s="108"/>
      <c r="H38" s="96">
        <f t="shared" si="11"/>
        <v>0</v>
      </c>
      <c r="I38" s="110" t="str">
        <f t="shared" si="12"/>
        <v/>
      </c>
      <c r="J38" s="27"/>
      <c r="K38" s="27"/>
      <c r="L38" s="27"/>
      <c r="M38" s="27"/>
      <c r="N38" s="26">
        <f t="shared" si="13"/>
        <v>0</v>
      </c>
      <c r="O38" s="27"/>
      <c r="S38" s="24">
        <v>2.5694444444444402E-2</v>
      </c>
      <c r="T38" s="149">
        <f t="shared" si="14"/>
        <v>1</v>
      </c>
      <c r="U38" s="149">
        <f t="shared" si="15"/>
        <v>1</v>
      </c>
      <c r="V38" s="149">
        <f t="shared" si="16"/>
        <v>1</v>
      </c>
      <c r="W38" s="149">
        <f t="shared" si="17"/>
        <v>1</v>
      </c>
      <c r="X38" s="149">
        <f t="shared" si="18"/>
        <v>1</v>
      </c>
      <c r="Y38" s="77" t="str">
        <f t="shared" si="19"/>
        <v>0</v>
      </c>
      <c r="Z38" s="77" t="str">
        <f t="shared" si="20"/>
        <v>0</v>
      </c>
    </row>
    <row r="39" spans="1:26" x14ac:dyDescent="0.2">
      <c r="A39" s="30"/>
      <c r="B39" s="30"/>
      <c r="C39" s="30"/>
      <c r="F39" s="108"/>
      <c r="G39" s="108"/>
      <c r="H39" s="96">
        <f t="shared" si="11"/>
        <v>0</v>
      </c>
      <c r="I39" s="110" t="str">
        <f t="shared" si="12"/>
        <v/>
      </c>
      <c r="J39" s="27"/>
      <c r="K39" s="27"/>
      <c r="L39" s="27"/>
      <c r="M39" s="27"/>
      <c r="N39" s="26">
        <f t="shared" si="13"/>
        <v>0</v>
      </c>
      <c r="O39" s="27"/>
      <c r="S39" s="24">
        <v>2.6388888888888799E-2</v>
      </c>
      <c r="T39" s="149">
        <f t="shared" si="14"/>
        <v>1</v>
      </c>
      <c r="U39" s="149">
        <f t="shared" si="15"/>
        <v>1</v>
      </c>
      <c r="V39" s="149">
        <f t="shared" si="16"/>
        <v>1</v>
      </c>
      <c r="W39" s="149">
        <f t="shared" si="17"/>
        <v>1</v>
      </c>
      <c r="X39" s="149">
        <f t="shared" si="18"/>
        <v>1</v>
      </c>
      <c r="Y39" s="77" t="str">
        <f t="shared" si="19"/>
        <v>0</v>
      </c>
      <c r="Z39" s="77" t="str">
        <f t="shared" si="20"/>
        <v>0</v>
      </c>
    </row>
    <row r="40" spans="1:26" x14ac:dyDescent="0.2">
      <c r="H40" s="96">
        <f t="shared" si="11"/>
        <v>0</v>
      </c>
      <c r="I40" s="110" t="str">
        <f t="shared" si="12"/>
        <v/>
      </c>
      <c r="J40" s="27"/>
      <c r="K40" s="27"/>
      <c r="L40" s="27"/>
      <c r="M40" s="27"/>
      <c r="N40" s="26">
        <f t="shared" si="13"/>
        <v>0</v>
      </c>
      <c r="O40" s="27"/>
      <c r="S40" s="24">
        <v>2.70833333333333E-2</v>
      </c>
      <c r="T40" s="149">
        <f t="shared" si="14"/>
        <v>1</v>
      </c>
      <c r="U40" s="149">
        <f t="shared" si="15"/>
        <v>1</v>
      </c>
      <c r="V40" s="149">
        <f t="shared" si="16"/>
        <v>1</v>
      </c>
      <c r="W40" s="149">
        <f t="shared" si="17"/>
        <v>1</v>
      </c>
      <c r="X40" s="149">
        <f t="shared" si="18"/>
        <v>1</v>
      </c>
      <c r="Y40" s="77" t="str">
        <f t="shared" si="19"/>
        <v>0</v>
      </c>
      <c r="Z40" s="77" t="str">
        <f t="shared" si="20"/>
        <v>0</v>
      </c>
    </row>
    <row r="41" spans="1:26" x14ac:dyDescent="0.2">
      <c r="H41" s="96">
        <f t="shared" si="11"/>
        <v>0</v>
      </c>
      <c r="I41" s="110" t="str">
        <f t="shared" si="12"/>
        <v/>
      </c>
      <c r="J41" s="74"/>
      <c r="K41" s="74"/>
      <c r="L41" s="74"/>
      <c r="M41" s="74"/>
      <c r="N41" s="26">
        <f>IF(C41=0,0,(H41-C41))</f>
        <v>0</v>
      </c>
      <c r="O41" s="74"/>
      <c r="P41" s="127"/>
      <c r="Q41" s="51"/>
      <c r="R41" s="129"/>
      <c r="S41" s="75">
        <v>2.77777777777777E-2</v>
      </c>
      <c r="T41" s="149">
        <f t="shared" si="14"/>
        <v>1</v>
      </c>
      <c r="U41" s="149">
        <f t="shared" si="15"/>
        <v>1</v>
      </c>
      <c r="V41" s="149">
        <f t="shared" si="16"/>
        <v>1</v>
      </c>
      <c r="W41" s="149">
        <f t="shared" si="17"/>
        <v>1</v>
      </c>
      <c r="X41" s="149">
        <f t="shared" si="18"/>
        <v>1</v>
      </c>
      <c r="Y41" s="77" t="str">
        <f t="shared" si="19"/>
        <v>0</v>
      </c>
      <c r="Z41" s="78" t="str">
        <f>CONCATENATE(G41,N41)</f>
        <v>0</v>
      </c>
    </row>
    <row r="42" spans="1:26" x14ac:dyDescent="0.2">
      <c r="A42" s="101"/>
      <c r="B42" s="101"/>
      <c r="C42" s="23"/>
      <c r="D42" s="99"/>
      <c r="F42"/>
      <c r="G42"/>
    </row>
    <row r="43" spans="1:26" x14ac:dyDescent="0.2">
      <c r="A43" s="30"/>
      <c r="B43" s="30"/>
      <c r="C43" s="30"/>
    </row>
    <row r="44" spans="1:26" x14ac:dyDescent="0.2">
      <c r="A44" s="30"/>
      <c r="B44" s="30"/>
      <c r="C44" s="30"/>
      <c r="G44" s="108"/>
    </row>
    <row r="46" spans="1:26" x14ac:dyDescent="0.2">
      <c r="A46" s="30"/>
      <c r="B46" s="30"/>
      <c r="C46" s="30"/>
    </row>
    <row r="47" spans="1:26" x14ac:dyDescent="0.2">
      <c r="A47" s="30"/>
      <c r="B47" s="30"/>
      <c r="C47" s="30"/>
    </row>
    <row r="48" spans="1:26" x14ac:dyDescent="0.2">
      <c r="A48" s="30"/>
      <c r="B48" s="30"/>
      <c r="C48" s="30"/>
    </row>
    <row r="49" spans="1:7" x14ac:dyDescent="0.2">
      <c r="A49" s="30"/>
      <c r="B49" s="30"/>
      <c r="C49" s="30"/>
      <c r="G49" s="147"/>
    </row>
    <row r="50" spans="1:7" x14ac:dyDescent="0.2">
      <c r="A50" s="30"/>
      <c r="B50" s="30"/>
      <c r="C50" s="23"/>
      <c r="G50" s="147"/>
    </row>
    <row r="53" spans="1:7" x14ac:dyDescent="0.2">
      <c r="A53" s="30"/>
      <c r="B53" s="30"/>
      <c r="C53" s="30"/>
      <c r="F53" s="148"/>
      <c r="G53" s="148"/>
    </row>
    <row r="54" spans="1:7" x14ac:dyDescent="0.2">
      <c r="A54" s="30"/>
      <c r="B54" s="30"/>
      <c r="C54" s="30"/>
    </row>
    <row r="55" spans="1:7" x14ac:dyDescent="0.2">
      <c r="A55" s="30"/>
      <c r="B55" s="30"/>
      <c r="C55" s="30"/>
      <c r="G55"/>
    </row>
    <row r="56" spans="1:7" x14ac:dyDescent="0.2">
      <c r="A56" s="30"/>
      <c r="B56" s="30"/>
      <c r="C56" s="30"/>
      <c r="F56" s="147"/>
    </row>
    <row r="58" spans="1:7" x14ac:dyDescent="0.2">
      <c r="A58" s="30"/>
      <c r="B58" s="30"/>
      <c r="C58" s="30"/>
    </row>
    <row r="59" spans="1:7" x14ac:dyDescent="0.2">
      <c r="A59" s="30"/>
      <c r="B59" s="30"/>
      <c r="C59" s="23"/>
      <c r="F59" s="119"/>
      <c r="G59" s="119"/>
    </row>
    <row r="61" spans="1:7" x14ac:dyDescent="0.2">
      <c r="A61" s="30"/>
      <c r="B61" s="30"/>
      <c r="C61" s="23"/>
      <c r="F61"/>
    </row>
    <row r="62" spans="1:7" x14ac:dyDescent="0.2">
      <c r="A62" s="30"/>
      <c r="B62" s="30"/>
      <c r="C62" s="23"/>
      <c r="F62" s="148"/>
      <c r="G62" s="148"/>
    </row>
    <row r="64" spans="1:7" x14ac:dyDescent="0.2">
      <c r="A64" s="30"/>
      <c r="B64" s="30"/>
      <c r="C64" s="23"/>
      <c r="F64" s="119"/>
      <c r="G64" s="119"/>
    </row>
    <row r="65" spans="1:7" x14ac:dyDescent="0.2">
      <c r="A65" s="30"/>
      <c r="B65" s="30"/>
      <c r="C65" s="23"/>
    </row>
    <row r="67" spans="1:7" x14ac:dyDescent="0.2">
      <c r="A67" s="30"/>
      <c r="B67" s="30"/>
      <c r="C67" s="30"/>
      <c r="G67" s="150"/>
    </row>
    <row r="68" spans="1:7" x14ac:dyDescent="0.2">
      <c r="A68" s="30"/>
      <c r="B68" s="30"/>
      <c r="C68" s="30"/>
    </row>
    <row r="69" spans="1:7" x14ac:dyDescent="0.2">
      <c r="A69" s="30"/>
      <c r="B69" s="30"/>
      <c r="C69" s="23"/>
      <c r="F69" s="119"/>
      <c r="G69" s="119"/>
    </row>
    <row r="71" spans="1:7" x14ac:dyDescent="0.2">
      <c r="A71" s="30"/>
      <c r="B71" s="30"/>
      <c r="C71" s="30"/>
    </row>
    <row r="73" spans="1:7" x14ac:dyDescent="0.2">
      <c r="A73" s="30"/>
      <c r="B73" s="30"/>
      <c r="C73" s="23"/>
      <c r="D73" s="99"/>
      <c r="F73" s="108"/>
      <c r="G73" s="108"/>
    </row>
    <row r="76" spans="1:7" x14ac:dyDescent="0.2">
      <c r="A76" s="30"/>
      <c r="B76" s="30"/>
      <c r="C76" s="23"/>
    </row>
    <row r="78" spans="1:7" ht="15" x14ac:dyDescent="0.25">
      <c r="A78" s="30"/>
      <c r="B78" s="30"/>
      <c r="C78" s="23"/>
      <c r="F78" s="153"/>
      <c r="G78" s="148"/>
    </row>
    <row r="80" spans="1:7" x14ac:dyDescent="0.2">
      <c r="A80" s="30"/>
      <c r="B80" s="30"/>
      <c r="C80" s="30"/>
    </row>
    <row r="81" spans="1:7" x14ac:dyDescent="0.2">
      <c r="A81" s="30"/>
      <c r="B81" s="30"/>
      <c r="C81" s="30"/>
    </row>
    <row r="83" spans="1:7" x14ac:dyDescent="0.2">
      <c r="A83" s="30"/>
      <c r="B83" s="30"/>
      <c r="C83" s="30"/>
    </row>
    <row r="84" spans="1:7" x14ac:dyDescent="0.2">
      <c r="A84" s="30"/>
      <c r="B84" s="30"/>
      <c r="C84" s="30"/>
    </row>
    <row r="86" spans="1:7" x14ac:dyDescent="0.2">
      <c r="A86" s="30"/>
      <c r="B86" s="30"/>
      <c r="C86" s="30"/>
    </row>
    <row r="87" spans="1:7" x14ac:dyDescent="0.2">
      <c r="A87" s="30"/>
      <c r="B87" s="30"/>
      <c r="C87" s="30"/>
    </row>
    <row r="88" spans="1:7" x14ac:dyDescent="0.2">
      <c r="A88" s="30"/>
      <c r="B88" s="30"/>
      <c r="C88" s="30"/>
      <c r="F88" s="147"/>
    </row>
    <row r="89" spans="1:7" x14ac:dyDescent="0.2">
      <c r="A89" s="30"/>
      <c r="B89" s="30"/>
      <c r="C89" s="23"/>
      <c r="F89" s="119"/>
      <c r="G89" s="119"/>
    </row>
    <row r="90" spans="1:7" x14ac:dyDescent="0.2">
      <c r="A90" s="30"/>
      <c r="B90" s="30"/>
      <c r="C90" s="23"/>
      <c r="F90" s="119"/>
      <c r="G90" s="119"/>
    </row>
    <row r="93" spans="1:7" x14ac:dyDescent="0.2">
      <c r="A93" s="30"/>
      <c r="B93" s="30"/>
      <c r="C93" s="30"/>
    </row>
    <row r="94" spans="1:7" x14ac:dyDescent="0.2">
      <c r="A94" s="30"/>
      <c r="B94" s="30"/>
      <c r="C94" s="30"/>
      <c r="F94" s="148"/>
      <c r="G94" s="148"/>
    </row>
    <row r="97" spans="1:7" x14ac:dyDescent="0.2">
      <c r="A97" s="30"/>
      <c r="B97" s="30"/>
      <c r="C97" s="23"/>
      <c r="F97" s="119"/>
      <c r="G97" s="119"/>
    </row>
    <row r="102" spans="1:7" x14ac:dyDescent="0.2">
      <c r="A102" s="30"/>
      <c r="B102" s="30"/>
      <c r="C102" s="30"/>
    </row>
    <row r="105" spans="1:7" x14ac:dyDescent="0.2">
      <c r="A105" s="30"/>
      <c r="B105" s="30"/>
      <c r="C105" s="23"/>
    </row>
    <row r="106" spans="1:7" x14ac:dyDescent="0.2">
      <c r="A106" s="30"/>
      <c r="B106" s="30"/>
      <c r="C106" s="30"/>
    </row>
    <row r="107" spans="1:7" x14ac:dyDescent="0.2">
      <c r="A107" s="30"/>
      <c r="B107" s="30"/>
      <c r="C107" s="23"/>
    </row>
    <row r="109" spans="1:7" x14ac:dyDescent="0.2">
      <c r="A109" s="30"/>
      <c r="B109" s="30"/>
      <c r="C109" s="23"/>
      <c r="F109" s="119"/>
      <c r="G109" s="119"/>
    </row>
    <row r="110" spans="1:7" x14ac:dyDescent="0.2">
      <c r="A110" s="30"/>
      <c r="B110" s="30"/>
      <c r="C110" s="30"/>
    </row>
    <row r="111" spans="1:7" x14ac:dyDescent="0.2">
      <c r="A111" s="30"/>
      <c r="B111" s="30"/>
      <c r="C111" s="23"/>
      <c r="F111" s="119"/>
      <c r="G111" s="119"/>
    </row>
    <row r="117" spans="1:7" x14ac:dyDescent="0.2">
      <c r="A117" s="30"/>
      <c r="B117" s="30"/>
      <c r="C117" s="23"/>
      <c r="F117" s="119"/>
      <c r="G117" s="119"/>
    </row>
    <row r="119" spans="1:7" x14ac:dyDescent="0.2">
      <c r="G119" s="148"/>
    </row>
    <row r="120" spans="1:7" x14ac:dyDescent="0.2">
      <c r="A120" s="30"/>
      <c r="B120" s="30"/>
      <c r="C120" s="30"/>
      <c r="F120" s="148"/>
      <c r="G120" s="148"/>
    </row>
    <row r="121" spans="1:7" x14ac:dyDescent="0.2">
      <c r="A121" s="30"/>
      <c r="B121" s="30"/>
      <c r="C121" s="23"/>
      <c r="F121" s="147"/>
    </row>
    <row r="122" spans="1:7" x14ac:dyDescent="0.2">
      <c r="G122" s="108"/>
    </row>
    <row r="123" spans="1:7" x14ac:dyDescent="0.2">
      <c r="A123" s="30"/>
      <c r="B123" s="30"/>
      <c r="C123" s="30"/>
    </row>
    <row r="124" spans="1:7" x14ac:dyDescent="0.2">
      <c r="A124" s="30"/>
      <c r="B124" s="30"/>
      <c r="C124" s="30"/>
      <c r="F124"/>
      <c r="G124"/>
    </row>
    <row r="125" spans="1:7" x14ac:dyDescent="0.2">
      <c r="A125" s="30"/>
      <c r="B125" s="30"/>
      <c r="C125" s="30"/>
    </row>
    <row r="127" spans="1:7" x14ac:dyDescent="0.2">
      <c r="A127" s="30"/>
      <c r="B127" s="30"/>
      <c r="C127" s="23"/>
      <c r="F127" s="119"/>
      <c r="G127" s="119"/>
    </row>
    <row r="129" spans="1:7" x14ac:dyDescent="0.2">
      <c r="A129" s="30"/>
      <c r="B129" s="30"/>
      <c r="C129" s="23"/>
      <c r="F129" s="148"/>
      <c r="G129" s="148"/>
    </row>
    <row r="130" spans="1:7" x14ac:dyDescent="0.2">
      <c r="F130"/>
      <c r="G130"/>
    </row>
    <row r="132" spans="1:7" x14ac:dyDescent="0.2">
      <c r="A132" s="30"/>
      <c r="B132" s="30"/>
      <c r="C132" s="23"/>
    </row>
  </sheetData>
  <sortState ref="E2:E16">
    <sortCondition ref="E2"/>
  </sortState>
  <phoneticPr fontId="10" type="noConversion"/>
  <conditionalFormatting sqref="H2:H41">
    <cfRule type="expression" dxfId="254" priority="9" stopIfTrue="1">
      <formula>T2&gt;=2</formula>
    </cfRule>
  </conditionalFormatting>
  <conditionalFormatting sqref="J2:J41">
    <cfRule type="expression" dxfId="253" priority="11" stopIfTrue="1">
      <formula>U2&gt;=2</formula>
    </cfRule>
  </conditionalFormatting>
  <conditionalFormatting sqref="K2:K41">
    <cfRule type="expression" dxfId="252" priority="12" stopIfTrue="1">
      <formula>V2&gt;=2</formula>
    </cfRule>
  </conditionalFormatting>
  <conditionalFormatting sqref="L2:L41">
    <cfRule type="expression" dxfId="251" priority="13" stopIfTrue="1">
      <formula>W2&gt;=2</formula>
    </cfRule>
  </conditionalFormatting>
  <conditionalFormatting sqref="N2:N41">
    <cfRule type="expression" dxfId="250" priority="14" stopIfTrue="1">
      <formula>X2&gt;=2</formula>
    </cfRule>
  </conditionalFormatting>
  <conditionalFormatting sqref="C42:C45 C50:C57 C59:C60 C62:C64 C47:C48">
    <cfRule type="expression" dxfId="249" priority="3" stopIfTrue="1">
      <formula>(I42=1)</formula>
    </cfRule>
  </conditionalFormatting>
  <conditionalFormatting sqref="C85">
    <cfRule type="expression" dxfId="248" priority="2" stopIfTrue="1">
      <formula>(I85=1)</formula>
    </cfRule>
  </conditionalFormatting>
  <conditionalFormatting sqref="C119">
    <cfRule type="expression" dxfId="247" priority="1" stopIfTrue="1">
      <formula>(I119=1)</formula>
    </cfRule>
  </conditionalFormatting>
  <conditionalFormatting sqref="C32:C40">
    <cfRule type="expression" dxfId="246" priority="4" stopIfTrue="1">
      <formula>(I32=1)</formula>
    </cfRule>
  </conditionalFormatting>
  <conditionalFormatting sqref="C112:C115">
    <cfRule type="expression" dxfId="245" priority="5" stopIfTrue="1">
      <formula>(I112=1)</formula>
    </cfRule>
  </conditionalFormatting>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zoomScale="72" workbookViewId="0">
      <selection activeCell="H6" sqref="H6"/>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8" t="s">
        <v>25</v>
      </c>
      <c r="S1" s="19" t="s">
        <v>22</v>
      </c>
      <c r="T1" s="116" t="s">
        <v>62</v>
      </c>
      <c r="U1" s="116" t="s">
        <v>61</v>
      </c>
      <c r="V1" s="117" t="s">
        <v>63</v>
      </c>
      <c r="W1" s="117" t="s">
        <v>64</v>
      </c>
      <c r="X1" s="117" t="s">
        <v>136</v>
      </c>
      <c r="Y1" s="79" t="str">
        <f>VLOOKUP(R2,CTT!$A$5:$I$31,9,FALSE)</f>
        <v>TR</v>
      </c>
      <c r="Z1" s="114">
        <f>VLOOKUP(R2,CTT!$A$5:$I$31,3,FALSE)</f>
        <v>10</v>
      </c>
    </row>
    <row r="2" spans="1:26" x14ac:dyDescent="0.2">
      <c r="D2" s="31">
        <v>3.0428240740740742E-2</v>
      </c>
      <c r="E2" s="29">
        <v>1</v>
      </c>
      <c r="F2" s="53" t="s">
        <v>195</v>
      </c>
      <c r="G2" s="53" t="s">
        <v>48</v>
      </c>
      <c r="H2" s="96">
        <f t="shared" ref="H2:H31" si="0">IF(D2=0,0,(D2-S2))</f>
        <v>1.3761574074074141E-2</v>
      </c>
      <c r="I2" s="110" t="str">
        <f t="shared" ref="I2:I31" si="1">IF((OR(D2=0,H2=0)),"",(IF(H2&lt;=B2,1,"")))</f>
        <v/>
      </c>
      <c r="J2" s="27"/>
      <c r="K2" s="27"/>
      <c r="L2" s="27"/>
      <c r="M2" s="27"/>
      <c r="N2" s="26">
        <f t="shared" ref="N2:N31" si="2">IF(C2=0,0,(H2-C2))</f>
        <v>0</v>
      </c>
      <c r="O2" s="27"/>
      <c r="Q2" s="107" t="s">
        <v>510</v>
      </c>
      <c r="R2" s="28">
        <v>41773</v>
      </c>
      <c r="S2" s="24">
        <v>1.6666666666666601E-2</v>
      </c>
      <c r="T2" s="149">
        <f t="shared" ref="T2:T31" si="3">IF(D2=0,1,(COUNTIF(H:H,H2)))</f>
        <v>1</v>
      </c>
      <c r="U2" s="149">
        <f t="shared" ref="U2:U31" si="4">IF((AND(D2&gt;0,$Y$1="TR")),(COUNTIF(Y:Y,Y2)),1)</f>
        <v>1</v>
      </c>
      <c r="V2" s="149">
        <f t="shared" ref="V2:V31" si="5">IF((AND(D2&gt;0,C2&gt;0,$Y$1="TR")),(COUNTIF(Z:Z,Z2)),1)</f>
        <v>1</v>
      </c>
      <c r="W2" s="149">
        <f t="shared" ref="W2:W31" si="6">IF((AND(D2&gt;0,C2&gt;0,$Y$1="CE")),(COUNTIF(Z:Z,Z2)),1)</f>
        <v>1</v>
      </c>
      <c r="X2" s="149">
        <f t="shared" ref="X2:X31" si="7">IF((AND(D2&gt;0,C2&gt;0,(OR($Y$1="CE",$Y$1="TR")))),(COUNTIF(Z:Z,Z2)),1)</f>
        <v>1</v>
      </c>
      <c r="Y2" s="77" t="str">
        <f t="shared" ref="Y2:Y31" si="8">CONCATENATE(G2,H2)</f>
        <v>Cambridge University CC0.0137615740740741</v>
      </c>
      <c r="Z2" s="77" t="str">
        <f t="shared" ref="Z2:Z31" si="9">CONCATENATE(G2,N2)</f>
        <v>Cambridge University CC0</v>
      </c>
    </row>
    <row r="3" spans="1:26" x14ac:dyDescent="0.2">
      <c r="A3" s="30"/>
      <c r="B3" s="30"/>
      <c r="C3" s="30"/>
      <c r="D3" s="31">
        <v>2.5474537037037035E-2</v>
      </c>
      <c r="E3" s="29">
        <v>2</v>
      </c>
      <c r="F3" s="53" t="s">
        <v>160</v>
      </c>
      <c r="G3" s="53" t="s">
        <v>196</v>
      </c>
      <c r="H3" s="96">
        <f t="shared" si="0"/>
        <v>1.4363425925925927E-2</v>
      </c>
      <c r="I3" s="110" t="str">
        <f t="shared" si="1"/>
        <v/>
      </c>
      <c r="J3" s="27"/>
      <c r="K3" s="27"/>
      <c r="L3" s="27"/>
      <c r="M3" s="27"/>
      <c r="N3" s="26">
        <f t="shared" si="2"/>
        <v>0</v>
      </c>
      <c r="O3" s="27"/>
      <c r="P3" s="27"/>
      <c r="Q3" s="107" t="s">
        <v>510</v>
      </c>
      <c r="R3" s="28">
        <v>41773</v>
      </c>
      <c r="S3" s="24">
        <v>1.1111111111111108E-2</v>
      </c>
      <c r="T3" s="149">
        <f t="shared" si="3"/>
        <v>1</v>
      </c>
      <c r="U3" s="149">
        <f t="shared" si="4"/>
        <v>1</v>
      </c>
      <c r="V3" s="149">
        <f t="shared" si="5"/>
        <v>1</v>
      </c>
      <c r="W3" s="149">
        <f t="shared" si="6"/>
        <v>1</v>
      </c>
      <c r="X3" s="149">
        <f t="shared" si="7"/>
        <v>1</v>
      </c>
      <c r="Y3" s="77" t="str">
        <f t="shared" si="8"/>
        <v>St Neots CC0.0143634259259259</v>
      </c>
      <c r="Z3" s="77" t="str">
        <f t="shared" si="9"/>
        <v>St Neots CC0</v>
      </c>
    </row>
    <row r="4" spans="1:26" x14ac:dyDescent="0.2">
      <c r="A4" s="30"/>
      <c r="B4" s="30"/>
      <c r="C4" s="30"/>
      <c r="D4" s="31">
        <v>3.5682870370370372E-2</v>
      </c>
      <c r="E4" s="29">
        <v>3</v>
      </c>
      <c r="F4" s="53" t="s">
        <v>44</v>
      </c>
      <c r="G4" s="53" t="s">
        <v>30</v>
      </c>
      <c r="H4" s="96">
        <f t="shared" si="0"/>
        <v>1.4849537037037071E-2</v>
      </c>
      <c r="I4" s="110" t="str">
        <f t="shared" si="1"/>
        <v/>
      </c>
      <c r="J4" s="27"/>
      <c r="K4" s="27"/>
      <c r="L4" s="27"/>
      <c r="M4" s="27"/>
      <c r="N4" s="26">
        <f t="shared" si="2"/>
        <v>0</v>
      </c>
      <c r="O4" s="27"/>
      <c r="Q4" s="107" t="s">
        <v>510</v>
      </c>
      <c r="R4" s="28">
        <v>41773</v>
      </c>
      <c r="S4" s="24">
        <v>2.0833333333333301E-2</v>
      </c>
      <c r="T4" s="149">
        <f t="shared" si="3"/>
        <v>1</v>
      </c>
      <c r="U4" s="149">
        <f t="shared" si="4"/>
        <v>1</v>
      </c>
      <c r="V4" s="149">
        <f t="shared" si="5"/>
        <v>1</v>
      </c>
      <c r="W4" s="149">
        <f t="shared" si="6"/>
        <v>1</v>
      </c>
      <c r="X4" s="149">
        <f t="shared" si="7"/>
        <v>1</v>
      </c>
      <c r="Y4" s="77" t="str">
        <f t="shared" si="8"/>
        <v>Cambridge CC0.0148495370370371</v>
      </c>
      <c r="Z4" s="77" t="str">
        <f t="shared" si="9"/>
        <v>Cambridge CC0</v>
      </c>
    </row>
    <row r="5" spans="1:26" x14ac:dyDescent="0.2">
      <c r="D5" s="31">
        <v>3.1006944444444445E-2</v>
      </c>
      <c r="E5" s="29">
        <v>4</v>
      </c>
      <c r="F5" s="53" t="s">
        <v>211</v>
      </c>
      <c r="G5" s="53" t="s">
        <v>34</v>
      </c>
      <c r="H5" s="96">
        <f t="shared" si="0"/>
        <v>1.5034722222222244E-2</v>
      </c>
      <c r="I5" s="110" t="str">
        <f t="shared" si="1"/>
        <v/>
      </c>
      <c r="J5" s="27"/>
      <c r="K5" s="27"/>
      <c r="L5" s="27"/>
      <c r="M5" s="27"/>
      <c r="N5" s="26">
        <f t="shared" si="2"/>
        <v>0</v>
      </c>
      <c r="O5" s="27"/>
      <c r="Q5" s="107" t="s">
        <v>510</v>
      </c>
      <c r="R5" s="28">
        <v>41773</v>
      </c>
      <c r="S5" s="24">
        <v>1.59722222222222E-2</v>
      </c>
      <c r="T5" s="149">
        <f t="shared" si="3"/>
        <v>1</v>
      </c>
      <c r="U5" s="149">
        <f t="shared" si="4"/>
        <v>1</v>
      </c>
      <c r="V5" s="149">
        <f t="shared" si="5"/>
        <v>1</v>
      </c>
      <c r="W5" s="149">
        <f t="shared" si="6"/>
        <v>1</v>
      </c>
      <c r="X5" s="149">
        <f t="shared" si="7"/>
        <v>1</v>
      </c>
      <c r="Y5" s="77" t="str">
        <f t="shared" si="8"/>
        <v>Cambridge Tri0.0150347222222222</v>
      </c>
      <c r="Z5" s="77" t="str">
        <f t="shared" si="9"/>
        <v>Cambridge Tri0</v>
      </c>
    </row>
    <row r="6" spans="1:26" x14ac:dyDescent="0.2">
      <c r="A6" s="30">
        <v>4.0219907407407406E-2</v>
      </c>
      <c r="B6" s="30">
        <v>1.5324074074074073E-2</v>
      </c>
      <c r="C6" s="23">
        <f>IF(Y$1="CE",(VLOOKUP(A6,'CTT-tables'!$B$3:$D$3903,3,FALSE)),(IF(Y$1="HC",(VLOOKUP(A6,'CTT-tables'!$C$3:$D$3903,2,FALSE)),(VLOOKUP(B6,'CTT-tables'!$A$3:$D$3903,4,FALSE)))))</f>
        <v>3.2870370370370401E-3</v>
      </c>
      <c r="D6" s="31">
        <v>3.2569444444444443E-2</v>
      </c>
      <c r="E6" s="29">
        <v>5</v>
      </c>
      <c r="F6" s="119" t="s">
        <v>43</v>
      </c>
      <c r="G6" s="119" t="s">
        <v>23</v>
      </c>
      <c r="H6" s="96">
        <f t="shared" si="0"/>
        <v>1.5208333333333341E-2</v>
      </c>
      <c r="I6" s="110">
        <f t="shared" si="1"/>
        <v>1</v>
      </c>
      <c r="J6" s="27">
        <v>20</v>
      </c>
      <c r="K6" s="27">
        <v>17</v>
      </c>
      <c r="L6" s="27"/>
      <c r="M6" s="27"/>
      <c r="N6" s="26">
        <f t="shared" si="2"/>
        <v>1.1921296296296301E-2</v>
      </c>
      <c r="O6" s="27"/>
      <c r="Q6" s="107" t="s">
        <v>510</v>
      </c>
      <c r="R6" s="28">
        <v>41773</v>
      </c>
      <c r="S6" s="24">
        <v>1.7361111111111101E-2</v>
      </c>
      <c r="T6" s="149">
        <f t="shared" si="3"/>
        <v>1</v>
      </c>
      <c r="U6" s="149">
        <f t="shared" si="4"/>
        <v>1</v>
      </c>
      <c r="V6" s="149">
        <f t="shared" si="5"/>
        <v>1</v>
      </c>
      <c r="W6" s="149">
        <f t="shared" si="6"/>
        <v>1</v>
      </c>
      <c r="X6" s="149">
        <f t="shared" si="7"/>
        <v>1</v>
      </c>
      <c r="Y6" s="77" t="str">
        <f t="shared" si="8"/>
        <v>Team Cambridge0.0152083333333333</v>
      </c>
      <c r="Z6" s="77" t="str">
        <f t="shared" si="9"/>
        <v>Team Cambridge0.0119212962962963</v>
      </c>
    </row>
    <row r="7" spans="1:26" x14ac:dyDescent="0.2">
      <c r="A7" s="30">
        <v>4.7916666666666663E-2</v>
      </c>
      <c r="B7" s="30">
        <v>1.5972222222222224E-2</v>
      </c>
      <c r="C7" s="23">
        <f>IF(Y$1="CE",(VLOOKUP(A7,'CTT-tables'!$B$3:$D$3903,3,FALSE)),(IF(Y$1="HC",(VLOOKUP(A7,'CTT-tables'!$C$3:$D$3903,2,FALSE)),(VLOOKUP(B7,'CTT-tables'!$A$3:$D$3903,4,FALSE)))))</f>
        <v>3.8888888888888883E-3</v>
      </c>
      <c r="D7" s="31">
        <v>2.8599537037037034E-2</v>
      </c>
      <c r="E7" s="29">
        <v>6</v>
      </c>
      <c r="F7" s="119" t="s">
        <v>220</v>
      </c>
      <c r="G7" s="119" t="s">
        <v>23</v>
      </c>
      <c r="H7" s="96">
        <f t="shared" si="0"/>
        <v>1.5405092592592635E-2</v>
      </c>
      <c r="I7" s="110">
        <f t="shared" si="1"/>
        <v>1</v>
      </c>
      <c r="J7" s="27">
        <v>19</v>
      </c>
      <c r="K7" s="27">
        <v>18</v>
      </c>
      <c r="L7" s="27"/>
      <c r="M7" s="27"/>
      <c r="N7" s="26">
        <f t="shared" si="2"/>
        <v>1.1516203703703747E-2</v>
      </c>
      <c r="O7" s="27"/>
      <c r="P7" s="27"/>
      <c r="Q7" s="107" t="s">
        <v>510</v>
      </c>
      <c r="R7" s="28">
        <v>41773</v>
      </c>
      <c r="S7" s="24">
        <v>1.3194444444444399E-2</v>
      </c>
      <c r="T7" s="149">
        <f t="shared" si="3"/>
        <v>1</v>
      </c>
      <c r="U7" s="149">
        <f t="shared" si="4"/>
        <v>1</v>
      </c>
      <c r="V7" s="149">
        <f t="shared" si="5"/>
        <v>1</v>
      </c>
      <c r="W7" s="149">
        <f t="shared" si="6"/>
        <v>1</v>
      </c>
      <c r="X7" s="149">
        <f t="shared" si="7"/>
        <v>1</v>
      </c>
      <c r="Y7" s="77" t="str">
        <f t="shared" si="8"/>
        <v>Team Cambridge0.0154050925925926</v>
      </c>
      <c r="Z7" s="77" t="str">
        <f t="shared" si="9"/>
        <v>Team Cambridge0.0115162037037037</v>
      </c>
    </row>
    <row r="8" spans="1:26" x14ac:dyDescent="0.2">
      <c r="A8" s="30"/>
      <c r="B8" s="30"/>
      <c r="C8" s="23"/>
      <c r="D8" s="31">
        <v>2.0532407407407405E-2</v>
      </c>
      <c r="E8" s="29">
        <v>7</v>
      </c>
      <c r="F8" s="53" t="s">
        <v>512</v>
      </c>
      <c r="G8" s="53" t="s">
        <v>48</v>
      </c>
      <c r="H8" s="96">
        <f t="shared" si="0"/>
        <v>1.5671296296296294E-2</v>
      </c>
      <c r="I8" s="110" t="str">
        <f t="shared" si="1"/>
        <v/>
      </c>
      <c r="J8" s="27"/>
      <c r="K8" s="27"/>
      <c r="L8" s="27"/>
      <c r="M8" s="27"/>
      <c r="N8" s="26">
        <f t="shared" si="2"/>
        <v>0</v>
      </c>
      <c r="O8" s="27"/>
      <c r="P8" s="27"/>
      <c r="Q8" s="107" t="s">
        <v>510</v>
      </c>
      <c r="R8" s="28">
        <v>41773</v>
      </c>
      <c r="S8" s="24">
        <v>4.8611111111111112E-3</v>
      </c>
      <c r="T8" s="149">
        <f t="shared" si="3"/>
        <v>1</v>
      </c>
      <c r="U8" s="149">
        <f t="shared" si="4"/>
        <v>1</v>
      </c>
      <c r="V8" s="149">
        <f t="shared" si="5"/>
        <v>1</v>
      </c>
      <c r="W8" s="149">
        <f t="shared" si="6"/>
        <v>1</v>
      </c>
      <c r="X8" s="149">
        <f t="shared" si="7"/>
        <v>1</v>
      </c>
      <c r="Y8" s="77" t="str">
        <f t="shared" si="8"/>
        <v>Cambridge University CC0.0156712962962963</v>
      </c>
      <c r="Z8" s="77" t="str">
        <f t="shared" si="9"/>
        <v>Cambridge University CC0</v>
      </c>
    </row>
    <row r="9" spans="1:26" x14ac:dyDescent="0.2">
      <c r="A9" s="30"/>
      <c r="B9" s="30"/>
      <c r="C9" s="30"/>
      <c r="D9" s="31">
        <v>2.3368055555555555E-2</v>
      </c>
      <c r="E9" s="29">
        <v>8</v>
      </c>
      <c r="F9" s="148" t="s">
        <v>337</v>
      </c>
      <c r="G9" s="148" t="s">
        <v>34</v>
      </c>
      <c r="H9" s="96">
        <f t="shared" si="0"/>
        <v>1.5729166666666666E-2</v>
      </c>
      <c r="I9" s="110" t="str">
        <f t="shared" si="1"/>
        <v/>
      </c>
      <c r="J9" s="27"/>
      <c r="K9" s="27"/>
      <c r="L9" s="27"/>
      <c r="M9" s="27"/>
      <c r="N9" s="26">
        <f t="shared" si="2"/>
        <v>0</v>
      </c>
      <c r="O9" s="27"/>
      <c r="P9" s="27"/>
      <c r="Q9" s="107" t="s">
        <v>510</v>
      </c>
      <c r="R9" s="28">
        <v>41773</v>
      </c>
      <c r="S9" s="24">
        <v>7.6388888888888886E-3</v>
      </c>
      <c r="T9" s="149">
        <f t="shared" si="3"/>
        <v>1</v>
      </c>
      <c r="U9" s="149">
        <f t="shared" si="4"/>
        <v>1</v>
      </c>
      <c r="V9" s="149">
        <f t="shared" si="5"/>
        <v>1</v>
      </c>
      <c r="W9" s="149">
        <f t="shared" si="6"/>
        <v>1</v>
      </c>
      <c r="X9" s="149">
        <f t="shared" si="7"/>
        <v>1</v>
      </c>
      <c r="Y9" s="77" t="str">
        <f t="shared" si="8"/>
        <v>Cambridge Tri0.0157291666666667</v>
      </c>
      <c r="Z9" s="77" t="str">
        <f t="shared" si="9"/>
        <v>Cambridge Tri0</v>
      </c>
    </row>
    <row r="10" spans="1:26" x14ac:dyDescent="0.2">
      <c r="D10" s="31">
        <v>2.8275462962962964E-2</v>
      </c>
      <c r="E10" s="29">
        <v>9</v>
      </c>
      <c r="F10" s="53" t="s">
        <v>514</v>
      </c>
      <c r="G10" s="53" t="s">
        <v>196</v>
      </c>
      <c r="H10" s="96">
        <f t="shared" si="0"/>
        <v>1.5775462962962963E-2</v>
      </c>
      <c r="I10" s="110" t="str">
        <f t="shared" si="1"/>
        <v/>
      </c>
      <c r="J10" s="27"/>
      <c r="K10" s="27"/>
      <c r="L10" s="27"/>
      <c r="M10" s="27"/>
      <c r="N10" s="26">
        <f t="shared" si="2"/>
        <v>0</v>
      </c>
      <c r="O10" s="27"/>
      <c r="P10" s="27"/>
      <c r="Q10" s="107" t="s">
        <v>510</v>
      </c>
      <c r="R10" s="28">
        <v>41773</v>
      </c>
      <c r="S10" s="24">
        <v>1.2500000000000001E-2</v>
      </c>
      <c r="T10" s="149">
        <f t="shared" si="3"/>
        <v>1</v>
      </c>
      <c r="U10" s="149">
        <f t="shared" si="4"/>
        <v>1</v>
      </c>
      <c r="V10" s="149">
        <f t="shared" si="5"/>
        <v>1</v>
      </c>
      <c r="W10" s="149">
        <f t="shared" si="6"/>
        <v>1</v>
      </c>
      <c r="X10" s="149">
        <f t="shared" si="7"/>
        <v>1</v>
      </c>
      <c r="Y10" s="77" t="str">
        <f t="shared" si="8"/>
        <v>St Neots CC0.015775462962963</v>
      </c>
      <c r="Z10" s="77" t="str">
        <f t="shared" si="9"/>
        <v>St Neots CC0</v>
      </c>
    </row>
    <row r="11" spans="1:26" x14ac:dyDescent="0.2">
      <c r="A11" s="30"/>
      <c r="B11" s="30"/>
      <c r="C11" s="23"/>
      <c r="D11" s="31">
        <v>3.6215277777777777E-2</v>
      </c>
      <c r="E11" s="29">
        <v>10</v>
      </c>
      <c r="F11" s="53" t="s">
        <v>29</v>
      </c>
      <c r="G11" s="53" t="s">
        <v>196</v>
      </c>
      <c r="H11" s="96">
        <f t="shared" si="0"/>
        <v>1.6076388888888977E-2</v>
      </c>
      <c r="I11" s="110" t="str">
        <f t="shared" si="1"/>
        <v/>
      </c>
      <c r="J11" s="27"/>
      <c r="K11" s="27"/>
      <c r="L11" s="27"/>
      <c r="M11" s="27"/>
      <c r="N11" s="26">
        <f t="shared" si="2"/>
        <v>0</v>
      </c>
      <c r="O11" s="27"/>
      <c r="Q11" s="107" t="s">
        <v>510</v>
      </c>
      <c r="R11" s="28">
        <v>41773</v>
      </c>
      <c r="S11" s="24">
        <v>2.01388888888888E-2</v>
      </c>
      <c r="T11" s="149">
        <f t="shared" si="3"/>
        <v>1</v>
      </c>
      <c r="U11" s="149">
        <f t="shared" si="4"/>
        <v>1</v>
      </c>
      <c r="V11" s="149">
        <f t="shared" si="5"/>
        <v>1</v>
      </c>
      <c r="W11" s="149">
        <f t="shared" si="6"/>
        <v>1</v>
      </c>
      <c r="X11" s="149">
        <f t="shared" si="7"/>
        <v>1</v>
      </c>
      <c r="Y11" s="77" t="str">
        <f t="shared" si="8"/>
        <v>St Neots CC0.016076388888889</v>
      </c>
      <c r="Z11" s="77" t="str">
        <f t="shared" si="9"/>
        <v>St Neots CC0</v>
      </c>
    </row>
    <row r="12" spans="1:26" x14ac:dyDescent="0.2">
      <c r="D12" s="31">
        <v>3.5532407407407408E-2</v>
      </c>
      <c r="E12" s="29">
        <v>11</v>
      </c>
      <c r="F12" s="53" t="s">
        <v>222</v>
      </c>
      <c r="G12" s="53" t="s">
        <v>196</v>
      </c>
      <c r="H12" s="96">
        <f t="shared" si="0"/>
        <v>1.6087962962963009E-2</v>
      </c>
      <c r="I12" s="110" t="str">
        <f t="shared" si="1"/>
        <v/>
      </c>
      <c r="J12" s="27"/>
      <c r="K12" s="27"/>
      <c r="L12" s="27"/>
      <c r="M12" s="27"/>
      <c r="N12" s="26">
        <f t="shared" si="2"/>
        <v>0</v>
      </c>
      <c r="O12" s="27"/>
      <c r="Q12" s="107" t="s">
        <v>510</v>
      </c>
      <c r="R12" s="28">
        <v>41773</v>
      </c>
      <c r="S12" s="24">
        <v>1.94444444444444E-2</v>
      </c>
      <c r="T12" s="149">
        <f t="shared" si="3"/>
        <v>1</v>
      </c>
      <c r="U12" s="149">
        <f t="shared" si="4"/>
        <v>1</v>
      </c>
      <c r="V12" s="149">
        <f t="shared" si="5"/>
        <v>1</v>
      </c>
      <c r="W12" s="149">
        <f t="shared" si="6"/>
        <v>1</v>
      </c>
      <c r="X12" s="149">
        <f t="shared" si="7"/>
        <v>1</v>
      </c>
      <c r="Y12" s="77" t="str">
        <f t="shared" si="8"/>
        <v>St Neots CC0.016087962962963</v>
      </c>
      <c r="Z12" s="77" t="str">
        <f t="shared" si="9"/>
        <v>St Neots CC0</v>
      </c>
    </row>
    <row r="13" spans="1:26" x14ac:dyDescent="0.2">
      <c r="A13" s="30"/>
      <c r="B13" s="30"/>
      <c r="C13" s="23"/>
      <c r="D13" s="31">
        <v>2.2430555555555554E-2</v>
      </c>
      <c r="E13" s="29">
        <v>12</v>
      </c>
      <c r="F13" s="53" t="s">
        <v>513</v>
      </c>
      <c r="G13" t="s">
        <v>30</v>
      </c>
      <c r="H13" s="96">
        <f t="shared" si="0"/>
        <v>1.6180555555555552E-2</v>
      </c>
      <c r="I13" s="110" t="str">
        <f t="shared" si="1"/>
        <v/>
      </c>
      <c r="J13" s="27"/>
      <c r="K13" s="27"/>
      <c r="L13" s="27"/>
      <c r="M13" s="27"/>
      <c r="N13" s="26">
        <f t="shared" si="2"/>
        <v>0</v>
      </c>
      <c r="O13" s="27"/>
      <c r="P13" s="27"/>
      <c r="Q13" s="107" t="s">
        <v>510</v>
      </c>
      <c r="R13" s="28">
        <v>41773</v>
      </c>
      <c r="S13" s="24">
        <v>6.2500000000000003E-3</v>
      </c>
      <c r="T13" s="149">
        <f t="shared" si="3"/>
        <v>1</v>
      </c>
      <c r="U13" s="149">
        <f t="shared" si="4"/>
        <v>1</v>
      </c>
      <c r="V13" s="149">
        <f t="shared" si="5"/>
        <v>1</v>
      </c>
      <c r="W13" s="149">
        <f t="shared" si="6"/>
        <v>1</v>
      </c>
      <c r="X13" s="149">
        <f t="shared" si="7"/>
        <v>1</v>
      </c>
      <c r="Y13" s="77" t="str">
        <f t="shared" si="8"/>
        <v>Cambridge CC0.0161805555555556</v>
      </c>
      <c r="Z13" s="77" t="str">
        <f t="shared" si="9"/>
        <v>Cambridge CC0</v>
      </c>
    </row>
    <row r="14" spans="1:26" x14ac:dyDescent="0.2">
      <c r="A14" s="30"/>
      <c r="B14" s="30"/>
      <c r="C14" s="30"/>
      <c r="D14" s="31">
        <v>2.1851851851851848E-2</v>
      </c>
      <c r="E14" s="29">
        <v>13</v>
      </c>
      <c r="F14" s="53" t="s">
        <v>51</v>
      </c>
      <c r="G14" s="53" t="s">
        <v>30</v>
      </c>
      <c r="H14" s="96">
        <f t="shared" si="0"/>
        <v>1.6296296296296291E-2</v>
      </c>
      <c r="I14" s="110" t="str">
        <f t="shared" si="1"/>
        <v/>
      </c>
      <c r="J14" s="27"/>
      <c r="K14" s="27"/>
      <c r="L14" s="27"/>
      <c r="M14" s="27"/>
      <c r="N14" s="26">
        <f t="shared" si="2"/>
        <v>0</v>
      </c>
      <c r="O14" s="27"/>
      <c r="P14" s="27"/>
      <c r="Q14" s="107" t="s">
        <v>510</v>
      </c>
      <c r="R14" s="28">
        <v>41773</v>
      </c>
      <c r="S14" s="24">
        <v>5.5555555555555558E-3</v>
      </c>
      <c r="T14" s="149">
        <f t="shared" si="3"/>
        <v>1</v>
      </c>
      <c r="U14" s="149">
        <f t="shared" si="4"/>
        <v>1</v>
      </c>
      <c r="V14" s="149">
        <f t="shared" si="5"/>
        <v>1</v>
      </c>
      <c r="W14" s="149">
        <f t="shared" si="6"/>
        <v>1</v>
      </c>
      <c r="X14" s="149">
        <f t="shared" si="7"/>
        <v>1</v>
      </c>
      <c r="Y14" s="77" t="str">
        <f t="shared" si="8"/>
        <v>Cambridge CC0.0162962962962963</v>
      </c>
      <c r="Z14" s="77" t="str">
        <f t="shared" si="9"/>
        <v>Cambridge CC0</v>
      </c>
    </row>
    <row r="15" spans="1:26" x14ac:dyDescent="0.2">
      <c r="D15" s="31">
        <v>3.4571759259259253E-2</v>
      </c>
      <c r="E15" s="29">
        <v>14</v>
      </c>
      <c r="F15" s="53" t="s">
        <v>450</v>
      </c>
      <c r="G15" s="53" t="s">
        <v>34</v>
      </c>
      <c r="H15" s="96">
        <f t="shared" si="0"/>
        <v>1.6516203703703755E-2</v>
      </c>
      <c r="I15" s="110" t="str">
        <f t="shared" si="1"/>
        <v/>
      </c>
      <c r="J15" s="27"/>
      <c r="K15" s="27"/>
      <c r="L15" s="27"/>
      <c r="M15" s="27"/>
      <c r="N15" s="26">
        <f t="shared" si="2"/>
        <v>0</v>
      </c>
      <c r="O15" s="27"/>
      <c r="Q15" s="107" t="s">
        <v>510</v>
      </c>
      <c r="R15" s="28">
        <v>41773</v>
      </c>
      <c r="S15" s="24">
        <v>1.8055555555555498E-2</v>
      </c>
      <c r="T15" s="149">
        <f t="shared" si="3"/>
        <v>1</v>
      </c>
      <c r="U15" s="149">
        <f t="shared" si="4"/>
        <v>1</v>
      </c>
      <c r="V15" s="149">
        <f t="shared" si="5"/>
        <v>1</v>
      </c>
      <c r="W15" s="149">
        <f t="shared" si="6"/>
        <v>1</v>
      </c>
      <c r="X15" s="149">
        <f t="shared" si="7"/>
        <v>1</v>
      </c>
      <c r="Y15" s="77" t="str">
        <f t="shared" si="8"/>
        <v>Cambridge Tri0.0165162037037038</v>
      </c>
      <c r="Z15" s="77" t="str">
        <f t="shared" si="9"/>
        <v>Cambridge Tri0</v>
      </c>
    </row>
    <row r="16" spans="1:26" x14ac:dyDescent="0.2">
      <c r="A16" s="30">
        <v>4.2881944444444445E-2</v>
      </c>
      <c r="B16" s="30">
        <v>1.5995370370370372E-2</v>
      </c>
      <c r="C16" s="23">
        <f>IF(Y$1="CE",(VLOOKUP(A16,'CTT-tables'!$B$3:$D$3903,3,FALSE)),(IF(Y$1="HC",(VLOOKUP(A16,'CTT-tables'!$C$3:$D$3903,2,FALSE)),(VLOOKUP(B16,'CTT-tables'!$A$3:$D$3903,4,FALSE)))))</f>
        <v>3.9120370370370403E-3</v>
      </c>
      <c r="D16" s="31">
        <v>2.6249999999999999E-2</v>
      </c>
      <c r="E16" s="29">
        <v>15</v>
      </c>
      <c r="F16" s="119" t="s">
        <v>37</v>
      </c>
      <c r="G16" s="119" t="s">
        <v>23</v>
      </c>
      <c r="H16" s="96">
        <f t="shared" si="0"/>
        <v>1.6527777777777777E-2</v>
      </c>
      <c r="I16" s="110" t="str">
        <f t="shared" si="1"/>
        <v/>
      </c>
      <c r="J16" s="27">
        <v>18</v>
      </c>
      <c r="K16" s="27">
        <v>15</v>
      </c>
      <c r="L16" s="27"/>
      <c r="M16" s="27"/>
      <c r="N16" s="26">
        <f t="shared" si="2"/>
        <v>1.2615740740740736E-2</v>
      </c>
      <c r="O16" s="27"/>
      <c r="P16" s="27"/>
      <c r="Q16" s="107" t="s">
        <v>510</v>
      </c>
      <c r="R16" s="28">
        <v>41773</v>
      </c>
      <c r="S16" s="24">
        <v>9.7222222222222224E-3</v>
      </c>
      <c r="T16" s="149">
        <f t="shared" si="3"/>
        <v>1</v>
      </c>
      <c r="U16" s="149">
        <f t="shared" si="4"/>
        <v>1</v>
      </c>
      <c r="V16" s="149">
        <f t="shared" si="5"/>
        <v>1</v>
      </c>
      <c r="W16" s="149">
        <f t="shared" si="6"/>
        <v>1</v>
      </c>
      <c r="X16" s="149">
        <f t="shared" si="7"/>
        <v>1</v>
      </c>
      <c r="Y16" s="77" t="str">
        <f t="shared" si="8"/>
        <v>Team Cambridge0.0165277777777778</v>
      </c>
      <c r="Z16" s="77" t="str">
        <f t="shared" si="9"/>
        <v>Team Cambridge0.0126157407407407</v>
      </c>
    </row>
    <row r="17" spans="1:26" x14ac:dyDescent="0.2">
      <c r="A17" s="30"/>
      <c r="B17" s="30"/>
      <c r="C17" s="30"/>
      <c r="D17" s="31">
        <v>2.836805555555556E-2</v>
      </c>
      <c r="E17" s="29">
        <v>16</v>
      </c>
      <c r="F17" s="108" t="s">
        <v>153</v>
      </c>
      <c r="G17" s="108" t="s">
        <v>34</v>
      </c>
      <c r="H17" s="96">
        <f t="shared" si="0"/>
        <v>1.656250000000006E-2</v>
      </c>
      <c r="I17" s="110" t="str">
        <f t="shared" si="1"/>
        <v/>
      </c>
      <c r="J17" s="27"/>
      <c r="K17" s="27"/>
      <c r="L17" s="27"/>
      <c r="M17" s="27"/>
      <c r="N17" s="26">
        <f t="shared" si="2"/>
        <v>0</v>
      </c>
      <c r="O17" s="27"/>
      <c r="P17" s="27"/>
      <c r="Q17" s="107" t="s">
        <v>510</v>
      </c>
      <c r="R17" s="28">
        <v>41773</v>
      </c>
      <c r="S17" s="24">
        <v>1.18055555555555E-2</v>
      </c>
      <c r="T17" s="149">
        <f t="shared" si="3"/>
        <v>1</v>
      </c>
      <c r="U17" s="149">
        <f t="shared" si="4"/>
        <v>1</v>
      </c>
      <c r="V17" s="149">
        <f t="shared" si="5"/>
        <v>1</v>
      </c>
      <c r="W17" s="149">
        <f t="shared" si="6"/>
        <v>1</v>
      </c>
      <c r="X17" s="149">
        <f t="shared" si="7"/>
        <v>1</v>
      </c>
      <c r="Y17" s="77" t="str">
        <f t="shared" si="8"/>
        <v>Cambridge Tri0.0165625000000001</v>
      </c>
      <c r="Z17" s="77" t="str">
        <f t="shared" si="9"/>
        <v>Cambridge Tri0</v>
      </c>
    </row>
    <row r="18" spans="1:26" x14ac:dyDescent="0.2">
      <c r="A18" s="30">
        <v>4.462962962962963E-2</v>
      </c>
      <c r="B18" s="30">
        <v>1.6250000000000001E-2</v>
      </c>
      <c r="C18" s="23">
        <f>IF(Y$1="CE",(VLOOKUP(A18,'CTT-tables'!$B$3:$D$3903,3,FALSE)),(IF(Y$1="HC",(VLOOKUP(A18,'CTT-tables'!$C$3:$D$3903,2,FALSE)),(VLOOKUP(B18,'CTT-tables'!$A$3:$D$3903,4,FALSE)))))</f>
        <v>4.1550925925926E-3</v>
      </c>
      <c r="D18" s="31">
        <v>2.5636574074074072E-2</v>
      </c>
      <c r="E18" s="29">
        <v>17</v>
      </c>
      <c r="F18" s="119" t="s">
        <v>39</v>
      </c>
      <c r="G18" s="119" t="s">
        <v>23</v>
      </c>
      <c r="H18" s="96">
        <f t="shared" si="0"/>
        <v>1.6608796296296295E-2</v>
      </c>
      <c r="I18" s="110" t="str">
        <f t="shared" si="1"/>
        <v/>
      </c>
      <c r="J18" s="27">
        <v>17</v>
      </c>
      <c r="K18" s="27">
        <v>16</v>
      </c>
      <c r="L18" s="27"/>
      <c r="M18" s="27"/>
      <c r="N18" s="26">
        <f t="shared" si="2"/>
        <v>1.2453703703703696E-2</v>
      </c>
      <c r="O18" s="27"/>
      <c r="P18" s="27"/>
      <c r="Q18" s="107" t="s">
        <v>510</v>
      </c>
      <c r="R18" s="28">
        <v>41773</v>
      </c>
      <c r="S18" s="24">
        <v>9.0277777777777769E-3</v>
      </c>
      <c r="T18" s="149">
        <f t="shared" si="3"/>
        <v>1</v>
      </c>
      <c r="U18" s="149">
        <f t="shared" si="4"/>
        <v>1</v>
      </c>
      <c r="V18" s="149">
        <f t="shared" si="5"/>
        <v>1</v>
      </c>
      <c r="W18" s="149">
        <f t="shared" si="6"/>
        <v>1</v>
      </c>
      <c r="X18" s="149">
        <f t="shared" si="7"/>
        <v>1</v>
      </c>
      <c r="Y18" s="77" t="str">
        <f t="shared" si="8"/>
        <v>Team Cambridge0.0166087962962963</v>
      </c>
      <c r="Z18" s="77" t="str">
        <f t="shared" si="9"/>
        <v>Team Cambridge0.0124537037037037</v>
      </c>
    </row>
    <row r="19" spans="1:26" x14ac:dyDescent="0.2">
      <c r="A19" s="30"/>
      <c r="B19" s="30"/>
      <c r="C19" s="30"/>
      <c r="D19" s="31">
        <v>2.7071759259259257E-2</v>
      </c>
      <c r="E19" s="29">
        <v>18</v>
      </c>
      <c r="F19" s="53" t="s">
        <v>146</v>
      </c>
      <c r="G19" s="53" t="s">
        <v>196</v>
      </c>
      <c r="H19" s="96">
        <f t="shared" si="0"/>
        <v>1.6655092592592593E-2</v>
      </c>
      <c r="I19" s="110" t="str">
        <f t="shared" si="1"/>
        <v/>
      </c>
      <c r="J19" s="27"/>
      <c r="K19" s="27"/>
      <c r="L19" s="27"/>
      <c r="M19" s="27"/>
      <c r="N19" s="26">
        <f t="shared" si="2"/>
        <v>0</v>
      </c>
      <c r="O19" s="27"/>
      <c r="P19" s="27"/>
      <c r="Q19" s="107" t="s">
        <v>510</v>
      </c>
      <c r="R19" s="28">
        <v>41773</v>
      </c>
      <c r="S19" s="24">
        <v>1.0416666666666664E-2</v>
      </c>
      <c r="T19" s="149">
        <f t="shared" si="3"/>
        <v>1</v>
      </c>
      <c r="U19" s="149">
        <f t="shared" si="4"/>
        <v>1</v>
      </c>
      <c r="V19" s="149">
        <f t="shared" si="5"/>
        <v>1</v>
      </c>
      <c r="W19" s="149">
        <f t="shared" si="6"/>
        <v>1</v>
      </c>
      <c r="X19" s="149">
        <f t="shared" si="7"/>
        <v>1</v>
      </c>
      <c r="Y19" s="77" t="str">
        <f t="shared" si="8"/>
        <v>St Neots CC0.0166550925925926</v>
      </c>
      <c r="Z19" s="77" t="str">
        <f t="shared" si="9"/>
        <v>St Neots CC0</v>
      </c>
    </row>
    <row r="20" spans="1:26" x14ac:dyDescent="0.2">
      <c r="A20" s="30"/>
      <c r="B20" s="30"/>
      <c r="C20" s="23"/>
      <c r="D20" s="31">
        <v>2.1111111111111108E-2</v>
      </c>
      <c r="E20" s="29">
        <v>19</v>
      </c>
      <c r="F20" s="53" t="s">
        <v>187</v>
      </c>
      <c r="G20" s="53" t="s">
        <v>34</v>
      </c>
      <c r="H20" s="96">
        <f t="shared" si="0"/>
        <v>1.6944444444444443E-2</v>
      </c>
      <c r="I20" s="110" t="str">
        <f t="shared" si="1"/>
        <v/>
      </c>
      <c r="J20" s="27"/>
      <c r="K20" s="27"/>
      <c r="L20" s="27"/>
      <c r="M20" s="27"/>
      <c r="N20" s="26">
        <f t="shared" si="2"/>
        <v>0</v>
      </c>
      <c r="O20" s="27"/>
      <c r="P20" s="27"/>
      <c r="Q20" s="107" t="s">
        <v>510</v>
      </c>
      <c r="R20" s="28">
        <v>41773</v>
      </c>
      <c r="S20" s="24">
        <v>4.1666666666666666E-3</v>
      </c>
      <c r="T20" s="149">
        <f t="shared" si="3"/>
        <v>2</v>
      </c>
      <c r="U20" s="149">
        <f t="shared" si="4"/>
        <v>2</v>
      </c>
      <c r="V20" s="149">
        <f t="shared" si="5"/>
        <v>1</v>
      </c>
      <c r="W20" s="149">
        <f t="shared" si="6"/>
        <v>1</v>
      </c>
      <c r="X20" s="149">
        <f t="shared" si="7"/>
        <v>1</v>
      </c>
      <c r="Y20" s="77" t="str">
        <f t="shared" si="8"/>
        <v>Cambridge Tri0.0169444444444444</v>
      </c>
      <c r="Z20" s="77" t="str">
        <f t="shared" si="9"/>
        <v>Cambridge Tri0</v>
      </c>
    </row>
    <row r="21" spans="1:26" x14ac:dyDescent="0.2">
      <c r="A21" s="30"/>
      <c r="B21" s="30"/>
      <c r="C21" s="30"/>
      <c r="D21" s="31">
        <v>1.9027777777777779E-2</v>
      </c>
      <c r="E21" s="29">
        <v>19</v>
      </c>
      <c r="F21" s="108" t="s">
        <v>41</v>
      </c>
      <c r="G21" s="108" t="s">
        <v>34</v>
      </c>
      <c r="H21" s="96">
        <f t="shared" si="0"/>
        <v>1.6944444444444446E-2</v>
      </c>
      <c r="I21" s="110" t="str">
        <f t="shared" si="1"/>
        <v/>
      </c>
      <c r="J21" s="27"/>
      <c r="K21" s="27"/>
      <c r="L21" s="27"/>
      <c r="M21" s="27"/>
      <c r="N21" s="26">
        <f t="shared" si="2"/>
        <v>0</v>
      </c>
      <c r="O21" s="27"/>
      <c r="P21" s="27"/>
      <c r="Q21" s="107" t="s">
        <v>510</v>
      </c>
      <c r="R21" s="28">
        <v>41773</v>
      </c>
      <c r="S21" s="24">
        <v>2.0833333333333333E-3</v>
      </c>
      <c r="T21" s="149">
        <f t="shared" si="3"/>
        <v>2</v>
      </c>
      <c r="U21" s="149">
        <f t="shared" si="4"/>
        <v>2</v>
      </c>
      <c r="V21" s="149">
        <f t="shared" si="5"/>
        <v>1</v>
      </c>
      <c r="W21" s="149">
        <f t="shared" si="6"/>
        <v>1</v>
      </c>
      <c r="X21" s="149">
        <f t="shared" si="7"/>
        <v>1</v>
      </c>
      <c r="Y21" s="77" t="str">
        <f t="shared" si="8"/>
        <v>Cambridge Tri0.0169444444444444</v>
      </c>
      <c r="Z21" s="77" t="str">
        <f t="shared" si="9"/>
        <v>Cambridge Tri0</v>
      </c>
    </row>
    <row r="22" spans="1:26" x14ac:dyDescent="0.2">
      <c r="D22" s="31">
        <v>1.9930555555555556E-2</v>
      </c>
      <c r="E22" s="29">
        <v>21</v>
      </c>
      <c r="F22" s="53" t="s">
        <v>511</v>
      </c>
      <c r="G22" t="s">
        <v>30</v>
      </c>
      <c r="H22" s="96">
        <f t="shared" si="0"/>
        <v>1.7152777777777777E-2</v>
      </c>
      <c r="I22" s="110" t="str">
        <f t="shared" si="1"/>
        <v/>
      </c>
      <c r="J22" s="27"/>
      <c r="K22" s="27"/>
      <c r="L22" s="27"/>
      <c r="M22" s="27"/>
      <c r="N22" s="26">
        <f t="shared" si="2"/>
        <v>0</v>
      </c>
      <c r="O22" s="27"/>
      <c r="P22" s="27"/>
      <c r="Q22" s="107" t="s">
        <v>510</v>
      </c>
      <c r="R22" s="28">
        <v>41773</v>
      </c>
      <c r="S22" s="24">
        <v>2.7777777777777779E-3</v>
      </c>
      <c r="T22" s="149">
        <f t="shared" si="3"/>
        <v>1</v>
      </c>
      <c r="U22" s="149">
        <f t="shared" si="4"/>
        <v>1</v>
      </c>
      <c r="V22" s="149">
        <f t="shared" si="5"/>
        <v>1</v>
      </c>
      <c r="W22" s="149">
        <f t="shared" si="6"/>
        <v>1</v>
      </c>
      <c r="X22" s="149">
        <f t="shared" si="7"/>
        <v>1</v>
      </c>
      <c r="Y22" s="77" t="str">
        <f t="shared" si="8"/>
        <v>Cambridge CC0.0171527777777778</v>
      </c>
      <c r="Z22" s="77" t="str">
        <f t="shared" si="9"/>
        <v>Cambridge CC0</v>
      </c>
    </row>
    <row r="23" spans="1:26" x14ac:dyDescent="0.2">
      <c r="A23" s="30"/>
      <c r="B23" s="30"/>
      <c r="C23" s="30"/>
      <c r="D23" s="31">
        <v>2.5613425925925925E-2</v>
      </c>
      <c r="E23" s="29">
        <v>22</v>
      </c>
      <c r="F23" s="108" t="s">
        <v>147</v>
      </c>
      <c r="G23" s="108" t="s">
        <v>34</v>
      </c>
      <c r="H23" s="96">
        <f t="shared" si="0"/>
        <v>1.728009259259259E-2</v>
      </c>
      <c r="I23" s="110" t="str">
        <f t="shared" si="1"/>
        <v/>
      </c>
      <c r="J23" s="27"/>
      <c r="K23" s="27"/>
      <c r="L23" s="27"/>
      <c r="M23" s="27"/>
      <c r="N23" s="26">
        <f t="shared" si="2"/>
        <v>0</v>
      </c>
      <c r="O23" s="27"/>
      <c r="Q23" s="107" t="s">
        <v>510</v>
      </c>
      <c r="R23" s="28">
        <v>41773</v>
      </c>
      <c r="S23" s="24">
        <v>8.3333333333333332E-3</v>
      </c>
      <c r="T23" s="149">
        <f t="shared" si="3"/>
        <v>1</v>
      </c>
      <c r="U23" s="149">
        <f t="shared" si="4"/>
        <v>1</v>
      </c>
      <c r="V23" s="149">
        <f t="shared" si="5"/>
        <v>1</v>
      </c>
      <c r="W23" s="149">
        <f t="shared" si="6"/>
        <v>1</v>
      </c>
      <c r="X23" s="149">
        <f t="shared" si="7"/>
        <v>1</v>
      </c>
      <c r="Y23" s="77" t="str">
        <f t="shared" si="8"/>
        <v>Cambridge Tri0.0172800925925926</v>
      </c>
      <c r="Z23" s="77" t="str">
        <f t="shared" si="9"/>
        <v>Cambridge Tri0</v>
      </c>
    </row>
    <row r="24" spans="1:26" x14ac:dyDescent="0.2">
      <c r="A24" s="30"/>
      <c r="B24" s="30"/>
      <c r="C24" s="23"/>
      <c r="D24" s="31">
        <v>1.8726851851851852E-2</v>
      </c>
      <c r="E24" s="29">
        <v>23</v>
      </c>
      <c r="F24" s="53" t="s">
        <v>448</v>
      </c>
      <c r="G24" s="53" t="s">
        <v>449</v>
      </c>
      <c r="H24" s="96">
        <f t="shared" si="0"/>
        <v>1.7337962962962965E-2</v>
      </c>
      <c r="I24" s="110" t="str">
        <f t="shared" si="1"/>
        <v/>
      </c>
      <c r="J24" s="27"/>
      <c r="K24" s="27"/>
      <c r="L24" s="27"/>
      <c r="M24" s="27"/>
      <c r="N24" s="26">
        <f t="shared" si="2"/>
        <v>0</v>
      </c>
      <c r="O24" s="27"/>
      <c r="P24" s="27"/>
      <c r="Q24" s="107" t="s">
        <v>510</v>
      </c>
      <c r="R24" s="28">
        <v>41773</v>
      </c>
      <c r="S24" s="24">
        <v>1.3888888888888889E-3</v>
      </c>
      <c r="T24" s="149">
        <f t="shared" si="3"/>
        <v>1</v>
      </c>
      <c r="U24" s="149">
        <f t="shared" si="4"/>
        <v>1</v>
      </c>
      <c r="V24" s="149">
        <f t="shared" si="5"/>
        <v>1</v>
      </c>
      <c r="W24" s="149">
        <f t="shared" si="6"/>
        <v>1</v>
      </c>
      <c r="X24" s="149">
        <f t="shared" si="7"/>
        <v>1</v>
      </c>
      <c r="Y24" s="77" t="str">
        <f t="shared" si="8"/>
        <v>Royston CC0.017337962962963</v>
      </c>
      <c r="Z24" s="77" t="str">
        <f t="shared" si="9"/>
        <v>Royston CC0</v>
      </c>
    </row>
    <row r="25" spans="1:26" x14ac:dyDescent="0.2">
      <c r="A25" s="30">
        <v>5.1412037037037034E-2</v>
      </c>
      <c r="B25" s="30">
        <v>1.8298611111111113E-2</v>
      </c>
      <c r="C25" s="23">
        <f>IF(Y$1="CE",(VLOOKUP(A25,'CTT-tables'!$B$3:$D$3903,3,FALSE)),(IF(Y$1="HC",(VLOOKUP(A25,'CTT-tables'!$C$3:$D$3903,2,FALSE)),(VLOOKUP(B25,'CTT-tables'!$A$3:$D$3903,4,FALSE)))))</f>
        <v>6.0648148148147903E-3</v>
      </c>
      <c r="D25" s="31">
        <v>2.1030092592592597E-2</v>
      </c>
      <c r="E25" s="29">
        <v>24</v>
      </c>
      <c r="F25" s="119" t="s">
        <v>292</v>
      </c>
      <c r="G25" s="119" t="s">
        <v>23</v>
      </c>
      <c r="H25" s="96">
        <f t="shared" si="0"/>
        <v>1.7557870370370376E-2</v>
      </c>
      <c r="I25" s="110">
        <f t="shared" si="1"/>
        <v>1</v>
      </c>
      <c r="J25" s="27">
        <v>16</v>
      </c>
      <c r="K25" s="27">
        <v>19</v>
      </c>
      <c r="L25" s="27"/>
      <c r="M25" s="27"/>
      <c r="N25" s="26">
        <f t="shared" si="2"/>
        <v>1.1493055555555586E-2</v>
      </c>
      <c r="O25" s="27"/>
      <c r="P25" s="27"/>
      <c r="Q25" s="107" t="s">
        <v>510</v>
      </c>
      <c r="R25" s="28">
        <v>41773</v>
      </c>
      <c r="S25" s="24">
        <v>3.472222222222222E-3</v>
      </c>
      <c r="T25" s="149">
        <f t="shared" si="3"/>
        <v>1</v>
      </c>
      <c r="U25" s="149">
        <f t="shared" si="4"/>
        <v>1</v>
      </c>
      <c r="V25" s="149">
        <f t="shared" si="5"/>
        <v>1</v>
      </c>
      <c r="W25" s="149">
        <f t="shared" si="6"/>
        <v>1</v>
      </c>
      <c r="X25" s="149">
        <f t="shared" si="7"/>
        <v>1</v>
      </c>
      <c r="Y25" s="77" t="str">
        <f t="shared" si="8"/>
        <v>Team Cambridge0.0175578703703704</v>
      </c>
      <c r="Z25" s="77" t="str">
        <f t="shared" si="9"/>
        <v>Team Cambridge0.0114930555555556</v>
      </c>
    </row>
    <row r="26" spans="1:26" x14ac:dyDescent="0.2">
      <c r="A26" s="30"/>
      <c r="B26" s="30"/>
      <c r="C26" s="30"/>
      <c r="D26" s="31">
        <v>3.6388888888888887E-2</v>
      </c>
      <c r="E26" s="29">
        <v>25</v>
      </c>
      <c r="F26" s="53" t="s">
        <v>159</v>
      </c>
      <c r="G26" s="53" t="s">
        <v>34</v>
      </c>
      <c r="H26" s="96">
        <f t="shared" si="0"/>
        <v>1.7638888888888888E-2</v>
      </c>
      <c r="I26" s="110" t="str">
        <f t="shared" si="1"/>
        <v/>
      </c>
      <c r="J26" s="27"/>
      <c r="K26" s="27"/>
      <c r="L26" s="27"/>
      <c r="M26" s="27"/>
      <c r="N26" s="26">
        <f t="shared" si="2"/>
        <v>0</v>
      </c>
      <c r="O26" s="27"/>
      <c r="Q26" s="107" t="s">
        <v>510</v>
      </c>
      <c r="R26" s="28">
        <v>41773</v>
      </c>
      <c r="S26" s="24">
        <v>1.8749999999999999E-2</v>
      </c>
      <c r="T26" s="149">
        <f t="shared" si="3"/>
        <v>1</v>
      </c>
      <c r="U26" s="149">
        <f t="shared" si="4"/>
        <v>1</v>
      </c>
      <c r="V26" s="149">
        <f t="shared" si="5"/>
        <v>1</v>
      </c>
      <c r="W26" s="149">
        <f t="shared" si="6"/>
        <v>1</v>
      </c>
      <c r="X26" s="149">
        <f t="shared" si="7"/>
        <v>1</v>
      </c>
      <c r="Y26" s="77" t="str">
        <f t="shared" si="8"/>
        <v>Cambridge Tri0.0176388888888889</v>
      </c>
      <c r="Z26" s="77" t="str">
        <f t="shared" si="9"/>
        <v>Cambridge Tri0</v>
      </c>
    </row>
    <row r="27" spans="1:26" x14ac:dyDescent="0.2">
      <c r="D27" s="31">
        <v>3.3541666666666664E-2</v>
      </c>
      <c r="E27" s="29">
        <v>26</v>
      </c>
      <c r="F27" s="53" t="s">
        <v>192</v>
      </c>
      <c r="G27" s="53" t="s">
        <v>34</v>
      </c>
      <c r="H27" s="96">
        <f t="shared" si="0"/>
        <v>1.8263888888888965E-2</v>
      </c>
      <c r="I27" s="110" t="str">
        <f t="shared" si="1"/>
        <v/>
      </c>
      <c r="J27" s="27"/>
      <c r="K27" s="27"/>
      <c r="L27" s="27"/>
      <c r="M27" s="27"/>
      <c r="N27" s="26">
        <f t="shared" si="2"/>
        <v>0</v>
      </c>
      <c r="O27" s="27"/>
      <c r="Q27" s="107" t="s">
        <v>510</v>
      </c>
      <c r="R27" s="28">
        <v>41773</v>
      </c>
      <c r="S27" s="24">
        <v>1.5277777777777699E-2</v>
      </c>
      <c r="T27" s="149">
        <f t="shared" si="3"/>
        <v>1</v>
      </c>
      <c r="U27" s="149">
        <f t="shared" si="4"/>
        <v>1</v>
      </c>
      <c r="V27" s="149">
        <f t="shared" si="5"/>
        <v>1</v>
      </c>
      <c r="W27" s="149">
        <f t="shared" si="6"/>
        <v>1</v>
      </c>
      <c r="X27" s="149">
        <f t="shared" si="7"/>
        <v>1</v>
      </c>
      <c r="Y27" s="77" t="str">
        <f t="shared" si="8"/>
        <v>Cambridge Tri0.018263888888889</v>
      </c>
      <c r="Z27" s="77" t="str">
        <f t="shared" si="9"/>
        <v>Cambridge Tri0</v>
      </c>
    </row>
    <row r="28" spans="1:26" x14ac:dyDescent="0.2">
      <c r="A28" s="30">
        <v>4.7916666666666663E-2</v>
      </c>
      <c r="B28" s="30">
        <v>1.9872685185185184E-2</v>
      </c>
      <c r="C28" s="23">
        <f>IF(Y$1="CE",(VLOOKUP(A28,'CTT-tables'!$B$3:$D$3903,3,FALSE)),(IF(Y$1="HC",(VLOOKUP(A28,'CTT-tables'!$C$3:$D$3903,2,FALSE)),(VLOOKUP(B28,'CTT-tables'!$A$3:$D$3903,4,FALSE)))))</f>
        <v>7.53472222222223E-3</v>
      </c>
      <c r="D28" s="31">
        <v>3.2222222222222222E-2</v>
      </c>
      <c r="E28" s="29">
        <v>27</v>
      </c>
      <c r="F28" s="119" t="s">
        <v>332</v>
      </c>
      <c r="G28" s="119" t="s">
        <v>23</v>
      </c>
      <c r="H28" s="96">
        <f t="shared" si="0"/>
        <v>1.8333333333333424E-2</v>
      </c>
      <c r="I28" s="110">
        <f t="shared" si="1"/>
        <v>1</v>
      </c>
      <c r="J28" s="27">
        <v>15</v>
      </c>
      <c r="K28" s="27">
        <v>20</v>
      </c>
      <c r="L28" s="27"/>
      <c r="M28" s="27"/>
      <c r="N28" s="26">
        <f t="shared" si="2"/>
        <v>1.0798611111111193E-2</v>
      </c>
      <c r="O28" s="27"/>
      <c r="P28" s="27"/>
      <c r="Q28" s="107" t="s">
        <v>510</v>
      </c>
      <c r="R28" s="28">
        <v>41773</v>
      </c>
      <c r="S28" s="24">
        <v>1.38888888888888E-2</v>
      </c>
      <c r="T28" s="149">
        <f t="shared" si="3"/>
        <v>1</v>
      </c>
      <c r="U28" s="149">
        <f t="shared" si="4"/>
        <v>1</v>
      </c>
      <c r="V28" s="149">
        <f t="shared" si="5"/>
        <v>1</v>
      </c>
      <c r="W28" s="149">
        <f t="shared" si="6"/>
        <v>1</v>
      </c>
      <c r="X28" s="149">
        <f t="shared" si="7"/>
        <v>1</v>
      </c>
      <c r="Y28" s="77" t="str">
        <f t="shared" si="8"/>
        <v>Team Cambridge0.0183333333333334</v>
      </c>
      <c r="Z28" s="77" t="str">
        <f t="shared" si="9"/>
        <v>Team Cambridge0.0107986111111112</v>
      </c>
    </row>
    <row r="29" spans="1:26" x14ac:dyDescent="0.2">
      <c r="A29" s="30"/>
      <c r="B29" s="30"/>
      <c r="C29" s="30"/>
      <c r="D29" s="31">
        <v>2.5717592592592594E-2</v>
      </c>
      <c r="E29" s="29">
        <v>28</v>
      </c>
      <c r="F29" s="53" t="s">
        <v>168</v>
      </c>
      <c r="G29" s="53" t="s">
        <v>30</v>
      </c>
      <c r="H29" s="96">
        <f t="shared" si="0"/>
        <v>1.877314814814815E-2</v>
      </c>
      <c r="I29" s="110" t="str">
        <f t="shared" si="1"/>
        <v/>
      </c>
      <c r="J29" s="27"/>
      <c r="K29" s="27"/>
      <c r="L29" s="27"/>
      <c r="M29" s="27"/>
      <c r="N29" s="26">
        <f t="shared" si="2"/>
        <v>0</v>
      </c>
      <c r="O29" s="27"/>
      <c r="Q29" s="107" t="s">
        <v>510</v>
      </c>
      <c r="R29" s="28">
        <v>41773</v>
      </c>
      <c r="S29" s="24">
        <v>6.9444444444444449E-3</v>
      </c>
      <c r="T29" s="149">
        <f t="shared" si="3"/>
        <v>1</v>
      </c>
      <c r="U29" s="149">
        <f t="shared" si="4"/>
        <v>1</v>
      </c>
      <c r="V29" s="149">
        <f t="shared" si="5"/>
        <v>1</v>
      </c>
      <c r="W29" s="149">
        <f t="shared" si="6"/>
        <v>1</v>
      </c>
      <c r="X29" s="149">
        <f t="shared" si="7"/>
        <v>1</v>
      </c>
      <c r="Y29" s="77" t="str">
        <f t="shared" si="8"/>
        <v>Cambridge CC0.0187731481481481</v>
      </c>
      <c r="Z29" s="77" t="str">
        <f t="shared" si="9"/>
        <v>Cambridge CC0</v>
      </c>
    </row>
    <row r="30" spans="1:26" x14ac:dyDescent="0.2">
      <c r="D30" s="31" t="s">
        <v>515</v>
      </c>
      <c r="E30" s="29">
        <v>99</v>
      </c>
      <c r="F30" s="53" t="s">
        <v>224</v>
      </c>
      <c r="G30" s="53" t="s">
        <v>30</v>
      </c>
      <c r="H30" s="96" t="e">
        <f t="shared" si="0"/>
        <v>#VALUE!</v>
      </c>
      <c r="I30" s="110" t="e">
        <f t="shared" si="1"/>
        <v>#VALUE!</v>
      </c>
      <c r="J30" s="27"/>
      <c r="K30" s="27"/>
      <c r="L30" s="27"/>
      <c r="M30" s="27"/>
      <c r="N30" s="26">
        <f t="shared" si="2"/>
        <v>0</v>
      </c>
      <c r="O30" s="27"/>
      <c r="P30" s="27"/>
      <c r="Q30" s="107" t="s">
        <v>510</v>
      </c>
      <c r="R30" s="28">
        <v>41773</v>
      </c>
      <c r="S30" s="24">
        <v>6.9444444444444447E-4</v>
      </c>
      <c r="T30" s="149">
        <f t="shared" si="3"/>
        <v>2</v>
      </c>
      <c r="U30" s="149">
        <f t="shared" si="4"/>
        <v>2</v>
      </c>
      <c r="V30" s="149">
        <f t="shared" si="5"/>
        <v>1</v>
      </c>
      <c r="W30" s="149">
        <f t="shared" si="6"/>
        <v>1</v>
      </c>
      <c r="X30" s="149">
        <f t="shared" si="7"/>
        <v>1</v>
      </c>
      <c r="Y30" s="77" t="e">
        <f t="shared" si="8"/>
        <v>#VALUE!</v>
      </c>
      <c r="Z30" s="77" t="str">
        <f t="shared" si="9"/>
        <v>Cambridge CC0</v>
      </c>
    </row>
    <row r="31" spans="1:26" x14ac:dyDescent="0.2">
      <c r="A31" s="30">
        <v>4.7916666666666663E-2</v>
      </c>
      <c r="B31" s="30">
        <v>1.877314814814815E-2</v>
      </c>
      <c r="C31" s="23">
        <f>IF(Y$1="CE",(VLOOKUP(A31,'CTT-tables'!$B$3:$D$3903,3,FALSE)),(IF(Y$1="HC",(VLOOKUP(A31,'CTT-tables'!$C$3:$D$3903,2,FALSE)),(VLOOKUP(B31,'CTT-tables'!$A$3:$D$3903,4,FALSE)))))</f>
        <v>6.5046296296296397E-3</v>
      </c>
      <c r="D31" s="31" t="s">
        <v>515</v>
      </c>
      <c r="E31" s="29">
        <v>99</v>
      </c>
      <c r="F31" s="119" t="s">
        <v>338</v>
      </c>
      <c r="G31" s="119" t="s">
        <v>23</v>
      </c>
      <c r="H31" s="96" t="e">
        <f t="shared" si="0"/>
        <v>#VALUE!</v>
      </c>
      <c r="I31" s="110" t="e">
        <f t="shared" si="1"/>
        <v>#VALUE!</v>
      </c>
      <c r="J31" s="27"/>
      <c r="K31" s="27"/>
      <c r="L31" s="27"/>
      <c r="M31" s="27"/>
      <c r="N31" s="26" t="e">
        <f t="shared" si="2"/>
        <v>#VALUE!</v>
      </c>
      <c r="O31" s="27"/>
      <c r="Q31" s="107" t="s">
        <v>510</v>
      </c>
      <c r="R31" s="28">
        <v>41773</v>
      </c>
      <c r="S31" s="24">
        <v>1.4583333333333301E-2</v>
      </c>
      <c r="T31" s="149">
        <f t="shared" si="3"/>
        <v>2</v>
      </c>
      <c r="U31" s="149">
        <f t="shared" si="4"/>
        <v>2</v>
      </c>
      <c r="V31" s="149">
        <f t="shared" si="5"/>
        <v>1</v>
      </c>
      <c r="W31" s="149">
        <f t="shared" si="6"/>
        <v>1</v>
      </c>
      <c r="X31" s="149">
        <f t="shared" si="7"/>
        <v>1</v>
      </c>
      <c r="Y31" s="77" t="e">
        <f t="shared" si="8"/>
        <v>#VALUE!</v>
      </c>
      <c r="Z31" s="77" t="e">
        <f t="shared" si="9"/>
        <v>#VALUE!</v>
      </c>
    </row>
    <row r="32" spans="1:26" x14ac:dyDescent="0.2">
      <c r="A32" s="101"/>
      <c r="B32" s="101"/>
      <c r="C32" s="23"/>
      <c r="F32" s="119"/>
      <c r="G32" s="119"/>
      <c r="H32" s="96">
        <f t="shared" ref="H32:H41" si="10">IF(D32=0,0,(D32-S32))</f>
        <v>0</v>
      </c>
      <c r="I32" s="110" t="str">
        <f t="shared" ref="I32:I41" si="11">IF((OR(D32=0,H32=0)),"",(IF(H32&lt;=B32,1,"")))</f>
        <v/>
      </c>
      <c r="J32" s="27"/>
      <c r="K32" s="27"/>
      <c r="L32" s="27"/>
      <c r="M32" s="27"/>
      <c r="N32" s="26">
        <f t="shared" ref="N32:N41" si="12">IF(C32=0,0,(H32-C32))</f>
        <v>0</v>
      </c>
      <c r="O32" s="27"/>
      <c r="S32" s="24">
        <v>2.1527777777777701E-2</v>
      </c>
      <c r="T32" s="149">
        <f t="shared" ref="T32:T41" si="13">IF(D32=0,1,(COUNTIF(H:H,H32)))</f>
        <v>1</v>
      </c>
      <c r="U32" s="149">
        <f t="shared" ref="U32:U41" si="14">IF((AND(D32&gt;0,$Y$1="TR")),(COUNTIF(Y:Y,Y32)),1)</f>
        <v>1</v>
      </c>
      <c r="V32" s="149">
        <f t="shared" ref="V32:V41" si="15">IF((AND(D32&gt;0,C32&gt;0,$Y$1="TR")),(COUNTIF(Z:Z,Z32)),1)</f>
        <v>1</v>
      </c>
      <c r="W32" s="149">
        <f t="shared" ref="W32:W41" si="16">IF((AND(D32&gt;0,C32&gt;0,$Y$1="CE")),(COUNTIF(Z:Z,Z32)),1)</f>
        <v>1</v>
      </c>
      <c r="X32" s="149">
        <f t="shared" ref="X32:X41" si="17">IF((AND(D32&gt;0,C32&gt;0,(OR($Y$1="CE",$Y$1="TR")))),(COUNTIF(Z:Z,Z32)),1)</f>
        <v>1</v>
      </c>
      <c r="Y32" s="77" t="str">
        <f t="shared" ref="Y32:Y41" si="18">CONCATENATE(G32,H32)</f>
        <v>0</v>
      </c>
      <c r="Z32" s="77" t="str">
        <f t="shared" ref="Z32:Z40" si="19">CONCATENATE(G32,N32)</f>
        <v>0</v>
      </c>
    </row>
    <row r="33" spans="1:26" x14ac:dyDescent="0.2">
      <c r="H33" s="96">
        <f t="shared" si="10"/>
        <v>0</v>
      </c>
      <c r="I33" s="110" t="str">
        <f t="shared" si="11"/>
        <v/>
      </c>
      <c r="J33" s="27"/>
      <c r="K33" s="27"/>
      <c r="L33" s="27"/>
      <c r="M33" s="27"/>
      <c r="N33" s="26">
        <f t="shared" si="12"/>
        <v>0</v>
      </c>
      <c r="O33" s="27"/>
      <c r="S33" s="24">
        <v>2.2222222222222199E-2</v>
      </c>
      <c r="T33" s="149">
        <f t="shared" si="13"/>
        <v>1</v>
      </c>
      <c r="U33" s="149">
        <f t="shared" si="14"/>
        <v>1</v>
      </c>
      <c r="V33" s="149">
        <f t="shared" si="15"/>
        <v>1</v>
      </c>
      <c r="W33" s="149">
        <f t="shared" si="16"/>
        <v>1</v>
      </c>
      <c r="X33" s="149">
        <f t="shared" si="17"/>
        <v>1</v>
      </c>
      <c r="Y33" s="77" t="str">
        <f t="shared" si="18"/>
        <v>0</v>
      </c>
      <c r="Z33" s="77" t="str">
        <f t="shared" si="19"/>
        <v>0</v>
      </c>
    </row>
    <row r="34" spans="1:26" x14ac:dyDescent="0.2">
      <c r="H34" s="96">
        <f t="shared" si="10"/>
        <v>0</v>
      </c>
      <c r="I34" s="110" t="str">
        <f t="shared" si="11"/>
        <v/>
      </c>
      <c r="J34" s="27"/>
      <c r="K34" s="27"/>
      <c r="L34" s="27"/>
      <c r="M34" s="27"/>
      <c r="N34" s="26">
        <f t="shared" si="12"/>
        <v>0</v>
      </c>
      <c r="O34" s="27"/>
      <c r="S34" s="24">
        <v>2.2916666666666599E-2</v>
      </c>
      <c r="T34" s="149">
        <f t="shared" si="13"/>
        <v>1</v>
      </c>
      <c r="U34" s="149">
        <f t="shared" si="14"/>
        <v>1</v>
      </c>
      <c r="V34" s="149">
        <f t="shared" si="15"/>
        <v>1</v>
      </c>
      <c r="W34" s="149">
        <f t="shared" si="16"/>
        <v>1</v>
      </c>
      <c r="X34" s="149">
        <f t="shared" si="17"/>
        <v>1</v>
      </c>
      <c r="Y34" s="77" t="str">
        <f t="shared" si="18"/>
        <v>0</v>
      </c>
      <c r="Z34" s="77" t="str">
        <f t="shared" si="19"/>
        <v>0</v>
      </c>
    </row>
    <row r="35" spans="1:26" x14ac:dyDescent="0.2">
      <c r="H35" s="96">
        <f t="shared" si="10"/>
        <v>0</v>
      </c>
      <c r="I35" s="110" t="str">
        <f t="shared" si="11"/>
        <v/>
      </c>
      <c r="J35" s="27"/>
      <c r="K35" s="27"/>
      <c r="L35" s="27"/>
      <c r="M35" s="27"/>
      <c r="N35" s="26">
        <f t="shared" si="12"/>
        <v>0</v>
      </c>
      <c r="O35" s="27"/>
      <c r="S35" s="24">
        <v>2.36111111111111E-2</v>
      </c>
      <c r="T35" s="149">
        <f t="shared" si="13"/>
        <v>1</v>
      </c>
      <c r="U35" s="149">
        <f t="shared" si="14"/>
        <v>1</v>
      </c>
      <c r="V35" s="149">
        <f t="shared" si="15"/>
        <v>1</v>
      </c>
      <c r="W35" s="149">
        <f t="shared" si="16"/>
        <v>1</v>
      </c>
      <c r="X35" s="149">
        <f t="shared" si="17"/>
        <v>1</v>
      </c>
      <c r="Y35" s="77" t="str">
        <f t="shared" si="18"/>
        <v>0</v>
      </c>
      <c r="Z35" s="77" t="str">
        <f t="shared" si="19"/>
        <v>0</v>
      </c>
    </row>
    <row r="36" spans="1:26" x14ac:dyDescent="0.2">
      <c r="A36" s="101"/>
      <c r="B36" s="101"/>
      <c r="C36" s="30"/>
      <c r="D36" s="99"/>
      <c r="F36" s="108"/>
      <c r="H36" s="96">
        <f t="shared" si="10"/>
        <v>0</v>
      </c>
      <c r="I36" s="110" t="str">
        <f t="shared" si="11"/>
        <v/>
      </c>
      <c r="J36" s="27"/>
      <c r="K36" s="27"/>
      <c r="L36" s="27"/>
      <c r="M36" s="27"/>
      <c r="N36" s="26">
        <f t="shared" si="12"/>
        <v>0</v>
      </c>
      <c r="O36" s="27"/>
      <c r="S36" s="24">
        <v>2.43055555555555E-2</v>
      </c>
      <c r="T36" s="149">
        <f t="shared" si="13"/>
        <v>1</v>
      </c>
      <c r="U36" s="149">
        <f t="shared" si="14"/>
        <v>1</v>
      </c>
      <c r="V36" s="149">
        <f t="shared" si="15"/>
        <v>1</v>
      </c>
      <c r="W36" s="149">
        <f t="shared" si="16"/>
        <v>1</v>
      </c>
      <c r="X36" s="149">
        <f t="shared" si="17"/>
        <v>1</v>
      </c>
      <c r="Y36" s="77" t="str">
        <f t="shared" si="18"/>
        <v>0</v>
      </c>
      <c r="Z36" s="77" t="str">
        <f t="shared" si="19"/>
        <v>0</v>
      </c>
    </row>
    <row r="37" spans="1:26" x14ac:dyDescent="0.2">
      <c r="F37" s="108"/>
      <c r="G37" s="108"/>
      <c r="H37" s="96">
        <f t="shared" si="10"/>
        <v>0</v>
      </c>
      <c r="I37" s="110" t="str">
        <f t="shared" si="11"/>
        <v/>
      </c>
      <c r="J37" s="27"/>
      <c r="K37" s="27"/>
      <c r="L37" s="27"/>
      <c r="M37" s="27"/>
      <c r="N37" s="26">
        <f t="shared" si="12"/>
        <v>0</v>
      </c>
      <c r="O37" s="27"/>
      <c r="S37" s="24">
        <v>2.5000000000000001E-2</v>
      </c>
      <c r="T37" s="149">
        <f t="shared" si="13"/>
        <v>1</v>
      </c>
      <c r="U37" s="149">
        <f t="shared" si="14"/>
        <v>1</v>
      </c>
      <c r="V37" s="149">
        <f t="shared" si="15"/>
        <v>1</v>
      </c>
      <c r="W37" s="149">
        <f t="shared" si="16"/>
        <v>1</v>
      </c>
      <c r="X37" s="149">
        <f t="shared" si="17"/>
        <v>1</v>
      </c>
      <c r="Y37" s="77" t="str">
        <f t="shared" si="18"/>
        <v>0</v>
      </c>
      <c r="Z37" s="77" t="str">
        <f t="shared" si="19"/>
        <v>0</v>
      </c>
    </row>
    <row r="38" spans="1:26" x14ac:dyDescent="0.2">
      <c r="A38" s="30"/>
      <c r="B38" s="30"/>
      <c r="C38" s="30"/>
      <c r="H38" s="96">
        <f t="shared" si="10"/>
        <v>0</v>
      </c>
      <c r="I38" s="110" t="str">
        <f t="shared" si="11"/>
        <v/>
      </c>
      <c r="J38" s="27"/>
      <c r="K38" s="27"/>
      <c r="L38" s="27"/>
      <c r="M38" s="27"/>
      <c r="N38" s="26">
        <f t="shared" si="12"/>
        <v>0</v>
      </c>
      <c r="O38" s="27"/>
      <c r="S38" s="24">
        <v>2.5694444444444402E-2</v>
      </c>
      <c r="T38" s="149">
        <f t="shared" si="13"/>
        <v>1</v>
      </c>
      <c r="U38" s="149">
        <f t="shared" si="14"/>
        <v>1</v>
      </c>
      <c r="V38" s="149">
        <f t="shared" si="15"/>
        <v>1</v>
      </c>
      <c r="W38" s="149">
        <f t="shared" si="16"/>
        <v>1</v>
      </c>
      <c r="X38" s="149">
        <f t="shared" si="17"/>
        <v>1</v>
      </c>
      <c r="Y38" s="77" t="str">
        <f t="shared" si="18"/>
        <v>0</v>
      </c>
      <c r="Z38" s="77" t="str">
        <f t="shared" si="19"/>
        <v>0</v>
      </c>
    </row>
    <row r="39" spans="1:26" x14ac:dyDescent="0.2">
      <c r="A39" s="30"/>
      <c r="B39" s="30"/>
      <c r="C39" s="30"/>
      <c r="G39" s="148"/>
      <c r="H39" s="96">
        <f t="shared" si="10"/>
        <v>0</v>
      </c>
      <c r="I39" s="110" t="str">
        <f t="shared" si="11"/>
        <v/>
      </c>
      <c r="J39" s="27"/>
      <c r="K39" s="27"/>
      <c r="L39" s="27"/>
      <c r="M39" s="27"/>
      <c r="N39" s="26">
        <f t="shared" si="12"/>
        <v>0</v>
      </c>
      <c r="O39" s="27"/>
      <c r="S39" s="24">
        <v>2.6388888888888799E-2</v>
      </c>
      <c r="T39" s="149">
        <f t="shared" si="13"/>
        <v>1</v>
      </c>
      <c r="U39" s="149">
        <f t="shared" si="14"/>
        <v>1</v>
      </c>
      <c r="V39" s="149">
        <f t="shared" si="15"/>
        <v>1</v>
      </c>
      <c r="W39" s="149">
        <f t="shared" si="16"/>
        <v>1</v>
      </c>
      <c r="X39" s="149">
        <f t="shared" si="17"/>
        <v>1</v>
      </c>
      <c r="Y39" s="77" t="str">
        <f t="shared" si="18"/>
        <v>0</v>
      </c>
      <c r="Z39" s="77" t="str">
        <f t="shared" si="19"/>
        <v>0</v>
      </c>
    </row>
    <row r="40" spans="1:26" x14ac:dyDescent="0.2">
      <c r="H40" s="96">
        <f t="shared" si="10"/>
        <v>0</v>
      </c>
      <c r="I40" s="110" t="str">
        <f t="shared" si="11"/>
        <v/>
      </c>
      <c r="J40" s="27"/>
      <c r="K40" s="27"/>
      <c r="L40" s="27"/>
      <c r="M40" s="27"/>
      <c r="N40" s="26">
        <f t="shared" si="12"/>
        <v>0</v>
      </c>
      <c r="O40" s="27"/>
      <c r="S40" s="24">
        <v>2.70833333333333E-2</v>
      </c>
      <c r="T40" s="149">
        <f t="shared" si="13"/>
        <v>1</v>
      </c>
      <c r="U40" s="149">
        <f t="shared" si="14"/>
        <v>1</v>
      </c>
      <c r="V40" s="149">
        <f t="shared" si="15"/>
        <v>1</v>
      </c>
      <c r="W40" s="149">
        <f t="shared" si="16"/>
        <v>1</v>
      </c>
      <c r="X40" s="149">
        <f t="shared" si="17"/>
        <v>1</v>
      </c>
      <c r="Y40" s="77" t="str">
        <f t="shared" si="18"/>
        <v>0</v>
      </c>
      <c r="Z40" s="77" t="str">
        <f t="shared" si="19"/>
        <v>0</v>
      </c>
    </row>
    <row r="41" spans="1:26" x14ac:dyDescent="0.2">
      <c r="A41" s="30"/>
      <c r="B41" s="30"/>
      <c r="C41" s="30"/>
      <c r="F41" s="147"/>
      <c r="H41" s="96">
        <f t="shared" si="10"/>
        <v>0</v>
      </c>
      <c r="I41" s="110" t="str">
        <f t="shared" si="11"/>
        <v/>
      </c>
      <c r="J41" s="74"/>
      <c r="K41" s="74"/>
      <c r="L41" s="74"/>
      <c r="M41" s="74"/>
      <c r="N41" s="26">
        <f t="shared" si="12"/>
        <v>0</v>
      </c>
      <c r="O41" s="74"/>
      <c r="P41" s="127"/>
      <c r="Q41" s="51"/>
      <c r="R41" s="129"/>
      <c r="S41" s="75">
        <v>2.77777777777777E-2</v>
      </c>
      <c r="T41" s="149">
        <f t="shared" si="13"/>
        <v>1</v>
      </c>
      <c r="U41" s="149">
        <f t="shared" si="14"/>
        <v>1</v>
      </c>
      <c r="V41" s="149">
        <f t="shared" si="15"/>
        <v>1</v>
      </c>
      <c r="W41" s="149">
        <f t="shared" si="16"/>
        <v>1</v>
      </c>
      <c r="X41" s="149">
        <f t="shared" si="17"/>
        <v>1</v>
      </c>
      <c r="Y41" s="77" t="str">
        <f t="shared" si="18"/>
        <v>0</v>
      </c>
      <c r="Z41" s="78" t="str">
        <f>CONCATENATE(G41,N41)</f>
        <v>0</v>
      </c>
    </row>
    <row r="42" spans="1:26" x14ac:dyDescent="0.2">
      <c r="A42" s="30"/>
      <c r="B42" s="30"/>
      <c r="C42" s="30"/>
      <c r="F42" s="108"/>
      <c r="G42" s="108"/>
    </row>
    <row r="43" spans="1:26" x14ac:dyDescent="0.2">
      <c r="A43" s="30"/>
      <c r="B43" s="30"/>
      <c r="C43" s="23"/>
      <c r="F43" s="120"/>
      <c r="G43" s="119"/>
    </row>
    <row r="44" spans="1:26" x14ac:dyDescent="0.2">
      <c r="A44" s="30"/>
      <c r="B44" s="30"/>
      <c r="C44" s="30"/>
    </row>
    <row r="45" spans="1:26" x14ac:dyDescent="0.2">
      <c r="A45" s="30"/>
      <c r="B45" s="30"/>
      <c r="C45" s="30"/>
      <c r="F45" s="108"/>
      <c r="G45" s="108"/>
    </row>
    <row r="46" spans="1:26" x14ac:dyDescent="0.2">
      <c r="A46" s="30"/>
      <c r="B46" s="30"/>
      <c r="C46" s="30"/>
    </row>
    <row r="48" spans="1:26" x14ac:dyDescent="0.2">
      <c r="A48" s="30"/>
      <c r="B48" s="30"/>
      <c r="C48" s="23"/>
      <c r="F48" s="120"/>
      <c r="G48" s="119"/>
    </row>
    <row r="52" spans="1:7" x14ac:dyDescent="0.2">
      <c r="A52" s="30"/>
      <c r="B52" s="30"/>
      <c r="C52" s="30"/>
      <c r="F52" s="108"/>
      <c r="G52" s="108"/>
    </row>
    <row r="54" spans="1:7" x14ac:dyDescent="0.2">
      <c r="A54" s="101"/>
      <c r="B54" s="101"/>
      <c r="C54" s="23"/>
      <c r="D54" s="99"/>
      <c r="F54"/>
      <c r="G54"/>
    </row>
    <row r="55" spans="1:7" x14ac:dyDescent="0.2">
      <c r="A55" s="30"/>
      <c r="B55" s="30"/>
      <c r="C55" s="30"/>
    </row>
    <row r="56" spans="1:7" x14ac:dyDescent="0.2">
      <c r="A56" s="30"/>
      <c r="B56" s="30"/>
      <c r="C56" s="23"/>
      <c r="F56" s="119"/>
      <c r="G56" s="119"/>
    </row>
    <row r="57" spans="1:7" x14ac:dyDescent="0.2">
      <c r="A57" s="30"/>
      <c r="B57" s="30"/>
      <c r="C57" s="30"/>
      <c r="G57" s="108"/>
    </row>
    <row r="59" spans="1:7" x14ac:dyDescent="0.2">
      <c r="A59" s="30"/>
      <c r="B59" s="30"/>
      <c r="C59" s="30"/>
    </row>
    <row r="60" spans="1:7" x14ac:dyDescent="0.2">
      <c r="A60" s="30"/>
      <c r="B60" s="30"/>
      <c r="C60" s="30"/>
    </row>
    <row r="61" spans="1:7" x14ac:dyDescent="0.2">
      <c r="A61" s="30"/>
      <c r="B61" s="30"/>
      <c r="C61" s="30"/>
      <c r="G61" s="147"/>
    </row>
    <row r="62" spans="1:7" x14ac:dyDescent="0.2">
      <c r="A62" s="30"/>
      <c r="B62" s="30"/>
      <c r="C62" s="23"/>
      <c r="G62" s="147"/>
    </row>
    <row r="65" spans="1:7" x14ac:dyDescent="0.2">
      <c r="A65" s="30"/>
      <c r="B65" s="30"/>
      <c r="C65" s="30"/>
      <c r="F65" s="148"/>
      <c r="G65" s="148"/>
    </row>
    <row r="66" spans="1:7" x14ac:dyDescent="0.2">
      <c r="A66" s="30"/>
      <c r="B66" s="30"/>
      <c r="C66" s="30"/>
    </row>
    <row r="67" spans="1:7" x14ac:dyDescent="0.2">
      <c r="A67" s="30"/>
      <c r="B67" s="30"/>
      <c r="C67" s="30"/>
      <c r="G67"/>
    </row>
    <row r="68" spans="1:7" x14ac:dyDescent="0.2">
      <c r="A68" s="30"/>
      <c r="B68" s="30"/>
      <c r="C68" s="30"/>
      <c r="F68" s="147"/>
    </row>
    <row r="70" spans="1:7" x14ac:dyDescent="0.2">
      <c r="A70" s="30"/>
      <c r="B70" s="30"/>
      <c r="C70" s="30"/>
    </row>
    <row r="71" spans="1:7" x14ac:dyDescent="0.2">
      <c r="A71" s="30"/>
      <c r="B71" s="30"/>
      <c r="C71" s="23"/>
      <c r="F71" s="119"/>
      <c r="G71" s="119"/>
    </row>
    <row r="73" spans="1:7" x14ac:dyDescent="0.2">
      <c r="A73" s="30"/>
      <c r="B73" s="30"/>
      <c r="C73" s="23"/>
      <c r="F73"/>
    </row>
    <row r="74" spans="1:7" x14ac:dyDescent="0.2">
      <c r="A74" s="30"/>
      <c r="B74" s="30"/>
      <c r="C74" s="23"/>
      <c r="F74" s="148"/>
      <c r="G74" s="148"/>
    </row>
    <row r="75" spans="1:7" x14ac:dyDescent="0.2">
      <c r="A75" s="30"/>
      <c r="B75" s="30"/>
      <c r="C75" s="23"/>
      <c r="F75" s="119"/>
      <c r="G75" s="119"/>
    </row>
    <row r="76" spans="1:7" x14ac:dyDescent="0.2">
      <c r="A76" s="30"/>
      <c r="B76" s="30"/>
      <c r="C76" s="23"/>
    </row>
    <row r="78" spans="1:7" x14ac:dyDescent="0.2">
      <c r="A78" s="30"/>
      <c r="B78" s="30"/>
      <c r="C78" s="30"/>
      <c r="G78" s="150"/>
    </row>
    <row r="79" spans="1:7" x14ac:dyDescent="0.2">
      <c r="A79" s="30"/>
      <c r="B79" s="30"/>
      <c r="C79" s="23"/>
      <c r="F79" s="119"/>
      <c r="G79" s="119"/>
    </row>
    <row r="82" spans="1:7" x14ac:dyDescent="0.2">
      <c r="A82" s="30"/>
      <c r="B82" s="30"/>
      <c r="C82" s="23"/>
      <c r="D82" s="99"/>
      <c r="F82" s="108"/>
      <c r="G82" s="108"/>
    </row>
    <row r="84" spans="1:7" x14ac:dyDescent="0.2">
      <c r="A84" s="30"/>
      <c r="B84" s="30"/>
      <c r="C84" s="23"/>
    </row>
    <row r="86" spans="1:7" ht="15" x14ac:dyDescent="0.25">
      <c r="A86" s="30"/>
      <c r="B86" s="30"/>
      <c r="C86" s="23"/>
      <c r="F86" s="153"/>
      <c r="G86" s="148"/>
    </row>
    <row r="88" spans="1:7" x14ac:dyDescent="0.2">
      <c r="A88" s="30"/>
      <c r="B88" s="30"/>
      <c r="C88" s="30"/>
    </row>
    <row r="89" spans="1:7" x14ac:dyDescent="0.2">
      <c r="A89" s="30"/>
      <c r="B89" s="30"/>
      <c r="C89" s="30"/>
    </row>
    <row r="91" spans="1:7" x14ac:dyDescent="0.2">
      <c r="A91" s="30"/>
      <c r="B91" s="30"/>
      <c r="C91" s="30"/>
    </row>
    <row r="92" spans="1:7" x14ac:dyDescent="0.2">
      <c r="A92" s="30"/>
      <c r="B92" s="30"/>
      <c r="C92" s="30"/>
    </row>
    <row r="94" spans="1:7" x14ac:dyDescent="0.2">
      <c r="A94" s="30"/>
      <c r="B94" s="30"/>
      <c r="C94" s="30"/>
    </row>
    <row r="95" spans="1:7" x14ac:dyDescent="0.2">
      <c r="A95" s="30"/>
      <c r="B95" s="30"/>
      <c r="C95" s="30"/>
      <c r="F95" s="147"/>
    </row>
    <row r="96" spans="1:7" x14ac:dyDescent="0.2">
      <c r="A96" s="30"/>
      <c r="B96" s="30"/>
      <c r="C96" s="23"/>
      <c r="F96" s="119"/>
      <c r="G96" s="119"/>
    </row>
    <row r="97" spans="1:7" x14ac:dyDescent="0.2">
      <c r="A97" s="30"/>
      <c r="B97" s="30"/>
      <c r="C97" s="23"/>
      <c r="F97" s="119"/>
      <c r="G97" s="119"/>
    </row>
    <row r="100" spans="1:7" x14ac:dyDescent="0.2">
      <c r="A100" s="30"/>
      <c r="B100" s="30"/>
      <c r="C100" s="30"/>
    </row>
    <row r="101" spans="1:7" x14ac:dyDescent="0.2">
      <c r="A101" s="30"/>
      <c r="B101" s="30"/>
      <c r="C101" s="30"/>
      <c r="F101" s="148"/>
      <c r="G101" s="148"/>
    </row>
    <row r="107" spans="1:7" x14ac:dyDescent="0.2">
      <c r="A107" s="30"/>
      <c r="B107" s="30"/>
      <c r="C107" s="30"/>
    </row>
    <row r="109" spans="1:7" x14ac:dyDescent="0.2">
      <c r="A109" s="30"/>
      <c r="B109" s="30"/>
      <c r="C109" s="30"/>
    </row>
    <row r="110" spans="1:7" x14ac:dyDescent="0.2">
      <c r="A110" s="30"/>
      <c r="B110" s="30"/>
      <c r="C110" s="23"/>
    </row>
    <row r="111" spans="1:7" x14ac:dyDescent="0.2">
      <c r="A111" s="30"/>
      <c r="B111" s="30"/>
      <c r="C111" s="30"/>
    </row>
    <row r="113" spans="1:7" x14ac:dyDescent="0.2">
      <c r="A113" s="30"/>
      <c r="B113" s="30"/>
      <c r="C113" s="30"/>
    </row>
    <row r="114" spans="1:7" x14ac:dyDescent="0.2">
      <c r="A114" s="30"/>
      <c r="B114" s="30"/>
      <c r="C114" s="23"/>
      <c r="F114" s="119"/>
      <c r="G114" s="119"/>
    </row>
    <row r="120" spans="1:7" x14ac:dyDescent="0.2">
      <c r="A120" s="30"/>
      <c r="B120" s="30"/>
      <c r="C120" s="23"/>
      <c r="F120" s="119"/>
      <c r="G120" s="119"/>
    </row>
    <row r="122" spans="1:7" x14ac:dyDescent="0.2">
      <c r="G122" s="148"/>
    </row>
    <row r="123" spans="1:7" x14ac:dyDescent="0.2">
      <c r="A123" s="30"/>
      <c r="B123" s="30"/>
      <c r="C123" s="30"/>
      <c r="F123" s="148"/>
      <c r="G123" s="148"/>
    </row>
    <row r="124" spans="1:7" x14ac:dyDescent="0.2">
      <c r="A124" s="30"/>
      <c r="B124" s="30"/>
      <c r="C124" s="23"/>
      <c r="F124" s="147"/>
    </row>
    <row r="125" spans="1:7" x14ac:dyDescent="0.2">
      <c r="G125" s="108"/>
    </row>
    <row r="126" spans="1:7" x14ac:dyDescent="0.2">
      <c r="A126" s="30"/>
      <c r="B126" s="30"/>
      <c r="C126" s="30"/>
    </row>
    <row r="127" spans="1:7" x14ac:dyDescent="0.2">
      <c r="A127" s="30"/>
      <c r="B127" s="30"/>
      <c r="C127" s="30"/>
      <c r="F127"/>
      <c r="G127"/>
    </row>
    <row r="128" spans="1:7" x14ac:dyDescent="0.2">
      <c r="A128" s="30"/>
      <c r="B128" s="30"/>
      <c r="C128" s="30"/>
    </row>
    <row r="129" spans="1:7" x14ac:dyDescent="0.2">
      <c r="A129" s="30"/>
      <c r="B129" s="30"/>
      <c r="C129" s="23"/>
      <c r="F129" s="119"/>
      <c r="G129" s="119"/>
    </row>
    <row r="131" spans="1:7" x14ac:dyDescent="0.2">
      <c r="A131" s="30"/>
      <c r="B131" s="30"/>
      <c r="C131" s="23"/>
      <c r="F131" s="119"/>
      <c r="G131" s="119"/>
    </row>
    <row r="133" spans="1:7" x14ac:dyDescent="0.2">
      <c r="A133" s="30"/>
      <c r="B133" s="30"/>
      <c r="C133" s="23"/>
      <c r="F133" s="148"/>
      <c r="G133" s="148"/>
    </row>
    <row r="134" spans="1:7" x14ac:dyDescent="0.2">
      <c r="F134"/>
      <c r="G134"/>
    </row>
  </sheetData>
  <sortState ref="E2:E31">
    <sortCondition ref="E2"/>
  </sortState>
  <phoneticPr fontId="10" type="noConversion"/>
  <conditionalFormatting sqref="H2:H41">
    <cfRule type="expression" dxfId="244" priority="9" stopIfTrue="1">
      <formula>T2&gt;=2</formula>
    </cfRule>
  </conditionalFormatting>
  <conditionalFormatting sqref="J2:J41">
    <cfRule type="expression" dxfId="243" priority="11" stopIfTrue="1">
      <formula>U2&gt;=2</formula>
    </cfRule>
  </conditionalFormatting>
  <conditionalFormatting sqref="K2:K41">
    <cfRule type="expression" dxfId="242" priority="12" stopIfTrue="1">
      <formula>V2&gt;=2</formula>
    </cfRule>
  </conditionalFormatting>
  <conditionalFormatting sqref="L2:L41">
    <cfRule type="expression" dxfId="241" priority="13" stopIfTrue="1">
      <formula>W2&gt;=2</formula>
    </cfRule>
  </conditionalFormatting>
  <conditionalFormatting sqref="N2:N41">
    <cfRule type="expression" dxfId="240" priority="14" stopIfTrue="1">
      <formula>X2&gt;=2</formula>
    </cfRule>
  </conditionalFormatting>
  <conditionalFormatting sqref="C42:C45 C50:C57 C59:C60 C62:C64 C47:C48">
    <cfRule type="expression" dxfId="239" priority="3" stopIfTrue="1">
      <formula>(I42=1)</formula>
    </cfRule>
  </conditionalFormatting>
  <conditionalFormatting sqref="C85">
    <cfRule type="expression" dxfId="238" priority="2" stopIfTrue="1">
      <formula>(I85=1)</formula>
    </cfRule>
  </conditionalFormatting>
  <conditionalFormatting sqref="C119">
    <cfRule type="expression" dxfId="237" priority="1" stopIfTrue="1">
      <formula>(I119=1)</formula>
    </cfRule>
  </conditionalFormatting>
  <conditionalFormatting sqref="C32:C40">
    <cfRule type="expression" dxfId="236" priority="4" stopIfTrue="1">
      <formula>(I32=1)</formula>
    </cfRule>
  </conditionalFormatting>
  <conditionalFormatting sqref="C112:C115">
    <cfRule type="expression" dxfId="235" priority="5" stopIfTrue="1">
      <formula>(I112=1)</formula>
    </cfRule>
  </conditionalFormatting>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7"/>
  <sheetViews>
    <sheetView zoomScale="72" workbookViewId="0">
      <selection activeCell="I22" sqref="I22"/>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8" t="s">
        <v>25</v>
      </c>
      <c r="S1" s="19" t="s">
        <v>22</v>
      </c>
      <c r="T1" s="116" t="s">
        <v>62</v>
      </c>
      <c r="U1" s="116" t="s">
        <v>61</v>
      </c>
      <c r="V1" s="117" t="s">
        <v>63</v>
      </c>
      <c r="W1" s="117" t="s">
        <v>64</v>
      </c>
      <c r="X1" s="117" t="s">
        <v>136</v>
      </c>
      <c r="Y1" s="79" t="str">
        <f>VLOOKUP(R2,CTT!$A$5:$I$31,9,FALSE)</f>
        <v>TR</v>
      </c>
      <c r="Z1" s="114">
        <f>VLOOKUP(R2,CTT!$A$5:$I$31,3,FALSE)</f>
        <v>10</v>
      </c>
    </row>
    <row r="2" spans="1:26" x14ac:dyDescent="0.2">
      <c r="D2" s="31">
        <v>1.621527777777778E-2</v>
      </c>
      <c r="E2" s="29">
        <v>1</v>
      </c>
      <c r="F2" s="53" t="s">
        <v>224</v>
      </c>
      <c r="G2" s="53" t="s">
        <v>34</v>
      </c>
      <c r="H2" s="96">
        <f t="shared" ref="H2:H24" si="0">IF(D2=0,0,(D2-S2))</f>
        <v>1.4826388888888891E-2</v>
      </c>
      <c r="I2" s="110" t="str">
        <f t="shared" ref="I2:I24" si="1">IF((OR(D2=0,H2=0)),"",(IF(H2&lt;=B2,1,"")))</f>
        <v/>
      </c>
      <c r="J2" s="27"/>
      <c r="K2" s="27"/>
      <c r="L2" s="27"/>
      <c r="M2" s="27"/>
      <c r="N2" s="26">
        <f t="shared" ref="N2:N24" si="2">IF(C2=0,0,(H2-C2))</f>
        <v>0</v>
      </c>
      <c r="O2" s="27"/>
      <c r="P2" s="27"/>
      <c r="Q2" s="107" t="s">
        <v>510</v>
      </c>
      <c r="R2" s="28">
        <v>41780</v>
      </c>
      <c r="S2" s="24">
        <v>1.3888888888888889E-3</v>
      </c>
      <c r="T2" s="149">
        <f t="shared" ref="T2:T24" si="3">IF(D2=0,1,(COUNTIF(H:H,H2)))</f>
        <v>1</v>
      </c>
      <c r="U2" s="149">
        <f t="shared" ref="U2:U24" si="4">IF((AND(D2&gt;0,$Y$1="TR")),(COUNTIF(Y:Y,Y2)),1)</f>
        <v>1</v>
      </c>
      <c r="V2" s="149">
        <f t="shared" ref="V2:V24" si="5">IF((AND(D2&gt;0,C2&gt;0,$Y$1="TR")),(COUNTIF(Z:Z,Z2)),1)</f>
        <v>1</v>
      </c>
      <c r="W2" s="149">
        <f t="shared" ref="W2:W24" si="6">IF((AND(D2&gt;0,C2&gt;0,$Y$1="CE")),(COUNTIF(Z:Z,Z2)),1)</f>
        <v>1</v>
      </c>
      <c r="X2" s="149">
        <f t="shared" ref="X2:X24" si="7">IF((AND(D2&gt;0,C2&gt;0,(OR($Y$1="CE",$Y$1="TR")))),(COUNTIF(Z:Z,Z2)),1)</f>
        <v>1</v>
      </c>
      <c r="Y2" s="77" t="str">
        <f t="shared" ref="Y2:Y24" si="8">CONCATENATE(G2,H2)</f>
        <v>Cambridge Tri0.0148263888888889</v>
      </c>
      <c r="Z2" s="77" t="str">
        <f t="shared" ref="Z2:Z24" si="9">CONCATENATE(G2,N2)</f>
        <v>Cambridge Tri0</v>
      </c>
    </row>
    <row r="3" spans="1:26" x14ac:dyDescent="0.2">
      <c r="A3" s="30"/>
      <c r="B3" s="30"/>
      <c r="C3" s="23"/>
      <c r="D3" s="31">
        <v>2.5879629629629627E-2</v>
      </c>
      <c r="E3" s="29">
        <v>2</v>
      </c>
      <c r="F3" s="53" t="s">
        <v>180</v>
      </c>
      <c r="G3" s="53" t="s">
        <v>34</v>
      </c>
      <c r="H3" s="96">
        <f t="shared" si="0"/>
        <v>1.5462962962962963E-2</v>
      </c>
      <c r="I3" s="110" t="str">
        <f t="shared" si="1"/>
        <v/>
      </c>
      <c r="J3" s="27"/>
      <c r="K3" s="27"/>
      <c r="L3" s="27"/>
      <c r="M3" s="27"/>
      <c r="N3" s="26">
        <f t="shared" si="2"/>
        <v>0</v>
      </c>
      <c r="O3" s="27"/>
      <c r="P3" s="27"/>
      <c r="Q3" s="107" t="s">
        <v>510</v>
      </c>
      <c r="R3" s="28">
        <v>41780</v>
      </c>
      <c r="S3" s="24">
        <v>1.0416666666666664E-2</v>
      </c>
      <c r="T3" s="149">
        <f t="shared" si="3"/>
        <v>1</v>
      </c>
      <c r="U3" s="149">
        <f t="shared" si="4"/>
        <v>1</v>
      </c>
      <c r="V3" s="149">
        <f t="shared" si="5"/>
        <v>1</v>
      </c>
      <c r="W3" s="149">
        <f t="shared" si="6"/>
        <v>1</v>
      </c>
      <c r="X3" s="149">
        <f t="shared" si="7"/>
        <v>1</v>
      </c>
      <c r="Y3" s="77" t="str">
        <f t="shared" si="8"/>
        <v>Cambridge Tri0.015462962962963</v>
      </c>
      <c r="Z3" s="77" t="str">
        <f t="shared" si="9"/>
        <v>Cambridge Tri0</v>
      </c>
    </row>
    <row r="4" spans="1:26" x14ac:dyDescent="0.2">
      <c r="A4" s="30">
        <v>4.0219907407407406E-2</v>
      </c>
      <c r="B4" s="30">
        <v>1.5208333333333332E-2</v>
      </c>
      <c r="C4" s="23">
        <f>IF(Y$1="CE",(VLOOKUP(A4,'CTT-tables'!$B$3:$D$3903,3,FALSE)),(IF(Y$1="HC",(VLOOKUP(A4,'CTT-tables'!$C$3:$D$3903,2,FALSE)),(VLOOKUP(B4,'CTT-tables'!$A$3:$D$3903,4,FALSE)))))</f>
        <v>3.1828703703703199E-3</v>
      </c>
      <c r="D4" s="31">
        <v>2.6770833333333331E-2</v>
      </c>
      <c r="E4" s="29">
        <v>3</v>
      </c>
      <c r="F4" s="119" t="s">
        <v>43</v>
      </c>
      <c r="G4" s="119" t="s">
        <v>23</v>
      </c>
      <c r="H4" s="96">
        <f t="shared" si="0"/>
        <v>1.5659722222222221E-2</v>
      </c>
      <c r="I4" s="110" t="str">
        <f t="shared" si="1"/>
        <v/>
      </c>
      <c r="J4" s="27">
        <v>20</v>
      </c>
      <c r="K4" s="27">
        <v>18</v>
      </c>
      <c r="L4" s="27"/>
      <c r="M4" s="27"/>
      <c r="N4" s="26">
        <f t="shared" si="2"/>
        <v>1.24768518518519E-2</v>
      </c>
      <c r="O4" s="27"/>
      <c r="P4" s="27"/>
      <c r="Q4" s="107" t="s">
        <v>510</v>
      </c>
      <c r="R4" s="28">
        <v>41780</v>
      </c>
      <c r="S4" s="24">
        <v>1.1111111111111108E-2</v>
      </c>
      <c r="T4" s="149">
        <f t="shared" si="3"/>
        <v>1</v>
      </c>
      <c r="U4" s="149">
        <f t="shared" si="4"/>
        <v>1</v>
      </c>
      <c r="V4" s="149">
        <f t="shared" si="5"/>
        <v>1</v>
      </c>
      <c r="W4" s="149">
        <f t="shared" si="6"/>
        <v>1</v>
      </c>
      <c r="X4" s="149">
        <f t="shared" si="7"/>
        <v>1</v>
      </c>
      <c r="Y4" s="77" t="str">
        <f t="shared" si="8"/>
        <v>Team Cambridge0.0156597222222222</v>
      </c>
      <c r="Z4" s="77" t="str">
        <f t="shared" si="9"/>
        <v>Team Cambridge0.0124768518518519</v>
      </c>
    </row>
    <row r="5" spans="1:26" x14ac:dyDescent="0.2">
      <c r="D5" s="31">
        <v>1.7881944444444443E-2</v>
      </c>
      <c r="E5" s="29">
        <v>4</v>
      </c>
      <c r="F5" s="53" t="s">
        <v>547</v>
      </c>
      <c r="G5" s="53" t="s">
        <v>34</v>
      </c>
      <c r="H5" s="96">
        <f t="shared" si="0"/>
        <v>1.579861111111111E-2</v>
      </c>
      <c r="I5" s="110" t="str">
        <f t="shared" si="1"/>
        <v/>
      </c>
      <c r="J5" s="27"/>
      <c r="K5" s="27"/>
      <c r="L5" s="27"/>
      <c r="M5" s="27"/>
      <c r="N5" s="26">
        <f t="shared" si="2"/>
        <v>0</v>
      </c>
      <c r="O5" s="27"/>
      <c r="P5" s="27"/>
      <c r="Q5" s="107" t="s">
        <v>510</v>
      </c>
      <c r="R5" s="28">
        <v>41780</v>
      </c>
      <c r="S5" s="24">
        <v>2.0833333333333333E-3</v>
      </c>
      <c r="T5" s="149">
        <f t="shared" si="3"/>
        <v>1</v>
      </c>
      <c r="U5" s="149">
        <f t="shared" si="4"/>
        <v>1</v>
      </c>
      <c r="V5" s="149">
        <f t="shared" si="5"/>
        <v>1</v>
      </c>
      <c r="W5" s="149">
        <f t="shared" si="6"/>
        <v>1</v>
      </c>
      <c r="X5" s="149">
        <f t="shared" si="7"/>
        <v>1</v>
      </c>
      <c r="Y5" s="77" t="str">
        <f t="shared" si="8"/>
        <v>Cambridge Tri0.0157986111111111</v>
      </c>
      <c r="Z5" s="77" t="str">
        <f t="shared" si="9"/>
        <v>Cambridge Tri0</v>
      </c>
    </row>
    <row r="6" spans="1:26" x14ac:dyDescent="0.2">
      <c r="D6" s="31">
        <v>2.9953703703703705E-2</v>
      </c>
      <c r="E6" s="29">
        <v>5</v>
      </c>
      <c r="F6" s="53" t="s">
        <v>193</v>
      </c>
      <c r="G6" s="53" t="s">
        <v>34</v>
      </c>
      <c r="H6" s="96">
        <f t="shared" si="0"/>
        <v>1.6064814814814907E-2</v>
      </c>
      <c r="I6" s="110" t="str">
        <f t="shared" si="1"/>
        <v/>
      </c>
      <c r="J6" s="27"/>
      <c r="K6" s="27"/>
      <c r="L6" s="27"/>
      <c r="M6" s="27"/>
      <c r="N6" s="26">
        <f t="shared" si="2"/>
        <v>0</v>
      </c>
      <c r="O6" s="27"/>
      <c r="P6" s="27"/>
      <c r="Q6" s="107" t="s">
        <v>510</v>
      </c>
      <c r="R6" s="28">
        <v>41780</v>
      </c>
      <c r="S6" s="24">
        <v>1.38888888888888E-2</v>
      </c>
      <c r="T6" s="149">
        <f t="shared" si="3"/>
        <v>1</v>
      </c>
      <c r="U6" s="149">
        <f t="shared" si="4"/>
        <v>1</v>
      </c>
      <c r="V6" s="149">
        <f t="shared" si="5"/>
        <v>1</v>
      </c>
      <c r="W6" s="149">
        <f t="shared" si="6"/>
        <v>1</v>
      </c>
      <c r="X6" s="149">
        <f t="shared" si="7"/>
        <v>1</v>
      </c>
      <c r="Y6" s="77" t="str">
        <f t="shared" si="8"/>
        <v>Cambridge Tri0.0160648148148149</v>
      </c>
      <c r="Z6" s="77" t="str">
        <f t="shared" si="9"/>
        <v>Cambridge Tri0</v>
      </c>
    </row>
    <row r="7" spans="1:26" x14ac:dyDescent="0.2">
      <c r="D7" s="31">
        <v>2.5798611111111109E-2</v>
      </c>
      <c r="E7" s="29">
        <v>6</v>
      </c>
      <c r="F7" s="53" t="s">
        <v>171</v>
      </c>
      <c r="G7" s="53" t="s">
        <v>26</v>
      </c>
      <c r="H7" s="96">
        <f t="shared" si="0"/>
        <v>1.6076388888888887E-2</v>
      </c>
      <c r="I7" s="110" t="str">
        <f t="shared" si="1"/>
        <v/>
      </c>
      <c r="J7" s="27"/>
      <c r="K7" s="27"/>
      <c r="L7" s="27"/>
      <c r="M7" s="27"/>
      <c r="N7" s="26">
        <f t="shared" si="2"/>
        <v>0</v>
      </c>
      <c r="O7" s="27"/>
      <c r="P7" s="27"/>
      <c r="Q7" s="107" t="s">
        <v>510</v>
      </c>
      <c r="R7" s="28">
        <v>41780</v>
      </c>
      <c r="S7" s="24">
        <v>9.7222222222222224E-3</v>
      </c>
      <c r="T7" s="149">
        <f t="shared" si="3"/>
        <v>1</v>
      </c>
      <c r="U7" s="149">
        <f t="shared" si="4"/>
        <v>1</v>
      </c>
      <c r="V7" s="149">
        <f t="shared" si="5"/>
        <v>1</v>
      </c>
      <c r="W7" s="149">
        <f t="shared" si="6"/>
        <v>1</v>
      </c>
      <c r="X7" s="149">
        <f t="shared" si="7"/>
        <v>1</v>
      </c>
      <c r="Y7" s="77" t="str">
        <f t="shared" si="8"/>
        <v>Newmarket Cycling &amp; Tri Club0.0160763888888889</v>
      </c>
      <c r="Z7" s="77" t="str">
        <f t="shared" si="9"/>
        <v>Newmarket Cycling &amp; Tri Club0</v>
      </c>
    </row>
    <row r="8" spans="1:26" x14ac:dyDescent="0.2">
      <c r="A8" s="30">
        <v>4.7916666666666663E-2</v>
      </c>
      <c r="B8" s="30">
        <v>1.5405092592592593E-2</v>
      </c>
      <c r="C8" s="23">
        <f>IF(Y$1="CE",(VLOOKUP(A8,'CTT-tables'!$B$3:$D$3903,3,FALSE)),(IF(Y$1="HC",(VLOOKUP(A8,'CTT-tables'!$C$3:$D$3903,2,FALSE)),(VLOOKUP(B8,'CTT-tables'!$A$3:$D$3903,4,FALSE)))))</f>
        <v>3.3680555555555599E-3</v>
      </c>
      <c r="D8" s="31">
        <v>2.521990740740741E-2</v>
      </c>
      <c r="E8" s="29">
        <v>7</v>
      </c>
      <c r="F8" s="119" t="s">
        <v>220</v>
      </c>
      <c r="G8" s="119" t="s">
        <v>23</v>
      </c>
      <c r="H8" s="96">
        <f t="shared" si="0"/>
        <v>1.6192129629629633E-2</v>
      </c>
      <c r="I8" s="110" t="str">
        <f t="shared" si="1"/>
        <v/>
      </c>
      <c r="J8" s="27">
        <v>19</v>
      </c>
      <c r="K8" s="27">
        <v>16</v>
      </c>
      <c r="L8" s="27"/>
      <c r="M8" s="27"/>
      <c r="N8" s="26">
        <f t="shared" si="2"/>
        <v>1.2824074074074073E-2</v>
      </c>
      <c r="O8" s="27"/>
      <c r="P8" s="27"/>
      <c r="Q8" s="107" t="s">
        <v>510</v>
      </c>
      <c r="R8" s="28">
        <v>41780</v>
      </c>
      <c r="S8" s="24">
        <v>9.0277777777777769E-3</v>
      </c>
      <c r="T8" s="149">
        <f t="shared" si="3"/>
        <v>1</v>
      </c>
      <c r="U8" s="149">
        <f t="shared" si="4"/>
        <v>1</v>
      </c>
      <c r="V8" s="149">
        <f t="shared" si="5"/>
        <v>1</v>
      </c>
      <c r="W8" s="149">
        <f t="shared" si="6"/>
        <v>1</v>
      </c>
      <c r="X8" s="149">
        <f t="shared" si="7"/>
        <v>1</v>
      </c>
      <c r="Y8" s="77" t="str">
        <f t="shared" si="8"/>
        <v>Team Cambridge0.0161921296296296</v>
      </c>
      <c r="Z8" s="77" t="str">
        <f t="shared" si="9"/>
        <v>Team Cambridge0.0128240740740741</v>
      </c>
    </row>
    <row r="9" spans="1:26" x14ac:dyDescent="0.2">
      <c r="D9" s="31">
        <v>2.3865740740740743E-2</v>
      </c>
      <c r="E9" s="29">
        <v>8</v>
      </c>
      <c r="F9" s="53" t="s">
        <v>230</v>
      </c>
      <c r="G9" s="53" t="s">
        <v>26</v>
      </c>
      <c r="H9" s="96">
        <f t="shared" si="0"/>
        <v>1.6226851851851853E-2</v>
      </c>
      <c r="I9" s="110" t="str">
        <f t="shared" si="1"/>
        <v/>
      </c>
      <c r="J9" s="27"/>
      <c r="K9" s="27"/>
      <c r="L9" s="27"/>
      <c r="M9" s="27"/>
      <c r="N9" s="26">
        <f t="shared" si="2"/>
        <v>0</v>
      </c>
      <c r="O9" s="27"/>
      <c r="P9" s="27"/>
      <c r="Q9" s="107" t="s">
        <v>510</v>
      </c>
      <c r="R9" s="28">
        <v>41780</v>
      </c>
      <c r="S9" s="24">
        <v>7.6388888888888886E-3</v>
      </c>
      <c r="T9" s="149">
        <f t="shared" si="3"/>
        <v>1</v>
      </c>
      <c r="U9" s="149">
        <f t="shared" si="4"/>
        <v>1</v>
      </c>
      <c r="V9" s="149">
        <f t="shared" si="5"/>
        <v>1</v>
      </c>
      <c r="W9" s="149">
        <f t="shared" si="6"/>
        <v>1</v>
      </c>
      <c r="X9" s="149">
        <f t="shared" si="7"/>
        <v>1</v>
      </c>
      <c r="Y9" s="77" t="str">
        <f t="shared" si="8"/>
        <v>Newmarket Cycling &amp; Tri Club0.0162268518518519</v>
      </c>
      <c r="Z9" s="77" t="str">
        <f t="shared" si="9"/>
        <v>Newmarket Cycling &amp; Tri Club0</v>
      </c>
    </row>
    <row r="10" spans="1:26" x14ac:dyDescent="0.2">
      <c r="D10" s="31">
        <v>3.2314814814814817E-2</v>
      </c>
      <c r="E10" s="29">
        <v>9</v>
      </c>
      <c r="F10" s="53" t="s">
        <v>222</v>
      </c>
      <c r="G10" s="53" t="s">
        <v>196</v>
      </c>
      <c r="H10" s="96">
        <f t="shared" si="0"/>
        <v>1.6342592592592617E-2</v>
      </c>
      <c r="I10" s="110" t="str">
        <f t="shared" si="1"/>
        <v/>
      </c>
      <c r="J10" s="27"/>
      <c r="K10" s="27"/>
      <c r="L10" s="27"/>
      <c r="M10" s="27"/>
      <c r="N10" s="26">
        <f t="shared" si="2"/>
        <v>0</v>
      </c>
      <c r="O10" s="27"/>
      <c r="Q10" s="107" t="s">
        <v>510</v>
      </c>
      <c r="R10" s="28">
        <v>41780</v>
      </c>
      <c r="S10" s="24">
        <v>1.59722222222222E-2</v>
      </c>
      <c r="T10" s="149">
        <f t="shared" si="3"/>
        <v>1</v>
      </c>
      <c r="U10" s="149">
        <f t="shared" si="4"/>
        <v>1</v>
      </c>
      <c r="V10" s="149">
        <f t="shared" si="5"/>
        <v>1</v>
      </c>
      <c r="W10" s="149">
        <f t="shared" si="6"/>
        <v>1</v>
      </c>
      <c r="X10" s="149">
        <f t="shared" si="7"/>
        <v>1</v>
      </c>
      <c r="Y10" s="77" t="str">
        <f t="shared" si="8"/>
        <v>St Neots CC0.0163425925925926</v>
      </c>
      <c r="Z10" s="77" t="str">
        <f t="shared" si="9"/>
        <v>St Neots CC0</v>
      </c>
    </row>
    <row r="11" spans="1:26" x14ac:dyDescent="0.2">
      <c r="A11" s="30"/>
      <c r="B11" s="30"/>
      <c r="C11" s="23"/>
      <c r="D11" s="31">
        <v>3.1886574074074074E-2</v>
      </c>
      <c r="E11" s="29">
        <v>10</v>
      </c>
      <c r="F11" s="53" t="s">
        <v>29</v>
      </c>
      <c r="G11" s="53" t="s">
        <v>196</v>
      </c>
      <c r="H11" s="96">
        <f t="shared" si="0"/>
        <v>1.6608796296296375E-2</v>
      </c>
      <c r="I11" s="110" t="str">
        <f t="shared" si="1"/>
        <v/>
      </c>
      <c r="J11" s="27"/>
      <c r="K11" s="27"/>
      <c r="L11" s="27"/>
      <c r="M11" s="27"/>
      <c r="N11" s="26">
        <f t="shared" si="2"/>
        <v>0</v>
      </c>
      <c r="O11" s="27"/>
      <c r="Q11" s="107" t="s">
        <v>510</v>
      </c>
      <c r="R11" s="28">
        <v>41780</v>
      </c>
      <c r="S11" s="24">
        <v>1.5277777777777699E-2</v>
      </c>
      <c r="T11" s="149">
        <f t="shared" si="3"/>
        <v>1</v>
      </c>
      <c r="U11" s="149">
        <f t="shared" si="4"/>
        <v>1</v>
      </c>
      <c r="V11" s="149">
        <f t="shared" si="5"/>
        <v>1</v>
      </c>
      <c r="W11" s="149">
        <f t="shared" si="6"/>
        <v>1</v>
      </c>
      <c r="X11" s="149">
        <f t="shared" si="7"/>
        <v>1</v>
      </c>
      <c r="Y11" s="77" t="str">
        <f t="shared" si="8"/>
        <v>St Neots CC0.0166087962962964</v>
      </c>
      <c r="Z11" s="77" t="str">
        <f t="shared" si="9"/>
        <v>St Neots CC0</v>
      </c>
    </row>
    <row r="12" spans="1:26" x14ac:dyDescent="0.2">
      <c r="A12" s="30"/>
      <c r="B12" s="30"/>
      <c r="C12" s="23"/>
      <c r="D12" s="31">
        <v>2.3761574074074074E-2</v>
      </c>
      <c r="E12" s="29">
        <v>11</v>
      </c>
      <c r="F12" s="53" t="s">
        <v>175</v>
      </c>
      <c r="G12" s="53" t="s">
        <v>34</v>
      </c>
      <c r="H12" s="96">
        <f t="shared" si="0"/>
        <v>1.681712962962963E-2</v>
      </c>
      <c r="I12" s="110" t="str">
        <f t="shared" si="1"/>
        <v/>
      </c>
      <c r="J12" s="27"/>
      <c r="K12" s="27"/>
      <c r="L12" s="27"/>
      <c r="M12" s="27"/>
      <c r="N12" s="26">
        <f t="shared" si="2"/>
        <v>0</v>
      </c>
      <c r="O12" s="27"/>
      <c r="P12" s="27"/>
      <c r="Q12" s="107" t="s">
        <v>510</v>
      </c>
      <c r="R12" s="28">
        <v>41780</v>
      </c>
      <c r="S12" s="24">
        <v>6.9444444444444449E-3</v>
      </c>
      <c r="T12" s="149">
        <f t="shared" si="3"/>
        <v>1</v>
      </c>
      <c r="U12" s="149">
        <f t="shared" si="4"/>
        <v>1</v>
      </c>
      <c r="V12" s="149">
        <f t="shared" si="5"/>
        <v>1</v>
      </c>
      <c r="W12" s="149">
        <f t="shared" si="6"/>
        <v>1</v>
      </c>
      <c r="X12" s="149">
        <f t="shared" si="7"/>
        <v>1</v>
      </c>
      <c r="Y12" s="77" t="str">
        <f t="shared" si="8"/>
        <v>Cambridge Tri0.0168171296296296</v>
      </c>
      <c r="Z12" s="77" t="str">
        <f t="shared" si="9"/>
        <v>Cambridge Tri0</v>
      </c>
    </row>
    <row r="13" spans="1:26" x14ac:dyDescent="0.2">
      <c r="A13" s="30"/>
      <c r="B13" s="30"/>
      <c r="C13" s="30"/>
      <c r="D13" s="99">
        <v>3.1435185185185184E-2</v>
      </c>
      <c r="E13" s="29">
        <v>12</v>
      </c>
      <c r="F13" s="108" t="s">
        <v>153</v>
      </c>
      <c r="G13" s="108" t="s">
        <v>34</v>
      </c>
      <c r="H13" s="96">
        <f t="shared" si="0"/>
        <v>1.6851851851851882E-2</v>
      </c>
      <c r="I13" s="110" t="str">
        <f t="shared" si="1"/>
        <v/>
      </c>
      <c r="J13" s="27"/>
      <c r="K13" s="27"/>
      <c r="L13" s="27"/>
      <c r="M13" s="27"/>
      <c r="N13" s="26">
        <f t="shared" si="2"/>
        <v>0</v>
      </c>
      <c r="O13" s="27"/>
      <c r="P13" s="27"/>
      <c r="Q13" s="107" t="s">
        <v>510</v>
      </c>
      <c r="R13" s="28">
        <v>41780</v>
      </c>
      <c r="S13" s="24">
        <v>1.4583333333333301E-2</v>
      </c>
      <c r="T13" s="149">
        <f t="shared" si="3"/>
        <v>1</v>
      </c>
      <c r="U13" s="149">
        <f t="shared" si="4"/>
        <v>1</v>
      </c>
      <c r="V13" s="149">
        <f t="shared" si="5"/>
        <v>1</v>
      </c>
      <c r="W13" s="149">
        <f t="shared" si="6"/>
        <v>1</v>
      </c>
      <c r="X13" s="149">
        <f t="shared" si="7"/>
        <v>1</v>
      </c>
      <c r="Y13" s="77" t="str">
        <f t="shared" si="8"/>
        <v>Cambridge Tri0.0168518518518519</v>
      </c>
      <c r="Z13" s="77" t="str">
        <f t="shared" si="9"/>
        <v>Cambridge Tri0</v>
      </c>
    </row>
    <row r="14" spans="1:26" x14ac:dyDescent="0.2">
      <c r="A14" s="30"/>
      <c r="B14" s="30"/>
      <c r="C14" s="30"/>
      <c r="D14" s="31">
        <v>2.9363425925925921E-2</v>
      </c>
      <c r="E14" s="29">
        <v>13</v>
      </c>
      <c r="F14" s="53" t="s">
        <v>170</v>
      </c>
      <c r="G14" s="53" t="s">
        <v>291</v>
      </c>
      <c r="H14" s="96">
        <f t="shared" si="0"/>
        <v>1.6863425925925921E-2</v>
      </c>
      <c r="I14" s="110" t="str">
        <f t="shared" si="1"/>
        <v/>
      </c>
      <c r="J14" s="27"/>
      <c r="K14" s="27"/>
      <c r="L14" s="27"/>
      <c r="M14" s="27"/>
      <c r="N14" s="26">
        <f t="shared" si="2"/>
        <v>0</v>
      </c>
      <c r="O14" s="27"/>
      <c r="Q14" s="107" t="s">
        <v>510</v>
      </c>
      <c r="R14" s="28">
        <v>41780</v>
      </c>
      <c r="S14" s="24">
        <v>1.2500000000000001E-2</v>
      </c>
      <c r="T14" s="149">
        <f t="shared" si="3"/>
        <v>1</v>
      </c>
      <c r="U14" s="149">
        <f t="shared" si="4"/>
        <v>1</v>
      </c>
      <c r="V14" s="149">
        <f t="shared" si="5"/>
        <v>1</v>
      </c>
      <c r="W14" s="149">
        <f t="shared" si="6"/>
        <v>1</v>
      </c>
      <c r="X14" s="149">
        <f t="shared" si="7"/>
        <v>1</v>
      </c>
      <c r="Y14" s="77" t="str">
        <f t="shared" si="8"/>
        <v>Team WNT0.0168634259259259</v>
      </c>
      <c r="Z14" s="77" t="str">
        <f t="shared" si="9"/>
        <v>Team WNT0</v>
      </c>
    </row>
    <row r="15" spans="1:26" x14ac:dyDescent="0.2">
      <c r="A15" s="30">
        <v>4.462962962962963E-2</v>
      </c>
      <c r="B15" s="30">
        <v>1.6250000000000001E-2</v>
      </c>
      <c r="C15" s="23">
        <f>IF(Y$1="CE",(VLOOKUP(A15,'CTT-tables'!$B$3:$D$3903,3,FALSE)),(IF(Y$1="HC",(VLOOKUP(A15,'CTT-tables'!$C$3:$D$3903,2,FALSE)),(VLOOKUP(B15,'CTT-tables'!$A$3:$D$3903,4,FALSE)))))</f>
        <v>4.1550925925926E-3</v>
      </c>
      <c r="D15" s="31">
        <v>2.3194444444444445E-2</v>
      </c>
      <c r="E15" s="29">
        <v>14</v>
      </c>
      <c r="F15" s="119" t="s">
        <v>39</v>
      </c>
      <c r="G15" s="119" t="s">
        <v>23</v>
      </c>
      <c r="H15" s="96">
        <f t="shared" si="0"/>
        <v>1.6944444444444443E-2</v>
      </c>
      <c r="I15" s="110" t="str">
        <f t="shared" si="1"/>
        <v/>
      </c>
      <c r="J15" s="27">
        <v>18</v>
      </c>
      <c r="K15" s="27">
        <v>17</v>
      </c>
      <c r="L15" s="27"/>
      <c r="M15" s="27"/>
      <c r="N15" s="26">
        <f t="shared" si="2"/>
        <v>1.2789351851851843E-2</v>
      </c>
      <c r="O15" s="27"/>
      <c r="P15" s="27"/>
      <c r="Q15" s="107" t="s">
        <v>510</v>
      </c>
      <c r="R15" s="28">
        <v>41780</v>
      </c>
      <c r="S15" s="24">
        <v>6.2500000000000003E-3</v>
      </c>
      <c r="T15" s="149">
        <f t="shared" si="3"/>
        <v>1</v>
      </c>
      <c r="U15" s="149">
        <f t="shared" si="4"/>
        <v>1</v>
      </c>
      <c r="V15" s="149">
        <f t="shared" si="5"/>
        <v>1</v>
      </c>
      <c r="W15" s="149">
        <f t="shared" si="6"/>
        <v>1</v>
      </c>
      <c r="X15" s="149">
        <f t="shared" si="7"/>
        <v>1</v>
      </c>
      <c r="Y15" s="77" t="str">
        <f t="shared" si="8"/>
        <v>Team Cambridge0.0169444444444444</v>
      </c>
      <c r="Z15" s="77" t="str">
        <f t="shared" si="9"/>
        <v>Team Cambridge0.0127893518518518</v>
      </c>
    </row>
    <row r="16" spans="1:26" x14ac:dyDescent="0.2">
      <c r="A16" s="30">
        <v>4.3738425925925924E-2</v>
      </c>
      <c r="B16" s="30">
        <v>1.6192129629629629E-2</v>
      </c>
      <c r="C16" s="23">
        <f>IF(Y$1="CE",(VLOOKUP(A16,'CTT-tables'!$B$3:$D$3903,3,FALSE)),(IF(Y$1="HC",(VLOOKUP(A16,'CTT-tables'!$C$3:$D$3903,2,FALSE)),(VLOOKUP(B16,'CTT-tables'!$A$3:$D$3903,4,FALSE)))))</f>
        <v>4.09722222222222E-3</v>
      </c>
      <c r="D16" s="31">
        <v>3.0277777777777778E-2</v>
      </c>
      <c r="E16" s="29">
        <v>15</v>
      </c>
      <c r="F16" s="119" t="s">
        <v>32</v>
      </c>
      <c r="G16" s="119" t="s">
        <v>23</v>
      </c>
      <c r="H16" s="96">
        <f t="shared" si="0"/>
        <v>1.7083333333333381E-2</v>
      </c>
      <c r="I16" s="110" t="str">
        <f t="shared" si="1"/>
        <v/>
      </c>
      <c r="J16" s="27">
        <v>17</v>
      </c>
      <c r="K16" s="27">
        <v>14</v>
      </c>
      <c r="L16" s="27"/>
      <c r="M16" s="27"/>
      <c r="N16" s="26">
        <f t="shared" si="2"/>
        <v>1.298611111111116E-2</v>
      </c>
      <c r="O16" s="27"/>
      <c r="P16" s="27"/>
      <c r="Q16" s="107" t="s">
        <v>510</v>
      </c>
      <c r="R16" s="28">
        <v>41780</v>
      </c>
      <c r="S16" s="24">
        <v>1.3194444444444399E-2</v>
      </c>
      <c r="T16" s="149">
        <f t="shared" si="3"/>
        <v>1</v>
      </c>
      <c r="U16" s="149">
        <f t="shared" si="4"/>
        <v>1</v>
      </c>
      <c r="V16" s="149">
        <f t="shared" si="5"/>
        <v>1</v>
      </c>
      <c r="W16" s="149">
        <f t="shared" si="6"/>
        <v>1</v>
      </c>
      <c r="X16" s="149">
        <f t="shared" si="7"/>
        <v>1</v>
      </c>
      <c r="Y16" s="77" t="str">
        <f t="shared" si="8"/>
        <v>Team Cambridge0.0170833333333334</v>
      </c>
      <c r="Z16" s="77" t="str">
        <f t="shared" si="9"/>
        <v>Team Cambridge0.0129861111111112</v>
      </c>
    </row>
    <row r="17" spans="1:26" x14ac:dyDescent="0.2">
      <c r="A17" s="30"/>
      <c r="B17" s="30"/>
      <c r="C17" s="30"/>
      <c r="D17" s="31">
        <v>2.9212962962962965E-2</v>
      </c>
      <c r="E17" s="29">
        <v>16</v>
      </c>
      <c r="F17" s="108" t="s">
        <v>154</v>
      </c>
      <c r="G17" s="108" t="s">
        <v>34</v>
      </c>
      <c r="H17" s="96">
        <f t="shared" si="0"/>
        <v>1.7407407407407465E-2</v>
      </c>
      <c r="I17" s="110" t="str">
        <f t="shared" si="1"/>
        <v/>
      </c>
      <c r="J17" s="27"/>
      <c r="K17" s="27"/>
      <c r="L17" s="27"/>
      <c r="M17" s="27"/>
      <c r="N17" s="26">
        <f t="shared" si="2"/>
        <v>0</v>
      </c>
      <c r="O17" s="27"/>
      <c r="P17" s="27"/>
      <c r="Q17" s="107" t="s">
        <v>510</v>
      </c>
      <c r="R17" s="28">
        <v>41780</v>
      </c>
      <c r="S17" s="24">
        <v>1.18055555555555E-2</v>
      </c>
      <c r="T17" s="149">
        <f t="shared" si="3"/>
        <v>1</v>
      </c>
      <c r="U17" s="149">
        <f t="shared" si="4"/>
        <v>1</v>
      </c>
      <c r="V17" s="149">
        <f t="shared" si="5"/>
        <v>1</v>
      </c>
      <c r="W17" s="149">
        <f t="shared" si="6"/>
        <v>1</v>
      </c>
      <c r="X17" s="149">
        <f t="shared" si="7"/>
        <v>1</v>
      </c>
      <c r="Y17" s="77" t="str">
        <f t="shared" si="8"/>
        <v>Cambridge Tri0.0174074074074075</v>
      </c>
      <c r="Z17" s="77" t="str">
        <f t="shared" si="9"/>
        <v>Cambridge Tri0</v>
      </c>
    </row>
    <row r="18" spans="1:26" x14ac:dyDescent="0.2">
      <c r="A18" s="30"/>
      <c r="B18" s="30"/>
      <c r="C18" s="23"/>
      <c r="D18" s="31">
        <v>2.0891203703703703E-2</v>
      </c>
      <c r="E18" s="29">
        <v>17</v>
      </c>
      <c r="F18" s="53" t="s">
        <v>187</v>
      </c>
      <c r="G18" s="53" t="s">
        <v>34</v>
      </c>
      <c r="H18" s="96">
        <f t="shared" si="0"/>
        <v>1.741898148148148E-2</v>
      </c>
      <c r="I18" s="110" t="str">
        <f t="shared" si="1"/>
        <v/>
      </c>
      <c r="J18" s="27"/>
      <c r="K18" s="27"/>
      <c r="L18" s="27"/>
      <c r="M18" s="27"/>
      <c r="N18" s="26">
        <f t="shared" si="2"/>
        <v>0</v>
      </c>
      <c r="O18" s="27"/>
      <c r="P18" s="27"/>
      <c r="Q18" s="107" t="s">
        <v>510</v>
      </c>
      <c r="R18" s="28">
        <v>41780</v>
      </c>
      <c r="S18" s="24">
        <v>3.472222222222222E-3</v>
      </c>
      <c r="T18" s="149">
        <f t="shared" si="3"/>
        <v>1</v>
      </c>
      <c r="U18" s="149">
        <f t="shared" si="4"/>
        <v>1</v>
      </c>
      <c r="V18" s="149">
        <f t="shared" si="5"/>
        <v>1</v>
      </c>
      <c r="W18" s="149">
        <f t="shared" si="6"/>
        <v>1</v>
      </c>
      <c r="X18" s="149">
        <f t="shared" si="7"/>
        <v>1</v>
      </c>
      <c r="Y18" s="77" t="str">
        <f t="shared" si="8"/>
        <v>Cambridge Tri0.0174189814814815</v>
      </c>
      <c r="Z18" s="77" t="str">
        <f t="shared" si="9"/>
        <v>Cambridge Tri0</v>
      </c>
    </row>
    <row r="19" spans="1:26" x14ac:dyDescent="0.2">
      <c r="A19" s="30"/>
      <c r="B19" s="30"/>
      <c r="C19" s="23"/>
      <c r="D19" s="31">
        <v>2.0324074074074074E-2</v>
      </c>
      <c r="E19" s="29">
        <v>18</v>
      </c>
      <c r="F19" s="53" t="s">
        <v>169</v>
      </c>
      <c r="G19" s="53" t="s">
        <v>206</v>
      </c>
      <c r="H19" s="96">
        <f t="shared" si="0"/>
        <v>1.7546296296296296E-2</v>
      </c>
      <c r="I19" s="110" t="str">
        <f t="shared" si="1"/>
        <v/>
      </c>
      <c r="J19" s="27"/>
      <c r="K19" s="27"/>
      <c r="L19" s="27"/>
      <c r="M19" s="27"/>
      <c r="N19" s="26">
        <f t="shared" si="2"/>
        <v>0</v>
      </c>
      <c r="O19" s="27"/>
      <c r="P19" s="27"/>
      <c r="Q19" s="107" t="s">
        <v>510</v>
      </c>
      <c r="R19" s="28">
        <v>41780</v>
      </c>
      <c r="S19" s="24">
        <v>2.7777777777777779E-3</v>
      </c>
      <c r="T19" s="149">
        <f t="shared" si="3"/>
        <v>1</v>
      </c>
      <c r="U19" s="149">
        <f t="shared" si="4"/>
        <v>1</v>
      </c>
      <c r="V19" s="149">
        <f t="shared" si="5"/>
        <v>1</v>
      </c>
      <c r="W19" s="149">
        <f t="shared" si="6"/>
        <v>1</v>
      </c>
      <c r="X19" s="149">
        <f t="shared" si="7"/>
        <v>1</v>
      </c>
      <c r="Y19" s="77" t="str">
        <f t="shared" si="8"/>
        <v>CC Ashwell0.0175462962962963</v>
      </c>
      <c r="Z19" s="77" t="str">
        <f t="shared" si="9"/>
        <v>CC Ashwell0</v>
      </c>
    </row>
    <row r="20" spans="1:26" x14ac:dyDescent="0.2">
      <c r="A20" s="30">
        <v>5.1412037037037034E-2</v>
      </c>
      <c r="B20" s="30">
        <v>1.7557870370370373E-2</v>
      </c>
      <c r="C20" s="23">
        <f>IF(Y$1="CE",(VLOOKUP(A20,'CTT-tables'!$B$3:$D$3903,3,FALSE)),(IF(Y$1="HC",(VLOOKUP(A20,'CTT-tables'!$C$3:$D$3903,2,FALSE)),(VLOOKUP(B20,'CTT-tables'!$A$3:$D$3903,4,FALSE)))))</f>
        <v>5.37037037037035E-3</v>
      </c>
      <c r="D20" s="31">
        <v>2.2511574074074073E-2</v>
      </c>
      <c r="E20" s="29">
        <v>19</v>
      </c>
      <c r="F20" s="119" t="s">
        <v>292</v>
      </c>
      <c r="G20" s="119" t="s">
        <v>23</v>
      </c>
      <c r="H20" s="96">
        <f t="shared" si="0"/>
        <v>1.7650462962962962E-2</v>
      </c>
      <c r="I20" s="110" t="str">
        <f t="shared" si="1"/>
        <v/>
      </c>
      <c r="J20" s="27">
        <v>16</v>
      </c>
      <c r="K20" s="27">
        <v>19</v>
      </c>
      <c r="L20" s="27"/>
      <c r="M20" s="27"/>
      <c r="N20" s="26">
        <f t="shared" si="2"/>
        <v>1.2280092592592612E-2</v>
      </c>
      <c r="O20" s="27"/>
      <c r="P20" s="27"/>
      <c r="Q20" s="107" t="s">
        <v>510</v>
      </c>
      <c r="R20" s="28">
        <v>41780</v>
      </c>
      <c r="S20" s="24">
        <v>4.8611111111111112E-3</v>
      </c>
      <c r="T20" s="149">
        <f t="shared" si="3"/>
        <v>1</v>
      </c>
      <c r="U20" s="149">
        <f t="shared" si="4"/>
        <v>1</v>
      </c>
      <c r="V20" s="149">
        <f t="shared" si="5"/>
        <v>1</v>
      </c>
      <c r="W20" s="149">
        <f t="shared" si="6"/>
        <v>1</v>
      </c>
      <c r="X20" s="149">
        <f t="shared" si="7"/>
        <v>1</v>
      </c>
      <c r="Y20" s="77" t="str">
        <f t="shared" si="8"/>
        <v>Team Cambridge0.017650462962963</v>
      </c>
      <c r="Z20" s="77" t="str">
        <f t="shared" si="9"/>
        <v>Team Cambridge0.0122800925925926</v>
      </c>
    </row>
    <row r="21" spans="1:26" x14ac:dyDescent="0.2">
      <c r="A21" s="30">
        <v>4.7280092592592589E-2</v>
      </c>
      <c r="B21" s="30">
        <v>1.7384259259259262E-2</v>
      </c>
      <c r="C21" s="23">
        <f>IF(Y$1="CE",(VLOOKUP(A21,'CTT-tables'!$B$3:$D$3903,3,FALSE)),(IF(Y$1="HC",(VLOOKUP(A21,'CTT-tables'!$C$3:$D$3903,2,FALSE)),(VLOOKUP(B21,'CTT-tables'!$A$3:$D$3903,4,FALSE)))))</f>
        <v>5.20833333333334E-3</v>
      </c>
      <c r="D21" s="31">
        <v>2.2337962962962962E-2</v>
      </c>
      <c r="E21" s="29">
        <v>20</v>
      </c>
      <c r="F21" s="119" t="s">
        <v>38</v>
      </c>
      <c r="G21" s="119" t="s">
        <v>23</v>
      </c>
      <c r="H21" s="96">
        <f t="shared" si="0"/>
        <v>1.8171296296296297E-2</v>
      </c>
      <c r="I21" s="110" t="str">
        <f t="shared" si="1"/>
        <v/>
      </c>
      <c r="J21" s="27">
        <v>15</v>
      </c>
      <c r="K21" s="27">
        <v>15</v>
      </c>
      <c r="L21" s="27"/>
      <c r="M21" s="27"/>
      <c r="N21" s="26">
        <f t="shared" si="2"/>
        <v>1.2962962962962957E-2</v>
      </c>
      <c r="O21" s="27"/>
      <c r="P21" s="27"/>
      <c r="Q21" s="107" t="s">
        <v>510</v>
      </c>
      <c r="R21" s="28">
        <v>41780</v>
      </c>
      <c r="S21" s="24">
        <v>4.1666666666666666E-3</v>
      </c>
      <c r="T21" s="149">
        <f t="shared" si="3"/>
        <v>1</v>
      </c>
      <c r="U21" s="149">
        <f t="shared" si="4"/>
        <v>1</v>
      </c>
      <c r="V21" s="149">
        <f t="shared" si="5"/>
        <v>1</v>
      </c>
      <c r="W21" s="149">
        <f t="shared" si="6"/>
        <v>1</v>
      </c>
      <c r="X21" s="149">
        <f t="shared" si="7"/>
        <v>1</v>
      </c>
      <c r="Y21" s="77" t="str">
        <f t="shared" si="8"/>
        <v>Team Cambridge0.0181712962962963</v>
      </c>
      <c r="Z21" s="77" t="str">
        <f t="shared" si="9"/>
        <v>Team Cambridge0.012962962962963</v>
      </c>
    </row>
    <row r="22" spans="1:26" x14ac:dyDescent="0.2">
      <c r="A22" s="30">
        <v>4.7916666666666663E-2</v>
      </c>
      <c r="B22" s="30">
        <v>1.8333333333333333E-2</v>
      </c>
      <c r="C22" s="23">
        <f>IF(Y$1="CE",(VLOOKUP(A22,'CTT-tables'!$B$3:$D$3903,3,FALSE)),(IF(Y$1="HC",(VLOOKUP(A22,'CTT-tables'!$C$3:$D$3903,2,FALSE)),(VLOOKUP(B22,'CTT-tables'!$A$3:$D$3903,4,FALSE)))))</f>
        <v>6.09953703703705E-3</v>
      </c>
      <c r="D22" s="31">
        <v>2.3761574074074074E-2</v>
      </c>
      <c r="E22" s="29">
        <v>21</v>
      </c>
      <c r="F22" s="119" t="s">
        <v>332</v>
      </c>
      <c r="G22" s="119" t="s">
        <v>23</v>
      </c>
      <c r="H22" s="96">
        <f t="shared" si="0"/>
        <v>1.8206018518518517E-2</v>
      </c>
      <c r="I22" s="110">
        <f t="shared" si="1"/>
        <v>1</v>
      </c>
      <c r="J22" s="27">
        <v>14</v>
      </c>
      <c r="K22" s="27">
        <v>20</v>
      </c>
      <c r="L22" s="27"/>
      <c r="M22" s="27"/>
      <c r="N22" s="26">
        <f t="shared" si="2"/>
        <v>1.2106481481481468E-2</v>
      </c>
      <c r="O22" s="27"/>
      <c r="Q22" s="107" t="s">
        <v>510</v>
      </c>
      <c r="R22" s="28">
        <v>41780</v>
      </c>
      <c r="S22" s="24">
        <v>5.5555555555555558E-3</v>
      </c>
      <c r="T22" s="149">
        <f t="shared" si="3"/>
        <v>1</v>
      </c>
      <c r="U22" s="149">
        <f t="shared" si="4"/>
        <v>1</v>
      </c>
      <c r="V22" s="149">
        <f t="shared" si="5"/>
        <v>1</v>
      </c>
      <c r="W22" s="149">
        <f t="shared" si="6"/>
        <v>1</v>
      </c>
      <c r="X22" s="149">
        <f t="shared" si="7"/>
        <v>1</v>
      </c>
      <c r="Y22" s="77" t="str">
        <f t="shared" si="8"/>
        <v>Team Cambridge0.0182060185185185</v>
      </c>
      <c r="Z22" s="77" t="str">
        <f t="shared" si="9"/>
        <v>Team Cambridge0.0121064814814815</v>
      </c>
    </row>
    <row r="23" spans="1:26" x14ac:dyDescent="0.2">
      <c r="A23" s="30">
        <v>4.7916666666666663E-2</v>
      </c>
      <c r="B23" s="30">
        <v>1.7430555555555557E-2</v>
      </c>
      <c r="C23" s="23">
        <f>IF(Y$1="CE",(VLOOKUP(A23,'CTT-tables'!$B$3:$D$3903,3,FALSE)),(IF(Y$1="HC",(VLOOKUP(A23,'CTT-tables'!$C$3:$D$3903,2,FALSE)),(VLOOKUP(B23,'CTT-tables'!$A$3:$D$3903,4,FALSE)))))</f>
        <v>5.2546296296296403E-3</v>
      </c>
      <c r="D23" s="31">
        <v>2.7106481481481481E-2</v>
      </c>
      <c r="E23" s="29">
        <v>22</v>
      </c>
      <c r="F23" s="119" t="s">
        <v>45</v>
      </c>
      <c r="G23" s="119" t="s">
        <v>23</v>
      </c>
      <c r="H23" s="96">
        <f t="shared" si="0"/>
        <v>1.877314814814815E-2</v>
      </c>
      <c r="I23" s="110" t="str">
        <f t="shared" si="1"/>
        <v/>
      </c>
      <c r="J23" s="27">
        <v>13</v>
      </c>
      <c r="K23" s="27">
        <v>13</v>
      </c>
      <c r="L23" s="27"/>
      <c r="M23" s="27"/>
      <c r="N23" s="26">
        <f t="shared" si="2"/>
        <v>1.351851851851851E-2</v>
      </c>
      <c r="O23" s="27"/>
      <c r="P23" s="27"/>
      <c r="Q23" s="107" t="s">
        <v>510</v>
      </c>
      <c r="R23" s="28">
        <v>41780</v>
      </c>
      <c r="S23" s="24">
        <v>8.3333333333333332E-3</v>
      </c>
      <c r="T23" s="149">
        <f t="shared" si="3"/>
        <v>1</v>
      </c>
      <c r="U23" s="149">
        <f t="shared" si="4"/>
        <v>1</v>
      </c>
      <c r="V23" s="149">
        <f t="shared" si="5"/>
        <v>1</v>
      </c>
      <c r="W23" s="149">
        <f t="shared" si="6"/>
        <v>1</v>
      </c>
      <c r="X23" s="149">
        <f t="shared" si="7"/>
        <v>1</v>
      </c>
      <c r="Y23" s="77" t="str">
        <f t="shared" si="8"/>
        <v>Team Cambridge0.0187731481481481</v>
      </c>
      <c r="Z23" s="77" t="str">
        <f t="shared" si="9"/>
        <v>Team Cambridge0.0135185185185185</v>
      </c>
    </row>
    <row r="24" spans="1:26" x14ac:dyDescent="0.2">
      <c r="A24" s="30"/>
      <c r="B24" s="30"/>
      <c r="C24" s="30"/>
      <c r="D24" s="31">
        <v>0.02</v>
      </c>
      <c r="E24" s="29">
        <v>23</v>
      </c>
      <c r="F24" s="53" t="s">
        <v>168</v>
      </c>
      <c r="G24" s="53" t="s">
        <v>30</v>
      </c>
      <c r="H24" s="96">
        <f t="shared" si="0"/>
        <v>1.9305555555555555E-2</v>
      </c>
      <c r="I24" s="110" t="str">
        <f t="shared" si="1"/>
        <v/>
      </c>
      <c r="J24" s="27"/>
      <c r="K24" s="27"/>
      <c r="L24" s="27"/>
      <c r="M24" s="27"/>
      <c r="N24" s="26">
        <f t="shared" si="2"/>
        <v>0</v>
      </c>
      <c r="O24" s="27"/>
      <c r="Q24" s="107" t="s">
        <v>510</v>
      </c>
      <c r="R24" s="28">
        <v>41780</v>
      </c>
      <c r="S24" s="24">
        <v>6.9444444444444447E-4</v>
      </c>
      <c r="T24" s="149">
        <f t="shared" si="3"/>
        <v>1</v>
      </c>
      <c r="U24" s="149">
        <f t="shared" si="4"/>
        <v>1</v>
      </c>
      <c r="V24" s="149">
        <f t="shared" si="5"/>
        <v>1</v>
      </c>
      <c r="W24" s="149">
        <f t="shared" si="6"/>
        <v>1</v>
      </c>
      <c r="X24" s="149">
        <f t="shared" si="7"/>
        <v>1</v>
      </c>
      <c r="Y24" s="77" t="str">
        <f t="shared" si="8"/>
        <v>Cambridge CC0.0193055555555556</v>
      </c>
      <c r="Z24" s="77" t="str">
        <f t="shared" si="9"/>
        <v>Cambridge CC0</v>
      </c>
    </row>
    <row r="25" spans="1:26" x14ac:dyDescent="0.2">
      <c r="A25" s="101"/>
      <c r="B25" s="101"/>
      <c r="C25" s="23"/>
      <c r="F25" s="119"/>
      <c r="G25" s="119"/>
      <c r="H25" s="96">
        <f t="shared" ref="H25:H41" si="10">IF(D25=0,0,(D25-S25))</f>
        <v>0</v>
      </c>
      <c r="I25" s="110" t="str">
        <f t="shared" ref="I25:I41" si="11">IF((OR(D25=0,H25=0)),"",(IF(H25&lt;=B25,1,"")))</f>
        <v/>
      </c>
      <c r="J25" s="27"/>
      <c r="K25" s="27"/>
      <c r="L25" s="27"/>
      <c r="M25" s="27"/>
      <c r="N25" s="26">
        <f t="shared" ref="N25:N41" si="12">IF(C25=0,0,(H25-C25))</f>
        <v>0</v>
      </c>
      <c r="O25" s="27"/>
      <c r="S25" s="24">
        <v>1.6666666666666601E-2</v>
      </c>
      <c r="T25" s="149">
        <f t="shared" ref="T25:T41" si="13">IF(D25=0,1,(COUNTIF(H:H,H25)))</f>
        <v>1</v>
      </c>
      <c r="U25" s="149">
        <f t="shared" ref="U25:U41" si="14">IF((AND(D25&gt;0,$Y$1="TR")),(COUNTIF(Y:Y,Y25)),1)</f>
        <v>1</v>
      </c>
      <c r="V25" s="149">
        <f t="shared" ref="V25:V41" si="15">IF((AND(D25&gt;0,C25&gt;0,$Y$1="TR")),(COUNTIF(Z:Z,Z25)),1)</f>
        <v>1</v>
      </c>
      <c r="W25" s="149">
        <f t="shared" ref="W25:W41" si="16">IF((AND(D25&gt;0,C25&gt;0,$Y$1="CE")),(COUNTIF(Z:Z,Z25)),1)</f>
        <v>1</v>
      </c>
      <c r="X25" s="149">
        <f t="shared" ref="X25:X41" si="17">IF((AND(D25&gt;0,C25&gt;0,(OR($Y$1="CE",$Y$1="TR")))),(COUNTIF(Z:Z,Z25)),1)</f>
        <v>1</v>
      </c>
      <c r="Y25" s="77" t="str">
        <f t="shared" ref="Y25:Y41" si="18">CONCATENATE(G25,H25)</f>
        <v>0</v>
      </c>
      <c r="Z25" s="77" t="str">
        <f t="shared" ref="Z25:Z40" si="19">CONCATENATE(G25,N25)</f>
        <v>0</v>
      </c>
    </row>
    <row r="26" spans="1:26" x14ac:dyDescent="0.2">
      <c r="A26" s="30"/>
      <c r="B26" s="30"/>
      <c r="C26" s="23"/>
      <c r="H26" s="96">
        <f t="shared" si="10"/>
        <v>0</v>
      </c>
      <c r="I26" s="110" t="str">
        <f t="shared" si="11"/>
        <v/>
      </c>
      <c r="J26" s="27"/>
      <c r="K26" s="27"/>
      <c r="L26" s="27"/>
      <c r="M26" s="27"/>
      <c r="N26" s="26">
        <f t="shared" si="12"/>
        <v>0</v>
      </c>
      <c r="O26" s="27"/>
      <c r="S26" s="24">
        <v>1.7361111111111101E-2</v>
      </c>
      <c r="T26" s="149">
        <f t="shared" si="13"/>
        <v>1</v>
      </c>
      <c r="U26" s="149">
        <f t="shared" si="14"/>
        <v>1</v>
      </c>
      <c r="V26" s="149">
        <f t="shared" si="15"/>
        <v>1</v>
      </c>
      <c r="W26" s="149">
        <f t="shared" si="16"/>
        <v>1</v>
      </c>
      <c r="X26" s="149">
        <f t="shared" si="17"/>
        <v>1</v>
      </c>
      <c r="Y26" s="77" t="str">
        <f t="shared" si="18"/>
        <v>0</v>
      </c>
      <c r="Z26" s="77" t="str">
        <f t="shared" si="19"/>
        <v>0</v>
      </c>
    </row>
    <row r="27" spans="1:26" x14ac:dyDescent="0.2">
      <c r="H27" s="96">
        <f t="shared" si="10"/>
        <v>0</v>
      </c>
      <c r="I27" s="110" t="str">
        <f t="shared" si="11"/>
        <v/>
      </c>
      <c r="J27" s="27"/>
      <c r="K27" s="27"/>
      <c r="L27" s="27"/>
      <c r="M27" s="27"/>
      <c r="N27" s="26">
        <f t="shared" si="12"/>
        <v>0</v>
      </c>
      <c r="O27" s="27"/>
      <c r="S27" s="24">
        <v>1.8055555555555498E-2</v>
      </c>
      <c r="T27" s="149">
        <f t="shared" si="13"/>
        <v>1</v>
      </c>
      <c r="U27" s="149">
        <f t="shared" si="14"/>
        <v>1</v>
      </c>
      <c r="V27" s="149">
        <f t="shared" si="15"/>
        <v>1</v>
      </c>
      <c r="W27" s="149">
        <f t="shared" si="16"/>
        <v>1</v>
      </c>
      <c r="X27" s="149">
        <f t="shared" si="17"/>
        <v>1</v>
      </c>
      <c r="Y27" s="77" t="str">
        <f t="shared" si="18"/>
        <v>0</v>
      </c>
      <c r="Z27" s="77" t="str">
        <f t="shared" si="19"/>
        <v>0</v>
      </c>
    </row>
    <row r="28" spans="1:26" x14ac:dyDescent="0.2">
      <c r="H28" s="96">
        <f t="shared" si="10"/>
        <v>0</v>
      </c>
      <c r="I28" s="110" t="str">
        <f t="shared" si="11"/>
        <v/>
      </c>
      <c r="J28" s="27"/>
      <c r="K28" s="27"/>
      <c r="L28" s="27"/>
      <c r="M28" s="27"/>
      <c r="N28" s="26">
        <f t="shared" si="12"/>
        <v>0</v>
      </c>
      <c r="O28" s="27"/>
      <c r="S28" s="24">
        <v>1.8749999999999999E-2</v>
      </c>
      <c r="T28" s="149">
        <f t="shared" si="13"/>
        <v>1</v>
      </c>
      <c r="U28" s="149">
        <f t="shared" si="14"/>
        <v>1</v>
      </c>
      <c r="V28" s="149">
        <f t="shared" si="15"/>
        <v>1</v>
      </c>
      <c r="W28" s="149">
        <f t="shared" si="16"/>
        <v>1</v>
      </c>
      <c r="X28" s="149">
        <f t="shared" si="17"/>
        <v>1</v>
      </c>
      <c r="Y28" s="77" t="str">
        <f t="shared" si="18"/>
        <v>0</v>
      </c>
      <c r="Z28" s="77" t="str">
        <f t="shared" si="19"/>
        <v>0</v>
      </c>
    </row>
    <row r="29" spans="1:26" x14ac:dyDescent="0.2">
      <c r="H29" s="96">
        <f t="shared" si="10"/>
        <v>0</v>
      </c>
      <c r="I29" s="110" t="str">
        <f t="shared" si="11"/>
        <v/>
      </c>
      <c r="J29" s="27"/>
      <c r="K29" s="27"/>
      <c r="L29" s="27"/>
      <c r="M29" s="27"/>
      <c r="N29" s="26">
        <f t="shared" si="12"/>
        <v>0</v>
      </c>
      <c r="O29" s="27"/>
      <c r="S29" s="24">
        <v>1.94444444444444E-2</v>
      </c>
      <c r="T29" s="149">
        <f t="shared" si="13"/>
        <v>1</v>
      </c>
      <c r="U29" s="149">
        <f t="shared" si="14"/>
        <v>1</v>
      </c>
      <c r="V29" s="149">
        <f t="shared" si="15"/>
        <v>1</v>
      </c>
      <c r="W29" s="149">
        <f t="shared" si="16"/>
        <v>1</v>
      </c>
      <c r="X29" s="149">
        <f t="shared" si="17"/>
        <v>1</v>
      </c>
      <c r="Y29" s="77" t="str">
        <f t="shared" si="18"/>
        <v>0</v>
      </c>
      <c r="Z29" s="77" t="str">
        <f t="shared" si="19"/>
        <v>0</v>
      </c>
    </row>
    <row r="30" spans="1:26" x14ac:dyDescent="0.2">
      <c r="A30" s="101"/>
      <c r="B30" s="101"/>
      <c r="C30" s="30"/>
      <c r="D30" s="99"/>
      <c r="F30" s="108"/>
      <c r="H30" s="96">
        <f t="shared" si="10"/>
        <v>0</v>
      </c>
      <c r="I30" s="110" t="str">
        <f t="shared" si="11"/>
        <v/>
      </c>
      <c r="J30" s="27"/>
      <c r="K30" s="27"/>
      <c r="L30" s="27"/>
      <c r="M30" s="27"/>
      <c r="N30" s="26">
        <f t="shared" si="12"/>
        <v>0</v>
      </c>
      <c r="O30" s="27"/>
      <c r="S30" s="24">
        <v>2.01388888888888E-2</v>
      </c>
      <c r="T30" s="149">
        <f t="shared" si="13"/>
        <v>1</v>
      </c>
      <c r="U30" s="149">
        <f t="shared" si="14"/>
        <v>1</v>
      </c>
      <c r="V30" s="149">
        <f t="shared" si="15"/>
        <v>1</v>
      </c>
      <c r="W30" s="149">
        <f t="shared" si="16"/>
        <v>1</v>
      </c>
      <c r="X30" s="149">
        <f t="shared" si="17"/>
        <v>1</v>
      </c>
      <c r="Y30" s="77" t="str">
        <f t="shared" si="18"/>
        <v>0</v>
      </c>
      <c r="Z30" s="77" t="str">
        <f t="shared" si="19"/>
        <v>0</v>
      </c>
    </row>
    <row r="31" spans="1:26" x14ac:dyDescent="0.2">
      <c r="F31" s="108"/>
      <c r="G31" s="108"/>
      <c r="H31" s="96">
        <f t="shared" si="10"/>
        <v>0</v>
      </c>
      <c r="I31" s="110" t="str">
        <f t="shared" si="11"/>
        <v/>
      </c>
      <c r="J31" s="27"/>
      <c r="K31" s="27"/>
      <c r="L31" s="27"/>
      <c r="M31" s="27"/>
      <c r="N31" s="26">
        <f t="shared" si="12"/>
        <v>0</v>
      </c>
      <c r="O31" s="27"/>
      <c r="S31" s="24">
        <v>2.0833333333333301E-2</v>
      </c>
      <c r="T31" s="149">
        <f t="shared" si="13"/>
        <v>1</v>
      </c>
      <c r="U31" s="149">
        <f t="shared" si="14"/>
        <v>1</v>
      </c>
      <c r="V31" s="149">
        <f t="shared" si="15"/>
        <v>1</v>
      </c>
      <c r="W31" s="149">
        <f t="shared" si="16"/>
        <v>1</v>
      </c>
      <c r="X31" s="149">
        <f t="shared" si="17"/>
        <v>1</v>
      </c>
      <c r="Y31" s="77" t="str">
        <f t="shared" si="18"/>
        <v>0</v>
      </c>
      <c r="Z31" s="77" t="str">
        <f t="shared" si="19"/>
        <v>0</v>
      </c>
    </row>
    <row r="32" spans="1:26" x14ac:dyDescent="0.2">
      <c r="A32" s="30"/>
      <c r="B32" s="30"/>
      <c r="C32" s="30"/>
      <c r="H32" s="96">
        <f t="shared" si="10"/>
        <v>0</v>
      </c>
      <c r="I32" s="110" t="str">
        <f t="shared" si="11"/>
        <v/>
      </c>
      <c r="J32" s="27"/>
      <c r="K32" s="27"/>
      <c r="L32" s="27"/>
      <c r="M32" s="27"/>
      <c r="N32" s="26">
        <f t="shared" si="12"/>
        <v>0</v>
      </c>
      <c r="O32" s="27"/>
      <c r="S32" s="24">
        <v>2.1527777777777701E-2</v>
      </c>
      <c r="T32" s="149">
        <f t="shared" si="13"/>
        <v>1</v>
      </c>
      <c r="U32" s="149">
        <f t="shared" si="14"/>
        <v>1</v>
      </c>
      <c r="V32" s="149">
        <f t="shared" si="15"/>
        <v>1</v>
      </c>
      <c r="W32" s="149">
        <f t="shared" si="16"/>
        <v>1</v>
      </c>
      <c r="X32" s="149">
        <f t="shared" si="17"/>
        <v>1</v>
      </c>
      <c r="Y32" s="77" t="str">
        <f t="shared" si="18"/>
        <v>0</v>
      </c>
      <c r="Z32" s="77" t="str">
        <f t="shared" si="19"/>
        <v>0</v>
      </c>
    </row>
    <row r="33" spans="1:26" x14ac:dyDescent="0.2">
      <c r="A33" s="30"/>
      <c r="B33" s="30"/>
      <c r="C33" s="30"/>
      <c r="G33" s="148"/>
      <c r="H33" s="96">
        <f t="shared" si="10"/>
        <v>0</v>
      </c>
      <c r="I33" s="110" t="str">
        <f t="shared" si="11"/>
        <v/>
      </c>
      <c r="J33" s="27"/>
      <c r="K33" s="27"/>
      <c r="L33" s="27"/>
      <c r="M33" s="27"/>
      <c r="N33" s="26">
        <f t="shared" si="12"/>
        <v>0</v>
      </c>
      <c r="O33" s="27"/>
      <c r="S33" s="24">
        <v>2.2222222222222199E-2</v>
      </c>
      <c r="T33" s="149">
        <f t="shared" si="13"/>
        <v>1</v>
      </c>
      <c r="U33" s="149">
        <f t="shared" si="14"/>
        <v>1</v>
      </c>
      <c r="V33" s="149">
        <f t="shared" si="15"/>
        <v>1</v>
      </c>
      <c r="W33" s="149">
        <f t="shared" si="16"/>
        <v>1</v>
      </c>
      <c r="X33" s="149">
        <f t="shared" si="17"/>
        <v>1</v>
      </c>
      <c r="Y33" s="77" t="str">
        <f t="shared" si="18"/>
        <v>0</v>
      </c>
      <c r="Z33" s="77" t="str">
        <f t="shared" si="19"/>
        <v>0</v>
      </c>
    </row>
    <row r="34" spans="1:26" x14ac:dyDescent="0.2">
      <c r="H34" s="96">
        <f t="shared" si="10"/>
        <v>0</v>
      </c>
      <c r="I34" s="110" t="str">
        <f t="shared" si="11"/>
        <v/>
      </c>
      <c r="J34" s="27"/>
      <c r="K34" s="27"/>
      <c r="L34" s="27"/>
      <c r="M34" s="27"/>
      <c r="N34" s="26">
        <f t="shared" si="12"/>
        <v>0</v>
      </c>
      <c r="O34" s="27"/>
      <c r="S34" s="24">
        <v>2.2916666666666599E-2</v>
      </c>
      <c r="T34" s="149">
        <f t="shared" si="13"/>
        <v>1</v>
      </c>
      <c r="U34" s="149">
        <f t="shared" si="14"/>
        <v>1</v>
      </c>
      <c r="V34" s="149">
        <f t="shared" si="15"/>
        <v>1</v>
      </c>
      <c r="W34" s="149">
        <f t="shared" si="16"/>
        <v>1</v>
      </c>
      <c r="X34" s="149">
        <f t="shared" si="17"/>
        <v>1</v>
      </c>
      <c r="Y34" s="77" t="str">
        <f t="shared" si="18"/>
        <v>0</v>
      </c>
      <c r="Z34" s="77" t="str">
        <f t="shared" si="19"/>
        <v>0</v>
      </c>
    </row>
    <row r="35" spans="1:26" x14ac:dyDescent="0.2">
      <c r="A35" s="30"/>
      <c r="B35" s="30"/>
      <c r="C35" s="30"/>
      <c r="F35" s="147"/>
      <c r="H35" s="96">
        <f t="shared" si="10"/>
        <v>0</v>
      </c>
      <c r="I35" s="110" t="str">
        <f t="shared" si="11"/>
        <v/>
      </c>
      <c r="J35" s="27"/>
      <c r="K35" s="27"/>
      <c r="L35" s="27"/>
      <c r="M35" s="27"/>
      <c r="N35" s="26">
        <f t="shared" si="12"/>
        <v>0</v>
      </c>
      <c r="O35" s="27"/>
      <c r="S35" s="24">
        <v>2.36111111111111E-2</v>
      </c>
      <c r="T35" s="149">
        <f t="shared" si="13"/>
        <v>1</v>
      </c>
      <c r="U35" s="149">
        <f t="shared" si="14"/>
        <v>1</v>
      </c>
      <c r="V35" s="149">
        <f t="shared" si="15"/>
        <v>1</v>
      </c>
      <c r="W35" s="149">
        <f t="shared" si="16"/>
        <v>1</v>
      </c>
      <c r="X35" s="149">
        <f t="shared" si="17"/>
        <v>1</v>
      </c>
      <c r="Y35" s="77" t="str">
        <f t="shared" si="18"/>
        <v>0</v>
      </c>
      <c r="Z35" s="77" t="str">
        <f t="shared" si="19"/>
        <v>0</v>
      </c>
    </row>
    <row r="36" spans="1:26" x14ac:dyDescent="0.2">
      <c r="A36" s="30"/>
      <c r="B36" s="30"/>
      <c r="C36" s="30"/>
      <c r="F36" s="108"/>
      <c r="G36" s="108"/>
      <c r="H36" s="96">
        <f t="shared" si="10"/>
        <v>0</v>
      </c>
      <c r="I36" s="110" t="str">
        <f t="shared" si="11"/>
        <v/>
      </c>
      <c r="J36" s="27"/>
      <c r="K36" s="27"/>
      <c r="L36" s="27"/>
      <c r="M36" s="27"/>
      <c r="N36" s="26">
        <f t="shared" si="12"/>
        <v>0</v>
      </c>
      <c r="O36" s="27"/>
      <c r="S36" s="24">
        <v>2.43055555555555E-2</v>
      </c>
      <c r="T36" s="149">
        <f t="shared" si="13"/>
        <v>1</v>
      </c>
      <c r="U36" s="149">
        <f t="shared" si="14"/>
        <v>1</v>
      </c>
      <c r="V36" s="149">
        <f t="shared" si="15"/>
        <v>1</v>
      </c>
      <c r="W36" s="149">
        <f t="shared" si="16"/>
        <v>1</v>
      </c>
      <c r="X36" s="149">
        <f t="shared" si="17"/>
        <v>1</v>
      </c>
      <c r="Y36" s="77" t="str">
        <f t="shared" si="18"/>
        <v>0</v>
      </c>
      <c r="Z36" s="77" t="str">
        <f t="shared" si="19"/>
        <v>0</v>
      </c>
    </row>
    <row r="37" spans="1:26" x14ac:dyDescent="0.2">
      <c r="A37" s="30"/>
      <c r="B37" s="30"/>
      <c r="C37" s="23"/>
      <c r="F37" s="120"/>
      <c r="G37" s="119"/>
      <c r="H37" s="96">
        <f t="shared" si="10"/>
        <v>0</v>
      </c>
      <c r="I37" s="110" t="str">
        <f t="shared" si="11"/>
        <v/>
      </c>
      <c r="J37" s="27"/>
      <c r="K37" s="27"/>
      <c r="L37" s="27"/>
      <c r="M37" s="27"/>
      <c r="N37" s="26">
        <f t="shared" si="12"/>
        <v>0</v>
      </c>
      <c r="O37" s="27"/>
      <c r="S37" s="24">
        <v>2.5000000000000001E-2</v>
      </c>
      <c r="T37" s="149">
        <f t="shared" si="13"/>
        <v>1</v>
      </c>
      <c r="U37" s="149">
        <f t="shared" si="14"/>
        <v>1</v>
      </c>
      <c r="V37" s="149">
        <f t="shared" si="15"/>
        <v>1</v>
      </c>
      <c r="W37" s="149">
        <f t="shared" si="16"/>
        <v>1</v>
      </c>
      <c r="X37" s="149">
        <f t="shared" si="17"/>
        <v>1</v>
      </c>
      <c r="Y37" s="77" t="str">
        <f t="shared" si="18"/>
        <v>0</v>
      </c>
      <c r="Z37" s="77" t="str">
        <f t="shared" si="19"/>
        <v>0</v>
      </c>
    </row>
    <row r="38" spans="1:26" x14ac:dyDescent="0.2">
      <c r="A38" s="30"/>
      <c r="B38" s="30"/>
      <c r="C38" s="30"/>
      <c r="H38" s="96">
        <f t="shared" si="10"/>
        <v>0</v>
      </c>
      <c r="I38" s="110" t="str">
        <f t="shared" si="11"/>
        <v/>
      </c>
      <c r="J38" s="27"/>
      <c r="K38" s="27"/>
      <c r="L38" s="27"/>
      <c r="M38" s="27"/>
      <c r="N38" s="26">
        <f t="shared" si="12"/>
        <v>0</v>
      </c>
      <c r="O38" s="27"/>
      <c r="S38" s="24">
        <v>2.5694444444444402E-2</v>
      </c>
      <c r="T38" s="149">
        <f t="shared" si="13"/>
        <v>1</v>
      </c>
      <c r="U38" s="149">
        <f t="shared" si="14"/>
        <v>1</v>
      </c>
      <c r="V38" s="149">
        <f t="shared" si="15"/>
        <v>1</v>
      </c>
      <c r="W38" s="149">
        <f t="shared" si="16"/>
        <v>1</v>
      </c>
      <c r="X38" s="149">
        <f t="shared" si="17"/>
        <v>1</v>
      </c>
      <c r="Y38" s="77" t="str">
        <f t="shared" si="18"/>
        <v>0</v>
      </c>
      <c r="Z38" s="77" t="str">
        <f t="shared" si="19"/>
        <v>0</v>
      </c>
    </row>
    <row r="39" spans="1:26" x14ac:dyDescent="0.2">
      <c r="A39" s="30"/>
      <c r="B39" s="30"/>
      <c r="C39" s="23"/>
      <c r="F39" s="119"/>
      <c r="G39" s="119"/>
      <c r="H39" s="96">
        <f t="shared" si="10"/>
        <v>0</v>
      </c>
      <c r="I39" s="110" t="str">
        <f t="shared" si="11"/>
        <v/>
      </c>
      <c r="J39" s="27"/>
      <c r="K39" s="27"/>
      <c r="L39" s="27"/>
      <c r="M39" s="27"/>
      <c r="N39" s="26">
        <f t="shared" si="12"/>
        <v>0</v>
      </c>
      <c r="O39" s="27"/>
      <c r="S39" s="24">
        <v>2.6388888888888799E-2</v>
      </c>
      <c r="T39" s="149">
        <f t="shared" si="13"/>
        <v>1</v>
      </c>
      <c r="U39" s="149">
        <f t="shared" si="14"/>
        <v>1</v>
      </c>
      <c r="V39" s="149">
        <f t="shared" si="15"/>
        <v>1</v>
      </c>
      <c r="W39" s="149">
        <f t="shared" si="16"/>
        <v>1</v>
      </c>
      <c r="X39" s="149">
        <f t="shared" si="17"/>
        <v>1</v>
      </c>
      <c r="Y39" s="77" t="str">
        <f t="shared" si="18"/>
        <v>0</v>
      </c>
      <c r="Z39" s="77" t="str">
        <f t="shared" si="19"/>
        <v>0</v>
      </c>
    </row>
    <row r="40" spans="1:26" x14ac:dyDescent="0.2">
      <c r="A40" s="30"/>
      <c r="B40" s="30"/>
      <c r="C40" s="30"/>
      <c r="F40" s="108"/>
      <c r="G40" s="108"/>
      <c r="H40" s="96">
        <f t="shared" si="10"/>
        <v>0</v>
      </c>
      <c r="I40" s="110" t="str">
        <f t="shared" si="11"/>
        <v/>
      </c>
      <c r="J40" s="27"/>
      <c r="K40" s="27"/>
      <c r="L40" s="27"/>
      <c r="M40" s="27"/>
      <c r="N40" s="26">
        <f t="shared" si="12"/>
        <v>0</v>
      </c>
      <c r="O40" s="27"/>
      <c r="S40" s="24">
        <v>2.70833333333333E-2</v>
      </c>
      <c r="T40" s="149">
        <f t="shared" si="13"/>
        <v>1</v>
      </c>
      <c r="U40" s="149">
        <f t="shared" si="14"/>
        <v>1</v>
      </c>
      <c r="V40" s="149">
        <f t="shared" si="15"/>
        <v>1</v>
      </c>
      <c r="W40" s="149">
        <f t="shared" si="16"/>
        <v>1</v>
      </c>
      <c r="X40" s="149">
        <f t="shared" si="17"/>
        <v>1</v>
      </c>
      <c r="Y40" s="77" t="str">
        <f t="shared" si="18"/>
        <v>0</v>
      </c>
      <c r="Z40" s="77" t="str">
        <f t="shared" si="19"/>
        <v>0</v>
      </c>
    </row>
    <row r="41" spans="1:26" x14ac:dyDescent="0.2">
      <c r="A41" s="30"/>
      <c r="B41" s="30"/>
      <c r="C41" s="30"/>
      <c r="H41" s="96">
        <f t="shared" si="10"/>
        <v>0</v>
      </c>
      <c r="I41" s="110" t="str">
        <f t="shared" si="11"/>
        <v/>
      </c>
      <c r="J41" s="74"/>
      <c r="K41" s="74"/>
      <c r="L41" s="74"/>
      <c r="M41" s="74"/>
      <c r="N41" s="26">
        <f t="shared" si="12"/>
        <v>0</v>
      </c>
      <c r="O41" s="74"/>
      <c r="P41" s="127"/>
      <c r="Q41" s="51"/>
      <c r="R41" s="129"/>
      <c r="S41" s="75">
        <v>2.77777777777777E-2</v>
      </c>
      <c r="T41" s="149">
        <f t="shared" si="13"/>
        <v>1</v>
      </c>
      <c r="U41" s="149">
        <f t="shared" si="14"/>
        <v>1</v>
      </c>
      <c r="V41" s="149">
        <f t="shared" si="15"/>
        <v>1</v>
      </c>
      <c r="W41" s="149">
        <f t="shared" si="16"/>
        <v>1</v>
      </c>
      <c r="X41" s="149">
        <f t="shared" si="17"/>
        <v>1</v>
      </c>
      <c r="Y41" s="77" t="str">
        <f t="shared" si="18"/>
        <v>0</v>
      </c>
      <c r="Z41" s="78" t="str">
        <f>CONCATENATE(G41,N41)</f>
        <v>0</v>
      </c>
    </row>
    <row r="44" spans="1:26" x14ac:dyDescent="0.2">
      <c r="A44" s="30"/>
      <c r="B44" s="30"/>
      <c r="C44" s="23"/>
      <c r="F44" s="120"/>
      <c r="G44" s="119"/>
    </row>
    <row r="47" spans="1:26" x14ac:dyDescent="0.2">
      <c r="A47" s="30"/>
      <c r="B47" s="30"/>
      <c r="C47" s="30"/>
      <c r="F47" s="148"/>
      <c r="G47" s="148"/>
    </row>
    <row r="49" spans="1:7" x14ac:dyDescent="0.2">
      <c r="A49" s="30"/>
      <c r="B49" s="30"/>
      <c r="C49" s="30"/>
      <c r="F49" s="108"/>
      <c r="G49" s="108"/>
    </row>
    <row r="50" spans="1:7" x14ac:dyDescent="0.2">
      <c r="A50" s="30"/>
      <c r="B50" s="30"/>
      <c r="C50" s="30"/>
      <c r="F50" s="108"/>
      <c r="G50" s="108"/>
    </row>
    <row r="53" spans="1:7" x14ac:dyDescent="0.2">
      <c r="A53" s="101"/>
      <c r="B53" s="101"/>
      <c r="C53" s="23"/>
      <c r="D53" s="99"/>
      <c r="F53"/>
      <c r="G53"/>
    </row>
    <row r="54" spans="1:7" x14ac:dyDescent="0.2">
      <c r="A54" s="30"/>
      <c r="B54" s="30"/>
      <c r="C54" s="30"/>
    </row>
    <row r="55" spans="1:7" x14ac:dyDescent="0.2">
      <c r="A55" s="30"/>
      <c r="B55" s="30"/>
      <c r="C55" s="23"/>
      <c r="F55" s="119"/>
      <c r="G55" s="119"/>
    </row>
    <row r="56" spans="1:7" x14ac:dyDescent="0.2">
      <c r="A56" s="30"/>
      <c r="B56" s="30"/>
      <c r="C56" s="30"/>
      <c r="G56" s="108"/>
    </row>
    <row r="58" spans="1:7" x14ac:dyDescent="0.2">
      <c r="A58" s="30"/>
      <c r="B58" s="30"/>
      <c r="C58" s="30"/>
    </row>
    <row r="59" spans="1:7" x14ac:dyDescent="0.2">
      <c r="A59" s="30"/>
      <c r="B59" s="30"/>
      <c r="C59" s="30"/>
    </row>
    <row r="60" spans="1:7" x14ac:dyDescent="0.2">
      <c r="A60" s="30"/>
      <c r="B60" s="30"/>
      <c r="C60" s="30"/>
    </row>
    <row r="61" spans="1:7" x14ac:dyDescent="0.2">
      <c r="A61" s="30"/>
      <c r="B61" s="30"/>
      <c r="C61" s="30"/>
      <c r="G61" s="147"/>
    </row>
    <row r="62" spans="1:7" x14ac:dyDescent="0.2">
      <c r="A62" s="30"/>
      <c r="B62" s="30"/>
      <c r="C62" s="23"/>
      <c r="G62" s="147"/>
    </row>
    <row r="65" spans="1:7" x14ac:dyDescent="0.2">
      <c r="A65" s="30"/>
      <c r="B65" s="30"/>
      <c r="C65" s="30"/>
    </row>
    <row r="66" spans="1:7" x14ac:dyDescent="0.2">
      <c r="A66" s="30"/>
      <c r="B66" s="30"/>
      <c r="C66" s="30"/>
      <c r="F66" s="148"/>
      <c r="G66" s="148"/>
    </row>
    <row r="67" spans="1:7" x14ac:dyDescent="0.2">
      <c r="A67" s="30"/>
      <c r="B67" s="30"/>
      <c r="C67" s="30"/>
    </row>
    <row r="68" spans="1:7" x14ac:dyDescent="0.2">
      <c r="A68" s="30"/>
      <c r="B68" s="30"/>
      <c r="C68" s="30"/>
      <c r="G68"/>
    </row>
    <row r="69" spans="1:7" x14ac:dyDescent="0.2">
      <c r="A69" s="30"/>
      <c r="B69" s="30"/>
      <c r="C69" s="23"/>
      <c r="G69"/>
    </row>
    <row r="70" spans="1:7" x14ac:dyDescent="0.2">
      <c r="A70" s="30"/>
      <c r="B70" s="30"/>
      <c r="C70" s="30"/>
      <c r="F70" s="147"/>
    </row>
    <row r="72" spans="1:7" x14ac:dyDescent="0.2">
      <c r="A72" s="30"/>
      <c r="B72" s="30"/>
      <c r="C72" s="30"/>
    </row>
    <row r="73" spans="1:7" x14ac:dyDescent="0.2">
      <c r="A73" s="30"/>
      <c r="B73" s="30"/>
      <c r="C73" s="23"/>
      <c r="F73" s="119"/>
      <c r="G73" s="119"/>
    </row>
    <row r="75" spans="1:7" x14ac:dyDescent="0.2">
      <c r="A75" s="30"/>
      <c r="B75" s="30"/>
      <c r="C75" s="23"/>
      <c r="F75"/>
    </row>
    <row r="76" spans="1:7" x14ac:dyDescent="0.2">
      <c r="A76" s="30"/>
      <c r="B76" s="30"/>
      <c r="C76" s="23"/>
      <c r="F76" s="148"/>
      <c r="G76" s="148"/>
    </row>
    <row r="78" spans="1:7" x14ac:dyDescent="0.2">
      <c r="A78" s="30"/>
      <c r="B78" s="30"/>
      <c r="C78" s="23"/>
      <c r="F78" s="119"/>
      <c r="G78" s="119"/>
    </row>
    <row r="80" spans="1:7" x14ac:dyDescent="0.2">
      <c r="A80" s="30"/>
      <c r="B80" s="30"/>
      <c r="C80" s="30"/>
      <c r="G80" s="150"/>
    </row>
    <row r="81" spans="1:7" x14ac:dyDescent="0.2">
      <c r="A81" s="30"/>
      <c r="B81" s="30"/>
      <c r="C81" s="30"/>
    </row>
    <row r="82" spans="1:7" x14ac:dyDescent="0.2">
      <c r="A82" s="30"/>
      <c r="B82" s="30"/>
      <c r="C82" s="23"/>
    </row>
    <row r="84" spans="1:7" x14ac:dyDescent="0.2">
      <c r="A84" s="30"/>
      <c r="B84" s="30"/>
      <c r="C84" s="30"/>
    </row>
    <row r="86" spans="1:7" x14ac:dyDescent="0.2">
      <c r="A86" s="30"/>
      <c r="B86" s="30"/>
      <c r="C86" s="23"/>
      <c r="D86" s="99"/>
      <c r="F86" s="108"/>
      <c r="G86" s="108"/>
    </row>
    <row r="89" spans="1:7" ht="15" x14ac:dyDescent="0.25">
      <c r="A89" s="30"/>
      <c r="B89" s="30"/>
      <c r="C89" s="23"/>
      <c r="F89" s="153"/>
      <c r="G89" s="148"/>
    </row>
    <row r="91" spans="1:7" x14ac:dyDescent="0.2">
      <c r="A91" s="30"/>
      <c r="B91" s="30"/>
      <c r="C91" s="30"/>
    </row>
    <row r="92" spans="1:7" x14ac:dyDescent="0.2">
      <c r="A92" s="30"/>
      <c r="B92" s="30"/>
      <c r="C92" s="30"/>
    </row>
    <row r="94" spans="1:7" x14ac:dyDescent="0.2">
      <c r="A94" s="30"/>
      <c r="B94" s="30"/>
      <c r="C94" s="30"/>
    </row>
    <row r="95" spans="1:7" x14ac:dyDescent="0.2">
      <c r="A95" s="30"/>
      <c r="B95" s="30"/>
      <c r="C95" s="30"/>
    </row>
    <row r="97" spans="1:7" x14ac:dyDescent="0.2">
      <c r="A97" s="30"/>
      <c r="B97" s="30"/>
      <c r="C97" s="30"/>
    </row>
    <row r="98" spans="1:7" x14ac:dyDescent="0.2">
      <c r="A98" s="30"/>
      <c r="B98" s="30"/>
      <c r="C98" s="30"/>
    </row>
    <row r="99" spans="1:7" x14ac:dyDescent="0.2">
      <c r="A99" s="30"/>
      <c r="B99" s="30"/>
      <c r="C99" s="30"/>
      <c r="F99" s="147"/>
    </row>
    <row r="100" spans="1:7" x14ac:dyDescent="0.2">
      <c r="A100" s="30"/>
      <c r="B100" s="30"/>
      <c r="C100" s="23"/>
      <c r="F100" s="119"/>
      <c r="G100" s="119"/>
    </row>
    <row r="102" spans="1:7" x14ac:dyDescent="0.2">
      <c r="A102" s="30"/>
      <c r="B102" s="30"/>
      <c r="C102" s="30"/>
    </row>
    <row r="103" spans="1:7" x14ac:dyDescent="0.2">
      <c r="A103" s="30"/>
      <c r="B103" s="30"/>
      <c r="C103" s="30"/>
      <c r="F103" s="148"/>
      <c r="G103" s="148"/>
    </row>
    <row r="105" spans="1:7" x14ac:dyDescent="0.2">
      <c r="G105"/>
    </row>
    <row r="111" spans="1:7" x14ac:dyDescent="0.2">
      <c r="A111" s="30"/>
      <c r="B111" s="30"/>
      <c r="C111" s="30"/>
    </row>
    <row r="114" spans="1:7" x14ac:dyDescent="0.2">
      <c r="A114" s="30"/>
      <c r="B114" s="30"/>
      <c r="C114" s="30"/>
    </row>
    <row r="115" spans="1:7" x14ac:dyDescent="0.2">
      <c r="A115" s="30"/>
      <c r="B115" s="30"/>
      <c r="C115" s="23"/>
      <c r="F115" s="119"/>
      <c r="G115" s="119"/>
    </row>
    <row r="117" spans="1:7" x14ac:dyDescent="0.2">
      <c r="A117" s="30"/>
      <c r="B117" s="30"/>
      <c r="C117" s="30"/>
    </row>
    <row r="118" spans="1:7" x14ac:dyDescent="0.2">
      <c r="A118" s="30"/>
      <c r="B118" s="30"/>
      <c r="C118" s="23"/>
      <c r="F118" s="119"/>
      <c r="G118" s="119"/>
    </row>
    <row r="122" spans="1:7" x14ac:dyDescent="0.2">
      <c r="A122" s="30"/>
      <c r="B122" s="30"/>
      <c r="C122" s="23"/>
      <c r="F122" s="119"/>
      <c r="G122" s="119"/>
    </row>
    <row r="124" spans="1:7" x14ac:dyDescent="0.2">
      <c r="G124" s="148"/>
    </row>
    <row r="125" spans="1:7" x14ac:dyDescent="0.2">
      <c r="A125" s="30"/>
      <c r="B125" s="30"/>
      <c r="C125" s="30"/>
      <c r="F125" s="148"/>
      <c r="G125" s="148"/>
    </row>
    <row r="126" spans="1:7" x14ac:dyDescent="0.2">
      <c r="A126" s="30"/>
      <c r="B126" s="30"/>
      <c r="C126" s="23"/>
      <c r="F126" s="147"/>
    </row>
    <row r="127" spans="1:7" x14ac:dyDescent="0.2">
      <c r="G127" s="108"/>
    </row>
    <row r="128" spans="1:7" x14ac:dyDescent="0.2">
      <c r="A128" s="30"/>
      <c r="B128" s="30"/>
      <c r="C128" s="30"/>
    </row>
    <row r="129" spans="1:7" x14ac:dyDescent="0.2">
      <c r="A129" s="30"/>
      <c r="B129" s="30"/>
      <c r="C129" s="30"/>
      <c r="F129"/>
      <c r="G129"/>
    </row>
    <row r="130" spans="1:7" x14ac:dyDescent="0.2">
      <c r="A130" s="30"/>
      <c r="B130" s="30"/>
      <c r="C130" s="30"/>
    </row>
    <row r="131" spans="1:7" x14ac:dyDescent="0.2">
      <c r="A131" s="30"/>
      <c r="B131" s="30"/>
      <c r="C131" s="23"/>
      <c r="F131" s="119"/>
      <c r="G131" s="119"/>
    </row>
    <row r="134" spans="1:7" x14ac:dyDescent="0.2">
      <c r="A134" s="30"/>
      <c r="B134" s="30"/>
      <c r="C134" s="23"/>
      <c r="F134" s="148"/>
      <c r="G134" s="148"/>
    </row>
    <row r="135" spans="1:7" x14ac:dyDescent="0.2">
      <c r="F135"/>
      <c r="G135"/>
    </row>
    <row r="136" spans="1:7" x14ac:dyDescent="0.2">
      <c r="A136" s="30"/>
      <c r="B136" s="30"/>
      <c r="C136" s="23"/>
    </row>
    <row r="137" spans="1:7" x14ac:dyDescent="0.2">
      <c r="A137" s="30"/>
      <c r="B137" s="30"/>
      <c r="C137" s="23"/>
    </row>
  </sheetData>
  <sortState ref="E2:E24">
    <sortCondition ref="E2"/>
  </sortState>
  <phoneticPr fontId="10" type="noConversion"/>
  <conditionalFormatting sqref="H2:H41">
    <cfRule type="expression" dxfId="234" priority="9" stopIfTrue="1">
      <formula>T2&gt;=2</formula>
    </cfRule>
  </conditionalFormatting>
  <conditionalFormatting sqref="J2:J41">
    <cfRule type="expression" dxfId="233" priority="11" stopIfTrue="1">
      <formula>U2&gt;=2</formula>
    </cfRule>
  </conditionalFormatting>
  <conditionalFormatting sqref="K2:K41">
    <cfRule type="expression" dxfId="232" priority="12" stopIfTrue="1">
      <formula>V2&gt;=2</formula>
    </cfRule>
  </conditionalFormatting>
  <conditionalFormatting sqref="L2:L41">
    <cfRule type="expression" dxfId="231" priority="13" stopIfTrue="1">
      <formula>W2&gt;=2</formula>
    </cfRule>
  </conditionalFormatting>
  <conditionalFormatting sqref="N2:N41">
    <cfRule type="expression" dxfId="230" priority="14" stopIfTrue="1">
      <formula>X2&gt;=2</formula>
    </cfRule>
  </conditionalFormatting>
  <conditionalFormatting sqref="C42:C45 C50:C57 C59:C60 C62:C64 C47:C48">
    <cfRule type="expression" dxfId="229" priority="3" stopIfTrue="1">
      <formula>(I42=1)</formula>
    </cfRule>
  </conditionalFormatting>
  <conditionalFormatting sqref="C85">
    <cfRule type="expression" dxfId="228" priority="2" stopIfTrue="1">
      <formula>(I85=1)</formula>
    </cfRule>
  </conditionalFormatting>
  <conditionalFormatting sqref="C119">
    <cfRule type="expression" dxfId="227" priority="1" stopIfTrue="1">
      <formula>(I119=1)</formula>
    </cfRule>
  </conditionalFormatting>
  <conditionalFormatting sqref="C32:C40">
    <cfRule type="expression" dxfId="226" priority="4" stopIfTrue="1">
      <formula>(I32=1)</formula>
    </cfRule>
  </conditionalFormatting>
  <conditionalFormatting sqref="C112:C115">
    <cfRule type="expression" dxfId="225" priority="5" stopIfTrue="1">
      <formula>(I112=1)</formula>
    </cfRule>
  </conditionalFormatting>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7"/>
  <sheetViews>
    <sheetView zoomScale="72" workbookViewId="0">
      <selection activeCell="A14" sqref="A14"/>
    </sheetView>
  </sheetViews>
  <sheetFormatPr defaultRowHeight="12.75" x14ac:dyDescent="0.2"/>
  <cols>
    <col min="1" max="3" width="9.140625" style="5"/>
    <col min="4" max="4" width="9.140625" style="30"/>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115"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8" t="s">
        <v>25</v>
      </c>
      <c r="S1" s="19" t="s">
        <v>22</v>
      </c>
      <c r="T1" s="116" t="s">
        <v>62</v>
      </c>
      <c r="U1" s="116" t="s">
        <v>61</v>
      </c>
      <c r="V1" s="117" t="s">
        <v>63</v>
      </c>
      <c r="W1" s="117" t="s">
        <v>64</v>
      </c>
      <c r="X1" s="117" t="s">
        <v>136</v>
      </c>
      <c r="Y1" s="79" t="str">
        <f>VLOOKUP(R2,CTT!$A$5:$I$31,9,FALSE)</f>
        <v>ST</v>
      </c>
      <c r="Z1" s="114">
        <f>VLOOKUP(R2,CTT!$A$5:$I$31,3,FALSE)</f>
        <v>10</v>
      </c>
    </row>
    <row r="2" spans="1:26" x14ac:dyDescent="0.2">
      <c r="D2" s="31">
        <v>2.1956018518518517E-2</v>
      </c>
      <c r="E2" s="29">
        <v>1</v>
      </c>
      <c r="F2" s="53" t="s">
        <v>189</v>
      </c>
      <c r="G2" s="53" t="s">
        <v>287</v>
      </c>
      <c r="H2" s="96">
        <f t="shared" ref="H2:H12" si="0">IF(D2=0,0,(D2-S2))</f>
        <v>1.5706018518518515E-2</v>
      </c>
      <c r="I2" s="110" t="str">
        <f t="shared" ref="I2:I12" si="1">IF((OR(D2=0,H2=0)),"",(IF(H2&lt;=B2,1,"")))</f>
        <v/>
      </c>
      <c r="J2" s="27"/>
      <c r="K2" s="27"/>
      <c r="L2" s="27"/>
      <c r="M2" s="27"/>
      <c r="N2" s="26">
        <f t="shared" ref="N2:N12" si="2">IF(C2=0,0,(H2-C2))</f>
        <v>0</v>
      </c>
      <c r="O2" s="27"/>
      <c r="Q2" s="107" t="s">
        <v>578</v>
      </c>
      <c r="R2" s="28">
        <v>41794</v>
      </c>
      <c r="S2" s="24">
        <v>6.2500000000000003E-3</v>
      </c>
      <c r="T2" s="149">
        <f t="shared" ref="T2:T12" si="3">IF(D2=0,1,(COUNTIF(H:H,H2)))</f>
        <v>1</v>
      </c>
      <c r="U2" s="149">
        <f t="shared" ref="U2:U12" si="4">IF((AND(D2&gt;0,$Y$1="TR")),(COUNTIF(Y:Y,Y2)),1)</f>
        <v>1</v>
      </c>
      <c r="V2" s="149">
        <f t="shared" ref="V2:V12" si="5">IF((AND(D2&gt;0,C2&gt;0,$Y$1="TR")),(COUNTIF(Z:Z,Z2)),1)</f>
        <v>1</v>
      </c>
      <c r="W2" s="149">
        <f t="shared" ref="W2:W12" si="6">IF((AND(D2&gt;0,C2&gt;0,$Y$1="CE")),(COUNTIF(Z:Z,Z2)),1)</f>
        <v>1</v>
      </c>
      <c r="X2" s="149">
        <f t="shared" ref="X2:X12" si="7">IF((AND(D2&gt;0,C2&gt;0,(OR($Y$1="CE",$Y$1="TR")))),(COUNTIF(Z:Z,Z2)),1)</f>
        <v>1</v>
      </c>
      <c r="Y2" s="77" t="str">
        <f t="shared" ref="Y2:Y12" si="8">CONCATENATE(G2,H2)</f>
        <v>Epic Cycles-Scott Contessa WRT0.0157060185185185</v>
      </c>
      <c r="Z2" s="77" t="str">
        <f t="shared" ref="Z2:Z12" si="9">CONCATENATE(G2,N2)</f>
        <v>Epic Cycles-Scott Contessa WRT0</v>
      </c>
    </row>
    <row r="3" spans="1:26" x14ac:dyDescent="0.2">
      <c r="A3" s="30">
        <v>4.0219907407407406E-2</v>
      </c>
      <c r="B3" s="30">
        <v>1.5208333333333332E-2</v>
      </c>
      <c r="C3" s="23">
        <f>IF(Y$1="CE",(VLOOKUP(A3,'CTT-tables'!$B$3:$D$3903,3,FALSE)),(IF(Y$1="HC",(VLOOKUP(A3,'CTT-tables'!$C$3:$D$3903,2,FALSE)),(VLOOKUP(B3,'CTT-tables'!$A$3:$D$3903,4,FALSE)))))</f>
        <v>3.1828703703703199E-3</v>
      </c>
      <c r="D3" s="31">
        <v>2.0034722222222221E-2</v>
      </c>
      <c r="E3" s="29">
        <v>2</v>
      </c>
      <c r="F3" s="119" t="s">
        <v>43</v>
      </c>
      <c r="G3" s="119" t="s">
        <v>23</v>
      </c>
      <c r="H3" s="96">
        <f t="shared" si="0"/>
        <v>1.5868055555555555E-2</v>
      </c>
      <c r="I3" s="110" t="str">
        <f t="shared" si="1"/>
        <v/>
      </c>
      <c r="J3" s="27">
        <v>20</v>
      </c>
      <c r="K3" s="27">
        <v>19</v>
      </c>
      <c r="L3" s="27"/>
      <c r="M3" s="27"/>
      <c r="N3" s="26">
        <f t="shared" si="2"/>
        <v>1.2685185185185235E-2</v>
      </c>
      <c r="O3" s="27"/>
      <c r="P3" s="27"/>
      <c r="Q3" s="107" t="s">
        <v>578</v>
      </c>
      <c r="R3" s="28">
        <v>41794</v>
      </c>
      <c r="S3" s="24">
        <v>4.1666666666666666E-3</v>
      </c>
      <c r="T3" s="149">
        <f t="shared" si="3"/>
        <v>1</v>
      </c>
      <c r="U3" s="149">
        <f t="shared" si="4"/>
        <v>1</v>
      </c>
      <c r="V3" s="149">
        <f t="shared" si="5"/>
        <v>1</v>
      </c>
      <c r="W3" s="149">
        <f t="shared" si="6"/>
        <v>1</v>
      </c>
      <c r="X3" s="149">
        <f t="shared" si="7"/>
        <v>1</v>
      </c>
      <c r="Y3" s="77" t="str">
        <f t="shared" si="8"/>
        <v>Team Cambridge0.0158680555555556</v>
      </c>
      <c r="Z3" s="77" t="str">
        <f t="shared" si="9"/>
        <v>Team Cambridge0.0126851851851852</v>
      </c>
    </row>
    <row r="4" spans="1:26" x14ac:dyDescent="0.2">
      <c r="A4" s="30">
        <v>4.7916666666666663E-2</v>
      </c>
      <c r="B4" s="30">
        <v>1.5405092592592593E-2</v>
      </c>
      <c r="C4" s="23">
        <f>IF(Y$1="CE",(VLOOKUP(A4,'CTT-tables'!$B$3:$D$3903,3,FALSE)),(IF(Y$1="HC",(VLOOKUP(A4,'CTT-tables'!$C$3:$D$3903,2,FALSE)),(VLOOKUP(B4,'CTT-tables'!$A$3:$D$3903,4,FALSE)))))</f>
        <v>3.3680555555555599E-3</v>
      </c>
      <c r="D4" s="31">
        <v>2.1180555555555553E-2</v>
      </c>
      <c r="E4" s="29">
        <v>3</v>
      </c>
      <c r="F4" s="119" t="s">
        <v>220</v>
      </c>
      <c r="G4" s="119" t="s">
        <v>23</v>
      </c>
      <c r="H4" s="96">
        <f t="shared" si="0"/>
        <v>1.6319444444444442E-2</v>
      </c>
      <c r="I4" s="110" t="str">
        <f t="shared" si="1"/>
        <v/>
      </c>
      <c r="J4" s="27">
        <v>19</v>
      </c>
      <c r="K4" s="27">
        <v>18</v>
      </c>
      <c r="L4" s="27"/>
      <c r="M4" s="27"/>
      <c r="N4" s="26">
        <f t="shared" si="2"/>
        <v>1.2951388888888882E-2</v>
      </c>
      <c r="O4" s="27"/>
      <c r="P4" s="27"/>
      <c r="Q4" s="107" t="s">
        <v>578</v>
      </c>
      <c r="R4" s="28">
        <v>41794</v>
      </c>
      <c r="S4" s="24">
        <v>4.8611111111111112E-3</v>
      </c>
      <c r="T4" s="149">
        <f t="shared" si="3"/>
        <v>1</v>
      </c>
      <c r="U4" s="149">
        <f t="shared" si="4"/>
        <v>1</v>
      </c>
      <c r="V4" s="149">
        <f t="shared" si="5"/>
        <v>1</v>
      </c>
      <c r="W4" s="149">
        <f t="shared" si="6"/>
        <v>1</v>
      </c>
      <c r="X4" s="149">
        <f t="shared" si="7"/>
        <v>1</v>
      </c>
      <c r="Y4" s="77" t="str">
        <f t="shared" si="8"/>
        <v>Team Cambridge0.0163194444444444</v>
      </c>
      <c r="Z4" s="77" t="str">
        <f t="shared" si="9"/>
        <v>Team Cambridge0.0129513888888889</v>
      </c>
    </row>
    <row r="5" spans="1:26" x14ac:dyDescent="0.2">
      <c r="D5" s="31">
        <v>2.4583333333333332E-2</v>
      </c>
      <c r="E5" s="29">
        <v>4</v>
      </c>
      <c r="F5" s="53" t="s">
        <v>222</v>
      </c>
      <c r="G5" s="53" t="s">
        <v>196</v>
      </c>
      <c r="H5" s="96">
        <f t="shared" si="0"/>
        <v>1.6944444444444443E-2</v>
      </c>
      <c r="I5" s="110" t="str">
        <f t="shared" si="1"/>
        <v/>
      </c>
      <c r="J5" s="27"/>
      <c r="K5" s="27"/>
      <c r="L5" s="27"/>
      <c r="M5" s="27"/>
      <c r="N5" s="26">
        <f t="shared" si="2"/>
        <v>0</v>
      </c>
      <c r="O5" s="27"/>
      <c r="P5" s="27"/>
      <c r="Q5" s="107" t="s">
        <v>578</v>
      </c>
      <c r="R5" s="28">
        <v>41794</v>
      </c>
      <c r="S5" s="24">
        <v>7.6388888888888886E-3</v>
      </c>
      <c r="T5" s="149">
        <f t="shared" si="3"/>
        <v>1</v>
      </c>
      <c r="U5" s="149">
        <f t="shared" si="4"/>
        <v>1</v>
      </c>
      <c r="V5" s="149">
        <f t="shared" si="5"/>
        <v>1</v>
      </c>
      <c r="W5" s="149">
        <f t="shared" si="6"/>
        <v>1</v>
      </c>
      <c r="X5" s="149">
        <f t="shared" si="7"/>
        <v>1</v>
      </c>
      <c r="Y5" s="77" t="str">
        <f t="shared" si="8"/>
        <v>St Neots CC0.0169444444444444</v>
      </c>
      <c r="Z5" s="77" t="str">
        <f t="shared" si="9"/>
        <v>St Neots CC0</v>
      </c>
    </row>
    <row r="6" spans="1:26" x14ac:dyDescent="0.2">
      <c r="A6" s="30"/>
      <c r="B6" s="30"/>
      <c r="C6" s="23"/>
      <c r="D6" s="31">
        <v>2.4293981481481482E-2</v>
      </c>
      <c r="E6" s="29">
        <v>5</v>
      </c>
      <c r="F6" s="53" t="s">
        <v>29</v>
      </c>
      <c r="G6" s="53" t="s">
        <v>196</v>
      </c>
      <c r="H6" s="96">
        <f t="shared" si="0"/>
        <v>1.7349537037037038E-2</v>
      </c>
      <c r="I6" s="110" t="str">
        <f t="shared" si="1"/>
        <v/>
      </c>
      <c r="J6" s="27"/>
      <c r="K6" s="27"/>
      <c r="L6" s="27"/>
      <c r="M6" s="27"/>
      <c r="N6" s="26">
        <f t="shared" si="2"/>
        <v>0</v>
      </c>
      <c r="O6" s="27"/>
      <c r="P6" s="27"/>
      <c r="Q6" s="107" t="s">
        <v>578</v>
      </c>
      <c r="R6" s="28">
        <v>41794</v>
      </c>
      <c r="S6" s="24">
        <v>6.9444444444444449E-3</v>
      </c>
      <c r="T6" s="149">
        <f t="shared" si="3"/>
        <v>1</v>
      </c>
      <c r="U6" s="149">
        <f t="shared" si="4"/>
        <v>1</v>
      </c>
      <c r="V6" s="149">
        <f t="shared" si="5"/>
        <v>1</v>
      </c>
      <c r="W6" s="149">
        <f t="shared" si="6"/>
        <v>1</v>
      </c>
      <c r="X6" s="149">
        <f t="shared" si="7"/>
        <v>1</v>
      </c>
      <c r="Y6" s="77" t="str">
        <f t="shared" si="8"/>
        <v>St Neots CC0.017349537037037</v>
      </c>
      <c r="Z6" s="77" t="str">
        <f t="shared" si="9"/>
        <v>St Neots CC0</v>
      </c>
    </row>
    <row r="7" spans="1:26" x14ac:dyDescent="0.2">
      <c r="A7" s="30">
        <v>4.462962962962963E-2</v>
      </c>
      <c r="B7" s="30">
        <v>1.6250000000000001E-2</v>
      </c>
      <c r="C7" s="23">
        <f>IF(Y$1="CE",(VLOOKUP(A7,'CTT-tables'!$B$3:$D$3903,3,FALSE)),(IF(Y$1="HC",(VLOOKUP(A7,'CTT-tables'!$C$3:$D$3903,2,FALSE)),(VLOOKUP(B7,'CTT-tables'!$A$3:$D$3903,4,FALSE)))))</f>
        <v>4.1550925925926E-3</v>
      </c>
      <c r="D7" s="31">
        <v>2.0856481481481479E-2</v>
      </c>
      <c r="E7" s="29">
        <v>6</v>
      </c>
      <c r="F7" s="119" t="s">
        <v>39</v>
      </c>
      <c r="G7" s="119" t="s">
        <v>23</v>
      </c>
      <c r="H7" s="96">
        <f t="shared" si="0"/>
        <v>1.7384259259259259E-2</v>
      </c>
      <c r="I7" s="110" t="str">
        <f t="shared" si="1"/>
        <v/>
      </c>
      <c r="J7" s="27">
        <v>18</v>
      </c>
      <c r="K7" s="27">
        <v>17</v>
      </c>
      <c r="L7" s="27"/>
      <c r="M7" s="27"/>
      <c r="N7" s="26">
        <f t="shared" si="2"/>
        <v>1.322916666666666E-2</v>
      </c>
      <c r="O7" s="27"/>
      <c r="P7" s="27"/>
      <c r="Q7" s="107" t="s">
        <v>578</v>
      </c>
      <c r="R7" s="28">
        <v>41794</v>
      </c>
      <c r="S7" s="24">
        <v>3.472222222222222E-3</v>
      </c>
      <c r="T7" s="149">
        <f t="shared" si="3"/>
        <v>1</v>
      </c>
      <c r="U7" s="149">
        <f t="shared" si="4"/>
        <v>1</v>
      </c>
      <c r="V7" s="149">
        <f t="shared" si="5"/>
        <v>1</v>
      </c>
      <c r="W7" s="149">
        <f t="shared" si="6"/>
        <v>1</v>
      </c>
      <c r="X7" s="149">
        <f t="shared" si="7"/>
        <v>1</v>
      </c>
      <c r="Y7" s="77" t="str">
        <f t="shared" si="8"/>
        <v>Team Cambridge0.0173842592592593</v>
      </c>
      <c r="Z7" s="77" t="str">
        <f t="shared" si="9"/>
        <v>Team Cambridge0.0132291666666667</v>
      </c>
    </row>
    <row r="8" spans="1:26" x14ac:dyDescent="0.2">
      <c r="A8" s="30"/>
      <c r="B8" s="30"/>
      <c r="C8" s="30"/>
      <c r="D8" s="31">
        <v>2.3483796296296298E-2</v>
      </c>
      <c r="E8" s="29">
        <v>7</v>
      </c>
      <c r="F8" s="108" t="s">
        <v>154</v>
      </c>
      <c r="G8" s="108" t="s">
        <v>34</v>
      </c>
      <c r="H8" s="96">
        <f t="shared" si="0"/>
        <v>1.7928240740740741E-2</v>
      </c>
      <c r="I8" s="110" t="str">
        <f t="shared" si="1"/>
        <v/>
      </c>
      <c r="J8" s="27"/>
      <c r="K8" s="27"/>
      <c r="L8" s="27"/>
      <c r="M8" s="27"/>
      <c r="N8" s="26">
        <f t="shared" si="2"/>
        <v>0</v>
      </c>
      <c r="O8" s="27"/>
      <c r="P8" s="27"/>
      <c r="Q8" s="107" t="s">
        <v>578</v>
      </c>
      <c r="R8" s="28">
        <v>41794</v>
      </c>
      <c r="S8" s="24">
        <v>5.5555555555555558E-3</v>
      </c>
      <c r="T8" s="149">
        <f t="shared" si="3"/>
        <v>1</v>
      </c>
      <c r="U8" s="149">
        <f t="shared" si="4"/>
        <v>1</v>
      </c>
      <c r="V8" s="149">
        <f t="shared" si="5"/>
        <v>1</v>
      </c>
      <c r="W8" s="149">
        <f t="shared" si="6"/>
        <v>1</v>
      </c>
      <c r="X8" s="149">
        <f t="shared" si="7"/>
        <v>1</v>
      </c>
      <c r="Y8" s="77" t="str">
        <f t="shared" si="8"/>
        <v>Cambridge Tri0.0179282407407407</v>
      </c>
      <c r="Z8" s="77" t="str">
        <f t="shared" si="9"/>
        <v>Cambridge Tri0</v>
      </c>
    </row>
    <row r="9" spans="1:26" x14ac:dyDescent="0.2">
      <c r="D9" s="31">
        <v>2.0960648148148148E-2</v>
      </c>
      <c r="E9" s="29">
        <v>8</v>
      </c>
      <c r="F9" s="53" t="s">
        <v>192</v>
      </c>
      <c r="G9" s="53" t="s">
        <v>34</v>
      </c>
      <c r="H9" s="96">
        <f t="shared" si="0"/>
        <v>1.8877314814814816E-2</v>
      </c>
      <c r="I9" s="110" t="str">
        <f t="shared" si="1"/>
        <v/>
      </c>
      <c r="J9" s="27"/>
      <c r="K9" s="27"/>
      <c r="L9" s="27"/>
      <c r="M9" s="27"/>
      <c r="N9" s="26">
        <f t="shared" si="2"/>
        <v>0</v>
      </c>
      <c r="O9" s="27"/>
      <c r="P9" s="27"/>
      <c r="Q9" s="107" t="s">
        <v>578</v>
      </c>
      <c r="R9" s="28">
        <v>41794</v>
      </c>
      <c r="S9" s="24">
        <v>2.0833333333333333E-3</v>
      </c>
      <c r="T9" s="149">
        <f t="shared" si="3"/>
        <v>1</v>
      </c>
      <c r="U9" s="149">
        <f t="shared" si="4"/>
        <v>1</v>
      </c>
      <c r="V9" s="149">
        <f t="shared" si="5"/>
        <v>1</v>
      </c>
      <c r="W9" s="149">
        <f t="shared" si="6"/>
        <v>1</v>
      </c>
      <c r="X9" s="149">
        <f t="shared" si="7"/>
        <v>1</v>
      </c>
      <c r="Y9" s="77" t="str">
        <f t="shared" si="8"/>
        <v>Cambridge Tri0.0188773148148148</v>
      </c>
      <c r="Z9" s="77" t="str">
        <f t="shared" si="9"/>
        <v>Cambridge Tri0</v>
      </c>
    </row>
    <row r="10" spans="1:26" x14ac:dyDescent="0.2">
      <c r="A10" s="30"/>
      <c r="B10" s="30"/>
      <c r="C10" s="30"/>
      <c r="D10" s="31">
        <v>2.0347222222222221E-2</v>
      </c>
      <c r="E10" s="29">
        <v>9</v>
      </c>
      <c r="F10" s="53" t="s">
        <v>168</v>
      </c>
      <c r="G10" s="53" t="s">
        <v>30</v>
      </c>
      <c r="H10" s="96">
        <f t="shared" si="0"/>
        <v>1.8958333333333334E-2</v>
      </c>
      <c r="I10" s="110" t="str">
        <f t="shared" si="1"/>
        <v/>
      </c>
      <c r="J10" s="27"/>
      <c r="K10" s="27"/>
      <c r="L10" s="27"/>
      <c r="M10" s="27"/>
      <c r="N10" s="26">
        <f t="shared" si="2"/>
        <v>0</v>
      </c>
      <c r="O10" s="27"/>
      <c r="P10" s="27"/>
      <c r="Q10" s="107" t="s">
        <v>578</v>
      </c>
      <c r="R10" s="28">
        <v>41794</v>
      </c>
      <c r="S10" s="24">
        <v>1.3888888888888889E-3</v>
      </c>
      <c r="T10" s="149">
        <f t="shared" si="3"/>
        <v>1</v>
      </c>
      <c r="U10" s="149">
        <f t="shared" si="4"/>
        <v>1</v>
      </c>
      <c r="V10" s="149">
        <f t="shared" si="5"/>
        <v>1</v>
      </c>
      <c r="W10" s="149">
        <f t="shared" si="6"/>
        <v>1</v>
      </c>
      <c r="X10" s="149">
        <f t="shared" si="7"/>
        <v>1</v>
      </c>
      <c r="Y10" s="77" t="str">
        <f t="shared" si="8"/>
        <v>Cambridge CC0.0189583333333333</v>
      </c>
      <c r="Z10" s="77" t="str">
        <f t="shared" si="9"/>
        <v>Cambridge CC0</v>
      </c>
    </row>
    <row r="11" spans="1:26" x14ac:dyDescent="0.2">
      <c r="A11" s="30">
        <v>4.7916666666666663E-2</v>
      </c>
      <c r="B11" s="30">
        <v>1.7430555555555557E-2</v>
      </c>
      <c r="C11" s="23">
        <f>IF(Y$1="CE",(VLOOKUP(A11,'CTT-tables'!$B$3:$D$3903,3,FALSE)),(IF(Y$1="HC",(VLOOKUP(A11,'CTT-tables'!$C$3:$D$3903,2,FALSE)),(VLOOKUP(B11,'CTT-tables'!$A$3:$D$3903,4,FALSE)))))</f>
        <v>5.2546296296296403E-3</v>
      </c>
      <c r="D11" s="31">
        <v>2.2905092592592591E-2</v>
      </c>
      <c r="E11" s="29">
        <v>10</v>
      </c>
      <c r="F11" s="119" t="s">
        <v>45</v>
      </c>
      <c r="G11" s="119" t="s">
        <v>23</v>
      </c>
      <c r="H11" s="96">
        <f t="shared" si="0"/>
        <v>2.0127314814814813E-2</v>
      </c>
      <c r="I11" s="110" t="str">
        <f t="shared" si="1"/>
        <v/>
      </c>
      <c r="J11" s="27">
        <v>17</v>
      </c>
      <c r="K11" s="27">
        <v>16</v>
      </c>
      <c r="L11" s="27"/>
      <c r="M11" s="27"/>
      <c r="N11" s="26">
        <f t="shared" si="2"/>
        <v>1.4872685185185173E-2</v>
      </c>
      <c r="O11" s="27"/>
      <c r="P11" s="27"/>
      <c r="Q11" s="107" t="s">
        <v>578</v>
      </c>
      <c r="R11" s="28">
        <v>41794</v>
      </c>
      <c r="S11" s="24">
        <v>2.7777777777777779E-3</v>
      </c>
      <c r="T11" s="149">
        <f t="shared" si="3"/>
        <v>1</v>
      </c>
      <c r="U11" s="149">
        <f t="shared" si="4"/>
        <v>1</v>
      </c>
      <c r="V11" s="149">
        <f t="shared" si="5"/>
        <v>1</v>
      </c>
      <c r="W11" s="149">
        <f t="shared" si="6"/>
        <v>1</v>
      </c>
      <c r="X11" s="149">
        <f t="shared" si="7"/>
        <v>1</v>
      </c>
      <c r="Y11" s="77" t="str">
        <f t="shared" si="8"/>
        <v>Team Cambridge0.0201273148148148</v>
      </c>
      <c r="Z11" s="77" t="str">
        <f t="shared" si="9"/>
        <v>Team Cambridge0.0148726851851852</v>
      </c>
    </row>
    <row r="12" spans="1:26" x14ac:dyDescent="0.2">
      <c r="A12" s="101">
        <v>7.0833333333333331E-2</v>
      </c>
      <c r="B12" s="101">
        <v>2.2962962962962966E-2</v>
      </c>
      <c r="C12" s="23">
        <f>IF(Y$1="CE",(VLOOKUP(A12,'CTT-tables'!$B$3:$D$3903,3,FALSE)),(IF(Y$1="HC",(VLOOKUP(A12,'CTT-tables'!$C$3:$D$3903,2,FALSE)),(VLOOKUP(B12,'CTT-tables'!$A$3:$D$3903,4,FALSE)))))</f>
        <v>1.0416666666666701E-2</v>
      </c>
      <c r="D12" s="31">
        <v>2.3680555555555555E-2</v>
      </c>
      <c r="E12" s="29">
        <v>11</v>
      </c>
      <c r="F12" s="119" t="s">
        <v>227</v>
      </c>
      <c r="G12" s="119" t="s">
        <v>23</v>
      </c>
      <c r="H12" s="96">
        <f t="shared" si="0"/>
        <v>2.298611111111111E-2</v>
      </c>
      <c r="I12" s="110" t="str">
        <f t="shared" si="1"/>
        <v/>
      </c>
      <c r="J12" s="27">
        <v>16</v>
      </c>
      <c r="K12" s="27">
        <v>20</v>
      </c>
      <c r="L12" s="27"/>
      <c r="M12" s="27"/>
      <c r="N12" s="26">
        <f t="shared" si="2"/>
        <v>1.2569444444444409E-2</v>
      </c>
      <c r="O12" s="27"/>
      <c r="P12" s="27"/>
      <c r="Q12" s="107" t="s">
        <v>578</v>
      </c>
      <c r="R12" s="28">
        <v>41794</v>
      </c>
      <c r="S12" s="24">
        <v>6.9444444444444447E-4</v>
      </c>
      <c r="T12" s="149">
        <f t="shared" si="3"/>
        <v>1</v>
      </c>
      <c r="U12" s="149">
        <f t="shared" si="4"/>
        <v>1</v>
      </c>
      <c r="V12" s="149">
        <f t="shared" si="5"/>
        <v>1</v>
      </c>
      <c r="W12" s="149">
        <f t="shared" si="6"/>
        <v>1</v>
      </c>
      <c r="X12" s="149">
        <f t="shared" si="7"/>
        <v>1</v>
      </c>
      <c r="Y12" s="77" t="str">
        <f t="shared" si="8"/>
        <v>Team Cambridge0.0229861111111111</v>
      </c>
      <c r="Z12" s="77" t="str">
        <f t="shared" si="9"/>
        <v>Team Cambridge0.0125694444444444</v>
      </c>
    </row>
    <row r="13" spans="1:26" x14ac:dyDescent="0.2">
      <c r="D13" s="31"/>
      <c r="H13" s="96">
        <f t="shared" ref="H13:H41" si="10">IF(D13=0,0,(D13-S13))</f>
        <v>0</v>
      </c>
      <c r="I13" s="110" t="str">
        <f t="shared" ref="I13:I41" si="11">IF((OR(D13=0,H13=0)),"",(IF(H13&lt;=B13,1,"")))</f>
        <v/>
      </c>
      <c r="J13" s="27"/>
      <c r="K13" s="27"/>
      <c r="L13" s="27"/>
      <c r="M13" s="27"/>
      <c r="N13" s="26">
        <f t="shared" ref="N13:N23" si="12">IF(C13=0,0,(H13-C13))</f>
        <v>0</v>
      </c>
      <c r="O13" s="27"/>
      <c r="Q13" s="107"/>
      <c r="S13" s="24">
        <v>8.3333333333333332E-3</v>
      </c>
      <c r="T13" s="149">
        <f t="shared" ref="T13:T41" si="13">IF(D13=0,1,(COUNTIF(H:H,H13)))</f>
        <v>1</v>
      </c>
      <c r="U13" s="149">
        <f t="shared" ref="U13:U41" si="14">IF((AND(D13&gt;0,$Y$1="TR")),(COUNTIF(Y:Y,Y13)),1)</f>
        <v>1</v>
      </c>
      <c r="V13" s="149">
        <f t="shared" ref="V13:V41" si="15">IF((AND(D13&gt;0,C13&gt;0,$Y$1="TR")),(COUNTIF(Z:Z,Z13)),1)</f>
        <v>1</v>
      </c>
      <c r="W13" s="149">
        <f t="shared" ref="W13:W41" si="16">IF((AND(D13&gt;0,C13&gt;0,$Y$1="CE")),(COUNTIF(Z:Z,Z13)),1)</f>
        <v>1</v>
      </c>
      <c r="X13" s="149">
        <f t="shared" ref="X13:X41" si="17">IF((AND(D13&gt;0,C13&gt;0,(OR($Y$1="CE",$Y$1="TR")))),(COUNTIF(Z:Z,Z13)),1)</f>
        <v>1</v>
      </c>
      <c r="Y13" s="77" t="str">
        <f t="shared" ref="Y13:Y41" si="18">CONCATENATE(G13,H13)</f>
        <v>0</v>
      </c>
      <c r="Z13" s="77" t="str">
        <f t="shared" ref="Z13:Z40" si="19">CONCATENATE(G13,N13)</f>
        <v>0</v>
      </c>
    </row>
    <row r="14" spans="1:26" x14ac:dyDescent="0.2">
      <c r="A14" s="30"/>
      <c r="B14" s="30"/>
      <c r="C14" s="23"/>
      <c r="D14" s="31"/>
      <c r="H14" s="96">
        <f t="shared" si="10"/>
        <v>0</v>
      </c>
      <c r="I14" s="110" t="str">
        <f t="shared" si="11"/>
        <v/>
      </c>
      <c r="J14" s="27"/>
      <c r="K14" s="27"/>
      <c r="L14" s="27"/>
      <c r="M14" s="27"/>
      <c r="N14" s="26">
        <f t="shared" si="12"/>
        <v>0</v>
      </c>
      <c r="O14" s="27"/>
      <c r="Q14" s="107"/>
      <c r="S14" s="24">
        <v>9.0277777777777769E-3</v>
      </c>
      <c r="T14" s="149">
        <f t="shared" si="13"/>
        <v>1</v>
      </c>
      <c r="U14" s="149">
        <f t="shared" si="14"/>
        <v>1</v>
      </c>
      <c r="V14" s="149">
        <f t="shared" si="15"/>
        <v>1</v>
      </c>
      <c r="W14" s="149">
        <f t="shared" si="16"/>
        <v>1</v>
      </c>
      <c r="X14" s="149">
        <f t="shared" si="17"/>
        <v>1</v>
      </c>
      <c r="Y14" s="77" t="str">
        <f t="shared" si="18"/>
        <v>0</v>
      </c>
      <c r="Z14" s="77" t="str">
        <f t="shared" si="19"/>
        <v>0</v>
      </c>
    </row>
    <row r="15" spans="1:26" x14ac:dyDescent="0.2">
      <c r="D15" s="31"/>
      <c r="H15" s="96">
        <f t="shared" si="10"/>
        <v>0</v>
      </c>
      <c r="I15" s="110" t="str">
        <f t="shared" si="11"/>
        <v/>
      </c>
      <c r="J15" s="27"/>
      <c r="K15" s="27"/>
      <c r="L15" s="27"/>
      <c r="M15" s="27"/>
      <c r="N15" s="26">
        <f t="shared" si="12"/>
        <v>0</v>
      </c>
      <c r="O15" s="27"/>
      <c r="P15" s="27"/>
      <c r="Q15" s="107"/>
      <c r="S15" s="24">
        <v>9.7222222222222224E-3</v>
      </c>
      <c r="T15" s="149">
        <f t="shared" si="13"/>
        <v>1</v>
      </c>
      <c r="U15" s="149">
        <f t="shared" si="14"/>
        <v>1</v>
      </c>
      <c r="V15" s="149">
        <f t="shared" si="15"/>
        <v>1</v>
      </c>
      <c r="W15" s="149">
        <f t="shared" si="16"/>
        <v>1</v>
      </c>
      <c r="X15" s="149">
        <f t="shared" si="17"/>
        <v>1</v>
      </c>
      <c r="Y15" s="77" t="str">
        <f t="shared" si="18"/>
        <v>0</v>
      </c>
      <c r="Z15" s="77" t="str">
        <f t="shared" si="19"/>
        <v>0</v>
      </c>
    </row>
    <row r="16" spans="1:26" x14ac:dyDescent="0.2">
      <c r="D16" s="31"/>
      <c r="H16" s="96">
        <f t="shared" si="10"/>
        <v>0</v>
      </c>
      <c r="I16" s="110" t="str">
        <f t="shared" si="11"/>
        <v/>
      </c>
      <c r="J16" s="27"/>
      <c r="K16" s="27"/>
      <c r="L16" s="27"/>
      <c r="M16" s="27"/>
      <c r="N16" s="26">
        <f t="shared" si="12"/>
        <v>0</v>
      </c>
      <c r="O16" s="27"/>
      <c r="P16" s="27"/>
      <c r="Q16" s="107"/>
      <c r="S16" s="24">
        <v>1.0416666666666664E-2</v>
      </c>
      <c r="T16" s="149">
        <f t="shared" si="13"/>
        <v>1</v>
      </c>
      <c r="U16" s="149">
        <f t="shared" si="14"/>
        <v>1</v>
      </c>
      <c r="V16" s="149">
        <f t="shared" si="15"/>
        <v>1</v>
      </c>
      <c r="W16" s="149">
        <f t="shared" si="16"/>
        <v>1</v>
      </c>
      <c r="X16" s="149">
        <f t="shared" si="17"/>
        <v>1</v>
      </c>
      <c r="Y16" s="77" t="str">
        <f t="shared" si="18"/>
        <v>0</v>
      </c>
      <c r="Z16" s="77" t="str">
        <f t="shared" si="19"/>
        <v>0</v>
      </c>
    </row>
    <row r="17" spans="1:26" x14ac:dyDescent="0.2">
      <c r="D17" s="31"/>
      <c r="H17" s="96">
        <f t="shared" si="10"/>
        <v>0</v>
      </c>
      <c r="I17" s="110" t="str">
        <f t="shared" si="11"/>
        <v/>
      </c>
      <c r="J17" s="27"/>
      <c r="K17" s="27"/>
      <c r="L17" s="27"/>
      <c r="M17" s="27"/>
      <c r="N17" s="26">
        <f t="shared" si="12"/>
        <v>0</v>
      </c>
      <c r="O17" s="27"/>
      <c r="P17" s="27"/>
      <c r="Q17" s="107"/>
      <c r="S17" s="24">
        <v>1.1111111111111108E-2</v>
      </c>
      <c r="T17" s="149">
        <f t="shared" si="13"/>
        <v>1</v>
      </c>
      <c r="U17" s="149">
        <f t="shared" si="14"/>
        <v>1</v>
      </c>
      <c r="V17" s="149">
        <f t="shared" si="15"/>
        <v>1</v>
      </c>
      <c r="W17" s="149">
        <f t="shared" si="16"/>
        <v>1</v>
      </c>
      <c r="X17" s="149">
        <f t="shared" si="17"/>
        <v>1</v>
      </c>
      <c r="Y17" s="77" t="str">
        <f t="shared" si="18"/>
        <v>0</v>
      </c>
      <c r="Z17" s="77" t="str">
        <f t="shared" si="19"/>
        <v>0</v>
      </c>
    </row>
    <row r="18" spans="1:26" x14ac:dyDescent="0.2">
      <c r="A18" s="101"/>
      <c r="B18" s="101"/>
      <c r="C18" s="30"/>
      <c r="D18" s="99"/>
      <c r="F18" s="108"/>
      <c r="H18" s="96">
        <f t="shared" si="10"/>
        <v>0</v>
      </c>
      <c r="I18" s="110" t="str">
        <f t="shared" si="11"/>
        <v/>
      </c>
      <c r="J18" s="27"/>
      <c r="K18" s="27"/>
      <c r="L18" s="27"/>
      <c r="M18" s="27"/>
      <c r="N18" s="26">
        <f t="shared" si="12"/>
        <v>0</v>
      </c>
      <c r="O18" s="27"/>
      <c r="P18" s="27"/>
      <c r="Q18" s="107"/>
      <c r="S18" s="24">
        <v>1.18055555555555E-2</v>
      </c>
      <c r="T18" s="149">
        <f t="shared" si="13"/>
        <v>1</v>
      </c>
      <c r="U18" s="149">
        <f t="shared" si="14"/>
        <v>1</v>
      </c>
      <c r="V18" s="149">
        <f t="shared" si="15"/>
        <v>1</v>
      </c>
      <c r="W18" s="149">
        <f t="shared" si="16"/>
        <v>1</v>
      </c>
      <c r="X18" s="149">
        <f t="shared" si="17"/>
        <v>1</v>
      </c>
      <c r="Y18" s="77" t="str">
        <f t="shared" si="18"/>
        <v>0</v>
      </c>
      <c r="Z18" s="77" t="str">
        <f t="shared" si="19"/>
        <v>0</v>
      </c>
    </row>
    <row r="19" spans="1:26" x14ac:dyDescent="0.2">
      <c r="D19" s="31"/>
      <c r="F19" s="108"/>
      <c r="G19" s="108"/>
      <c r="H19" s="96">
        <f t="shared" si="10"/>
        <v>0</v>
      </c>
      <c r="I19" s="110" t="str">
        <f t="shared" si="11"/>
        <v/>
      </c>
      <c r="J19" s="27"/>
      <c r="K19" s="27"/>
      <c r="L19" s="27"/>
      <c r="M19" s="27"/>
      <c r="N19" s="26">
        <f t="shared" si="12"/>
        <v>0</v>
      </c>
      <c r="O19" s="27"/>
      <c r="Q19" s="107"/>
      <c r="S19" s="24">
        <v>1.2500000000000001E-2</v>
      </c>
      <c r="T19" s="149">
        <f t="shared" si="13"/>
        <v>1</v>
      </c>
      <c r="U19" s="149">
        <f t="shared" si="14"/>
        <v>1</v>
      </c>
      <c r="V19" s="149">
        <f t="shared" si="15"/>
        <v>1</v>
      </c>
      <c r="W19" s="149">
        <f t="shared" si="16"/>
        <v>1</v>
      </c>
      <c r="X19" s="149">
        <f t="shared" si="17"/>
        <v>1</v>
      </c>
      <c r="Y19" s="77" t="str">
        <f t="shared" si="18"/>
        <v>0</v>
      </c>
      <c r="Z19" s="77" t="str">
        <f t="shared" si="19"/>
        <v>0</v>
      </c>
    </row>
    <row r="20" spans="1:26" x14ac:dyDescent="0.2">
      <c r="A20" s="30"/>
      <c r="B20" s="30"/>
      <c r="C20" s="30"/>
      <c r="D20" s="31"/>
      <c r="H20" s="96">
        <f t="shared" si="10"/>
        <v>0</v>
      </c>
      <c r="I20" s="110" t="str">
        <f t="shared" si="11"/>
        <v/>
      </c>
      <c r="J20" s="27"/>
      <c r="K20" s="27"/>
      <c r="L20" s="27"/>
      <c r="M20" s="27"/>
      <c r="N20" s="26">
        <f t="shared" si="12"/>
        <v>0</v>
      </c>
      <c r="O20" s="27"/>
      <c r="P20" s="27"/>
      <c r="Q20" s="107"/>
      <c r="S20" s="24">
        <v>1.3194444444444399E-2</v>
      </c>
      <c r="T20" s="149">
        <f t="shared" si="13"/>
        <v>1</v>
      </c>
      <c r="U20" s="149">
        <f t="shared" si="14"/>
        <v>1</v>
      </c>
      <c r="V20" s="149">
        <f t="shared" si="15"/>
        <v>1</v>
      </c>
      <c r="W20" s="149">
        <f t="shared" si="16"/>
        <v>1</v>
      </c>
      <c r="X20" s="149">
        <f t="shared" si="17"/>
        <v>1</v>
      </c>
      <c r="Y20" s="77" t="str">
        <f t="shared" si="18"/>
        <v>0</v>
      </c>
      <c r="Z20" s="77" t="str">
        <f t="shared" si="19"/>
        <v>0</v>
      </c>
    </row>
    <row r="21" spans="1:26" x14ac:dyDescent="0.2">
      <c r="A21" s="30"/>
      <c r="B21" s="30"/>
      <c r="C21" s="30"/>
      <c r="D21" s="31"/>
      <c r="G21" s="148"/>
      <c r="H21" s="96">
        <f t="shared" si="10"/>
        <v>0</v>
      </c>
      <c r="I21" s="110" t="str">
        <f t="shared" si="11"/>
        <v/>
      </c>
      <c r="J21" s="27"/>
      <c r="K21" s="27"/>
      <c r="L21" s="27"/>
      <c r="M21" s="27"/>
      <c r="N21" s="26">
        <f t="shared" si="12"/>
        <v>0</v>
      </c>
      <c r="O21" s="27"/>
      <c r="P21" s="27"/>
      <c r="Q21" s="107"/>
      <c r="S21" s="24">
        <v>1.38888888888888E-2</v>
      </c>
      <c r="T21" s="149">
        <f t="shared" si="13"/>
        <v>1</v>
      </c>
      <c r="U21" s="149">
        <f t="shared" si="14"/>
        <v>1</v>
      </c>
      <c r="V21" s="149">
        <f t="shared" si="15"/>
        <v>1</v>
      </c>
      <c r="W21" s="149">
        <f t="shared" si="16"/>
        <v>1</v>
      </c>
      <c r="X21" s="149">
        <f t="shared" si="17"/>
        <v>1</v>
      </c>
      <c r="Y21" s="77" t="str">
        <f t="shared" si="18"/>
        <v>0</v>
      </c>
      <c r="Z21" s="77" t="str">
        <f t="shared" si="19"/>
        <v>0</v>
      </c>
    </row>
    <row r="22" spans="1:26" x14ac:dyDescent="0.2">
      <c r="D22" s="31"/>
      <c r="H22" s="96">
        <f t="shared" si="10"/>
        <v>0</v>
      </c>
      <c r="I22" s="110" t="str">
        <f t="shared" si="11"/>
        <v/>
      </c>
      <c r="J22" s="27"/>
      <c r="K22" s="27"/>
      <c r="L22" s="27"/>
      <c r="M22" s="27"/>
      <c r="N22" s="26">
        <f t="shared" si="12"/>
        <v>0</v>
      </c>
      <c r="O22" s="27"/>
      <c r="P22" s="27"/>
      <c r="Q22" s="107"/>
      <c r="S22" s="24">
        <v>1.4583333333333301E-2</v>
      </c>
      <c r="T22" s="149">
        <f t="shared" si="13"/>
        <v>1</v>
      </c>
      <c r="U22" s="149">
        <f t="shared" si="14"/>
        <v>1</v>
      </c>
      <c r="V22" s="149">
        <f t="shared" si="15"/>
        <v>1</v>
      </c>
      <c r="W22" s="149">
        <f t="shared" si="16"/>
        <v>1</v>
      </c>
      <c r="X22" s="149">
        <f t="shared" si="17"/>
        <v>1</v>
      </c>
      <c r="Y22" s="77" t="str">
        <f t="shared" si="18"/>
        <v>0</v>
      </c>
      <c r="Z22" s="77" t="str">
        <f t="shared" si="19"/>
        <v>0</v>
      </c>
    </row>
    <row r="23" spans="1:26" x14ac:dyDescent="0.2">
      <c r="A23" s="30"/>
      <c r="B23" s="30"/>
      <c r="C23" s="30"/>
      <c r="D23" s="31"/>
      <c r="F23" s="147"/>
      <c r="H23" s="96">
        <f t="shared" si="10"/>
        <v>0</v>
      </c>
      <c r="I23" s="110" t="str">
        <f t="shared" si="11"/>
        <v/>
      </c>
      <c r="J23" s="27"/>
      <c r="K23" s="27"/>
      <c r="L23" s="27"/>
      <c r="M23" s="27"/>
      <c r="N23" s="26">
        <f t="shared" si="12"/>
        <v>0</v>
      </c>
      <c r="O23" s="27"/>
      <c r="P23" s="27"/>
      <c r="Q23" s="107"/>
      <c r="S23" s="24">
        <v>1.5277777777777699E-2</v>
      </c>
      <c r="T23" s="149">
        <f t="shared" si="13"/>
        <v>1</v>
      </c>
      <c r="U23" s="149">
        <f t="shared" si="14"/>
        <v>1</v>
      </c>
      <c r="V23" s="149">
        <f t="shared" si="15"/>
        <v>1</v>
      </c>
      <c r="W23" s="149">
        <f t="shared" si="16"/>
        <v>1</v>
      </c>
      <c r="X23" s="149">
        <f t="shared" si="17"/>
        <v>1</v>
      </c>
      <c r="Y23" s="77" t="str">
        <f t="shared" si="18"/>
        <v>0</v>
      </c>
      <c r="Z23" s="77" t="str">
        <f t="shared" si="19"/>
        <v>0</v>
      </c>
    </row>
    <row r="24" spans="1:26" x14ac:dyDescent="0.2">
      <c r="A24" s="30"/>
      <c r="B24" s="30"/>
      <c r="C24" s="30"/>
      <c r="D24" s="99"/>
      <c r="F24" s="108"/>
      <c r="G24" s="108"/>
      <c r="H24" s="96">
        <f t="shared" si="10"/>
        <v>0</v>
      </c>
      <c r="I24" s="110" t="str">
        <f t="shared" si="11"/>
        <v/>
      </c>
      <c r="J24" s="27"/>
      <c r="K24" s="27"/>
      <c r="L24" s="27"/>
      <c r="M24" s="27"/>
      <c r="N24" s="26">
        <f t="shared" ref="N24:N41" si="20">IF(C24=0,0,(H24-C24))</f>
        <v>0</v>
      </c>
      <c r="O24" s="27"/>
      <c r="S24" s="24">
        <v>1.59722222222222E-2</v>
      </c>
      <c r="T24" s="149">
        <f t="shared" si="13"/>
        <v>1</v>
      </c>
      <c r="U24" s="149">
        <f t="shared" si="14"/>
        <v>1</v>
      </c>
      <c r="V24" s="149">
        <f t="shared" si="15"/>
        <v>1</v>
      </c>
      <c r="W24" s="149">
        <f t="shared" si="16"/>
        <v>1</v>
      </c>
      <c r="X24" s="149">
        <f t="shared" si="17"/>
        <v>1</v>
      </c>
      <c r="Y24" s="77" t="str">
        <f t="shared" si="18"/>
        <v>0</v>
      </c>
      <c r="Z24" s="77" t="str">
        <f t="shared" si="19"/>
        <v>0</v>
      </c>
    </row>
    <row r="25" spans="1:26" x14ac:dyDescent="0.2">
      <c r="A25" s="30"/>
      <c r="B25" s="30"/>
      <c r="C25" s="30"/>
      <c r="D25" s="31"/>
      <c r="F25" s="108"/>
      <c r="G25" s="108"/>
      <c r="H25" s="96">
        <f t="shared" si="10"/>
        <v>0</v>
      </c>
      <c r="I25" s="110" t="str">
        <f t="shared" si="11"/>
        <v/>
      </c>
      <c r="J25" s="27"/>
      <c r="K25" s="27"/>
      <c r="L25" s="27"/>
      <c r="M25" s="27"/>
      <c r="N25" s="26">
        <f t="shared" si="20"/>
        <v>0</v>
      </c>
      <c r="O25" s="27"/>
      <c r="S25" s="24">
        <v>1.6666666666666601E-2</v>
      </c>
      <c r="T25" s="149">
        <f t="shared" si="13"/>
        <v>1</v>
      </c>
      <c r="U25" s="149">
        <f t="shared" si="14"/>
        <v>1</v>
      </c>
      <c r="V25" s="149">
        <f t="shared" si="15"/>
        <v>1</v>
      </c>
      <c r="W25" s="149">
        <f t="shared" si="16"/>
        <v>1</v>
      </c>
      <c r="X25" s="149">
        <f t="shared" si="17"/>
        <v>1</v>
      </c>
      <c r="Y25" s="77" t="str">
        <f t="shared" si="18"/>
        <v>0</v>
      </c>
      <c r="Z25" s="77" t="str">
        <f t="shared" si="19"/>
        <v>0</v>
      </c>
    </row>
    <row r="26" spans="1:26" x14ac:dyDescent="0.2">
      <c r="A26" s="30"/>
      <c r="B26" s="30"/>
      <c r="C26" s="23"/>
      <c r="D26" s="31"/>
      <c r="F26" s="120"/>
      <c r="G26" s="119"/>
      <c r="H26" s="96">
        <f t="shared" si="10"/>
        <v>0</v>
      </c>
      <c r="I26" s="110" t="str">
        <f t="shared" si="11"/>
        <v/>
      </c>
      <c r="J26" s="27"/>
      <c r="K26" s="27"/>
      <c r="L26" s="27"/>
      <c r="M26" s="27"/>
      <c r="N26" s="26">
        <f t="shared" si="20"/>
        <v>0</v>
      </c>
      <c r="O26" s="27"/>
      <c r="S26" s="24">
        <v>1.7361111111111101E-2</v>
      </c>
      <c r="T26" s="149">
        <f t="shared" si="13"/>
        <v>1</v>
      </c>
      <c r="U26" s="149">
        <f t="shared" si="14"/>
        <v>1</v>
      </c>
      <c r="V26" s="149">
        <f t="shared" si="15"/>
        <v>1</v>
      </c>
      <c r="W26" s="149">
        <f t="shared" si="16"/>
        <v>1</v>
      </c>
      <c r="X26" s="149">
        <f t="shared" si="17"/>
        <v>1</v>
      </c>
      <c r="Y26" s="77" t="str">
        <f t="shared" si="18"/>
        <v>0</v>
      </c>
      <c r="Z26" s="77" t="str">
        <f t="shared" si="19"/>
        <v>0</v>
      </c>
    </row>
    <row r="27" spans="1:26" x14ac:dyDescent="0.2">
      <c r="A27" s="30"/>
      <c r="B27" s="30"/>
      <c r="C27" s="30"/>
      <c r="D27" s="31"/>
      <c r="H27" s="96">
        <f t="shared" si="10"/>
        <v>0</v>
      </c>
      <c r="I27" s="110" t="str">
        <f t="shared" si="11"/>
        <v/>
      </c>
      <c r="J27" s="27"/>
      <c r="K27" s="27"/>
      <c r="L27" s="27"/>
      <c r="M27" s="27"/>
      <c r="N27" s="26">
        <f t="shared" si="20"/>
        <v>0</v>
      </c>
      <c r="O27" s="27"/>
      <c r="S27" s="24">
        <v>1.8055555555555498E-2</v>
      </c>
      <c r="T27" s="149">
        <f t="shared" si="13"/>
        <v>1</v>
      </c>
      <c r="U27" s="149">
        <f t="shared" si="14"/>
        <v>1</v>
      </c>
      <c r="V27" s="149">
        <f t="shared" si="15"/>
        <v>1</v>
      </c>
      <c r="W27" s="149">
        <f t="shared" si="16"/>
        <v>1</v>
      </c>
      <c r="X27" s="149">
        <f t="shared" si="17"/>
        <v>1</v>
      </c>
      <c r="Y27" s="77" t="str">
        <f t="shared" si="18"/>
        <v>0</v>
      </c>
      <c r="Z27" s="77" t="str">
        <f t="shared" si="19"/>
        <v>0</v>
      </c>
    </row>
    <row r="28" spans="1:26" x14ac:dyDescent="0.2">
      <c r="A28" s="30"/>
      <c r="B28" s="30"/>
      <c r="C28" s="23"/>
      <c r="D28" s="31"/>
      <c r="F28" s="119"/>
      <c r="G28" s="119"/>
      <c r="H28" s="96">
        <f t="shared" si="10"/>
        <v>0</v>
      </c>
      <c r="I28" s="110" t="str">
        <f t="shared" si="11"/>
        <v/>
      </c>
      <c r="J28" s="27"/>
      <c r="K28" s="27"/>
      <c r="L28" s="27"/>
      <c r="M28" s="27"/>
      <c r="N28" s="26">
        <f t="shared" si="20"/>
        <v>0</v>
      </c>
      <c r="O28" s="27"/>
      <c r="S28" s="24">
        <v>1.8749999999999999E-2</v>
      </c>
      <c r="T28" s="149">
        <f t="shared" si="13"/>
        <v>1</v>
      </c>
      <c r="U28" s="149">
        <f t="shared" si="14"/>
        <v>1</v>
      </c>
      <c r="V28" s="149">
        <f t="shared" si="15"/>
        <v>1</v>
      </c>
      <c r="W28" s="149">
        <f t="shared" si="16"/>
        <v>1</v>
      </c>
      <c r="X28" s="149">
        <f t="shared" si="17"/>
        <v>1</v>
      </c>
      <c r="Y28" s="77" t="str">
        <f t="shared" si="18"/>
        <v>0</v>
      </c>
      <c r="Z28" s="77" t="str">
        <f t="shared" si="19"/>
        <v>0</v>
      </c>
    </row>
    <row r="29" spans="1:26" x14ac:dyDescent="0.2">
      <c r="A29" s="30"/>
      <c r="B29" s="30"/>
      <c r="C29" s="30"/>
      <c r="D29" s="31"/>
      <c r="F29" s="108"/>
      <c r="G29" s="108"/>
      <c r="H29" s="96">
        <f t="shared" si="10"/>
        <v>0</v>
      </c>
      <c r="I29" s="110" t="str">
        <f t="shared" si="11"/>
        <v/>
      </c>
      <c r="J29" s="27"/>
      <c r="K29" s="27"/>
      <c r="L29" s="27"/>
      <c r="M29" s="27"/>
      <c r="N29" s="26">
        <f t="shared" si="20"/>
        <v>0</v>
      </c>
      <c r="O29" s="27"/>
      <c r="S29" s="24">
        <v>1.94444444444444E-2</v>
      </c>
      <c r="T29" s="149">
        <f t="shared" si="13"/>
        <v>1</v>
      </c>
      <c r="U29" s="149">
        <f t="shared" si="14"/>
        <v>1</v>
      </c>
      <c r="V29" s="149">
        <f t="shared" si="15"/>
        <v>1</v>
      </c>
      <c r="W29" s="149">
        <f t="shared" si="16"/>
        <v>1</v>
      </c>
      <c r="X29" s="149">
        <f t="shared" si="17"/>
        <v>1</v>
      </c>
      <c r="Y29" s="77" t="str">
        <f t="shared" si="18"/>
        <v>0</v>
      </c>
      <c r="Z29" s="77" t="str">
        <f t="shared" si="19"/>
        <v>0</v>
      </c>
    </row>
    <row r="30" spans="1:26" x14ac:dyDescent="0.2">
      <c r="A30" s="30"/>
      <c r="B30" s="30"/>
      <c r="C30" s="30"/>
      <c r="D30" s="31"/>
      <c r="H30" s="96">
        <f t="shared" si="10"/>
        <v>0</v>
      </c>
      <c r="I30" s="110" t="str">
        <f t="shared" si="11"/>
        <v/>
      </c>
      <c r="J30" s="27"/>
      <c r="K30" s="27"/>
      <c r="L30" s="27"/>
      <c r="M30" s="27"/>
      <c r="N30" s="26">
        <f t="shared" si="20"/>
        <v>0</v>
      </c>
      <c r="O30" s="27"/>
      <c r="S30" s="24">
        <v>2.01388888888888E-2</v>
      </c>
      <c r="T30" s="149">
        <f t="shared" si="13"/>
        <v>1</v>
      </c>
      <c r="U30" s="149">
        <f t="shared" si="14"/>
        <v>1</v>
      </c>
      <c r="V30" s="149">
        <f t="shared" si="15"/>
        <v>1</v>
      </c>
      <c r="W30" s="149">
        <f t="shared" si="16"/>
        <v>1</v>
      </c>
      <c r="X30" s="149">
        <f t="shared" si="17"/>
        <v>1</v>
      </c>
      <c r="Y30" s="77" t="str">
        <f t="shared" si="18"/>
        <v>0</v>
      </c>
      <c r="Z30" s="77" t="str">
        <f t="shared" si="19"/>
        <v>0</v>
      </c>
    </row>
    <row r="31" spans="1:26" x14ac:dyDescent="0.2">
      <c r="D31" s="31"/>
      <c r="H31" s="96">
        <f t="shared" si="10"/>
        <v>0</v>
      </c>
      <c r="I31" s="110" t="str">
        <f t="shared" si="11"/>
        <v/>
      </c>
      <c r="J31" s="27"/>
      <c r="K31" s="27"/>
      <c r="L31" s="27"/>
      <c r="M31" s="27"/>
      <c r="N31" s="26">
        <f t="shared" si="20"/>
        <v>0</v>
      </c>
      <c r="O31" s="27"/>
      <c r="S31" s="24">
        <v>2.0833333333333301E-2</v>
      </c>
      <c r="T31" s="149">
        <f t="shared" si="13"/>
        <v>1</v>
      </c>
      <c r="U31" s="149">
        <f t="shared" si="14"/>
        <v>1</v>
      </c>
      <c r="V31" s="149">
        <f t="shared" si="15"/>
        <v>1</v>
      </c>
      <c r="W31" s="149">
        <f t="shared" si="16"/>
        <v>1</v>
      </c>
      <c r="X31" s="149">
        <f t="shared" si="17"/>
        <v>1</v>
      </c>
      <c r="Y31" s="77" t="str">
        <f t="shared" si="18"/>
        <v>0</v>
      </c>
      <c r="Z31" s="77" t="str">
        <f t="shared" si="19"/>
        <v>0</v>
      </c>
    </row>
    <row r="32" spans="1:26" x14ac:dyDescent="0.2">
      <c r="D32" s="31"/>
      <c r="H32" s="96">
        <f t="shared" si="10"/>
        <v>0</v>
      </c>
      <c r="I32" s="110" t="str">
        <f t="shared" si="11"/>
        <v/>
      </c>
      <c r="J32" s="27"/>
      <c r="K32" s="27"/>
      <c r="L32" s="27"/>
      <c r="M32" s="27"/>
      <c r="N32" s="26">
        <f t="shared" si="20"/>
        <v>0</v>
      </c>
      <c r="O32" s="27"/>
      <c r="S32" s="24">
        <v>2.1527777777777701E-2</v>
      </c>
      <c r="T32" s="149">
        <f t="shared" si="13"/>
        <v>1</v>
      </c>
      <c r="U32" s="149">
        <f t="shared" si="14"/>
        <v>1</v>
      </c>
      <c r="V32" s="149">
        <f t="shared" si="15"/>
        <v>1</v>
      </c>
      <c r="W32" s="149">
        <f t="shared" si="16"/>
        <v>1</v>
      </c>
      <c r="X32" s="149">
        <f t="shared" si="17"/>
        <v>1</v>
      </c>
      <c r="Y32" s="77" t="str">
        <f t="shared" si="18"/>
        <v>0</v>
      </c>
      <c r="Z32" s="77" t="str">
        <f t="shared" si="19"/>
        <v>0</v>
      </c>
    </row>
    <row r="33" spans="1:26" x14ac:dyDescent="0.2">
      <c r="A33" s="30"/>
      <c r="B33" s="30"/>
      <c r="C33" s="23"/>
      <c r="D33" s="31"/>
      <c r="F33" s="120"/>
      <c r="G33" s="119"/>
      <c r="H33" s="96">
        <f t="shared" si="10"/>
        <v>0</v>
      </c>
      <c r="I33" s="110" t="str">
        <f t="shared" si="11"/>
        <v/>
      </c>
      <c r="J33" s="27"/>
      <c r="K33" s="27"/>
      <c r="L33" s="27"/>
      <c r="M33" s="27"/>
      <c r="N33" s="26">
        <f t="shared" si="20"/>
        <v>0</v>
      </c>
      <c r="O33" s="27"/>
      <c r="S33" s="24">
        <v>2.2222222222222199E-2</v>
      </c>
      <c r="T33" s="149">
        <f t="shared" si="13"/>
        <v>1</v>
      </c>
      <c r="U33" s="149">
        <f t="shared" si="14"/>
        <v>1</v>
      </c>
      <c r="V33" s="149">
        <f t="shared" si="15"/>
        <v>1</v>
      </c>
      <c r="W33" s="149">
        <f t="shared" si="16"/>
        <v>1</v>
      </c>
      <c r="X33" s="149">
        <f t="shared" si="17"/>
        <v>1</v>
      </c>
      <c r="Y33" s="77" t="str">
        <f t="shared" si="18"/>
        <v>0</v>
      </c>
      <c r="Z33" s="77" t="str">
        <f t="shared" si="19"/>
        <v>0</v>
      </c>
    </row>
    <row r="34" spans="1:26" x14ac:dyDescent="0.2">
      <c r="D34" s="31"/>
      <c r="H34" s="96">
        <f t="shared" si="10"/>
        <v>0</v>
      </c>
      <c r="I34" s="110" t="str">
        <f t="shared" si="11"/>
        <v/>
      </c>
      <c r="J34" s="27"/>
      <c r="K34" s="27"/>
      <c r="L34" s="27"/>
      <c r="M34" s="27"/>
      <c r="N34" s="26">
        <f t="shared" si="20"/>
        <v>0</v>
      </c>
      <c r="O34" s="27"/>
      <c r="S34" s="24">
        <v>2.2916666666666599E-2</v>
      </c>
      <c r="T34" s="149">
        <f t="shared" si="13"/>
        <v>1</v>
      </c>
      <c r="U34" s="149">
        <f t="shared" si="14"/>
        <v>1</v>
      </c>
      <c r="V34" s="149">
        <f t="shared" si="15"/>
        <v>1</v>
      </c>
      <c r="W34" s="149">
        <f t="shared" si="16"/>
        <v>1</v>
      </c>
      <c r="X34" s="149">
        <f t="shared" si="17"/>
        <v>1</v>
      </c>
      <c r="Y34" s="77" t="str">
        <f t="shared" si="18"/>
        <v>0</v>
      </c>
      <c r="Z34" s="77" t="str">
        <f t="shared" si="19"/>
        <v>0</v>
      </c>
    </row>
    <row r="35" spans="1:26" x14ac:dyDescent="0.2">
      <c r="D35" s="31"/>
      <c r="H35" s="96">
        <f t="shared" si="10"/>
        <v>0</v>
      </c>
      <c r="I35" s="110" t="str">
        <f t="shared" si="11"/>
        <v/>
      </c>
      <c r="J35" s="27"/>
      <c r="K35" s="27"/>
      <c r="L35" s="27"/>
      <c r="M35" s="27"/>
      <c r="N35" s="26">
        <f t="shared" si="20"/>
        <v>0</v>
      </c>
      <c r="O35" s="27"/>
      <c r="S35" s="24">
        <v>2.36111111111111E-2</v>
      </c>
      <c r="T35" s="149">
        <f t="shared" si="13"/>
        <v>1</v>
      </c>
      <c r="U35" s="149">
        <f t="shared" si="14"/>
        <v>1</v>
      </c>
      <c r="V35" s="149">
        <f t="shared" si="15"/>
        <v>1</v>
      </c>
      <c r="W35" s="149">
        <f t="shared" si="16"/>
        <v>1</v>
      </c>
      <c r="X35" s="149">
        <f t="shared" si="17"/>
        <v>1</v>
      </c>
      <c r="Y35" s="77" t="str">
        <f t="shared" si="18"/>
        <v>0</v>
      </c>
      <c r="Z35" s="77" t="str">
        <f t="shared" si="19"/>
        <v>0</v>
      </c>
    </row>
    <row r="36" spans="1:26" x14ac:dyDescent="0.2">
      <c r="A36" s="30"/>
      <c r="B36" s="30"/>
      <c r="C36" s="30"/>
      <c r="D36" s="31"/>
      <c r="F36" s="148"/>
      <c r="G36" s="148"/>
      <c r="H36" s="96">
        <f t="shared" si="10"/>
        <v>0</v>
      </c>
      <c r="I36" s="110" t="str">
        <f t="shared" si="11"/>
        <v/>
      </c>
      <c r="J36" s="27"/>
      <c r="K36" s="27"/>
      <c r="L36" s="27"/>
      <c r="M36" s="27"/>
      <c r="N36" s="26">
        <f t="shared" si="20"/>
        <v>0</v>
      </c>
      <c r="O36" s="27"/>
      <c r="S36" s="24">
        <v>2.43055555555555E-2</v>
      </c>
      <c r="T36" s="149">
        <f t="shared" si="13"/>
        <v>1</v>
      </c>
      <c r="U36" s="149">
        <f t="shared" si="14"/>
        <v>1</v>
      </c>
      <c r="V36" s="149">
        <f t="shared" si="15"/>
        <v>1</v>
      </c>
      <c r="W36" s="149">
        <f t="shared" si="16"/>
        <v>1</v>
      </c>
      <c r="X36" s="149">
        <f t="shared" si="17"/>
        <v>1</v>
      </c>
      <c r="Y36" s="77" t="str">
        <f t="shared" si="18"/>
        <v>0</v>
      </c>
      <c r="Z36" s="77" t="str">
        <f t="shared" si="19"/>
        <v>0</v>
      </c>
    </row>
    <row r="37" spans="1:26" x14ac:dyDescent="0.2">
      <c r="D37" s="31"/>
      <c r="H37" s="96">
        <f t="shared" si="10"/>
        <v>0</v>
      </c>
      <c r="I37" s="110" t="str">
        <f t="shared" si="11"/>
        <v/>
      </c>
      <c r="J37" s="27"/>
      <c r="K37" s="27"/>
      <c r="L37" s="27"/>
      <c r="M37" s="27"/>
      <c r="N37" s="26">
        <f t="shared" si="20"/>
        <v>0</v>
      </c>
      <c r="O37" s="27"/>
      <c r="S37" s="24">
        <v>2.5000000000000001E-2</v>
      </c>
      <c r="T37" s="149">
        <f t="shared" si="13"/>
        <v>1</v>
      </c>
      <c r="U37" s="149">
        <f t="shared" si="14"/>
        <v>1</v>
      </c>
      <c r="V37" s="149">
        <f t="shared" si="15"/>
        <v>1</v>
      </c>
      <c r="W37" s="149">
        <f t="shared" si="16"/>
        <v>1</v>
      </c>
      <c r="X37" s="149">
        <f t="shared" si="17"/>
        <v>1</v>
      </c>
      <c r="Y37" s="77" t="str">
        <f t="shared" si="18"/>
        <v>0</v>
      </c>
      <c r="Z37" s="77" t="str">
        <f t="shared" si="19"/>
        <v>0</v>
      </c>
    </row>
    <row r="38" spans="1:26" x14ac:dyDescent="0.2">
      <c r="A38" s="30"/>
      <c r="B38" s="30"/>
      <c r="C38" s="30"/>
      <c r="D38" s="31"/>
      <c r="F38" s="108"/>
      <c r="G38" s="108"/>
      <c r="H38" s="96">
        <f t="shared" si="10"/>
        <v>0</v>
      </c>
      <c r="I38" s="110" t="str">
        <f t="shared" si="11"/>
        <v/>
      </c>
      <c r="J38" s="27"/>
      <c r="K38" s="27"/>
      <c r="L38" s="27"/>
      <c r="M38" s="27"/>
      <c r="N38" s="26">
        <f t="shared" si="20"/>
        <v>0</v>
      </c>
      <c r="O38" s="27"/>
      <c r="S38" s="24">
        <v>2.5694444444444402E-2</v>
      </c>
      <c r="T38" s="149">
        <f t="shared" si="13"/>
        <v>1</v>
      </c>
      <c r="U38" s="149">
        <f t="shared" si="14"/>
        <v>1</v>
      </c>
      <c r="V38" s="149">
        <f t="shared" si="15"/>
        <v>1</v>
      </c>
      <c r="W38" s="149">
        <f t="shared" si="16"/>
        <v>1</v>
      </c>
      <c r="X38" s="149">
        <f t="shared" si="17"/>
        <v>1</v>
      </c>
      <c r="Y38" s="77" t="str">
        <f t="shared" si="18"/>
        <v>0</v>
      </c>
      <c r="Z38" s="77" t="str">
        <f t="shared" si="19"/>
        <v>0</v>
      </c>
    </row>
    <row r="39" spans="1:26" x14ac:dyDescent="0.2">
      <c r="A39" s="30"/>
      <c r="B39" s="30"/>
      <c r="C39" s="30"/>
      <c r="D39" s="31"/>
      <c r="F39" s="108"/>
      <c r="G39" s="108"/>
      <c r="H39" s="96">
        <f t="shared" si="10"/>
        <v>0</v>
      </c>
      <c r="I39" s="110" t="str">
        <f t="shared" si="11"/>
        <v/>
      </c>
      <c r="J39" s="27"/>
      <c r="K39" s="27"/>
      <c r="L39" s="27"/>
      <c r="M39" s="27"/>
      <c r="N39" s="26">
        <f t="shared" si="20"/>
        <v>0</v>
      </c>
      <c r="O39" s="27"/>
      <c r="S39" s="24">
        <v>2.6388888888888799E-2</v>
      </c>
      <c r="T39" s="149">
        <f t="shared" si="13"/>
        <v>1</v>
      </c>
      <c r="U39" s="149">
        <f t="shared" si="14"/>
        <v>1</v>
      </c>
      <c r="V39" s="149">
        <f t="shared" si="15"/>
        <v>1</v>
      </c>
      <c r="W39" s="149">
        <f t="shared" si="16"/>
        <v>1</v>
      </c>
      <c r="X39" s="149">
        <f t="shared" si="17"/>
        <v>1</v>
      </c>
      <c r="Y39" s="77" t="str">
        <f t="shared" si="18"/>
        <v>0</v>
      </c>
      <c r="Z39" s="77" t="str">
        <f t="shared" si="19"/>
        <v>0</v>
      </c>
    </row>
    <row r="40" spans="1:26" x14ac:dyDescent="0.2">
      <c r="D40" s="31"/>
      <c r="H40" s="96">
        <f t="shared" si="10"/>
        <v>0</v>
      </c>
      <c r="I40" s="110" t="str">
        <f t="shared" si="11"/>
        <v/>
      </c>
      <c r="J40" s="27"/>
      <c r="K40" s="27"/>
      <c r="L40" s="27"/>
      <c r="M40" s="27"/>
      <c r="N40" s="26">
        <f t="shared" si="20"/>
        <v>0</v>
      </c>
      <c r="O40" s="27"/>
      <c r="S40" s="24">
        <v>2.70833333333333E-2</v>
      </c>
      <c r="T40" s="149">
        <f t="shared" si="13"/>
        <v>1</v>
      </c>
      <c r="U40" s="149">
        <f t="shared" si="14"/>
        <v>1</v>
      </c>
      <c r="V40" s="149">
        <f t="shared" si="15"/>
        <v>1</v>
      </c>
      <c r="W40" s="149">
        <f t="shared" si="16"/>
        <v>1</v>
      </c>
      <c r="X40" s="149">
        <f t="shared" si="17"/>
        <v>1</v>
      </c>
      <c r="Y40" s="77" t="str">
        <f t="shared" si="18"/>
        <v>0</v>
      </c>
      <c r="Z40" s="77" t="str">
        <f t="shared" si="19"/>
        <v>0</v>
      </c>
    </row>
    <row r="41" spans="1:26" x14ac:dyDescent="0.2">
      <c r="D41" s="31"/>
      <c r="H41" s="96">
        <f t="shared" si="10"/>
        <v>0</v>
      </c>
      <c r="I41" s="110" t="str">
        <f t="shared" si="11"/>
        <v/>
      </c>
      <c r="J41" s="74"/>
      <c r="K41" s="74"/>
      <c r="L41" s="74"/>
      <c r="M41" s="74"/>
      <c r="N41" s="26">
        <f t="shared" si="20"/>
        <v>0</v>
      </c>
      <c r="O41" s="74"/>
      <c r="P41" s="127"/>
      <c r="Q41" s="51"/>
      <c r="R41" s="129"/>
      <c r="S41" s="75">
        <v>2.77777777777777E-2</v>
      </c>
      <c r="T41" s="149">
        <f t="shared" si="13"/>
        <v>1</v>
      </c>
      <c r="U41" s="149">
        <f t="shared" si="14"/>
        <v>1</v>
      </c>
      <c r="V41" s="149">
        <f t="shared" si="15"/>
        <v>1</v>
      </c>
      <c r="W41" s="149">
        <f t="shared" si="16"/>
        <v>1</v>
      </c>
      <c r="X41" s="149">
        <f t="shared" si="17"/>
        <v>1</v>
      </c>
      <c r="Y41" s="77" t="str">
        <f t="shared" si="18"/>
        <v>0</v>
      </c>
      <c r="Z41" s="78" t="str">
        <f>CONCATENATE(G41,N41)</f>
        <v>0</v>
      </c>
    </row>
    <row r="42" spans="1:26" x14ac:dyDescent="0.2">
      <c r="A42" s="101"/>
      <c r="B42" s="101"/>
      <c r="C42" s="23"/>
      <c r="D42" s="99"/>
      <c r="F42"/>
      <c r="G42"/>
    </row>
    <row r="43" spans="1:26" x14ac:dyDescent="0.2">
      <c r="A43" s="30"/>
      <c r="B43" s="30"/>
      <c r="C43" s="30"/>
      <c r="D43" s="31"/>
    </row>
    <row r="44" spans="1:26" x14ac:dyDescent="0.2">
      <c r="A44" s="30"/>
      <c r="B44" s="30"/>
      <c r="C44" s="23"/>
      <c r="D44" s="31"/>
      <c r="F44" s="119"/>
      <c r="G44" s="119"/>
    </row>
    <row r="45" spans="1:26" x14ac:dyDescent="0.2">
      <c r="A45" s="30"/>
      <c r="B45" s="30"/>
      <c r="C45" s="30"/>
      <c r="D45" s="31"/>
      <c r="G45" s="108"/>
    </row>
    <row r="46" spans="1:26" x14ac:dyDescent="0.2">
      <c r="D46" s="31"/>
    </row>
    <row r="47" spans="1:26" x14ac:dyDescent="0.2">
      <c r="A47" s="30"/>
      <c r="B47" s="30"/>
      <c r="C47" s="30"/>
      <c r="D47" s="31"/>
    </row>
    <row r="48" spans="1:26" x14ac:dyDescent="0.2">
      <c r="A48" s="30"/>
      <c r="B48" s="30"/>
      <c r="C48" s="30"/>
      <c r="D48" s="31"/>
    </row>
    <row r="49" spans="1:7" x14ac:dyDescent="0.2">
      <c r="A49" s="30"/>
      <c r="B49" s="30"/>
      <c r="C49" s="30"/>
      <c r="D49" s="31"/>
    </row>
    <row r="50" spans="1:7" x14ac:dyDescent="0.2">
      <c r="A50" s="30"/>
      <c r="B50" s="30"/>
      <c r="C50" s="30"/>
      <c r="D50" s="31"/>
      <c r="G50" s="147"/>
    </row>
    <row r="51" spans="1:7" x14ac:dyDescent="0.2">
      <c r="A51" s="30"/>
      <c r="B51" s="30"/>
      <c r="C51" s="23"/>
      <c r="D51" s="31"/>
      <c r="G51" s="147"/>
    </row>
    <row r="52" spans="1:7" x14ac:dyDescent="0.2">
      <c r="D52" s="31"/>
    </row>
    <row r="53" spans="1:7" x14ac:dyDescent="0.2">
      <c r="D53" s="31"/>
    </row>
    <row r="54" spans="1:7" x14ac:dyDescent="0.2">
      <c r="A54" s="30"/>
      <c r="B54" s="30"/>
      <c r="C54" s="30"/>
      <c r="D54" s="31"/>
    </row>
    <row r="55" spans="1:7" x14ac:dyDescent="0.2">
      <c r="A55" s="30"/>
      <c r="B55" s="30"/>
      <c r="C55" s="30"/>
      <c r="D55" s="31"/>
      <c r="F55" s="148"/>
      <c r="G55" s="148"/>
    </row>
    <row r="56" spans="1:7" x14ac:dyDescent="0.2">
      <c r="A56" s="30"/>
      <c r="B56" s="30"/>
      <c r="C56" s="30"/>
      <c r="D56" s="31"/>
    </row>
    <row r="57" spans="1:7" x14ac:dyDescent="0.2">
      <c r="A57" s="30"/>
      <c r="B57" s="30"/>
      <c r="C57" s="30"/>
      <c r="D57" s="31"/>
      <c r="G57"/>
    </row>
    <row r="58" spans="1:7" x14ac:dyDescent="0.2">
      <c r="D58" s="31"/>
    </row>
    <row r="59" spans="1:7" x14ac:dyDescent="0.2">
      <c r="A59" s="30"/>
      <c r="B59" s="30"/>
      <c r="C59" s="23"/>
      <c r="D59" s="31"/>
      <c r="G59"/>
    </row>
    <row r="60" spans="1:7" x14ac:dyDescent="0.2">
      <c r="A60" s="30"/>
      <c r="B60" s="30"/>
      <c r="C60" s="30"/>
      <c r="D60" s="31"/>
      <c r="F60" s="147"/>
    </row>
    <row r="61" spans="1:7" x14ac:dyDescent="0.2">
      <c r="D61" s="31"/>
    </row>
    <row r="62" spans="1:7" x14ac:dyDescent="0.2">
      <c r="A62" s="30"/>
      <c r="B62" s="30"/>
      <c r="C62" s="30"/>
      <c r="D62" s="31"/>
    </row>
    <row r="63" spans="1:7" x14ac:dyDescent="0.2">
      <c r="A63" s="30"/>
      <c r="B63" s="30"/>
      <c r="C63" s="23"/>
      <c r="D63" s="31"/>
      <c r="F63" s="119"/>
      <c r="G63" s="119"/>
    </row>
    <row r="64" spans="1:7" x14ac:dyDescent="0.2">
      <c r="D64" s="31"/>
    </row>
    <row r="65" spans="1:7" x14ac:dyDescent="0.2">
      <c r="A65" s="30"/>
      <c r="B65" s="30"/>
      <c r="C65" s="23"/>
      <c r="D65" s="31"/>
      <c r="F65"/>
    </row>
    <row r="66" spans="1:7" x14ac:dyDescent="0.2">
      <c r="A66" s="30"/>
      <c r="B66" s="30"/>
      <c r="C66" s="23"/>
      <c r="D66" s="31"/>
      <c r="F66" s="148"/>
      <c r="G66" s="148"/>
    </row>
    <row r="67" spans="1:7" x14ac:dyDescent="0.2">
      <c r="D67" s="31"/>
    </row>
    <row r="68" spans="1:7" x14ac:dyDescent="0.2">
      <c r="A68" s="30"/>
      <c r="B68" s="30"/>
      <c r="C68" s="23"/>
      <c r="D68" s="31"/>
      <c r="F68" s="119"/>
      <c r="G68" s="119"/>
    </row>
    <row r="69" spans="1:7" x14ac:dyDescent="0.2">
      <c r="A69" s="30"/>
      <c r="B69" s="30"/>
      <c r="C69" s="23"/>
      <c r="D69" s="31"/>
    </row>
    <row r="70" spans="1:7" x14ac:dyDescent="0.2">
      <c r="D70" s="31"/>
    </row>
    <row r="71" spans="1:7" x14ac:dyDescent="0.2">
      <c r="A71" s="30"/>
      <c r="B71" s="30"/>
      <c r="C71" s="30"/>
      <c r="D71" s="31"/>
      <c r="G71" s="150"/>
    </row>
    <row r="72" spans="1:7" x14ac:dyDescent="0.2">
      <c r="A72" s="30"/>
      <c r="B72" s="30"/>
      <c r="C72" s="30"/>
      <c r="D72" s="31"/>
    </row>
    <row r="73" spans="1:7" x14ac:dyDescent="0.2">
      <c r="A73" s="30"/>
      <c r="B73" s="30"/>
      <c r="C73" s="23"/>
      <c r="D73" s="31"/>
      <c r="F73" s="119"/>
      <c r="G73" s="119"/>
    </row>
    <row r="74" spans="1:7" x14ac:dyDescent="0.2">
      <c r="A74" s="30"/>
      <c r="B74" s="30"/>
      <c r="C74" s="23"/>
      <c r="D74" s="31"/>
    </row>
    <row r="75" spans="1:7" x14ac:dyDescent="0.2">
      <c r="A75" s="30"/>
      <c r="B75" s="30"/>
      <c r="C75" s="30"/>
      <c r="D75" s="31"/>
    </row>
    <row r="76" spans="1:7" x14ac:dyDescent="0.2">
      <c r="D76" s="31"/>
    </row>
    <row r="77" spans="1:7" x14ac:dyDescent="0.2">
      <c r="A77" s="30"/>
      <c r="B77" s="30"/>
      <c r="C77" s="23"/>
      <c r="D77" s="99"/>
      <c r="F77" s="108"/>
      <c r="G77" s="108"/>
    </row>
    <row r="78" spans="1:7" x14ac:dyDescent="0.2">
      <c r="D78" s="31"/>
    </row>
    <row r="79" spans="1:7" x14ac:dyDescent="0.2">
      <c r="A79" s="30"/>
      <c r="B79" s="30"/>
      <c r="C79" s="23"/>
      <c r="D79" s="31"/>
    </row>
    <row r="80" spans="1:7" x14ac:dyDescent="0.2">
      <c r="D80" s="31"/>
    </row>
    <row r="81" spans="1:7" ht="15" x14ac:dyDescent="0.25">
      <c r="A81" s="30"/>
      <c r="B81" s="30"/>
      <c r="C81" s="23"/>
      <c r="D81" s="31"/>
      <c r="F81" s="153"/>
      <c r="G81" s="148"/>
    </row>
    <row r="82" spans="1:7" x14ac:dyDescent="0.2">
      <c r="D82" s="31"/>
    </row>
    <row r="83" spans="1:7" x14ac:dyDescent="0.2">
      <c r="A83" s="30"/>
      <c r="B83" s="30"/>
      <c r="C83" s="30"/>
      <c r="D83" s="31"/>
    </row>
    <row r="84" spans="1:7" x14ac:dyDescent="0.2">
      <c r="A84" s="30"/>
      <c r="B84" s="30"/>
      <c r="C84" s="30"/>
      <c r="D84" s="31"/>
    </row>
    <row r="85" spans="1:7" x14ac:dyDescent="0.2">
      <c r="D85" s="31"/>
    </row>
    <row r="86" spans="1:7" x14ac:dyDescent="0.2">
      <c r="A86" s="30"/>
      <c r="B86" s="30"/>
      <c r="C86" s="30"/>
      <c r="D86" s="31"/>
    </row>
    <row r="87" spans="1:7" x14ac:dyDescent="0.2">
      <c r="A87" s="30"/>
      <c r="B87" s="30"/>
      <c r="C87" s="30"/>
      <c r="D87" s="31"/>
    </row>
    <row r="88" spans="1:7" x14ac:dyDescent="0.2">
      <c r="D88" s="31"/>
    </row>
    <row r="89" spans="1:7" x14ac:dyDescent="0.2">
      <c r="A89" s="30"/>
      <c r="B89" s="30"/>
      <c r="C89" s="30"/>
      <c r="D89" s="31"/>
    </row>
    <row r="90" spans="1:7" x14ac:dyDescent="0.2">
      <c r="A90" s="30"/>
      <c r="B90" s="30"/>
      <c r="C90" s="30"/>
      <c r="D90" s="31"/>
    </row>
    <row r="91" spans="1:7" x14ac:dyDescent="0.2">
      <c r="A91" s="30"/>
      <c r="B91" s="30"/>
      <c r="C91" s="30"/>
      <c r="D91" s="31"/>
      <c r="F91" s="147"/>
    </row>
    <row r="92" spans="1:7" x14ac:dyDescent="0.2">
      <c r="A92" s="30"/>
      <c r="B92" s="30"/>
      <c r="C92" s="23"/>
      <c r="D92" s="31"/>
      <c r="F92" s="119"/>
      <c r="G92" s="119"/>
    </row>
    <row r="93" spans="1:7" x14ac:dyDescent="0.2">
      <c r="A93" s="30"/>
      <c r="B93" s="30"/>
      <c r="C93" s="23"/>
      <c r="D93" s="31"/>
      <c r="F93" s="119"/>
      <c r="G93" s="119"/>
    </row>
    <row r="94" spans="1:7" x14ac:dyDescent="0.2">
      <c r="D94" s="31"/>
    </row>
    <row r="95" spans="1:7" x14ac:dyDescent="0.2">
      <c r="D95" s="31"/>
    </row>
    <row r="96" spans="1:7" x14ac:dyDescent="0.2">
      <c r="A96" s="30"/>
      <c r="B96" s="30"/>
      <c r="C96" s="30"/>
      <c r="D96" s="31"/>
    </row>
    <row r="97" spans="1:7" x14ac:dyDescent="0.2">
      <c r="A97" s="30"/>
      <c r="B97" s="30"/>
      <c r="C97" s="30"/>
      <c r="D97" s="31"/>
      <c r="F97" s="148"/>
      <c r="G97" s="148"/>
    </row>
    <row r="98" spans="1:7" x14ac:dyDescent="0.2">
      <c r="A98" s="30"/>
      <c r="B98" s="30"/>
      <c r="C98" s="23"/>
      <c r="D98" s="31"/>
      <c r="F98" s="119"/>
      <c r="G98" s="119"/>
    </row>
    <row r="99" spans="1:7" x14ac:dyDescent="0.2">
      <c r="D99" s="31"/>
    </row>
    <row r="100" spans="1:7" x14ac:dyDescent="0.2">
      <c r="D100" s="31"/>
      <c r="G100"/>
    </row>
    <row r="101" spans="1:7" x14ac:dyDescent="0.2">
      <c r="D101" s="31"/>
    </row>
    <row r="102" spans="1:7" x14ac:dyDescent="0.2">
      <c r="D102" s="31"/>
    </row>
    <row r="103" spans="1:7" x14ac:dyDescent="0.2">
      <c r="D103" s="31"/>
    </row>
    <row r="104" spans="1:7" x14ac:dyDescent="0.2">
      <c r="D104" s="31"/>
    </row>
    <row r="105" spans="1:7" x14ac:dyDescent="0.2">
      <c r="D105" s="31"/>
    </row>
    <row r="106" spans="1:7" x14ac:dyDescent="0.2">
      <c r="A106" s="30"/>
      <c r="B106" s="30"/>
      <c r="C106" s="30"/>
      <c r="D106" s="31"/>
    </row>
    <row r="107" spans="1:7" x14ac:dyDescent="0.2">
      <c r="D107" s="31"/>
    </row>
    <row r="108" spans="1:7" x14ac:dyDescent="0.2">
      <c r="A108" s="30"/>
      <c r="B108" s="30"/>
      <c r="C108" s="23"/>
      <c r="D108" s="31"/>
    </row>
    <row r="109" spans="1:7" x14ac:dyDescent="0.2">
      <c r="A109" s="30"/>
      <c r="B109" s="30"/>
      <c r="C109" s="30"/>
      <c r="D109" s="31"/>
    </row>
    <row r="110" spans="1:7" x14ac:dyDescent="0.2">
      <c r="A110" s="30"/>
      <c r="B110" s="30"/>
      <c r="C110" s="23"/>
      <c r="D110" s="31"/>
    </row>
    <row r="111" spans="1:7" x14ac:dyDescent="0.2">
      <c r="A111" s="30"/>
      <c r="B111" s="30"/>
      <c r="C111" s="23"/>
      <c r="D111" s="31"/>
      <c r="F111" s="119"/>
      <c r="G111" s="119"/>
    </row>
    <row r="112" spans="1:7" x14ac:dyDescent="0.2">
      <c r="A112" s="30"/>
      <c r="B112" s="30"/>
      <c r="C112" s="30"/>
      <c r="D112" s="31"/>
    </row>
    <row r="113" spans="1:7" x14ac:dyDescent="0.2">
      <c r="D113" s="31"/>
    </row>
    <row r="114" spans="1:7" x14ac:dyDescent="0.2">
      <c r="A114" s="30"/>
      <c r="B114" s="30"/>
      <c r="C114" s="23"/>
      <c r="D114" s="31"/>
      <c r="F114" s="119"/>
      <c r="G114" s="119"/>
    </row>
    <row r="115" spans="1:7" x14ac:dyDescent="0.2">
      <c r="A115" s="30"/>
      <c r="B115" s="30"/>
      <c r="C115" s="30"/>
      <c r="D115" s="31"/>
    </row>
    <row r="116" spans="1:7" x14ac:dyDescent="0.2">
      <c r="A116" s="30"/>
      <c r="B116" s="30"/>
      <c r="C116" s="23"/>
      <c r="D116" s="31"/>
      <c r="F116" s="119"/>
      <c r="G116" s="119"/>
    </row>
    <row r="117" spans="1:7" x14ac:dyDescent="0.2">
      <c r="D117" s="31"/>
    </row>
    <row r="118" spans="1:7" x14ac:dyDescent="0.2">
      <c r="D118" s="31"/>
    </row>
    <row r="119" spans="1:7" x14ac:dyDescent="0.2">
      <c r="D119" s="31"/>
    </row>
    <row r="120" spans="1:7" x14ac:dyDescent="0.2">
      <c r="D120" s="31"/>
    </row>
    <row r="121" spans="1:7" x14ac:dyDescent="0.2">
      <c r="D121" s="31"/>
    </row>
    <row r="122" spans="1:7" x14ac:dyDescent="0.2">
      <c r="A122" s="30"/>
      <c r="B122" s="30"/>
      <c r="C122" s="23"/>
      <c r="D122" s="31"/>
      <c r="F122" s="119"/>
      <c r="G122" s="119"/>
    </row>
    <row r="123" spans="1:7" x14ac:dyDescent="0.2">
      <c r="D123" s="31"/>
    </row>
    <row r="124" spans="1:7" x14ac:dyDescent="0.2">
      <c r="D124" s="31"/>
      <c r="G124" s="148"/>
    </row>
    <row r="125" spans="1:7" x14ac:dyDescent="0.2">
      <c r="A125" s="30"/>
      <c r="B125" s="30"/>
      <c r="C125" s="30"/>
      <c r="D125" s="31"/>
      <c r="F125" s="148"/>
      <c r="G125" s="148"/>
    </row>
    <row r="126" spans="1:7" x14ac:dyDescent="0.2">
      <c r="A126" s="30"/>
      <c r="B126" s="30"/>
      <c r="C126" s="23"/>
      <c r="D126" s="31"/>
      <c r="F126" s="147"/>
    </row>
    <row r="127" spans="1:7" x14ac:dyDescent="0.2">
      <c r="D127" s="31"/>
      <c r="G127" s="108"/>
    </row>
    <row r="128" spans="1:7" x14ac:dyDescent="0.2">
      <c r="A128" s="30"/>
      <c r="B128" s="30"/>
      <c r="C128" s="30"/>
      <c r="D128" s="31"/>
    </row>
    <row r="129" spans="1:7" x14ac:dyDescent="0.2">
      <c r="A129" s="30"/>
      <c r="B129" s="30"/>
      <c r="C129" s="30"/>
      <c r="D129" s="31"/>
      <c r="F129"/>
      <c r="G129"/>
    </row>
    <row r="130" spans="1:7" x14ac:dyDescent="0.2">
      <c r="A130" s="30"/>
      <c r="B130" s="30"/>
      <c r="C130" s="30"/>
      <c r="D130" s="31"/>
    </row>
    <row r="131" spans="1:7" x14ac:dyDescent="0.2">
      <c r="A131" s="30"/>
      <c r="B131" s="30"/>
      <c r="C131" s="23"/>
      <c r="D131" s="31"/>
      <c r="F131" s="119"/>
      <c r="G131" s="119"/>
    </row>
    <row r="132" spans="1:7" x14ac:dyDescent="0.2">
      <c r="D132" s="31"/>
    </row>
    <row r="133" spans="1:7" x14ac:dyDescent="0.2">
      <c r="D133" s="31"/>
    </row>
    <row r="134" spans="1:7" x14ac:dyDescent="0.2">
      <c r="A134" s="30"/>
      <c r="B134" s="30"/>
      <c r="C134" s="23"/>
      <c r="D134" s="31"/>
      <c r="F134" s="148"/>
      <c r="G134" s="148"/>
    </row>
    <row r="135" spans="1:7" x14ac:dyDescent="0.2">
      <c r="D135" s="31"/>
      <c r="F135"/>
      <c r="G135"/>
    </row>
    <row r="136" spans="1:7" x14ac:dyDescent="0.2">
      <c r="A136" s="30"/>
      <c r="B136" s="30"/>
      <c r="C136" s="30"/>
    </row>
    <row r="137" spans="1:7" x14ac:dyDescent="0.2">
      <c r="A137" s="30"/>
      <c r="B137" s="30"/>
      <c r="C137" s="30"/>
    </row>
  </sheetData>
  <sortState ref="E2:E12">
    <sortCondition ref="E2"/>
  </sortState>
  <phoneticPr fontId="10" type="noConversion"/>
  <conditionalFormatting sqref="H2:H41">
    <cfRule type="expression" dxfId="224" priority="9" stopIfTrue="1">
      <formula>T2&gt;=2</formula>
    </cfRule>
  </conditionalFormatting>
  <conditionalFormatting sqref="J2:J41">
    <cfRule type="expression" dxfId="223" priority="11" stopIfTrue="1">
      <formula>U2&gt;=2</formula>
    </cfRule>
  </conditionalFormatting>
  <conditionalFormatting sqref="K2:K41">
    <cfRule type="expression" dxfId="222" priority="12" stopIfTrue="1">
      <formula>V2&gt;=2</formula>
    </cfRule>
  </conditionalFormatting>
  <conditionalFormatting sqref="L2:L41">
    <cfRule type="expression" dxfId="221" priority="13" stopIfTrue="1">
      <formula>W2&gt;=2</formula>
    </cfRule>
  </conditionalFormatting>
  <conditionalFormatting sqref="N2:N41">
    <cfRule type="expression" dxfId="220" priority="14" stopIfTrue="1">
      <formula>X2&gt;=2</formula>
    </cfRule>
  </conditionalFormatting>
  <conditionalFormatting sqref="C42:C45 C50:C57 C59:C60 C62:C64 C47:C48">
    <cfRule type="expression" dxfId="219" priority="3" stopIfTrue="1">
      <formula>(I42=1)</formula>
    </cfRule>
  </conditionalFormatting>
  <conditionalFormatting sqref="C85">
    <cfRule type="expression" dxfId="218" priority="2" stopIfTrue="1">
      <formula>(I85=1)</formula>
    </cfRule>
  </conditionalFormatting>
  <conditionalFormatting sqref="C119">
    <cfRule type="expression" dxfId="217" priority="1" stopIfTrue="1">
      <formula>(I119=1)</formula>
    </cfRule>
  </conditionalFormatting>
  <conditionalFormatting sqref="C32:C40">
    <cfRule type="expression" dxfId="216" priority="4" stopIfTrue="1">
      <formula>(I32=1)</formula>
    </cfRule>
  </conditionalFormatting>
  <conditionalFormatting sqref="C112:C115">
    <cfRule type="expression" dxfId="215" priority="5" stopIfTrue="1">
      <formula>(I112=1)</formula>
    </cfRule>
  </conditionalFormatting>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7"/>
  <sheetViews>
    <sheetView zoomScale="72" workbookViewId="0">
      <selection activeCell="H18" sqref="H17:H18"/>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8" t="s">
        <v>25</v>
      </c>
      <c r="S1" s="19" t="s">
        <v>22</v>
      </c>
      <c r="T1" s="116" t="s">
        <v>62</v>
      </c>
      <c r="U1" s="116" t="s">
        <v>61</v>
      </c>
      <c r="V1" s="117" t="s">
        <v>63</v>
      </c>
      <c r="W1" s="117" t="s">
        <v>64</v>
      </c>
      <c r="X1" s="117" t="s">
        <v>136</v>
      </c>
      <c r="Y1" s="79" t="str">
        <f>VLOOKUP(R2,CTT!$A$5:$I$31,9,FALSE)</f>
        <v>CE</v>
      </c>
      <c r="Z1" s="114">
        <f>VLOOKUP(R2,CTT!$A$5:$I$31,3,FALSE)</f>
        <v>13</v>
      </c>
    </row>
    <row r="2" spans="1:26" x14ac:dyDescent="0.2">
      <c r="A2" s="30"/>
      <c r="B2" s="30"/>
      <c r="C2" s="30"/>
      <c r="D2" s="31">
        <v>3.2418981481481479E-2</v>
      </c>
      <c r="E2" s="29">
        <v>1</v>
      </c>
      <c r="F2" s="53" t="s">
        <v>44</v>
      </c>
      <c r="G2" s="53" t="s">
        <v>30</v>
      </c>
      <c r="H2" s="96">
        <f t="shared" ref="H2:H20" si="0">IF(D2=0,0,(D2-S2))</f>
        <v>2.0613425925925979E-2</v>
      </c>
      <c r="I2" s="110" t="str">
        <f>IF((OR(D2=0,H2=0)),"",(IF(H2&lt;=A2,1,"")))</f>
        <v/>
      </c>
      <c r="J2" s="27"/>
      <c r="K2" s="27"/>
      <c r="L2" s="27"/>
      <c r="M2" s="27"/>
      <c r="N2" s="26">
        <f t="shared" ref="N2:N20" si="1">IF(C2=0,0,(H2-C2))</f>
        <v>0</v>
      </c>
      <c r="O2" s="27"/>
      <c r="P2" s="27"/>
      <c r="Q2" s="107" t="s">
        <v>83</v>
      </c>
      <c r="R2" s="28">
        <v>41801</v>
      </c>
      <c r="S2" s="24">
        <v>1.18055555555555E-2</v>
      </c>
      <c r="T2" s="149">
        <f t="shared" ref="T2:T20" si="2">IF(D2=0,1,(COUNTIF(H:H,H2)))</f>
        <v>1</v>
      </c>
      <c r="U2" s="149">
        <f t="shared" ref="U2:U20" si="3">IF((AND(D2&gt;0,$Y$1="TR")),(COUNTIF(Y:Y,Y2)),1)</f>
        <v>1</v>
      </c>
      <c r="V2" s="149">
        <f t="shared" ref="V2:V20" si="4">IF((AND(D2&gt;0,C2&gt;0,$Y$1="TR")),(COUNTIF(Z:Z,Z2)),1)</f>
        <v>1</v>
      </c>
      <c r="W2" s="149">
        <f t="shared" ref="W2:W20" si="5">IF((AND(D2&gt;0,C2&gt;0,$Y$1="CE")),(COUNTIF(Z:Z,Z2)),1)</f>
        <v>1</v>
      </c>
      <c r="X2" s="149">
        <f t="shared" ref="X2:X20" si="6">IF((AND(D2&gt;0,C2&gt;0,(OR($Y$1="CE",$Y$1="TR")))),(COUNTIF(Z:Z,Z2)),1)</f>
        <v>1</v>
      </c>
      <c r="Y2" s="77" t="str">
        <f t="shared" ref="Y2:Y20" si="7">CONCATENATE(G2,H2)</f>
        <v>Cambridge CC0.020613425925926</v>
      </c>
      <c r="Z2" s="77" t="str">
        <f t="shared" ref="Z2:Z20" si="8">CONCATENATE(G2,N2)</f>
        <v>Cambridge CC0</v>
      </c>
    </row>
    <row r="3" spans="1:26" x14ac:dyDescent="0.2">
      <c r="A3" s="30">
        <v>2.1215277777777777E-2</v>
      </c>
      <c r="B3" s="30">
        <v>1.5208333333333332E-2</v>
      </c>
      <c r="C3" s="23">
        <f>IF(Y$1="CE",(VLOOKUP(A3,'CTT-tables'!$B$3:$D$3903,3,FALSE)),(IF(Y$1="HC",(VLOOKUP(A3,'CTT-tables'!$C$3:$D$3903,2,FALSE)),(VLOOKUP(B3,'CTT-tables'!$A$3:$D$3903,4,FALSE)))))</f>
        <v>1.2673611111111101E-2</v>
      </c>
      <c r="D3" s="31">
        <v>3.3564814814814818E-2</v>
      </c>
      <c r="E3" s="29">
        <v>2</v>
      </c>
      <c r="F3" s="119" t="s">
        <v>43</v>
      </c>
      <c r="G3" s="119" t="s">
        <v>23</v>
      </c>
      <c r="H3" s="96">
        <f t="shared" si="0"/>
        <v>2.1064814814814817E-2</v>
      </c>
      <c r="I3" s="110">
        <f>IF((OR(D3=0,H3=0)),"",(IF(H3&lt;=A3,1,"")))</f>
        <v>1</v>
      </c>
      <c r="J3" s="27"/>
      <c r="K3" s="27"/>
      <c r="L3" s="27">
        <v>17</v>
      </c>
      <c r="M3" s="27"/>
      <c r="N3" s="26">
        <f t="shared" si="1"/>
        <v>8.3912037037037167E-3</v>
      </c>
      <c r="O3" s="27"/>
      <c r="P3" s="27"/>
      <c r="Q3" s="107" t="s">
        <v>83</v>
      </c>
      <c r="R3" s="28">
        <v>41801</v>
      </c>
      <c r="S3" s="24">
        <v>1.2500000000000001E-2</v>
      </c>
      <c r="T3" s="149">
        <f t="shared" si="2"/>
        <v>1</v>
      </c>
      <c r="U3" s="149">
        <f t="shared" si="3"/>
        <v>1</v>
      </c>
      <c r="V3" s="149">
        <f t="shared" si="4"/>
        <v>1</v>
      </c>
      <c r="W3" s="149">
        <f t="shared" si="5"/>
        <v>1</v>
      </c>
      <c r="X3" s="149">
        <f t="shared" si="6"/>
        <v>1</v>
      </c>
      <c r="Y3" s="77" t="str">
        <f t="shared" si="7"/>
        <v>Team Cambridge0.0210648148148148</v>
      </c>
      <c r="Z3" s="77" t="str">
        <f t="shared" si="8"/>
        <v>Team Cambridge0.00839120370370372</v>
      </c>
    </row>
    <row r="4" spans="1:26" x14ac:dyDescent="0.2">
      <c r="A4" s="30"/>
      <c r="B4" s="30"/>
      <c r="C4" s="30"/>
      <c r="D4" s="31">
        <v>2.3472222222222217E-2</v>
      </c>
      <c r="E4" s="29">
        <v>3</v>
      </c>
      <c r="F4" s="53" t="s">
        <v>164</v>
      </c>
      <c r="G4" s="53" t="s">
        <v>30</v>
      </c>
      <c r="H4" s="96">
        <f t="shared" si="0"/>
        <v>2.1388888888888884E-2</v>
      </c>
      <c r="I4" s="110" t="str">
        <f t="shared" ref="I4:I19" si="9">IF((OR(D4=0,H4=0)),"",(IF(H4&lt;=A4,1,"")))</f>
        <v/>
      </c>
      <c r="J4" s="27"/>
      <c r="K4" s="27"/>
      <c r="L4" s="27"/>
      <c r="M4" s="27"/>
      <c r="N4" s="26">
        <f t="shared" si="1"/>
        <v>0</v>
      </c>
      <c r="O4" s="27"/>
      <c r="P4" s="27"/>
      <c r="Q4" s="107" t="s">
        <v>83</v>
      </c>
      <c r="R4" s="28">
        <v>41801</v>
      </c>
      <c r="S4" s="24">
        <v>2.0833333333333333E-3</v>
      </c>
      <c r="T4" s="149">
        <f t="shared" si="2"/>
        <v>1</v>
      </c>
      <c r="U4" s="149">
        <f t="shared" si="3"/>
        <v>1</v>
      </c>
      <c r="V4" s="149">
        <f t="shared" si="4"/>
        <v>1</v>
      </c>
      <c r="W4" s="149">
        <f t="shared" si="5"/>
        <v>1</v>
      </c>
      <c r="X4" s="149">
        <f t="shared" si="6"/>
        <v>1</v>
      </c>
      <c r="Y4" s="77" t="str">
        <f t="shared" si="7"/>
        <v>Cambridge CC0.0213888888888889</v>
      </c>
      <c r="Z4" s="77" t="str">
        <f t="shared" si="8"/>
        <v>Cambridge CC0</v>
      </c>
    </row>
    <row r="5" spans="1:26" x14ac:dyDescent="0.2">
      <c r="D5" s="31">
        <v>3.5104166666666665E-2</v>
      </c>
      <c r="E5" s="29">
        <v>4</v>
      </c>
      <c r="F5" s="53" t="s">
        <v>189</v>
      </c>
      <c r="G5" s="53" t="s">
        <v>287</v>
      </c>
      <c r="H5" s="96">
        <f t="shared" si="0"/>
        <v>2.1909722222222268E-2</v>
      </c>
      <c r="I5" s="110" t="str">
        <f t="shared" si="9"/>
        <v/>
      </c>
      <c r="J5" s="27"/>
      <c r="K5" s="27"/>
      <c r="L5" s="27"/>
      <c r="M5" s="27"/>
      <c r="N5" s="26">
        <f t="shared" si="1"/>
        <v>0</v>
      </c>
      <c r="O5" s="27"/>
      <c r="Q5" s="107" t="s">
        <v>83</v>
      </c>
      <c r="R5" s="28">
        <v>41801</v>
      </c>
      <c r="S5" s="24">
        <v>1.3194444444444399E-2</v>
      </c>
      <c r="T5" s="149">
        <f t="shared" si="2"/>
        <v>1</v>
      </c>
      <c r="U5" s="149">
        <f t="shared" si="3"/>
        <v>1</v>
      </c>
      <c r="V5" s="149">
        <f t="shared" si="4"/>
        <v>1</v>
      </c>
      <c r="W5" s="149">
        <f t="shared" si="5"/>
        <v>1</v>
      </c>
      <c r="X5" s="149">
        <f t="shared" si="6"/>
        <v>1</v>
      </c>
      <c r="Y5" s="77" t="str">
        <f t="shared" si="7"/>
        <v>Epic Cycles-Scott Contessa WRT0.0219097222222223</v>
      </c>
      <c r="Z5" s="77" t="str">
        <f t="shared" si="8"/>
        <v>Epic Cycles-Scott Contessa WRT0</v>
      </c>
    </row>
    <row r="6" spans="1:26" x14ac:dyDescent="0.2">
      <c r="A6" s="30">
        <v>2.372685185185185E-2</v>
      </c>
      <c r="B6" s="30">
        <v>1.5405092592592593E-2</v>
      </c>
      <c r="C6" s="23">
        <f>IF(Y$1="CE",(VLOOKUP(A6,'CTT-tables'!$B$3:$D$3903,3,FALSE)),(IF(Y$1="HC",(VLOOKUP(A6,'CTT-tables'!$C$3:$D$3903,2,FALSE)),(VLOOKUP(B6,'CTT-tables'!$A$3:$D$3903,4,FALSE)))))</f>
        <v>1.50231481481484E-2</v>
      </c>
      <c r="D6" s="31">
        <v>2.9178240740740741E-2</v>
      </c>
      <c r="E6" s="29">
        <v>5</v>
      </c>
      <c r="F6" s="119" t="s">
        <v>220</v>
      </c>
      <c r="G6" s="119" t="s">
        <v>23</v>
      </c>
      <c r="H6" s="96">
        <f t="shared" si="0"/>
        <v>2.2233796296296297E-2</v>
      </c>
      <c r="I6" s="110">
        <f t="shared" si="9"/>
        <v>1</v>
      </c>
      <c r="J6" s="27"/>
      <c r="K6" s="27"/>
      <c r="L6" s="27">
        <v>20</v>
      </c>
      <c r="M6" s="27"/>
      <c r="N6" s="26">
        <f t="shared" si="1"/>
        <v>7.2106481481478968E-3</v>
      </c>
      <c r="O6" s="27"/>
      <c r="P6" s="27"/>
      <c r="Q6" s="107" t="s">
        <v>83</v>
      </c>
      <c r="R6" s="28">
        <v>41801</v>
      </c>
      <c r="S6" s="24">
        <v>6.9444444444444449E-3</v>
      </c>
      <c r="T6" s="149">
        <f t="shared" si="2"/>
        <v>1</v>
      </c>
      <c r="U6" s="149">
        <f t="shared" si="3"/>
        <v>1</v>
      </c>
      <c r="V6" s="149">
        <f t="shared" si="4"/>
        <v>1</v>
      </c>
      <c r="W6" s="149">
        <f t="shared" si="5"/>
        <v>1</v>
      </c>
      <c r="X6" s="149">
        <f t="shared" si="6"/>
        <v>1</v>
      </c>
      <c r="Y6" s="77" t="str">
        <f t="shared" si="7"/>
        <v>Team Cambridge0.0222337962962963</v>
      </c>
      <c r="Z6" s="77" t="str">
        <f t="shared" si="8"/>
        <v>Team Cambridge0.0072106481481479</v>
      </c>
    </row>
    <row r="7" spans="1:26" x14ac:dyDescent="0.2">
      <c r="A7" s="30"/>
      <c r="B7" s="30"/>
      <c r="C7" s="23"/>
      <c r="D7" s="31">
        <v>2.9259259259259259E-2</v>
      </c>
      <c r="E7" s="29">
        <v>6</v>
      </c>
      <c r="F7" s="53" t="s">
        <v>187</v>
      </c>
      <c r="G7" s="53" t="s">
        <v>34</v>
      </c>
      <c r="H7" s="96">
        <f t="shared" si="0"/>
        <v>2.3009259259259257E-2</v>
      </c>
      <c r="I7" s="110" t="str">
        <f t="shared" si="9"/>
        <v/>
      </c>
      <c r="J7" s="27"/>
      <c r="K7" s="27"/>
      <c r="L7" s="27"/>
      <c r="M7" s="27"/>
      <c r="N7" s="26">
        <f t="shared" si="1"/>
        <v>0</v>
      </c>
      <c r="O7" s="27"/>
      <c r="P7" s="27"/>
      <c r="Q7" s="107" t="s">
        <v>83</v>
      </c>
      <c r="R7" s="28">
        <v>41801</v>
      </c>
      <c r="S7" s="24">
        <v>6.2500000000000003E-3</v>
      </c>
      <c r="T7" s="149">
        <f t="shared" si="2"/>
        <v>1</v>
      </c>
      <c r="U7" s="149">
        <f t="shared" si="3"/>
        <v>1</v>
      </c>
      <c r="V7" s="149">
        <f t="shared" si="4"/>
        <v>1</v>
      </c>
      <c r="W7" s="149">
        <f t="shared" si="5"/>
        <v>1</v>
      </c>
      <c r="X7" s="149">
        <f t="shared" si="6"/>
        <v>1</v>
      </c>
      <c r="Y7" s="77" t="str">
        <f t="shared" si="7"/>
        <v>Cambridge Tri0.0230092592592593</v>
      </c>
      <c r="Z7" s="77" t="str">
        <f t="shared" si="8"/>
        <v>Cambridge Tri0</v>
      </c>
    </row>
    <row r="8" spans="1:26" x14ac:dyDescent="0.2">
      <c r="A8" s="30"/>
      <c r="B8" s="30"/>
      <c r="C8" s="30"/>
      <c r="D8" s="31">
        <v>3.2152777777777773E-2</v>
      </c>
      <c r="E8" s="29">
        <v>7</v>
      </c>
      <c r="F8" s="53" t="s">
        <v>51</v>
      </c>
      <c r="G8" s="53" t="s">
        <v>30</v>
      </c>
      <c r="H8" s="96">
        <f t="shared" si="0"/>
        <v>2.3124999999999996E-2</v>
      </c>
      <c r="I8" s="110" t="str">
        <f t="shared" si="9"/>
        <v/>
      </c>
      <c r="J8" s="27"/>
      <c r="K8" s="27"/>
      <c r="L8" s="27"/>
      <c r="M8" s="27"/>
      <c r="N8" s="26">
        <f t="shared" si="1"/>
        <v>0</v>
      </c>
      <c r="O8" s="27"/>
      <c r="P8" s="27"/>
      <c r="Q8" s="107" t="s">
        <v>83</v>
      </c>
      <c r="R8" s="28">
        <v>41801</v>
      </c>
      <c r="S8" s="24">
        <v>9.0277777777777769E-3</v>
      </c>
      <c r="T8" s="149">
        <f t="shared" si="2"/>
        <v>1</v>
      </c>
      <c r="U8" s="149">
        <f t="shared" si="3"/>
        <v>1</v>
      </c>
      <c r="V8" s="149">
        <f t="shared" si="4"/>
        <v>1</v>
      </c>
      <c r="W8" s="149">
        <f t="shared" si="5"/>
        <v>1</v>
      </c>
      <c r="X8" s="149">
        <f t="shared" si="6"/>
        <v>1</v>
      </c>
      <c r="Y8" s="77" t="str">
        <f t="shared" si="7"/>
        <v>Cambridge CC0.023125</v>
      </c>
      <c r="Z8" s="77" t="str">
        <f t="shared" si="8"/>
        <v>Cambridge CC0</v>
      </c>
    </row>
    <row r="9" spans="1:26" x14ac:dyDescent="0.2">
      <c r="D9" s="31">
        <v>2.4560185185185185E-2</v>
      </c>
      <c r="E9" s="29">
        <v>8</v>
      </c>
      <c r="F9" s="53" t="s">
        <v>450</v>
      </c>
      <c r="G9" s="53" t="s">
        <v>34</v>
      </c>
      <c r="H9" s="96">
        <f t="shared" si="0"/>
        <v>2.3171296296296297E-2</v>
      </c>
      <c r="I9" s="110" t="str">
        <f t="shared" si="9"/>
        <v/>
      </c>
      <c r="J9" s="27"/>
      <c r="K9" s="27"/>
      <c r="L9" s="27"/>
      <c r="M9" s="27"/>
      <c r="N9" s="26">
        <f t="shared" si="1"/>
        <v>0</v>
      </c>
      <c r="O9" s="27"/>
      <c r="P9" s="27"/>
      <c r="Q9" s="107" t="s">
        <v>83</v>
      </c>
      <c r="R9" s="28">
        <v>41801</v>
      </c>
      <c r="S9" s="24">
        <v>1.3888888888888889E-3</v>
      </c>
      <c r="T9" s="149">
        <f t="shared" si="2"/>
        <v>1</v>
      </c>
      <c r="U9" s="149">
        <f t="shared" si="3"/>
        <v>1</v>
      </c>
      <c r="V9" s="149">
        <f t="shared" si="4"/>
        <v>1</v>
      </c>
      <c r="W9" s="149">
        <f t="shared" si="5"/>
        <v>1</v>
      </c>
      <c r="X9" s="149">
        <f t="shared" si="6"/>
        <v>1</v>
      </c>
      <c r="Y9" s="77" t="str">
        <f t="shared" si="7"/>
        <v>Cambridge Tri0.0231712962962963</v>
      </c>
      <c r="Z9" s="77" t="str">
        <f t="shared" si="8"/>
        <v>Cambridge Tri0</v>
      </c>
    </row>
    <row r="10" spans="1:26" x14ac:dyDescent="0.2">
      <c r="A10" s="30">
        <v>2.2754629629629628E-2</v>
      </c>
      <c r="B10" s="30">
        <v>1.6192129629629629E-2</v>
      </c>
      <c r="C10" s="23">
        <f>IF(Y$1="CE",(VLOOKUP(A10,'CTT-tables'!$B$3:$D$3903,3,FALSE)),(IF(Y$1="HC",(VLOOKUP(A10,'CTT-tables'!$C$3:$D$3903,2,FALSE)),(VLOOKUP(B10,'CTT-tables'!$A$3:$D$3903,4,FALSE)))))</f>
        <v>1.41087962962963E-2</v>
      </c>
      <c r="D10" s="31">
        <v>3.4548611111111113E-2</v>
      </c>
      <c r="E10" s="29">
        <v>9</v>
      </c>
      <c r="F10" s="119" t="s">
        <v>32</v>
      </c>
      <c r="G10" s="119" t="s">
        <v>23</v>
      </c>
      <c r="H10" s="96">
        <f t="shared" si="0"/>
        <v>2.3437500000000007E-2</v>
      </c>
      <c r="I10" s="110" t="str">
        <f t="shared" si="9"/>
        <v/>
      </c>
      <c r="J10" s="27"/>
      <c r="K10" s="27"/>
      <c r="L10" s="27">
        <v>14</v>
      </c>
      <c r="M10" s="27"/>
      <c r="N10" s="26">
        <f t="shared" si="1"/>
        <v>9.3287037037037071E-3</v>
      </c>
      <c r="O10" s="27"/>
      <c r="P10" s="27"/>
      <c r="Q10" s="107" t="s">
        <v>83</v>
      </c>
      <c r="R10" s="28">
        <v>41801</v>
      </c>
      <c r="S10" s="24">
        <v>1.1111111111111108E-2</v>
      </c>
      <c r="T10" s="149">
        <f t="shared" si="2"/>
        <v>1</v>
      </c>
      <c r="U10" s="149">
        <f t="shared" si="3"/>
        <v>1</v>
      </c>
      <c r="V10" s="149">
        <f t="shared" si="4"/>
        <v>1</v>
      </c>
      <c r="W10" s="149">
        <f t="shared" si="5"/>
        <v>1</v>
      </c>
      <c r="X10" s="149">
        <f t="shared" si="6"/>
        <v>1</v>
      </c>
      <c r="Y10" s="77" t="str">
        <f t="shared" si="7"/>
        <v>Team Cambridge0.0234375</v>
      </c>
      <c r="Z10" s="77" t="str">
        <f t="shared" si="8"/>
        <v>Team Cambridge0.00932870370370371</v>
      </c>
    </row>
    <row r="11" spans="1:26" x14ac:dyDescent="0.2">
      <c r="A11" s="30"/>
      <c r="B11" s="30"/>
      <c r="C11" s="30"/>
      <c r="D11" s="31">
        <v>2.4756944444444443E-2</v>
      </c>
      <c r="E11" s="29">
        <v>10</v>
      </c>
      <c r="F11" s="108" t="s">
        <v>41</v>
      </c>
      <c r="G11" s="108" t="s">
        <v>34</v>
      </c>
      <c r="H11" s="96">
        <f t="shared" si="0"/>
        <v>2.4062499999999997E-2</v>
      </c>
      <c r="I11" s="110" t="str">
        <f t="shared" si="9"/>
        <v/>
      </c>
      <c r="J11" s="27"/>
      <c r="K11" s="27"/>
      <c r="L11" s="27"/>
      <c r="M11" s="27"/>
      <c r="N11" s="26">
        <f t="shared" si="1"/>
        <v>0</v>
      </c>
      <c r="O11" s="27"/>
      <c r="P11" s="27"/>
      <c r="Q11" s="107" t="s">
        <v>83</v>
      </c>
      <c r="R11" s="28">
        <v>41801</v>
      </c>
      <c r="S11" s="24">
        <v>6.9444444444444447E-4</v>
      </c>
      <c r="T11" s="149">
        <f t="shared" si="2"/>
        <v>1</v>
      </c>
      <c r="U11" s="149">
        <f t="shared" si="3"/>
        <v>1</v>
      </c>
      <c r="V11" s="149">
        <f t="shared" si="4"/>
        <v>1</v>
      </c>
      <c r="W11" s="149">
        <f t="shared" si="5"/>
        <v>1</v>
      </c>
      <c r="X11" s="149">
        <f t="shared" si="6"/>
        <v>1</v>
      </c>
      <c r="Y11" s="77" t="str">
        <f t="shared" si="7"/>
        <v>Cambridge Tri0.0240625</v>
      </c>
      <c r="Z11" s="77" t="str">
        <f t="shared" si="8"/>
        <v>Cambridge Tri0</v>
      </c>
    </row>
    <row r="12" spans="1:26" x14ac:dyDescent="0.2">
      <c r="A12" s="30">
        <v>2.390046296296296E-2</v>
      </c>
      <c r="B12" s="30">
        <v>1.6250000000000001E-2</v>
      </c>
      <c r="C12" s="23">
        <f>IF(Y$1="CE",(VLOOKUP(A12,'CTT-tables'!$B$3:$D$3903,3,FALSE)),(IF(Y$1="HC",(VLOOKUP(A12,'CTT-tables'!$C$3:$D$3903,2,FALSE)),(VLOOKUP(B12,'CTT-tables'!$A$3:$D$3903,4,FALSE)))))</f>
        <v>1.5185185185185E-2</v>
      </c>
      <c r="D12" s="31">
        <v>2.9027777777777777E-2</v>
      </c>
      <c r="E12" s="29">
        <v>11</v>
      </c>
      <c r="F12" s="119" t="s">
        <v>39</v>
      </c>
      <c r="G12" s="119" t="s">
        <v>23</v>
      </c>
      <c r="H12" s="96">
        <f t="shared" si="0"/>
        <v>2.4166666666666666E-2</v>
      </c>
      <c r="I12" s="110" t="str">
        <f t="shared" si="9"/>
        <v/>
      </c>
      <c r="J12" s="27"/>
      <c r="K12" s="27"/>
      <c r="L12" s="27">
        <v>15</v>
      </c>
      <c r="M12" s="27"/>
      <c r="N12" s="26">
        <f t="shared" si="1"/>
        <v>8.9814814814816665E-3</v>
      </c>
      <c r="O12" s="27"/>
      <c r="P12" s="27"/>
      <c r="Q12" s="107" t="s">
        <v>83</v>
      </c>
      <c r="R12" s="28">
        <v>41801</v>
      </c>
      <c r="S12" s="24">
        <v>4.8611111111111112E-3</v>
      </c>
      <c r="T12" s="149">
        <f t="shared" si="2"/>
        <v>2</v>
      </c>
      <c r="U12" s="149">
        <f t="shared" si="3"/>
        <v>1</v>
      </c>
      <c r="V12" s="149">
        <f t="shared" si="4"/>
        <v>1</v>
      </c>
      <c r="W12" s="149">
        <f t="shared" si="5"/>
        <v>1</v>
      </c>
      <c r="X12" s="149">
        <f t="shared" si="6"/>
        <v>1</v>
      </c>
      <c r="Y12" s="77" t="str">
        <f t="shared" si="7"/>
        <v>Team Cambridge0.0241666666666667</v>
      </c>
      <c r="Z12" s="77" t="str">
        <f t="shared" si="8"/>
        <v>Team Cambridge0.00898148148148167</v>
      </c>
    </row>
    <row r="13" spans="1:26" x14ac:dyDescent="0.2">
      <c r="A13" s="30"/>
      <c r="B13" s="30"/>
      <c r="C13" s="30"/>
      <c r="D13" s="31">
        <v>3.4583333333333334E-2</v>
      </c>
      <c r="E13" s="29">
        <v>11</v>
      </c>
      <c r="F13" s="108" t="s">
        <v>154</v>
      </c>
      <c r="G13" s="108" t="s">
        <v>34</v>
      </c>
      <c r="H13" s="96">
        <f t="shared" si="0"/>
        <v>2.416666666666667E-2</v>
      </c>
      <c r="I13" s="110" t="str">
        <f t="shared" si="9"/>
        <v/>
      </c>
      <c r="J13" s="27"/>
      <c r="K13" s="27"/>
      <c r="L13" s="27"/>
      <c r="M13" s="27"/>
      <c r="N13" s="26">
        <f t="shared" si="1"/>
        <v>0</v>
      </c>
      <c r="O13" s="27"/>
      <c r="P13" s="27"/>
      <c r="Q13" s="107" t="s">
        <v>83</v>
      </c>
      <c r="R13" s="28">
        <v>41801</v>
      </c>
      <c r="S13" s="24">
        <v>1.0416666666666664E-2</v>
      </c>
      <c r="T13" s="149">
        <f t="shared" si="2"/>
        <v>2</v>
      </c>
      <c r="U13" s="149">
        <f t="shared" si="3"/>
        <v>1</v>
      </c>
      <c r="V13" s="149">
        <f t="shared" si="4"/>
        <v>1</v>
      </c>
      <c r="W13" s="149">
        <f t="shared" si="5"/>
        <v>1</v>
      </c>
      <c r="X13" s="149">
        <f t="shared" si="6"/>
        <v>1</v>
      </c>
      <c r="Y13" s="77" t="str">
        <f t="shared" si="7"/>
        <v>Cambridge Tri0.0241666666666667</v>
      </c>
      <c r="Z13" s="77" t="str">
        <f t="shared" si="8"/>
        <v>Cambridge Tri0</v>
      </c>
    </row>
    <row r="14" spans="1:26" x14ac:dyDescent="0.2">
      <c r="D14" s="31">
        <v>2.9942129629629628E-2</v>
      </c>
      <c r="E14" s="29">
        <v>13</v>
      </c>
      <c r="F14" s="53" t="s">
        <v>194</v>
      </c>
      <c r="G14" s="53" t="s">
        <v>34</v>
      </c>
      <c r="H14" s="96">
        <f t="shared" si="0"/>
        <v>2.4386574074074071E-2</v>
      </c>
      <c r="I14" s="110" t="str">
        <f t="shared" si="9"/>
        <v/>
      </c>
      <c r="J14" s="27"/>
      <c r="K14" s="27"/>
      <c r="L14" s="27"/>
      <c r="M14" s="27"/>
      <c r="N14" s="26">
        <f t="shared" si="1"/>
        <v>0</v>
      </c>
      <c r="O14" s="27"/>
      <c r="P14" s="27"/>
      <c r="Q14" s="107" t="s">
        <v>83</v>
      </c>
      <c r="R14" s="28">
        <v>41801</v>
      </c>
      <c r="S14" s="24">
        <v>5.5555555555555558E-3</v>
      </c>
      <c r="T14" s="149">
        <f t="shared" si="2"/>
        <v>1</v>
      </c>
      <c r="U14" s="149">
        <f t="shared" si="3"/>
        <v>1</v>
      </c>
      <c r="V14" s="149">
        <f t="shared" si="4"/>
        <v>1</v>
      </c>
      <c r="W14" s="149">
        <f t="shared" si="5"/>
        <v>1</v>
      </c>
      <c r="X14" s="149">
        <f t="shared" si="6"/>
        <v>1</v>
      </c>
      <c r="Y14" s="77" t="str">
        <f t="shared" si="7"/>
        <v>Cambridge Tri0.0243865740740741</v>
      </c>
      <c r="Z14" s="77" t="str">
        <f t="shared" si="8"/>
        <v>Cambridge Tri0</v>
      </c>
    </row>
    <row r="15" spans="1:26" x14ac:dyDescent="0.2">
      <c r="D15" s="31">
        <v>2.9409722222222223E-2</v>
      </c>
      <c r="E15" s="29">
        <v>14</v>
      </c>
      <c r="F15" s="53" t="s">
        <v>595</v>
      </c>
      <c r="G15" s="53" t="s">
        <v>34</v>
      </c>
      <c r="H15" s="96">
        <f t="shared" si="0"/>
        <v>2.5243055555555557E-2</v>
      </c>
      <c r="I15" s="110" t="str">
        <f t="shared" si="9"/>
        <v/>
      </c>
      <c r="J15" s="27"/>
      <c r="K15" s="27"/>
      <c r="L15" s="27"/>
      <c r="M15" s="27"/>
      <c r="N15" s="26">
        <f t="shared" si="1"/>
        <v>0</v>
      </c>
      <c r="O15" s="27"/>
      <c r="P15" s="27"/>
      <c r="Q15" s="107" t="s">
        <v>83</v>
      </c>
      <c r="R15" s="28">
        <v>41801</v>
      </c>
      <c r="S15" s="24">
        <v>4.1666666666666666E-3</v>
      </c>
      <c r="T15" s="149">
        <f t="shared" si="2"/>
        <v>1</v>
      </c>
      <c r="U15" s="149">
        <f t="shared" si="3"/>
        <v>1</v>
      </c>
      <c r="V15" s="149">
        <f t="shared" si="4"/>
        <v>1</v>
      </c>
      <c r="W15" s="149">
        <f t="shared" si="5"/>
        <v>1</v>
      </c>
      <c r="X15" s="149">
        <f t="shared" si="6"/>
        <v>1</v>
      </c>
      <c r="Y15" s="77" t="str">
        <f t="shared" si="7"/>
        <v>Cambridge Tri0.0252430555555556</v>
      </c>
      <c r="Z15" s="77" t="str">
        <f t="shared" si="8"/>
        <v>Cambridge Tri0</v>
      </c>
    </row>
    <row r="16" spans="1:26" x14ac:dyDescent="0.2">
      <c r="A16" s="30">
        <v>2.5914351851851855E-2</v>
      </c>
      <c r="B16" s="30">
        <v>1.7789351851851851E-2</v>
      </c>
      <c r="C16" s="23">
        <f>IF(Y$1="CE",(VLOOKUP(A16,'CTT-tables'!$B$3:$D$3903,3,FALSE)),(IF(Y$1="HC",(VLOOKUP(A16,'CTT-tables'!$C$3:$D$3903,2,FALSE)),(VLOOKUP(B16,'CTT-tables'!$A$3:$D$3903,4,FALSE)))))</f>
        <v>1.7060185185185001E-2</v>
      </c>
      <c r="D16" s="31">
        <v>3.3310185185185186E-2</v>
      </c>
      <c r="E16" s="29">
        <v>15</v>
      </c>
      <c r="F16" s="119" t="s">
        <v>33</v>
      </c>
      <c r="G16" s="119" t="s">
        <v>23</v>
      </c>
      <c r="H16" s="96">
        <f t="shared" si="0"/>
        <v>2.5671296296296296E-2</v>
      </c>
      <c r="I16" s="110">
        <f t="shared" si="9"/>
        <v>1</v>
      </c>
      <c r="J16" s="27"/>
      <c r="K16" s="27"/>
      <c r="L16" s="27">
        <v>16</v>
      </c>
      <c r="M16" s="27"/>
      <c r="N16" s="26">
        <f t="shared" si="1"/>
        <v>8.6111111111112949E-3</v>
      </c>
      <c r="O16" s="27"/>
      <c r="P16" s="27"/>
      <c r="Q16" s="107" t="s">
        <v>83</v>
      </c>
      <c r="R16" s="28">
        <v>41801</v>
      </c>
      <c r="S16" s="24">
        <v>7.6388888888888886E-3</v>
      </c>
      <c r="T16" s="149">
        <f t="shared" si="2"/>
        <v>1</v>
      </c>
      <c r="U16" s="149">
        <f t="shared" si="3"/>
        <v>1</v>
      </c>
      <c r="V16" s="149">
        <f t="shared" si="4"/>
        <v>1</v>
      </c>
      <c r="W16" s="149">
        <f t="shared" si="5"/>
        <v>1</v>
      </c>
      <c r="X16" s="149">
        <f t="shared" si="6"/>
        <v>1</v>
      </c>
      <c r="Y16" s="77" t="str">
        <f t="shared" si="7"/>
        <v>Team Cambridge0.0256712962962963</v>
      </c>
      <c r="Z16" s="77" t="str">
        <f t="shared" si="8"/>
        <v>Team Cambridge0.00861111111111129</v>
      </c>
    </row>
    <row r="17" spans="1:26" x14ac:dyDescent="0.2">
      <c r="A17" s="30">
        <v>2.6805555555555555E-2</v>
      </c>
      <c r="B17" s="30">
        <v>1.7557870370370373E-2</v>
      </c>
      <c r="C17" s="23">
        <f>IF(Y$1="CE",(VLOOKUP(A17,'CTT-tables'!$B$3:$D$3903,3,FALSE)),(IF(Y$1="HC",(VLOOKUP(A17,'CTT-tables'!$C$3:$D$3903,2,FALSE)),(VLOOKUP(B17,'CTT-tables'!$A$3:$D$3903,4,FALSE)))))</f>
        <v>1.78935185185186E-2</v>
      </c>
      <c r="D17" s="31">
        <v>2.8611111111111115E-2</v>
      </c>
      <c r="E17" s="29">
        <v>16</v>
      </c>
      <c r="F17" s="119" t="s">
        <v>292</v>
      </c>
      <c r="G17" s="119" t="s">
        <v>23</v>
      </c>
      <c r="H17" s="96">
        <f t="shared" si="0"/>
        <v>2.5833333333333337E-2</v>
      </c>
      <c r="I17" s="110">
        <f t="shared" si="9"/>
        <v>1</v>
      </c>
      <c r="J17" s="27"/>
      <c r="K17" s="27"/>
      <c r="L17" s="27">
        <v>18</v>
      </c>
      <c r="M17" s="27"/>
      <c r="N17" s="26">
        <f t="shared" si="1"/>
        <v>7.9398148148147364E-3</v>
      </c>
      <c r="O17" s="27"/>
      <c r="P17" s="27"/>
      <c r="Q17" s="107" t="s">
        <v>83</v>
      </c>
      <c r="R17" s="28">
        <v>41801</v>
      </c>
      <c r="S17" s="24">
        <v>2.7777777777777779E-3</v>
      </c>
      <c r="T17" s="149">
        <f t="shared" si="2"/>
        <v>1</v>
      </c>
      <c r="U17" s="149">
        <f t="shared" si="3"/>
        <v>1</v>
      </c>
      <c r="V17" s="149">
        <f t="shared" si="4"/>
        <v>1</v>
      </c>
      <c r="W17" s="149">
        <f t="shared" si="5"/>
        <v>1</v>
      </c>
      <c r="X17" s="149">
        <f t="shared" si="6"/>
        <v>1</v>
      </c>
      <c r="Y17" s="77" t="str">
        <f t="shared" si="7"/>
        <v>Team Cambridge0.0258333333333333</v>
      </c>
      <c r="Z17" s="77" t="str">
        <f t="shared" si="8"/>
        <v>Team Cambridge0.00793981481481474</v>
      </c>
    </row>
    <row r="18" spans="1:26" x14ac:dyDescent="0.2">
      <c r="A18" s="30">
        <v>2.7280092592592592E-2</v>
      </c>
      <c r="B18" s="30">
        <v>1.7430555555555557E-2</v>
      </c>
      <c r="C18" s="23">
        <f>IF(Y$1="CE",(VLOOKUP(A18,'CTT-tables'!$B$3:$D$3903,3,FALSE)),(IF(Y$1="HC",(VLOOKUP(A18,'CTT-tables'!$C$3:$D$3903,2,FALSE)),(VLOOKUP(B18,'CTT-tables'!$A$3:$D$3903,4,FALSE)))))</f>
        <v>1.8333333333333101E-2</v>
      </c>
      <c r="D18" s="31">
        <v>3.5671296296296298E-2</v>
      </c>
      <c r="E18" s="29">
        <v>17</v>
      </c>
      <c r="F18" s="119" t="s">
        <v>45</v>
      </c>
      <c r="G18" s="119" t="s">
        <v>23</v>
      </c>
      <c r="H18" s="96">
        <f t="shared" si="0"/>
        <v>2.5949074074074076E-2</v>
      </c>
      <c r="I18" s="110">
        <f t="shared" si="9"/>
        <v>1</v>
      </c>
      <c r="J18" s="27"/>
      <c r="K18" s="27"/>
      <c r="L18" s="27">
        <v>19</v>
      </c>
      <c r="M18" s="27"/>
      <c r="N18" s="26">
        <f t="shared" si="1"/>
        <v>7.6157407407409748E-3</v>
      </c>
      <c r="O18" s="27"/>
      <c r="P18" s="27"/>
      <c r="Q18" s="107" t="s">
        <v>83</v>
      </c>
      <c r="R18" s="28">
        <v>41801</v>
      </c>
      <c r="S18" s="24">
        <v>9.7222222222222224E-3</v>
      </c>
      <c r="T18" s="149">
        <f t="shared" si="2"/>
        <v>1</v>
      </c>
      <c r="U18" s="149">
        <f t="shared" si="3"/>
        <v>1</v>
      </c>
      <c r="V18" s="149">
        <f t="shared" si="4"/>
        <v>1</v>
      </c>
      <c r="W18" s="149">
        <f t="shared" si="5"/>
        <v>1</v>
      </c>
      <c r="X18" s="149">
        <f t="shared" si="6"/>
        <v>1</v>
      </c>
      <c r="Y18" s="77" t="str">
        <f t="shared" si="7"/>
        <v>Team Cambridge0.0259490740740741</v>
      </c>
      <c r="Z18" s="77" t="str">
        <f t="shared" si="8"/>
        <v>Team Cambridge0.00761574074074097</v>
      </c>
    </row>
    <row r="19" spans="1:26" x14ac:dyDescent="0.2">
      <c r="A19" s="30">
        <v>2.5821759259259256E-2</v>
      </c>
      <c r="B19" s="30">
        <v>1.8194444444444444E-2</v>
      </c>
      <c r="C19" s="23">
        <f>IF(Y$1="CE",(VLOOKUP(A19,'CTT-tables'!$B$3:$D$3903,3,FALSE)),(IF(Y$1="HC",(VLOOKUP(A19,'CTT-tables'!$C$3:$D$3903,2,FALSE)),(VLOOKUP(B19,'CTT-tables'!$A$3:$D$3903,4,FALSE)))))</f>
        <v>1.6979166666666799E-2</v>
      </c>
      <c r="D19" s="31">
        <v>3.4965277777777783E-2</v>
      </c>
      <c r="E19" s="29">
        <v>18</v>
      </c>
      <c r="F19" s="119" t="s">
        <v>35</v>
      </c>
      <c r="G19" s="119" t="s">
        <v>23</v>
      </c>
      <c r="H19" s="96">
        <f t="shared" si="0"/>
        <v>2.6631944444444451E-2</v>
      </c>
      <c r="I19" s="110" t="str">
        <f t="shared" si="9"/>
        <v/>
      </c>
      <c r="J19" s="27"/>
      <c r="K19" s="27"/>
      <c r="L19" s="27">
        <v>13</v>
      </c>
      <c r="M19" s="27"/>
      <c r="N19" s="26">
        <f t="shared" si="1"/>
        <v>9.6527777777776526E-3</v>
      </c>
      <c r="O19" s="27"/>
      <c r="P19" s="27"/>
      <c r="Q19" s="107" t="s">
        <v>83</v>
      </c>
      <c r="R19" s="28">
        <v>41801</v>
      </c>
      <c r="S19" s="24">
        <v>8.3333333333333332E-3</v>
      </c>
      <c r="T19" s="149">
        <f t="shared" si="2"/>
        <v>1</v>
      </c>
      <c r="U19" s="149">
        <f t="shared" si="3"/>
        <v>1</v>
      </c>
      <c r="V19" s="149">
        <f t="shared" si="4"/>
        <v>1</v>
      </c>
      <c r="W19" s="149">
        <f t="shared" si="5"/>
        <v>1</v>
      </c>
      <c r="X19" s="149">
        <f t="shared" si="6"/>
        <v>1</v>
      </c>
      <c r="Y19" s="77" t="str">
        <f t="shared" si="7"/>
        <v>Team Cambridge0.0266319444444445</v>
      </c>
      <c r="Z19" s="77" t="str">
        <f t="shared" si="8"/>
        <v>Team Cambridge0.00965277777777765</v>
      </c>
    </row>
    <row r="20" spans="1:26" x14ac:dyDescent="0.2">
      <c r="D20" s="31">
        <v>0</v>
      </c>
      <c r="E20" s="29">
        <v>19</v>
      </c>
      <c r="H20" s="96">
        <f t="shared" si="0"/>
        <v>0</v>
      </c>
      <c r="I20" s="110" t="str">
        <f>IF((OR(D20=0,H20=0)),"",(IF(H20&lt;=B20,1,"")))</f>
        <v/>
      </c>
      <c r="J20" s="27"/>
      <c r="K20" s="27"/>
      <c r="L20" s="27"/>
      <c r="M20" s="27"/>
      <c r="N20" s="26">
        <f t="shared" si="1"/>
        <v>0</v>
      </c>
      <c r="O20" s="27"/>
      <c r="P20" s="27"/>
      <c r="Q20" s="107" t="s">
        <v>83</v>
      </c>
      <c r="R20" s="28">
        <v>41801</v>
      </c>
      <c r="S20" s="24">
        <v>3.472222222222222E-3</v>
      </c>
      <c r="T20" s="149">
        <f t="shared" si="2"/>
        <v>1</v>
      </c>
      <c r="U20" s="149">
        <f t="shared" si="3"/>
        <v>1</v>
      </c>
      <c r="V20" s="149">
        <f t="shared" si="4"/>
        <v>1</v>
      </c>
      <c r="W20" s="149">
        <f t="shared" si="5"/>
        <v>1</v>
      </c>
      <c r="X20" s="149">
        <f t="shared" si="6"/>
        <v>1</v>
      </c>
      <c r="Y20" s="77" t="str">
        <f t="shared" si="7"/>
        <v>0</v>
      </c>
      <c r="Z20" s="77" t="str">
        <f t="shared" si="8"/>
        <v>0</v>
      </c>
    </row>
    <row r="21" spans="1:26" x14ac:dyDescent="0.2">
      <c r="A21" s="101"/>
      <c r="B21" s="101"/>
      <c r="C21" s="23"/>
      <c r="F21" s="119"/>
      <c r="G21" s="119"/>
      <c r="H21" s="96">
        <f t="shared" ref="H21:H41" si="10">IF(D21=0,0,(D21-S21))</f>
        <v>0</v>
      </c>
      <c r="I21" s="110" t="str">
        <f t="shared" ref="I21:I41" si="11">IF((OR(D21=0,H21=0)),"",(IF(H21&lt;=B21,1,"")))</f>
        <v/>
      </c>
      <c r="J21" s="27"/>
      <c r="K21" s="27"/>
      <c r="L21" s="27"/>
      <c r="M21" s="27"/>
      <c r="N21" s="26">
        <f>IF(C21=0,0,(H21-C21))</f>
        <v>0</v>
      </c>
      <c r="O21" s="27"/>
      <c r="S21" s="24">
        <v>1.38888888888888E-2</v>
      </c>
      <c r="T21" s="149">
        <f t="shared" ref="T21:T41" si="12">IF(D21=0,1,(COUNTIF(H:H,H21)))</f>
        <v>1</v>
      </c>
      <c r="U21" s="149">
        <f t="shared" ref="U21:U41" si="13">IF((AND(D21&gt;0,$Y$1="TR")),(COUNTIF(Y:Y,Y21)),1)</f>
        <v>1</v>
      </c>
      <c r="V21" s="149">
        <f t="shared" ref="V21:V41" si="14">IF((AND(D21&gt;0,C21&gt;0,$Y$1="TR")),(COUNTIF(Z:Z,Z21)),1)</f>
        <v>1</v>
      </c>
      <c r="W21" s="149">
        <f t="shared" ref="W21:W41" si="15">IF((AND(D21&gt;0,C21&gt;0,$Y$1="CE")),(COUNTIF(Z:Z,Z21)),1)</f>
        <v>1</v>
      </c>
      <c r="X21" s="149">
        <f t="shared" ref="X21:X41" si="16">IF((AND(D21&gt;0,C21&gt;0,(OR($Y$1="CE",$Y$1="TR")))),(COUNTIF(Z:Z,Z21)),1)</f>
        <v>1</v>
      </c>
      <c r="Y21" s="77" t="str">
        <f t="shared" ref="Y21:Y41" si="17">CONCATENATE(G21,H21)</f>
        <v>0</v>
      </c>
      <c r="Z21" s="77" t="str">
        <f t="shared" ref="Z21:Z40" si="18">CONCATENATE(G21,N21)</f>
        <v>0</v>
      </c>
    </row>
    <row r="22" spans="1:26" x14ac:dyDescent="0.2">
      <c r="H22" s="96">
        <f t="shared" si="10"/>
        <v>0</v>
      </c>
      <c r="I22" s="110" t="str">
        <f t="shared" si="11"/>
        <v/>
      </c>
      <c r="J22" s="27"/>
      <c r="K22" s="27"/>
      <c r="L22" s="27"/>
      <c r="M22" s="27"/>
      <c r="N22" s="26">
        <f>IF(C22=0,0,(H22-C22))</f>
        <v>0</v>
      </c>
      <c r="O22" s="27"/>
      <c r="S22" s="24">
        <v>1.4583333333333301E-2</v>
      </c>
      <c r="T22" s="149">
        <f t="shared" si="12"/>
        <v>1</v>
      </c>
      <c r="U22" s="149">
        <f t="shared" si="13"/>
        <v>1</v>
      </c>
      <c r="V22" s="149">
        <f t="shared" si="14"/>
        <v>1</v>
      </c>
      <c r="W22" s="149">
        <f t="shared" si="15"/>
        <v>1</v>
      </c>
      <c r="X22" s="149">
        <f t="shared" si="16"/>
        <v>1</v>
      </c>
      <c r="Y22" s="77" t="str">
        <f t="shared" si="17"/>
        <v>0</v>
      </c>
      <c r="Z22" s="77" t="str">
        <f t="shared" si="18"/>
        <v>0</v>
      </c>
    </row>
    <row r="23" spans="1:26" x14ac:dyDescent="0.2">
      <c r="A23" s="30"/>
      <c r="B23" s="30"/>
      <c r="C23" s="23"/>
      <c r="H23" s="96">
        <f t="shared" si="10"/>
        <v>0</v>
      </c>
      <c r="I23" s="110" t="str">
        <f t="shared" si="11"/>
        <v/>
      </c>
      <c r="J23" s="27"/>
      <c r="K23" s="27"/>
      <c r="L23" s="27"/>
      <c r="M23" s="27"/>
      <c r="N23" s="26">
        <f>IF(C23=0,0,(H23-C23))</f>
        <v>0</v>
      </c>
      <c r="O23" s="27"/>
      <c r="S23" s="24">
        <v>1.5277777777777699E-2</v>
      </c>
      <c r="T23" s="149">
        <f t="shared" si="12"/>
        <v>1</v>
      </c>
      <c r="U23" s="149">
        <f t="shared" si="13"/>
        <v>1</v>
      </c>
      <c r="V23" s="149">
        <f t="shared" si="14"/>
        <v>1</v>
      </c>
      <c r="W23" s="149">
        <f t="shared" si="15"/>
        <v>1</v>
      </c>
      <c r="X23" s="149">
        <f t="shared" si="16"/>
        <v>1</v>
      </c>
      <c r="Y23" s="77" t="str">
        <f t="shared" si="17"/>
        <v>0</v>
      </c>
      <c r="Z23" s="77" t="str">
        <f t="shared" si="18"/>
        <v>0</v>
      </c>
    </row>
    <row r="24" spans="1:26" x14ac:dyDescent="0.2">
      <c r="H24" s="96">
        <f t="shared" si="10"/>
        <v>0</v>
      </c>
      <c r="I24" s="110" t="str">
        <f t="shared" si="11"/>
        <v/>
      </c>
      <c r="J24" s="27"/>
      <c r="K24" s="27"/>
      <c r="L24" s="27"/>
      <c r="M24" s="27"/>
      <c r="N24" s="26">
        <f t="shared" ref="N24:N40" si="19">IF(C24=0,0,(H24-C24))</f>
        <v>0</v>
      </c>
      <c r="O24" s="27"/>
      <c r="S24" s="24">
        <v>1.59722222222222E-2</v>
      </c>
      <c r="T24" s="149">
        <f t="shared" si="12"/>
        <v>1</v>
      </c>
      <c r="U24" s="149">
        <f t="shared" si="13"/>
        <v>1</v>
      </c>
      <c r="V24" s="149">
        <f t="shared" si="14"/>
        <v>1</v>
      </c>
      <c r="W24" s="149">
        <f t="shared" si="15"/>
        <v>1</v>
      </c>
      <c r="X24" s="149">
        <f t="shared" si="16"/>
        <v>1</v>
      </c>
      <c r="Y24" s="77" t="str">
        <f t="shared" si="17"/>
        <v>0</v>
      </c>
      <c r="Z24" s="77" t="str">
        <f t="shared" si="18"/>
        <v>0</v>
      </c>
    </row>
    <row r="25" spans="1:26" x14ac:dyDescent="0.2">
      <c r="H25" s="96">
        <f t="shared" si="10"/>
        <v>0</v>
      </c>
      <c r="I25" s="110" t="str">
        <f t="shared" si="11"/>
        <v/>
      </c>
      <c r="J25" s="27"/>
      <c r="K25" s="27"/>
      <c r="L25" s="27"/>
      <c r="M25" s="27"/>
      <c r="N25" s="26">
        <f t="shared" si="19"/>
        <v>0</v>
      </c>
      <c r="O25" s="27"/>
      <c r="S25" s="24">
        <v>1.6666666666666601E-2</v>
      </c>
      <c r="T25" s="149">
        <f t="shared" si="12"/>
        <v>1</v>
      </c>
      <c r="U25" s="149">
        <f t="shared" si="13"/>
        <v>1</v>
      </c>
      <c r="V25" s="149">
        <f t="shared" si="14"/>
        <v>1</v>
      </c>
      <c r="W25" s="149">
        <f t="shared" si="15"/>
        <v>1</v>
      </c>
      <c r="X25" s="149">
        <f t="shared" si="16"/>
        <v>1</v>
      </c>
      <c r="Y25" s="77" t="str">
        <f t="shared" si="17"/>
        <v>0</v>
      </c>
      <c r="Z25" s="77" t="str">
        <f t="shared" si="18"/>
        <v>0</v>
      </c>
    </row>
    <row r="26" spans="1:26" x14ac:dyDescent="0.2">
      <c r="A26" s="101"/>
      <c r="B26" s="101"/>
      <c r="C26" s="30"/>
      <c r="D26" s="99"/>
      <c r="F26" s="108"/>
      <c r="H26" s="96">
        <f t="shared" si="10"/>
        <v>0</v>
      </c>
      <c r="I26" s="110" t="str">
        <f t="shared" si="11"/>
        <v/>
      </c>
      <c r="J26" s="27"/>
      <c r="K26" s="27"/>
      <c r="L26" s="27"/>
      <c r="M26" s="27"/>
      <c r="N26" s="26">
        <f t="shared" si="19"/>
        <v>0</v>
      </c>
      <c r="O26" s="27"/>
      <c r="S26" s="24">
        <v>1.7361111111111101E-2</v>
      </c>
      <c r="T26" s="149">
        <f t="shared" si="12"/>
        <v>1</v>
      </c>
      <c r="U26" s="149">
        <f t="shared" si="13"/>
        <v>1</v>
      </c>
      <c r="V26" s="149">
        <f t="shared" si="14"/>
        <v>1</v>
      </c>
      <c r="W26" s="149">
        <f t="shared" si="15"/>
        <v>1</v>
      </c>
      <c r="X26" s="149">
        <f t="shared" si="16"/>
        <v>1</v>
      </c>
      <c r="Y26" s="77" t="str">
        <f t="shared" si="17"/>
        <v>0</v>
      </c>
      <c r="Z26" s="77" t="str">
        <f t="shared" si="18"/>
        <v>0</v>
      </c>
    </row>
    <row r="27" spans="1:26" x14ac:dyDescent="0.2">
      <c r="F27" s="108"/>
      <c r="G27" s="108"/>
      <c r="H27" s="96">
        <f t="shared" si="10"/>
        <v>0</v>
      </c>
      <c r="I27" s="110" t="str">
        <f t="shared" si="11"/>
        <v/>
      </c>
      <c r="J27" s="27"/>
      <c r="K27" s="27"/>
      <c r="L27" s="27"/>
      <c r="M27" s="27"/>
      <c r="N27" s="26">
        <f t="shared" si="19"/>
        <v>0</v>
      </c>
      <c r="O27" s="27"/>
      <c r="S27" s="24">
        <v>1.8055555555555498E-2</v>
      </c>
      <c r="T27" s="149">
        <f t="shared" si="12"/>
        <v>1</v>
      </c>
      <c r="U27" s="149">
        <f t="shared" si="13"/>
        <v>1</v>
      </c>
      <c r="V27" s="149">
        <f t="shared" si="14"/>
        <v>1</v>
      </c>
      <c r="W27" s="149">
        <f t="shared" si="15"/>
        <v>1</v>
      </c>
      <c r="X27" s="149">
        <f t="shared" si="16"/>
        <v>1</v>
      </c>
      <c r="Y27" s="77" t="str">
        <f t="shared" si="17"/>
        <v>0</v>
      </c>
      <c r="Z27" s="77" t="str">
        <f t="shared" si="18"/>
        <v>0</v>
      </c>
    </row>
    <row r="28" spans="1:26" x14ac:dyDescent="0.2">
      <c r="A28" s="30"/>
      <c r="B28" s="30"/>
      <c r="C28" s="30"/>
      <c r="H28" s="96">
        <f t="shared" si="10"/>
        <v>0</v>
      </c>
      <c r="I28" s="110" t="str">
        <f t="shared" si="11"/>
        <v/>
      </c>
      <c r="J28" s="27"/>
      <c r="K28" s="27"/>
      <c r="L28" s="27"/>
      <c r="M28" s="27"/>
      <c r="N28" s="26">
        <f t="shared" si="19"/>
        <v>0</v>
      </c>
      <c r="O28" s="27"/>
      <c r="S28" s="24">
        <v>1.8749999999999999E-2</v>
      </c>
      <c r="T28" s="149">
        <f t="shared" si="12"/>
        <v>1</v>
      </c>
      <c r="U28" s="149">
        <f t="shared" si="13"/>
        <v>1</v>
      </c>
      <c r="V28" s="149">
        <f t="shared" si="14"/>
        <v>1</v>
      </c>
      <c r="W28" s="149">
        <f t="shared" si="15"/>
        <v>1</v>
      </c>
      <c r="X28" s="149">
        <f t="shared" si="16"/>
        <v>1</v>
      </c>
      <c r="Y28" s="77" t="str">
        <f t="shared" si="17"/>
        <v>0</v>
      </c>
      <c r="Z28" s="77" t="str">
        <f t="shared" si="18"/>
        <v>0</v>
      </c>
    </row>
    <row r="29" spans="1:26" x14ac:dyDescent="0.2">
      <c r="A29" s="30"/>
      <c r="B29" s="30"/>
      <c r="C29" s="30"/>
      <c r="G29" s="148"/>
      <c r="H29" s="96">
        <f t="shared" si="10"/>
        <v>0</v>
      </c>
      <c r="I29" s="110" t="str">
        <f t="shared" si="11"/>
        <v/>
      </c>
      <c r="J29" s="27"/>
      <c r="K29" s="27"/>
      <c r="L29" s="27"/>
      <c r="M29" s="27"/>
      <c r="N29" s="26">
        <f t="shared" si="19"/>
        <v>0</v>
      </c>
      <c r="O29" s="27"/>
      <c r="S29" s="24">
        <v>1.94444444444444E-2</v>
      </c>
      <c r="T29" s="149">
        <f t="shared" si="12"/>
        <v>1</v>
      </c>
      <c r="U29" s="149">
        <f t="shared" si="13"/>
        <v>1</v>
      </c>
      <c r="V29" s="149">
        <f t="shared" si="14"/>
        <v>1</v>
      </c>
      <c r="W29" s="149">
        <f t="shared" si="15"/>
        <v>1</v>
      </c>
      <c r="X29" s="149">
        <f t="shared" si="16"/>
        <v>1</v>
      </c>
      <c r="Y29" s="77" t="str">
        <f t="shared" si="17"/>
        <v>0</v>
      </c>
      <c r="Z29" s="77" t="str">
        <f t="shared" si="18"/>
        <v>0</v>
      </c>
    </row>
    <row r="30" spans="1:26" x14ac:dyDescent="0.2">
      <c r="H30" s="96">
        <f t="shared" si="10"/>
        <v>0</v>
      </c>
      <c r="I30" s="110" t="str">
        <f t="shared" si="11"/>
        <v/>
      </c>
      <c r="J30" s="27"/>
      <c r="K30" s="27"/>
      <c r="L30" s="27"/>
      <c r="M30" s="27"/>
      <c r="N30" s="26">
        <f t="shared" si="19"/>
        <v>0</v>
      </c>
      <c r="O30" s="27"/>
      <c r="S30" s="24">
        <v>2.01388888888888E-2</v>
      </c>
      <c r="T30" s="149">
        <f t="shared" si="12"/>
        <v>1</v>
      </c>
      <c r="U30" s="149">
        <f t="shared" si="13"/>
        <v>1</v>
      </c>
      <c r="V30" s="149">
        <f t="shared" si="14"/>
        <v>1</v>
      </c>
      <c r="W30" s="149">
        <f t="shared" si="15"/>
        <v>1</v>
      </c>
      <c r="X30" s="149">
        <f t="shared" si="16"/>
        <v>1</v>
      </c>
      <c r="Y30" s="77" t="str">
        <f t="shared" si="17"/>
        <v>0</v>
      </c>
      <c r="Z30" s="77" t="str">
        <f t="shared" si="18"/>
        <v>0</v>
      </c>
    </row>
    <row r="31" spans="1:26" x14ac:dyDescent="0.2">
      <c r="A31" s="30"/>
      <c r="B31" s="30"/>
      <c r="C31" s="30"/>
      <c r="F31" s="147"/>
      <c r="H31" s="96">
        <f t="shared" si="10"/>
        <v>0</v>
      </c>
      <c r="I31" s="110" t="str">
        <f t="shared" si="11"/>
        <v/>
      </c>
      <c r="J31" s="27"/>
      <c r="K31" s="27"/>
      <c r="L31" s="27"/>
      <c r="M31" s="27"/>
      <c r="N31" s="26">
        <f t="shared" si="19"/>
        <v>0</v>
      </c>
      <c r="O31" s="27"/>
      <c r="S31" s="24">
        <v>2.0833333333333301E-2</v>
      </c>
      <c r="T31" s="149">
        <f t="shared" si="12"/>
        <v>1</v>
      </c>
      <c r="U31" s="149">
        <f t="shared" si="13"/>
        <v>1</v>
      </c>
      <c r="V31" s="149">
        <f t="shared" si="14"/>
        <v>1</v>
      </c>
      <c r="W31" s="149">
        <f t="shared" si="15"/>
        <v>1</v>
      </c>
      <c r="X31" s="149">
        <f t="shared" si="16"/>
        <v>1</v>
      </c>
      <c r="Y31" s="77" t="str">
        <f t="shared" si="17"/>
        <v>0</v>
      </c>
      <c r="Z31" s="77" t="str">
        <f t="shared" si="18"/>
        <v>0</v>
      </c>
    </row>
    <row r="32" spans="1:26" x14ac:dyDescent="0.2">
      <c r="A32" s="30"/>
      <c r="B32" s="30"/>
      <c r="C32" s="30"/>
      <c r="D32" s="99"/>
      <c r="F32" s="108"/>
      <c r="G32" s="108"/>
      <c r="H32" s="96">
        <f t="shared" si="10"/>
        <v>0</v>
      </c>
      <c r="I32" s="110" t="str">
        <f t="shared" si="11"/>
        <v/>
      </c>
      <c r="J32" s="27"/>
      <c r="K32" s="27"/>
      <c r="L32" s="27"/>
      <c r="M32" s="27"/>
      <c r="N32" s="26">
        <f t="shared" si="19"/>
        <v>0</v>
      </c>
      <c r="O32" s="27"/>
      <c r="S32" s="24">
        <v>2.1527777777777701E-2</v>
      </c>
      <c r="T32" s="149">
        <f t="shared" si="12"/>
        <v>1</v>
      </c>
      <c r="U32" s="149">
        <f t="shared" si="13"/>
        <v>1</v>
      </c>
      <c r="V32" s="149">
        <f t="shared" si="14"/>
        <v>1</v>
      </c>
      <c r="W32" s="149">
        <f t="shared" si="15"/>
        <v>1</v>
      </c>
      <c r="X32" s="149">
        <f t="shared" si="16"/>
        <v>1</v>
      </c>
      <c r="Y32" s="77" t="str">
        <f t="shared" si="17"/>
        <v>0</v>
      </c>
      <c r="Z32" s="77" t="str">
        <f t="shared" si="18"/>
        <v>0</v>
      </c>
    </row>
    <row r="33" spans="1:26" x14ac:dyDescent="0.2">
      <c r="A33" s="30"/>
      <c r="B33" s="30"/>
      <c r="C33" s="30"/>
      <c r="F33" s="108"/>
      <c r="G33" s="108"/>
      <c r="H33" s="96">
        <f t="shared" si="10"/>
        <v>0</v>
      </c>
      <c r="I33" s="110" t="str">
        <f t="shared" si="11"/>
        <v/>
      </c>
      <c r="J33" s="27"/>
      <c r="K33" s="27"/>
      <c r="L33" s="27"/>
      <c r="M33" s="27"/>
      <c r="N33" s="26">
        <f t="shared" si="19"/>
        <v>0</v>
      </c>
      <c r="O33" s="27"/>
      <c r="S33" s="24">
        <v>2.2222222222222199E-2</v>
      </c>
      <c r="T33" s="149">
        <f t="shared" si="12"/>
        <v>1</v>
      </c>
      <c r="U33" s="149">
        <f t="shared" si="13"/>
        <v>1</v>
      </c>
      <c r="V33" s="149">
        <f t="shared" si="14"/>
        <v>1</v>
      </c>
      <c r="W33" s="149">
        <f t="shared" si="15"/>
        <v>1</v>
      </c>
      <c r="X33" s="149">
        <f t="shared" si="16"/>
        <v>1</v>
      </c>
      <c r="Y33" s="77" t="str">
        <f t="shared" si="17"/>
        <v>0</v>
      </c>
      <c r="Z33" s="77" t="str">
        <f t="shared" si="18"/>
        <v>0</v>
      </c>
    </row>
    <row r="34" spans="1:26" x14ac:dyDescent="0.2">
      <c r="A34" s="30"/>
      <c r="B34" s="30"/>
      <c r="C34" s="23"/>
      <c r="F34" s="120"/>
      <c r="G34" s="119"/>
      <c r="H34" s="96">
        <f t="shared" si="10"/>
        <v>0</v>
      </c>
      <c r="I34" s="110" t="str">
        <f t="shared" si="11"/>
        <v/>
      </c>
      <c r="J34" s="27"/>
      <c r="K34" s="27"/>
      <c r="L34" s="27"/>
      <c r="M34" s="27"/>
      <c r="N34" s="26">
        <f t="shared" si="19"/>
        <v>0</v>
      </c>
      <c r="O34" s="27"/>
      <c r="S34" s="24">
        <v>2.2916666666666599E-2</v>
      </c>
      <c r="T34" s="149">
        <f t="shared" si="12"/>
        <v>1</v>
      </c>
      <c r="U34" s="149">
        <f t="shared" si="13"/>
        <v>1</v>
      </c>
      <c r="V34" s="149">
        <f t="shared" si="14"/>
        <v>1</v>
      </c>
      <c r="W34" s="149">
        <f t="shared" si="15"/>
        <v>1</v>
      </c>
      <c r="X34" s="149">
        <f t="shared" si="16"/>
        <v>1</v>
      </c>
      <c r="Y34" s="77" t="str">
        <f t="shared" si="17"/>
        <v>0</v>
      </c>
      <c r="Z34" s="77" t="str">
        <f t="shared" si="18"/>
        <v>0</v>
      </c>
    </row>
    <row r="35" spans="1:26" x14ac:dyDescent="0.2">
      <c r="A35" s="30"/>
      <c r="B35" s="30"/>
      <c r="C35" s="30"/>
      <c r="H35" s="96">
        <f t="shared" si="10"/>
        <v>0</v>
      </c>
      <c r="I35" s="110" t="str">
        <f t="shared" si="11"/>
        <v/>
      </c>
      <c r="J35" s="27"/>
      <c r="K35" s="27"/>
      <c r="L35" s="27"/>
      <c r="M35" s="27"/>
      <c r="N35" s="26">
        <f t="shared" si="19"/>
        <v>0</v>
      </c>
      <c r="O35" s="27"/>
      <c r="S35" s="24">
        <v>2.36111111111111E-2</v>
      </c>
      <c r="T35" s="149">
        <f t="shared" si="12"/>
        <v>1</v>
      </c>
      <c r="U35" s="149">
        <f t="shared" si="13"/>
        <v>1</v>
      </c>
      <c r="V35" s="149">
        <f t="shared" si="14"/>
        <v>1</v>
      </c>
      <c r="W35" s="149">
        <f t="shared" si="15"/>
        <v>1</v>
      </c>
      <c r="X35" s="149">
        <f t="shared" si="16"/>
        <v>1</v>
      </c>
      <c r="Y35" s="77" t="str">
        <f t="shared" si="17"/>
        <v>0</v>
      </c>
      <c r="Z35" s="77" t="str">
        <f t="shared" si="18"/>
        <v>0</v>
      </c>
    </row>
    <row r="36" spans="1:26" x14ac:dyDescent="0.2">
      <c r="A36" s="30"/>
      <c r="B36" s="30"/>
      <c r="C36" s="23"/>
      <c r="F36" s="119"/>
      <c r="G36" s="119"/>
      <c r="H36" s="96">
        <f t="shared" si="10"/>
        <v>0</v>
      </c>
      <c r="I36" s="110" t="str">
        <f t="shared" si="11"/>
        <v/>
      </c>
      <c r="J36" s="27"/>
      <c r="K36" s="27"/>
      <c r="L36" s="27"/>
      <c r="M36" s="27"/>
      <c r="N36" s="26">
        <f t="shared" si="19"/>
        <v>0</v>
      </c>
      <c r="O36" s="27"/>
      <c r="S36" s="24">
        <v>2.43055555555555E-2</v>
      </c>
      <c r="T36" s="149">
        <f t="shared" si="12"/>
        <v>1</v>
      </c>
      <c r="U36" s="149">
        <f t="shared" si="13"/>
        <v>1</v>
      </c>
      <c r="V36" s="149">
        <f t="shared" si="14"/>
        <v>1</v>
      </c>
      <c r="W36" s="149">
        <f t="shared" si="15"/>
        <v>1</v>
      </c>
      <c r="X36" s="149">
        <f t="shared" si="16"/>
        <v>1</v>
      </c>
      <c r="Y36" s="77" t="str">
        <f t="shared" si="17"/>
        <v>0</v>
      </c>
      <c r="Z36" s="77" t="str">
        <f t="shared" si="18"/>
        <v>0</v>
      </c>
    </row>
    <row r="37" spans="1:26" x14ac:dyDescent="0.2">
      <c r="A37" s="30"/>
      <c r="B37" s="30"/>
      <c r="C37" s="30"/>
      <c r="F37" s="108"/>
      <c r="G37" s="108"/>
      <c r="H37" s="96">
        <f t="shared" si="10"/>
        <v>0</v>
      </c>
      <c r="I37" s="110" t="str">
        <f t="shared" si="11"/>
        <v/>
      </c>
      <c r="J37" s="27"/>
      <c r="K37" s="27"/>
      <c r="L37" s="27"/>
      <c r="M37" s="27"/>
      <c r="N37" s="26">
        <f t="shared" si="19"/>
        <v>0</v>
      </c>
      <c r="O37" s="27"/>
      <c r="S37" s="24">
        <v>2.5000000000000001E-2</v>
      </c>
      <c r="T37" s="149">
        <f t="shared" si="12"/>
        <v>1</v>
      </c>
      <c r="U37" s="149">
        <f t="shared" si="13"/>
        <v>1</v>
      </c>
      <c r="V37" s="149">
        <f t="shared" si="14"/>
        <v>1</v>
      </c>
      <c r="W37" s="149">
        <f t="shared" si="15"/>
        <v>1</v>
      </c>
      <c r="X37" s="149">
        <f t="shared" si="16"/>
        <v>1</v>
      </c>
      <c r="Y37" s="77" t="str">
        <f t="shared" si="17"/>
        <v>0</v>
      </c>
      <c r="Z37" s="77" t="str">
        <f t="shared" si="18"/>
        <v>0</v>
      </c>
    </row>
    <row r="38" spans="1:26" x14ac:dyDescent="0.2">
      <c r="A38" s="30"/>
      <c r="B38" s="30"/>
      <c r="C38" s="30"/>
      <c r="H38" s="96">
        <f t="shared" si="10"/>
        <v>0</v>
      </c>
      <c r="I38" s="110" t="str">
        <f t="shared" si="11"/>
        <v/>
      </c>
      <c r="J38" s="27"/>
      <c r="K38" s="27"/>
      <c r="L38" s="27"/>
      <c r="M38" s="27"/>
      <c r="N38" s="26">
        <f t="shared" si="19"/>
        <v>0</v>
      </c>
      <c r="O38" s="27"/>
      <c r="S38" s="24">
        <v>2.5694444444444402E-2</v>
      </c>
      <c r="T38" s="149">
        <f t="shared" si="12"/>
        <v>1</v>
      </c>
      <c r="U38" s="149">
        <f t="shared" si="13"/>
        <v>1</v>
      </c>
      <c r="V38" s="149">
        <f t="shared" si="14"/>
        <v>1</v>
      </c>
      <c r="W38" s="149">
        <f t="shared" si="15"/>
        <v>1</v>
      </c>
      <c r="X38" s="149">
        <f t="shared" si="16"/>
        <v>1</v>
      </c>
      <c r="Y38" s="77" t="str">
        <f t="shared" si="17"/>
        <v>0</v>
      </c>
      <c r="Z38" s="77" t="str">
        <f t="shared" si="18"/>
        <v>0</v>
      </c>
    </row>
    <row r="39" spans="1:26" x14ac:dyDescent="0.2">
      <c r="H39" s="96">
        <f t="shared" si="10"/>
        <v>0</v>
      </c>
      <c r="I39" s="110" t="str">
        <f t="shared" si="11"/>
        <v/>
      </c>
      <c r="J39" s="27"/>
      <c r="K39" s="27"/>
      <c r="L39" s="27"/>
      <c r="M39" s="27"/>
      <c r="N39" s="26">
        <f t="shared" si="19"/>
        <v>0</v>
      </c>
      <c r="O39" s="27"/>
      <c r="S39" s="24">
        <v>2.6388888888888799E-2</v>
      </c>
      <c r="T39" s="149">
        <f t="shared" si="12"/>
        <v>1</v>
      </c>
      <c r="U39" s="149">
        <f t="shared" si="13"/>
        <v>1</v>
      </c>
      <c r="V39" s="149">
        <f t="shared" si="14"/>
        <v>1</v>
      </c>
      <c r="W39" s="149">
        <f t="shared" si="15"/>
        <v>1</v>
      </c>
      <c r="X39" s="149">
        <f t="shared" si="16"/>
        <v>1</v>
      </c>
      <c r="Y39" s="77" t="str">
        <f t="shared" si="17"/>
        <v>0</v>
      </c>
      <c r="Z39" s="77" t="str">
        <f t="shared" si="18"/>
        <v>0</v>
      </c>
    </row>
    <row r="40" spans="1:26" x14ac:dyDescent="0.2">
      <c r="H40" s="96">
        <f t="shared" si="10"/>
        <v>0</v>
      </c>
      <c r="I40" s="110" t="str">
        <f t="shared" si="11"/>
        <v/>
      </c>
      <c r="J40" s="27"/>
      <c r="K40" s="27"/>
      <c r="L40" s="27"/>
      <c r="M40" s="27"/>
      <c r="N40" s="26">
        <f t="shared" si="19"/>
        <v>0</v>
      </c>
      <c r="O40" s="27"/>
      <c r="S40" s="24">
        <v>2.70833333333333E-2</v>
      </c>
      <c r="T40" s="149">
        <f t="shared" si="12"/>
        <v>1</v>
      </c>
      <c r="U40" s="149">
        <f t="shared" si="13"/>
        <v>1</v>
      </c>
      <c r="V40" s="149">
        <f t="shared" si="14"/>
        <v>1</v>
      </c>
      <c r="W40" s="149">
        <f t="shared" si="15"/>
        <v>1</v>
      </c>
      <c r="X40" s="149">
        <f t="shared" si="16"/>
        <v>1</v>
      </c>
      <c r="Y40" s="77" t="str">
        <f t="shared" si="17"/>
        <v>0</v>
      </c>
      <c r="Z40" s="77" t="str">
        <f t="shared" si="18"/>
        <v>0</v>
      </c>
    </row>
    <row r="41" spans="1:26" x14ac:dyDescent="0.2">
      <c r="A41" s="30"/>
      <c r="B41" s="30"/>
      <c r="C41" s="23"/>
      <c r="F41" s="120"/>
      <c r="G41" s="119"/>
      <c r="H41" s="96">
        <f t="shared" si="10"/>
        <v>0</v>
      </c>
      <c r="I41" s="110" t="str">
        <f t="shared" si="11"/>
        <v/>
      </c>
      <c r="J41" s="74"/>
      <c r="K41" s="74"/>
      <c r="L41" s="74"/>
      <c r="M41" s="74"/>
      <c r="N41" s="26">
        <f>IF(C41=0,0,(H41-C41))</f>
        <v>0</v>
      </c>
      <c r="O41" s="74"/>
      <c r="P41" s="127"/>
      <c r="Q41" s="51"/>
      <c r="R41" s="129"/>
      <c r="S41" s="75">
        <v>2.77777777777777E-2</v>
      </c>
      <c r="T41" s="149">
        <f t="shared" si="12"/>
        <v>1</v>
      </c>
      <c r="U41" s="149">
        <f t="shared" si="13"/>
        <v>1</v>
      </c>
      <c r="V41" s="149">
        <f t="shared" si="14"/>
        <v>1</v>
      </c>
      <c r="W41" s="149">
        <f t="shared" si="15"/>
        <v>1</v>
      </c>
      <c r="X41" s="149">
        <f t="shared" si="16"/>
        <v>1</v>
      </c>
      <c r="Y41" s="77" t="str">
        <f t="shared" si="17"/>
        <v>0</v>
      </c>
      <c r="Z41" s="78" t="str">
        <f>CONCATENATE(G41,N41)</f>
        <v>0</v>
      </c>
    </row>
    <row r="44" spans="1:26" x14ac:dyDescent="0.2">
      <c r="A44" s="30"/>
      <c r="B44" s="30"/>
      <c r="C44" s="30"/>
      <c r="F44" s="148"/>
      <c r="G44" s="148"/>
    </row>
    <row r="46" spans="1:26" x14ac:dyDescent="0.2">
      <c r="A46" s="30"/>
      <c r="B46" s="30"/>
      <c r="C46" s="30"/>
      <c r="F46" s="108"/>
      <c r="G46" s="108"/>
    </row>
    <row r="49" spans="1:7" x14ac:dyDescent="0.2">
      <c r="A49" s="101"/>
      <c r="B49" s="101"/>
      <c r="C49" s="23"/>
      <c r="D49" s="99"/>
      <c r="F49"/>
      <c r="G49"/>
    </row>
    <row r="50" spans="1:7" x14ac:dyDescent="0.2">
      <c r="A50" s="30"/>
      <c r="B50" s="30"/>
      <c r="C50" s="30"/>
    </row>
    <row r="51" spans="1:7" x14ac:dyDescent="0.2">
      <c r="A51" s="30"/>
      <c r="B51" s="30"/>
      <c r="C51" s="23"/>
      <c r="F51" s="119"/>
      <c r="G51" s="119"/>
    </row>
    <row r="52" spans="1:7" x14ac:dyDescent="0.2">
      <c r="A52" s="30"/>
      <c r="B52" s="30"/>
      <c r="C52" s="30"/>
      <c r="G52" s="108"/>
    </row>
    <row r="54" spans="1:7" x14ac:dyDescent="0.2">
      <c r="A54" s="30"/>
      <c r="B54" s="30"/>
      <c r="C54" s="30"/>
    </row>
    <row r="55" spans="1:7" x14ac:dyDescent="0.2">
      <c r="A55" s="30"/>
      <c r="B55" s="30"/>
      <c r="C55" s="30"/>
    </row>
    <row r="56" spans="1:7" x14ac:dyDescent="0.2">
      <c r="A56" s="30"/>
      <c r="B56" s="30"/>
      <c r="C56" s="30"/>
    </row>
    <row r="57" spans="1:7" x14ac:dyDescent="0.2">
      <c r="A57" s="30"/>
      <c r="B57" s="30"/>
      <c r="C57" s="30"/>
      <c r="G57" s="147"/>
    </row>
    <row r="58" spans="1:7" x14ac:dyDescent="0.2">
      <c r="A58" s="30"/>
      <c r="B58" s="30"/>
      <c r="C58" s="23"/>
      <c r="G58" s="147"/>
    </row>
    <row r="61" spans="1:7" x14ac:dyDescent="0.2">
      <c r="A61" s="30"/>
      <c r="B61" s="30"/>
      <c r="C61" s="30"/>
    </row>
    <row r="62" spans="1:7" x14ac:dyDescent="0.2">
      <c r="A62" s="30"/>
      <c r="B62" s="30"/>
      <c r="C62" s="30"/>
      <c r="F62" s="148"/>
      <c r="G62" s="148"/>
    </row>
    <row r="63" spans="1:7" x14ac:dyDescent="0.2">
      <c r="A63" s="30"/>
      <c r="B63" s="30"/>
      <c r="C63" s="30"/>
    </row>
    <row r="64" spans="1:7" x14ac:dyDescent="0.2">
      <c r="A64" s="30"/>
      <c r="B64" s="30"/>
      <c r="C64" s="30"/>
      <c r="G64"/>
    </row>
    <row r="66" spans="1:7" x14ac:dyDescent="0.2">
      <c r="A66" s="30"/>
      <c r="B66" s="30"/>
      <c r="C66" s="23"/>
      <c r="G66"/>
    </row>
    <row r="67" spans="1:7" x14ac:dyDescent="0.2">
      <c r="A67" s="30"/>
      <c r="B67" s="30"/>
      <c r="C67" s="30"/>
      <c r="F67" s="147"/>
    </row>
    <row r="69" spans="1:7" x14ac:dyDescent="0.2">
      <c r="A69" s="30"/>
      <c r="B69" s="30"/>
      <c r="C69" s="23"/>
      <c r="F69" s="119"/>
      <c r="G69" s="119"/>
    </row>
    <row r="71" spans="1:7" x14ac:dyDescent="0.2">
      <c r="A71" s="30"/>
      <c r="B71" s="30"/>
      <c r="C71" s="23"/>
      <c r="F71"/>
    </row>
    <row r="72" spans="1:7" x14ac:dyDescent="0.2">
      <c r="A72" s="30"/>
      <c r="B72" s="30"/>
      <c r="C72" s="23"/>
      <c r="F72" s="148"/>
      <c r="G72" s="148"/>
    </row>
    <row r="73" spans="1:7" x14ac:dyDescent="0.2">
      <c r="A73" s="30"/>
      <c r="B73" s="30"/>
      <c r="C73" s="23"/>
      <c r="F73" s="119"/>
      <c r="G73" s="119"/>
    </row>
    <row r="74" spans="1:7" x14ac:dyDescent="0.2">
      <c r="A74" s="30"/>
      <c r="B74" s="30"/>
      <c r="C74" s="23"/>
    </row>
    <row r="76" spans="1:7" x14ac:dyDescent="0.2">
      <c r="A76" s="30"/>
      <c r="B76" s="30"/>
      <c r="C76" s="30"/>
      <c r="G76" s="150"/>
    </row>
    <row r="77" spans="1:7" x14ac:dyDescent="0.2">
      <c r="A77" s="30"/>
      <c r="B77" s="30"/>
      <c r="C77" s="23"/>
    </row>
    <row r="78" spans="1:7" x14ac:dyDescent="0.2">
      <c r="A78" s="30"/>
      <c r="B78" s="30"/>
      <c r="C78" s="30"/>
    </row>
    <row r="80" spans="1:7" x14ac:dyDescent="0.2">
      <c r="A80" s="30"/>
      <c r="B80" s="30"/>
      <c r="C80" s="23"/>
      <c r="D80" s="99"/>
      <c r="F80" s="108"/>
      <c r="G80" s="108"/>
    </row>
    <row r="83" spans="1:7" x14ac:dyDescent="0.2">
      <c r="A83" s="30"/>
      <c r="B83" s="30"/>
      <c r="C83" s="23"/>
    </row>
    <row r="85" spans="1:7" ht="15" x14ac:dyDescent="0.25">
      <c r="A85" s="30"/>
      <c r="B85" s="30"/>
      <c r="C85" s="23"/>
      <c r="F85" s="153"/>
      <c r="G85" s="148"/>
    </row>
    <row r="87" spans="1:7" x14ac:dyDescent="0.2">
      <c r="A87" s="30"/>
      <c r="B87" s="30"/>
      <c r="C87" s="30"/>
    </row>
    <row r="88" spans="1:7" x14ac:dyDescent="0.2">
      <c r="A88" s="30"/>
      <c r="B88" s="30"/>
      <c r="C88" s="30"/>
    </row>
    <row r="90" spans="1:7" x14ac:dyDescent="0.2">
      <c r="A90" s="30"/>
      <c r="B90" s="30"/>
      <c r="C90" s="30"/>
    </row>
    <row r="91" spans="1:7" x14ac:dyDescent="0.2">
      <c r="A91" s="30"/>
      <c r="B91" s="30"/>
      <c r="C91" s="30"/>
    </row>
    <row r="93" spans="1:7" x14ac:dyDescent="0.2">
      <c r="A93" s="30"/>
      <c r="B93" s="30"/>
      <c r="C93" s="30"/>
    </row>
    <row r="94" spans="1:7" x14ac:dyDescent="0.2">
      <c r="A94" s="30"/>
      <c r="B94" s="30"/>
      <c r="C94" s="30"/>
      <c r="F94" s="147"/>
    </row>
    <row r="95" spans="1:7" x14ac:dyDescent="0.2">
      <c r="A95" s="30"/>
      <c r="B95" s="30"/>
      <c r="C95" s="23"/>
      <c r="F95" s="119"/>
      <c r="G95" s="119"/>
    </row>
    <row r="96" spans="1:7" x14ac:dyDescent="0.2">
      <c r="A96" s="30"/>
      <c r="B96" s="30"/>
      <c r="C96" s="23"/>
    </row>
    <row r="97" spans="1:7" x14ac:dyDescent="0.2">
      <c r="A97" s="30"/>
      <c r="B97" s="30"/>
      <c r="C97" s="30"/>
    </row>
    <row r="100" spans="1:7" x14ac:dyDescent="0.2">
      <c r="A100" s="30"/>
      <c r="B100" s="30"/>
      <c r="C100" s="30"/>
    </row>
    <row r="101" spans="1:7" x14ac:dyDescent="0.2">
      <c r="A101" s="30"/>
      <c r="B101" s="30"/>
      <c r="C101" s="30"/>
      <c r="F101" s="148"/>
      <c r="G101" s="148"/>
    </row>
    <row r="103" spans="1:7" x14ac:dyDescent="0.2">
      <c r="G103"/>
    </row>
    <row r="109" spans="1:7" x14ac:dyDescent="0.2">
      <c r="A109" s="30"/>
      <c r="B109" s="30"/>
      <c r="C109" s="30"/>
    </row>
    <row r="112" spans="1:7" x14ac:dyDescent="0.2">
      <c r="A112" s="30"/>
      <c r="B112" s="30"/>
      <c r="C112" s="30"/>
    </row>
    <row r="113" spans="1:7" x14ac:dyDescent="0.2">
      <c r="A113" s="30"/>
      <c r="B113" s="30"/>
      <c r="C113" s="23"/>
    </row>
    <row r="114" spans="1:7" x14ac:dyDescent="0.2">
      <c r="A114" s="30"/>
      <c r="B114" s="30"/>
      <c r="C114" s="23"/>
      <c r="F114" s="119"/>
      <c r="G114" s="119"/>
    </row>
    <row r="115" spans="1:7" x14ac:dyDescent="0.2">
      <c r="A115" s="30"/>
      <c r="B115" s="30"/>
      <c r="C115" s="30"/>
    </row>
    <row r="117" spans="1:7" x14ac:dyDescent="0.2">
      <c r="A117" s="30"/>
      <c r="B117" s="30"/>
      <c r="C117" s="23"/>
      <c r="F117" s="119"/>
      <c r="G117" s="119"/>
    </row>
    <row r="118" spans="1:7" x14ac:dyDescent="0.2">
      <c r="A118" s="30"/>
      <c r="B118" s="30"/>
      <c r="C118" s="30"/>
    </row>
    <row r="119" spans="1:7" x14ac:dyDescent="0.2">
      <c r="A119" s="30"/>
      <c r="B119" s="30"/>
      <c r="C119" s="23"/>
      <c r="F119" s="119"/>
      <c r="G119" s="119"/>
    </row>
    <row r="125" spans="1:7" x14ac:dyDescent="0.2">
      <c r="A125" s="30"/>
      <c r="B125" s="30"/>
      <c r="C125" s="23"/>
      <c r="F125" s="119"/>
      <c r="G125" s="119"/>
    </row>
    <row r="127" spans="1:7" x14ac:dyDescent="0.2">
      <c r="G127" s="148"/>
    </row>
    <row r="128" spans="1:7" x14ac:dyDescent="0.2">
      <c r="A128" s="30"/>
      <c r="B128" s="30"/>
      <c r="C128" s="30"/>
      <c r="F128" s="148"/>
      <c r="G128" s="148"/>
    </row>
    <row r="129" spans="1:7" x14ac:dyDescent="0.2">
      <c r="A129" s="30"/>
      <c r="B129" s="30"/>
      <c r="C129" s="23"/>
      <c r="F129" s="147"/>
    </row>
    <row r="130" spans="1:7" x14ac:dyDescent="0.2">
      <c r="G130" s="108"/>
    </row>
    <row r="131" spans="1:7" x14ac:dyDescent="0.2">
      <c r="A131" s="30"/>
      <c r="B131" s="30"/>
      <c r="C131" s="30"/>
    </row>
    <row r="132" spans="1:7" x14ac:dyDescent="0.2">
      <c r="A132" s="30"/>
      <c r="B132" s="30"/>
      <c r="C132" s="30"/>
      <c r="F132"/>
      <c r="G132"/>
    </row>
    <row r="133" spans="1:7" x14ac:dyDescent="0.2">
      <c r="A133" s="30"/>
      <c r="B133" s="30"/>
      <c r="C133" s="30"/>
    </row>
    <row r="136" spans="1:7" x14ac:dyDescent="0.2">
      <c r="A136" s="30"/>
      <c r="B136" s="30"/>
      <c r="C136" s="23"/>
      <c r="F136" s="148"/>
      <c r="G136" s="148"/>
    </row>
    <row r="137" spans="1:7" x14ac:dyDescent="0.2">
      <c r="F137"/>
      <c r="G137"/>
    </row>
  </sheetData>
  <sortState ref="E2:E20">
    <sortCondition ref="E20"/>
  </sortState>
  <phoneticPr fontId="10" type="noConversion"/>
  <conditionalFormatting sqref="H2:H41">
    <cfRule type="expression" dxfId="214" priority="8" stopIfTrue="1">
      <formula>T2&gt;=2</formula>
    </cfRule>
  </conditionalFormatting>
  <conditionalFormatting sqref="J2:J41">
    <cfRule type="expression" dxfId="213" priority="10" stopIfTrue="1">
      <formula>U2&gt;=2</formula>
    </cfRule>
  </conditionalFormatting>
  <conditionalFormatting sqref="K2:K41">
    <cfRule type="expression" dxfId="212" priority="11" stopIfTrue="1">
      <formula>V2&gt;=2</formula>
    </cfRule>
  </conditionalFormatting>
  <conditionalFormatting sqref="L2:L41">
    <cfRule type="expression" dxfId="211" priority="12" stopIfTrue="1">
      <formula>W2&gt;=2</formula>
    </cfRule>
  </conditionalFormatting>
  <conditionalFormatting sqref="N2:N41">
    <cfRule type="expression" dxfId="210" priority="13" stopIfTrue="1">
      <formula>X2&gt;=2</formula>
    </cfRule>
  </conditionalFormatting>
  <conditionalFormatting sqref="C42:C45 C50:C57 C59:C60 C62:C64 C47:C48">
    <cfRule type="expression" dxfId="209" priority="3" stopIfTrue="1">
      <formula>(I42=1)</formula>
    </cfRule>
  </conditionalFormatting>
  <conditionalFormatting sqref="C85">
    <cfRule type="expression" dxfId="208" priority="2" stopIfTrue="1">
      <formula>(I85=1)</formula>
    </cfRule>
  </conditionalFormatting>
  <conditionalFormatting sqref="C119">
    <cfRule type="expression" dxfId="207" priority="1" stopIfTrue="1">
      <formula>(I119=1)</formula>
    </cfRule>
  </conditionalFormatting>
  <conditionalFormatting sqref="C32:C40">
    <cfRule type="expression" dxfId="206" priority="4" stopIfTrue="1">
      <formula>(I32=1)</formula>
    </cfRule>
  </conditionalFormatting>
  <conditionalFormatting sqref="C112:C115">
    <cfRule type="expression" dxfId="205" priority="5" stopIfTrue="1">
      <formula>(I112=1)</formula>
    </cfRule>
  </conditionalFormatting>
  <pageMargins left="0.75" right="0.75" top="1" bottom="1" header="0.5" footer="0.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8"/>
  <sheetViews>
    <sheetView zoomScale="72" workbookViewId="0">
      <selection activeCell="H22" sqref="H22"/>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8"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1" width="8.5703125" style="111" bestFit="1" customWidth="1"/>
    <col min="22"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8" t="s">
        <v>25</v>
      </c>
      <c r="S1" s="19" t="s">
        <v>22</v>
      </c>
      <c r="T1" s="116" t="s">
        <v>62</v>
      </c>
      <c r="U1" s="116" t="s">
        <v>61</v>
      </c>
      <c r="V1" s="117" t="s">
        <v>63</v>
      </c>
      <c r="W1" s="117" t="s">
        <v>64</v>
      </c>
      <c r="X1" s="117" t="s">
        <v>136</v>
      </c>
      <c r="Y1" s="79" t="str">
        <f>VLOOKUP(R2,CTT!$A$5:$I$31,9,FALSE)</f>
        <v>TR</v>
      </c>
      <c r="Z1" s="114">
        <f>VLOOKUP(R2,CTT!$A$5:$I$31,3,FALSE)</f>
        <v>10</v>
      </c>
    </row>
    <row r="2" spans="1:26" x14ac:dyDescent="0.2">
      <c r="D2" s="31">
        <v>2.4687499999999998E-2</v>
      </c>
      <c r="E2" s="29">
        <v>1</v>
      </c>
      <c r="F2" s="53" t="s">
        <v>597</v>
      </c>
      <c r="G2" s="53" t="s">
        <v>196</v>
      </c>
      <c r="H2" s="96">
        <f t="shared" ref="H2:H23" si="0">IF(D2=0,0,(D2-S2))</f>
        <v>1.4965277777777775E-2</v>
      </c>
      <c r="I2" s="110" t="str">
        <f t="shared" ref="I2:I23" si="1">IF((OR(D2=0,H2=0)),"",(IF(H2&lt;=B2,1,"")))</f>
        <v/>
      </c>
      <c r="J2" s="27"/>
      <c r="K2" s="27"/>
      <c r="L2" s="27"/>
      <c r="M2" s="27"/>
      <c r="N2" s="26">
        <f t="shared" ref="N2:N23" si="2">IF(C2=0,0,(H2-C2))</f>
        <v>0</v>
      </c>
      <c r="O2" s="27"/>
      <c r="Q2" s="107" t="s">
        <v>510</v>
      </c>
      <c r="R2" s="28">
        <v>41808</v>
      </c>
      <c r="S2" s="24">
        <v>9.7222222222222224E-3</v>
      </c>
      <c r="T2" s="149">
        <f t="shared" ref="T2:T23" si="3">IF(D2=0,1,(COUNTIF(H:H,H2)))</f>
        <v>1</v>
      </c>
      <c r="U2" s="149">
        <f t="shared" ref="U2:U23" si="4">IF((AND(D2&gt;0,$Y$1="TR")),(COUNTIF(Y:Y,Y2)),1)</f>
        <v>1</v>
      </c>
      <c r="V2" s="149">
        <f t="shared" ref="V2:V23" si="5">IF((AND(D2&gt;0,C2&gt;0,$Y$1="TR")),(COUNTIF(Z:Z,Z2)),1)</f>
        <v>1</v>
      </c>
      <c r="W2" s="149">
        <f t="shared" ref="W2:W23" si="6">IF((AND(D2&gt;0,C2&gt;0,$Y$1="CE")),(COUNTIF(Z:Z,Z2)),1)</f>
        <v>1</v>
      </c>
      <c r="X2" s="149">
        <f t="shared" ref="X2:X23" si="7">IF((AND(D2&gt;0,C2&gt;0,(OR($Y$1="CE",$Y$1="TR")))),(COUNTIF(Z:Z,Z2)),1)</f>
        <v>1</v>
      </c>
      <c r="Y2" s="77" t="str">
        <f t="shared" ref="Y2:Y23" si="8">CONCATENATE(G2,H2)</f>
        <v>St Neots CC0.0149652777777778</v>
      </c>
      <c r="Z2" s="77" t="str">
        <f t="shared" ref="Z2:Z23" si="9">CONCATENATE(G2,N2)</f>
        <v>St Neots CC0</v>
      </c>
    </row>
    <row r="3" spans="1:26" x14ac:dyDescent="0.2">
      <c r="A3" s="30">
        <v>4.0219907407407406E-2</v>
      </c>
      <c r="B3" s="30">
        <v>1.5208333333333332E-2</v>
      </c>
      <c r="C3" s="23">
        <f>IF(Y$1="CE",(VLOOKUP(A3,'CTT-tables'!$B$3:$D$3903,3,FALSE)),(IF(Y$1="HC",(VLOOKUP(A3,'CTT-tables'!$C$3:$D$3903,2,FALSE)),(VLOOKUP(B3,'CTT-tables'!$A$3:$D$3903,4,FALSE)))))</f>
        <v>3.1828703703703199E-3</v>
      </c>
      <c r="D3" s="31">
        <v>2.5983796296296297E-2</v>
      </c>
      <c r="E3" s="29">
        <v>2</v>
      </c>
      <c r="F3" s="119" t="s">
        <v>43</v>
      </c>
      <c r="G3" s="119" t="s">
        <v>23</v>
      </c>
      <c r="H3" s="96">
        <f t="shared" si="0"/>
        <v>1.5567129629629632E-2</v>
      </c>
      <c r="I3" s="110" t="str">
        <f t="shared" si="1"/>
        <v/>
      </c>
      <c r="J3" s="27">
        <v>20</v>
      </c>
      <c r="K3" s="27">
        <v>18</v>
      </c>
      <c r="L3" s="27"/>
      <c r="M3" s="27"/>
      <c r="N3" s="26">
        <f t="shared" si="2"/>
        <v>1.2384259259259312E-2</v>
      </c>
      <c r="O3" s="27"/>
      <c r="P3" s="27"/>
      <c r="Q3" s="107" t="s">
        <v>510</v>
      </c>
      <c r="R3" s="28">
        <v>41808</v>
      </c>
      <c r="S3" s="24">
        <v>1.0416666666666664E-2</v>
      </c>
      <c r="T3" s="149">
        <f t="shared" si="3"/>
        <v>1</v>
      </c>
      <c r="U3" s="149">
        <f t="shared" si="4"/>
        <v>1</v>
      </c>
      <c r="V3" s="149">
        <f t="shared" si="5"/>
        <v>1</v>
      </c>
      <c r="W3" s="149">
        <f t="shared" si="6"/>
        <v>1</v>
      </c>
      <c r="X3" s="149">
        <f t="shared" si="7"/>
        <v>1</v>
      </c>
      <c r="Y3" s="77" t="str">
        <f t="shared" si="8"/>
        <v>Team Cambridge0.0155671296296296</v>
      </c>
      <c r="Z3" s="77" t="str">
        <f t="shared" si="9"/>
        <v>Team Cambridge0.0123842592592593</v>
      </c>
    </row>
    <row r="4" spans="1:26" x14ac:dyDescent="0.2">
      <c r="A4" s="30"/>
      <c r="B4" s="30"/>
      <c r="C4" s="30"/>
      <c r="D4" s="31">
        <v>2.5185185185185185E-2</v>
      </c>
      <c r="E4" s="29">
        <v>3</v>
      </c>
      <c r="F4" s="53" t="s">
        <v>176</v>
      </c>
      <c r="G4" s="53" t="s">
        <v>34</v>
      </c>
      <c r="H4" s="96">
        <f t="shared" si="0"/>
        <v>1.6157407407407409E-2</v>
      </c>
      <c r="I4" s="110" t="str">
        <f t="shared" si="1"/>
        <v/>
      </c>
      <c r="J4" s="27"/>
      <c r="K4" s="27"/>
      <c r="L4" s="27"/>
      <c r="M4" s="27"/>
      <c r="N4" s="26">
        <f t="shared" si="2"/>
        <v>0</v>
      </c>
      <c r="O4" s="27"/>
      <c r="P4" s="27"/>
      <c r="Q4" s="107" t="s">
        <v>510</v>
      </c>
      <c r="R4" s="28">
        <v>41808</v>
      </c>
      <c r="S4" s="24">
        <v>9.0277777777777769E-3</v>
      </c>
      <c r="T4" s="149">
        <f t="shared" si="3"/>
        <v>1</v>
      </c>
      <c r="U4" s="149">
        <f t="shared" si="4"/>
        <v>1</v>
      </c>
      <c r="V4" s="149">
        <f t="shared" si="5"/>
        <v>1</v>
      </c>
      <c r="W4" s="149">
        <f t="shared" si="6"/>
        <v>1</v>
      </c>
      <c r="X4" s="149">
        <f t="shared" si="7"/>
        <v>1</v>
      </c>
      <c r="Y4" s="77" t="str">
        <f t="shared" si="8"/>
        <v>Cambridge Tri0.0161574074074074</v>
      </c>
      <c r="Z4" s="77" t="str">
        <f t="shared" si="9"/>
        <v>Cambridge Tri0</v>
      </c>
    </row>
    <row r="5" spans="1:26" x14ac:dyDescent="0.2">
      <c r="D5" s="31">
        <v>1.695601851851852E-2</v>
      </c>
      <c r="E5" s="29">
        <v>4</v>
      </c>
      <c r="F5" s="53" t="s">
        <v>450</v>
      </c>
      <c r="G5" s="53" t="s">
        <v>34</v>
      </c>
      <c r="H5" s="96">
        <f t="shared" si="0"/>
        <v>1.6261574074074074E-2</v>
      </c>
      <c r="I5" s="110" t="str">
        <f t="shared" si="1"/>
        <v/>
      </c>
      <c r="J5" s="27"/>
      <c r="K5" s="27"/>
      <c r="L5" s="27"/>
      <c r="M5" s="27"/>
      <c r="N5" s="26">
        <f t="shared" si="2"/>
        <v>0</v>
      </c>
      <c r="O5" s="27"/>
      <c r="P5" s="27"/>
      <c r="Q5" s="107" t="s">
        <v>510</v>
      </c>
      <c r="R5" s="28">
        <v>41808</v>
      </c>
      <c r="S5" s="24">
        <v>6.9444444444444447E-4</v>
      </c>
      <c r="T5" s="149">
        <f t="shared" si="3"/>
        <v>1</v>
      </c>
      <c r="U5" s="149">
        <f t="shared" si="4"/>
        <v>1</v>
      </c>
      <c r="V5" s="149">
        <f t="shared" si="5"/>
        <v>1</v>
      </c>
      <c r="W5" s="149">
        <f t="shared" si="6"/>
        <v>1</v>
      </c>
      <c r="X5" s="149">
        <f t="shared" si="7"/>
        <v>1</v>
      </c>
      <c r="Y5" s="77" t="str">
        <f t="shared" si="8"/>
        <v>Cambridge Tri0.0162615740740741</v>
      </c>
      <c r="Z5" s="77" t="str">
        <f t="shared" si="9"/>
        <v>Cambridge Tri0</v>
      </c>
    </row>
    <row r="6" spans="1:26" x14ac:dyDescent="0.2">
      <c r="A6" s="30"/>
      <c r="B6" s="30"/>
      <c r="C6" s="30"/>
      <c r="D6" s="31">
        <v>1.7708333333333333E-2</v>
      </c>
      <c r="E6" s="29">
        <v>5</v>
      </c>
      <c r="F6" s="53" t="s">
        <v>51</v>
      </c>
      <c r="G6" s="53" t="s">
        <v>30</v>
      </c>
      <c r="H6" s="96">
        <f t="shared" si="0"/>
        <v>1.6319444444444445E-2</v>
      </c>
      <c r="I6" s="110" t="str">
        <f t="shared" si="1"/>
        <v/>
      </c>
      <c r="J6" s="27"/>
      <c r="K6" s="27"/>
      <c r="L6" s="27"/>
      <c r="M6" s="27"/>
      <c r="N6" s="26">
        <f t="shared" si="2"/>
        <v>0</v>
      </c>
      <c r="O6" s="27"/>
      <c r="P6" s="27"/>
      <c r="Q6" s="107" t="s">
        <v>510</v>
      </c>
      <c r="R6" s="28">
        <v>41808</v>
      </c>
      <c r="S6" s="24">
        <v>1.3888888888888889E-3</v>
      </c>
      <c r="T6" s="149">
        <f t="shared" si="3"/>
        <v>1</v>
      </c>
      <c r="U6" s="149">
        <f t="shared" si="4"/>
        <v>1</v>
      </c>
      <c r="V6" s="149">
        <f t="shared" si="5"/>
        <v>1</v>
      </c>
      <c r="W6" s="149">
        <f t="shared" si="6"/>
        <v>1</v>
      </c>
      <c r="X6" s="149">
        <f t="shared" si="7"/>
        <v>1</v>
      </c>
      <c r="Y6" s="77" t="str">
        <f t="shared" si="8"/>
        <v>Cambridge CC0.0163194444444444</v>
      </c>
      <c r="Z6" s="77" t="str">
        <f t="shared" si="9"/>
        <v>Cambridge CC0</v>
      </c>
    </row>
    <row r="7" spans="1:26" x14ac:dyDescent="0.2">
      <c r="A7" s="30">
        <v>4.3738425925925924E-2</v>
      </c>
      <c r="B7" s="30">
        <v>1.6192129629629629E-2</v>
      </c>
      <c r="C7" s="23">
        <f>IF(Y$1="CE",(VLOOKUP(A7,'CTT-tables'!$B$3:$D$3903,3,FALSE)),(IF(Y$1="HC",(VLOOKUP(A7,'CTT-tables'!$C$3:$D$3903,2,FALSE)),(VLOOKUP(B7,'CTT-tables'!$A$3:$D$3903,4,FALSE)))))</f>
        <v>4.09722222222222E-3</v>
      </c>
      <c r="D7" s="31">
        <v>1.9108796296296294E-2</v>
      </c>
      <c r="E7" s="29">
        <v>6</v>
      </c>
      <c r="F7" s="119" t="s">
        <v>32</v>
      </c>
      <c r="G7" s="119" t="s">
        <v>23</v>
      </c>
      <c r="H7" s="96">
        <f t="shared" si="0"/>
        <v>1.6331018518518516E-2</v>
      </c>
      <c r="I7" s="110" t="str">
        <f t="shared" si="1"/>
        <v/>
      </c>
      <c r="J7" s="27">
        <v>19</v>
      </c>
      <c r="K7" s="27">
        <v>20</v>
      </c>
      <c r="L7" s="27"/>
      <c r="M7" s="27"/>
      <c r="N7" s="26">
        <f t="shared" si="2"/>
        <v>1.2233796296296295E-2</v>
      </c>
      <c r="O7" s="27"/>
      <c r="P7" s="27"/>
      <c r="Q7" s="107" t="s">
        <v>510</v>
      </c>
      <c r="R7" s="28">
        <v>41808</v>
      </c>
      <c r="S7" s="24">
        <v>2.7777777777777779E-3</v>
      </c>
      <c r="T7" s="149">
        <f t="shared" si="3"/>
        <v>1</v>
      </c>
      <c r="U7" s="149">
        <f t="shared" si="4"/>
        <v>1</v>
      </c>
      <c r="V7" s="149">
        <f t="shared" si="5"/>
        <v>1</v>
      </c>
      <c r="W7" s="149">
        <f t="shared" si="6"/>
        <v>1</v>
      </c>
      <c r="X7" s="149">
        <f t="shared" si="7"/>
        <v>1</v>
      </c>
      <c r="Y7" s="77" t="str">
        <f t="shared" si="8"/>
        <v>Team Cambridge0.0163310185185185</v>
      </c>
      <c r="Z7" s="77" t="str">
        <f t="shared" si="9"/>
        <v>Team Cambridge0.0122337962962963</v>
      </c>
    </row>
    <row r="8" spans="1:26" x14ac:dyDescent="0.2">
      <c r="A8" s="30">
        <v>4.7916666666666663E-2</v>
      </c>
      <c r="B8" s="30">
        <v>1.5405092592592593E-2</v>
      </c>
      <c r="C8" s="23">
        <f>IF(Y$1="CE",(VLOOKUP(A8,'CTT-tables'!$B$3:$D$3903,3,FALSE)),(IF(Y$1="HC",(VLOOKUP(A8,'CTT-tables'!$C$3:$D$3903,2,FALSE)),(VLOOKUP(B8,'CTT-tables'!$A$3:$D$3903,4,FALSE)))))</f>
        <v>3.3680555555555599E-3</v>
      </c>
      <c r="D8" s="31">
        <v>2.8148148148148148E-2</v>
      </c>
      <c r="E8" s="29">
        <v>7</v>
      </c>
      <c r="F8" s="119" t="s">
        <v>220</v>
      </c>
      <c r="G8" s="119" t="s">
        <v>23</v>
      </c>
      <c r="H8" s="96">
        <f t="shared" si="0"/>
        <v>1.6342592592592648E-2</v>
      </c>
      <c r="I8" s="110" t="str">
        <f t="shared" si="1"/>
        <v/>
      </c>
      <c r="J8" s="27">
        <v>18</v>
      </c>
      <c r="K8" s="27">
        <v>15</v>
      </c>
      <c r="L8" s="27"/>
      <c r="M8" s="27"/>
      <c r="N8" s="26">
        <f t="shared" si="2"/>
        <v>1.2974537037037088E-2</v>
      </c>
      <c r="O8" s="27"/>
      <c r="Q8" s="107" t="s">
        <v>510</v>
      </c>
      <c r="R8" s="28">
        <v>41808</v>
      </c>
      <c r="S8" s="24">
        <v>1.18055555555555E-2</v>
      </c>
      <c r="T8" s="149">
        <f t="shared" si="3"/>
        <v>1</v>
      </c>
      <c r="U8" s="149">
        <f t="shared" si="4"/>
        <v>1</v>
      </c>
      <c r="V8" s="149">
        <f t="shared" si="5"/>
        <v>1</v>
      </c>
      <c r="W8" s="149">
        <f t="shared" si="6"/>
        <v>1</v>
      </c>
      <c r="X8" s="149">
        <f t="shared" si="7"/>
        <v>1</v>
      </c>
      <c r="Y8" s="77" t="str">
        <f t="shared" si="8"/>
        <v>Team Cambridge0.0163425925925926</v>
      </c>
      <c r="Z8" s="77" t="str">
        <f t="shared" si="9"/>
        <v>Team Cambridge0.0129745370370371</v>
      </c>
    </row>
    <row r="9" spans="1:26" x14ac:dyDescent="0.2">
      <c r="D9" s="31">
        <v>3.096064814814815E-2</v>
      </c>
      <c r="E9" s="29">
        <v>8</v>
      </c>
      <c r="F9" s="53" t="s">
        <v>222</v>
      </c>
      <c r="G9" s="53" t="s">
        <v>196</v>
      </c>
      <c r="H9" s="96">
        <f t="shared" si="0"/>
        <v>1.6377314814814851E-2</v>
      </c>
      <c r="I9" s="110" t="str">
        <f t="shared" si="1"/>
        <v/>
      </c>
      <c r="J9" s="27"/>
      <c r="K9" s="27"/>
      <c r="L9" s="27"/>
      <c r="M9" s="27"/>
      <c r="N9" s="26">
        <f t="shared" si="2"/>
        <v>0</v>
      </c>
      <c r="O9" s="27"/>
      <c r="P9" s="27"/>
      <c r="Q9" s="107" t="s">
        <v>510</v>
      </c>
      <c r="R9" s="28">
        <v>41808</v>
      </c>
      <c r="S9" s="24">
        <v>1.4583333333333301E-2</v>
      </c>
      <c r="T9" s="149">
        <f t="shared" si="3"/>
        <v>1</v>
      </c>
      <c r="U9" s="149">
        <f t="shared" si="4"/>
        <v>1</v>
      </c>
      <c r="V9" s="149">
        <f t="shared" si="5"/>
        <v>1</v>
      </c>
      <c r="W9" s="149">
        <f t="shared" si="6"/>
        <v>1</v>
      </c>
      <c r="X9" s="149">
        <f t="shared" si="7"/>
        <v>1</v>
      </c>
      <c r="Y9" s="77" t="str">
        <f t="shared" si="8"/>
        <v>St Neots CC0.0163773148148149</v>
      </c>
      <c r="Z9" s="77" t="str">
        <f t="shared" si="9"/>
        <v>St Neots CC0</v>
      </c>
    </row>
    <row r="10" spans="1:26" x14ac:dyDescent="0.2">
      <c r="A10" s="30"/>
      <c r="B10" s="30"/>
      <c r="C10" s="23"/>
      <c r="D10" s="31">
        <v>3.0405092592592591E-2</v>
      </c>
      <c r="E10" s="29">
        <v>9</v>
      </c>
      <c r="F10" s="53" t="s">
        <v>29</v>
      </c>
      <c r="G10" s="53" t="s">
        <v>196</v>
      </c>
      <c r="H10" s="96">
        <f t="shared" si="0"/>
        <v>1.651620370370379E-2</v>
      </c>
      <c r="I10" s="110" t="str">
        <f t="shared" si="1"/>
        <v/>
      </c>
      <c r="J10" s="27"/>
      <c r="K10" s="27"/>
      <c r="L10" s="27"/>
      <c r="M10" s="27"/>
      <c r="N10" s="26">
        <f t="shared" si="2"/>
        <v>0</v>
      </c>
      <c r="O10" s="27"/>
      <c r="P10" s="27"/>
      <c r="Q10" s="107" t="s">
        <v>510</v>
      </c>
      <c r="R10" s="28">
        <v>41808</v>
      </c>
      <c r="S10" s="24">
        <v>1.38888888888888E-2</v>
      </c>
      <c r="T10" s="149">
        <f t="shared" si="3"/>
        <v>1</v>
      </c>
      <c r="U10" s="149">
        <f t="shared" si="4"/>
        <v>1</v>
      </c>
      <c r="V10" s="149">
        <f t="shared" si="5"/>
        <v>1</v>
      </c>
      <c r="W10" s="149">
        <f t="shared" si="6"/>
        <v>1</v>
      </c>
      <c r="X10" s="149">
        <f t="shared" si="7"/>
        <v>1</v>
      </c>
      <c r="Y10" s="77" t="str">
        <f t="shared" si="8"/>
        <v>St Neots CC0.0165162037037038</v>
      </c>
      <c r="Z10" s="77" t="str">
        <f t="shared" si="9"/>
        <v>St Neots CC0</v>
      </c>
    </row>
    <row r="11" spans="1:26" x14ac:dyDescent="0.2">
      <c r="A11" s="30">
        <v>4.462962962962963E-2</v>
      </c>
      <c r="B11" s="30">
        <v>1.6250000000000001E-2</v>
      </c>
      <c r="C11" s="23">
        <f>IF(Y$1="CE",(VLOOKUP(A11,'CTT-tables'!$B$3:$D$3903,3,FALSE)),(IF(Y$1="HC",(VLOOKUP(A11,'CTT-tables'!$C$3:$D$3903,2,FALSE)),(VLOOKUP(B11,'CTT-tables'!$A$3:$D$3903,4,FALSE)))))</f>
        <v>4.1550925925926E-3</v>
      </c>
      <c r="D11" s="31">
        <v>2.0729166666666667E-2</v>
      </c>
      <c r="E11" s="29">
        <v>10</v>
      </c>
      <c r="F11" s="119" t="s">
        <v>39</v>
      </c>
      <c r="G11" s="119" t="s">
        <v>23</v>
      </c>
      <c r="H11" s="96">
        <f t="shared" si="0"/>
        <v>1.6562500000000001E-2</v>
      </c>
      <c r="I11" s="110" t="str">
        <f t="shared" si="1"/>
        <v/>
      </c>
      <c r="J11" s="27">
        <v>17</v>
      </c>
      <c r="K11" s="27">
        <v>17</v>
      </c>
      <c r="L11" s="27"/>
      <c r="M11" s="27"/>
      <c r="N11" s="26">
        <f t="shared" si="2"/>
        <v>1.2407407407407402E-2</v>
      </c>
      <c r="O11" s="27"/>
      <c r="P11" s="27"/>
      <c r="Q11" s="107" t="s">
        <v>510</v>
      </c>
      <c r="R11" s="28">
        <v>41808</v>
      </c>
      <c r="S11" s="24">
        <v>4.1666666666666666E-3</v>
      </c>
      <c r="T11" s="149">
        <f t="shared" si="3"/>
        <v>1</v>
      </c>
      <c r="U11" s="149">
        <f t="shared" si="4"/>
        <v>1</v>
      </c>
      <c r="V11" s="149">
        <f t="shared" si="5"/>
        <v>1</v>
      </c>
      <c r="W11" s="149">
        <f t="shared" si="6"/>
        <v>1</v>
      </c>
      <c r="X11" s="149">
        <f t="shared" si="7"/>
        <v>1</v>
      </c>
      <c r="Y11" s="77" t="str">
        <f t="shared" si="8"/>
        <v>Team Cambridge0.0165625</v>
      </c>
      <c r="Z11" s="77" t="str">
        <f t="shared" si="9"/>
        <v>Team Cambridge0.0124074074074074</v>
      </c>
    </row>
    <row r="12" spans="1:26" x14ac:dyDescent="0.2">
      <c r="A12" s="30"/>
      <c r="B12" s="30"/>
      <c r="C12" s="23"/>
      <c r="D12" s="31">
        <v>2.1597222222222223E-2</v>
      </c>
      <c r="E12" s="29">
        <v>11</v>
      </c>
      <c r="F12" s="53" t="s">
        <v>169</v>
      </c>
      <c r="G12" s="53" t="s">
        <v>206</v>
      </c>
      <c r="H12" s="96">
        <f t="shared" si="0"/>
        <v>1.6736111111111111E-2</v>
      </c>
      <c r="I12" s="110" t="str">
        <f t="shared" si="1"/>
        <v/>
      </c>
      <c r="J12" s="27"/>
      <c r="K12" s="27"/>
      <c r="L12" s="27"/>
      <c r="M12" s="27"/>
      <c r="N12" s="26">
        <f t="shared" si="2"/>
        <v>0</v>
      </c>
      <c r="O12" s="27"/>
      <c r="P12" s="27"/>
      <c r="Q12" s="107" t="s">
        <v>510</v>
      </c>
      <c r="R12" s="28">
        <v>41808</v>
      </c>
      <c r="S12" s="24">
        <v>4.8611111111111112E-3</v>
      </c>
      <c r="T12" s="149">
        <f t="shared" si="3"/>
        <v>1</v>
      </c>
      <c r="U12" s="149">
        <f t="shared" si="4"/>
        <v>1</v>
      </c>
      <c r="V12" s="149">
        <f t="shared" si="5"/>
        <v>1</v>
      </c>
      <c r="W12" s="149">
        <f t="shared" si="6"/>
        <v>1</v>
      </c>
      <c r="X12" s="149">
        <f t="shared" si="7"/>
        <v>1</v>
      </c>
      <c r="Y12" s="77" t="str">
        <f t="shared" si="8"/>
        <v>CC Ashwell0.0167361111111111</v>
      </c>
      <c r="Z12" s="77" t="str">
        <f t="shared" si="9"/>
        <v>CC Ashwell0</v>
      </c>
    </row>
    <row r="13" spans="1:26" x14ac:dyDescent="0.2">
      <c r="D13" s="31">
        <v>2.3842592592592596E-2</v>
      </c>
      <c r="E13" s="29">
        <v>12</v>
      </c>
      <c r="F13" s="53" t="s">
        <v>596</v>
      </c>
      <c r="G13" s="53" t="s">
        <v>48</v>
      </c>
      <c r="H13" s="96">
        <f t="shared" si="0"/>
        <v>1.6898148148148152E-2</v>
      </c>
      <c r="I13" s="110" t="str">
        <f t="shared" si="1"/>
        <v/>
      </c>
      <c r="J13" s="27"/>
      <c r="K13" s="27"/>
      <c r="L13" s="27"/>
      <c r="M13" s="27"/>
      <c r="N13" s="26">
        <f t="shared" si="2"/>
        <v>0</v>
      </c>
      <c r="O13" s="27"/>
      <c r="P13" s="27"/>
      <c r="Q13" s="107" t="s">
        <v>510</v>
      </c>
      <c r="R13" s="28">
        <v>41808</v>
      </c>
      <c r="S13" s="24">
        <v>6.9444444444444449E-3</v>
      </c>
      <c r="T13" s="149">
        <f t="shared" si="3"/>
        <v>1</v>
      </c>
      <c r="U13" s="149">
        <f t="shared" si="4"/>
        <v>1</v>
      </c>
      <c r="V13" s="149">
        <f t="shared" si="5"/>
        <v>1</v>
      </c>
      <c r="W13" s="149">
        <f t="shared" si="6"/>
        <v>1</v>
      </c>
      <c r="X13" s="149">
        <f t="shared" si="7"/>
        <v>1</v>
      </c>
      <c r="Y13" s="77" t="str">
        <f t="shared" si="8"/>
        <v>Cambridge University CC0.0168981481481482</v>
      </c>
      <c r="Z13" s="77" t="str">
        <f t="shared" si="9"/>
        <v>Cambridge University CC0</v>
      </c>
    </row>
    <row r="14" spans="1:26" x14ac:dyDescent="0.2">
      <c r="A14" s="30">
        <v>4.2881944444444445E-2</v>
      </c>
      <c r="B14" s="30">
        <v>1.5995370370370372E-2</v>
      </c>
      <c r="C14" s="23">
        <f>IF(Y$1="CE",(VLOOKUP(A14,'CTT-tables'!$B$3:$D$3903,3,FALSE)),(IF(Y$1="HC",(VLOOKUP(A14,'CTT-tables'!$C$3:$D$3903,2,FALSE)),(VLOOKUP(B14,'CTT-tables'!$A$3:$D$3903,4,FALSE)))))</f>
        <v>3.9120370370370403E-3</v>
      </c>
      <c r="D14" s="31">
        <v>2.8043981481481479E-2</v>
      </c>
      <c r="E14" s="29">
        <v>13</v>
      </c>
      <c r="F14" s="119" t="s">
        <v>37</v>
      </c>
      <c r="G14" s="119" t="s">
        <v>23</v>
      </c>
      <c r="H14" s="96">
        <f t="shared" si="0"/>
        <v>1.6932870370370369E-2</v>
      </c>
      <c r="I14" s="110" t="str">
        <f t="shared" si="1"/>
        <v/>
      </c>
      <c r="J14" s="27">
        <v>16</v>
      </c>
      <c r="K14" s="27">
        <v>14</v>
      </c>
      <c r="L14" s="27"/>
      <c r="M14" s="27"/>
      <c r="N14" s="26">
        <f t="shared" si="2"/>
        <v>1.3020833333333329E-2</v>
      </c>
      <c r="O14" s="27"/>
      <c r="P14" s="27"/>
      <c r="Q14" s="107" t="s">
        <v>510</v>
      </c>
      <c r="R14" s="28">
        <v>41808</v>
      </c>
      <c r="S14" s="24">
        <v>1.1111111111111108E-2</v>
      </c>
      <c r="T14" s="149">
        <f t="shared" si="3"/>
        <v>1</v>
      </c>
      <c r="U14" s="149">
        <f t="shared" si="4"/>
        <v>1</v>
      </c>
      <c r="V14" s="149">
        <f t="shared" si="5"/>
        <v>1</v>
      </c>
      <c r="W14" s="149">
        <f t="shared" si="6"/>
        <v>1</v>
      </c>
      <c r="X14" s="149">
        <f t="shared" si="7"/>
        <v>1</v>
      </c>
      <c r="Y14" s="77" t="str">
        <f t="shared" si="8"/>
        <v>Team Cambridge0.0169328703703704</v>
      </c>
      <c r="Z14" s="77" t="str">
        <f t="shared" si="9"/>
        <v>Team Cambridge0.0130208333333333</v>
      </c>
    </row>
    <row r="15" spans="1:26" x14ac:dyDescent="0.2">
      <c r="A15" s="30"/>
      <c r="B15" s="30"/>
      <c r="C15" s="30"/>
      <c r="D15" s="99">
        <v>3.019675925925926E-2</v>
      </c>
      <c r="E15" s="29">
        <v>14</v>
      </c>
      <c r="F15" s="108" t="s">
        <v>153</v>
      </c>
      <c r="G15" s="108" t="s">
        <v>34</v>
      </c>
      <c r="H15" s="96">
        <f t="shared" si="0"/>
        <v>1.7002314814814859E-2</v>
      </c>
      <c r="I15" s="110" t="str">
        <f t="shared" si="1"/>
        <v/>
      </c>
      <c r="J15" s="27"/>
      <c r="K15" s="27"/>
      <c r="L15" s="27"/>
      <c r="M15" s="27"/>
      <c r="N15" s="26">
        <f t="shared" si="2"/>
        <v>0</v>
      </c>
      <c r="O15" s="27"/>
      <c r="Q15" s="107" t="s">
        <v>510</v>
      </c>
      <c r="R15" s="28">
        <v>41808</v>
      </c>
      <c r="S15" s="24">
        <v>1.3194444444444399E-2</v>
      </c>
      <c r="T15" s="149">
        <f t="shared" si="3"/>
        <v>1</v>
      </c>
      <c r="U15" s="149">
        <f t="shared" si="4"/>
        <v>1</v>
      </c>
      <c r="V15" s="149">
        <f t="shared" si="5"/>
        <v>1</v>
      </c>
      <c r="W15" s="149">
        <f t="shared" si="6"/>
        <v>1</v>
      </c>
      <c r="X15" s="149">
        <f t="shared" si="7"/>
        <v>1</v>
      </c>
      <c r="Y15" s="77" t="str">
        <f t="shared" si="8"/>
        <v>Cambridge Tri0.0170023148148149</v>
      </c>
      <c r="Z15" s="77" t="str">
        <f t="shared" si="9"/>
        <v>Cambridge Tri0</v>
      </c>
    </row>
    <row r="16" spans="1:26" x14ac:dyDescent="0.2">
      <c r="D16" s="31">
        <v>2.4675925925925924E-2</v>
      </c>
      <c r="E16" s="29">
        <v>15</v>
      </c>
      <c r="F16" s="53" t="s">
        <v>511</v>
      </c>
      <c r="G16" t="s">
        <v>30</v>
      </c>
      <c r="H16" s="96">
        <f t="shared" si="0"/>
        <v>1.7037037037037035E-2</v>
      </c>
      <c r="I16" s="110" t="str">
        <f t="shared" si="1"/>
        <v/>
      </c>
      <c r="J16" s="27"/>
      <c r="K16" s="27"/>
      <c r="L16" s="27"/>
      <c r="M16" s="27"/>
      <c r="N16" s="26">
        <f t="shared" si="2"/>
        <v>0</v>
      </c>
      <c r="O16" s="27"/>
      <c r="P16" s="27"/>
      <c r="Q16" s="107" t="s">
        <v>510</v>
      </c>
      <c r="R16" s="28">
        <v>41808</v>
      </c>
      <c r="S16" s="24">
        <v>7.6388888888888886E-3</v>
      </c>
      <c r="T16" s="149">
        <f t="shared" si="3"/>
        <v>1</v>
      </c>
      <c r="U16" s="149">
        <f t="shared" si="4"/>
        <v>1</v>
      </c>
      <c r="V16" s="149">
        <f t="shared" si="5"/>
        <v>1</v>
      </c>
      <c r="W16" s="149">
        <f t="shared" si="6"/>
        <v>1</v>
      </c>
      <c r="X16" s="149">
        <f t="shared" si="7"/>
        <v>1</v>
      </c>
      <c r="Y16" s="77" t="str">
        <f t="shared" si="8"/>
        <v>Cambridge CC0.017037037037037</v>
      </c>
      <c r="Z16" s="77" t="str">
        <f t="shared" si="9"/>
        <v>Cambridge CC0</v>
      </c>
    </row>
    <row r="17" spans="1:26" x14ac:dyDescent="0.2">
      <c r="A17" s="30"/>
      <c r="B17" s="30"/>
      <c r="C17" s="30"/>
      <c r="D17" s="31">
        <v>2.2719907407407411E-2</v>
      </c>
      <c r="E17" s="29">
        <v>16</v>
      </c>
      <c r="F17" s="108" t="s">
        <v>154</v>
      </c>
      <c r="G17" s="108" t="s">
        <v>34</v>
      </c>
      <c r="H17" s="96">
        <f t="shared" si="0"/>
        <v>1.7164351851851854E-2</v>
      </c>
      <c r="I17" s="110" t="str">
        <f t="shared" si="1"/>
        <v/>
      </c>
      <c r="J17" s="27"/>
      <c r="K17" s="27"/>
      <c r="L17" s="27"/>
      <c r="M17" s="27"/>
      <c r="N17" s="26">
        <f t="shared" si="2"/>
        <v>0</v>
      </c>
      <c r="O17" s="27"/>
      <c r="P17" s="27"/>
      <c r="Q17" s="107" t="s">
        <v>510</v>
      </c>
      <c r="R17" s="28">
        <v>41808</v>
      </c>
      <c r="S17" s="24">
        <v>5.5555555555555558E-3</v>
      </c>
      <c r="T17" s="149">
        <f t="shared" si="3"/>
        <v>1</v>
      </c>
      <c r="U17" s="149">
        <f t="shared" si="4"/>
        <v>1</v>
      </c>
      <c r="V17" s="149">
        <f t="shared" si="5"/>
        <v>1</v>
      </c>
      <c r="W17" s="149">
        <f t="shared" si="6"/>
        <v>1</v>
      </c>
      <c r="X17" s="149">
        <f t="shared" si="7"/>
        <v>1</v>
      </c>
      <c r="Y17" s="77" t="str">
        <f t="shared" si="8"/>
        <v>Cambridge Tri0.0171643518518519</v>
      </c>
      <c r="Z17" s="77" t="str">
        <f t="shared" si="9"/>
        <v>Cambridge Tri0</v>
      </c>
    </row>
    <row r="18" spans="1:26" x14ac:dyDescent="0.2">
      <c r="A18" s="30">
        <v>4.5231481481481484E-2</v>
      </c>
      <c r="B18" s="30">
        <v>1.6909722222222225E-2</v>
      </c>
      <c r="C18" s="23">
        <f>IF(Y$1="CE",(VLOOKUP(A18,'CTT-tables'!$B$3:$D$3903,3,FALSE)),(IF(Y$1="HC",(VLOOKUP(A18,'CTT-tables'!$C$3:$D$3903,2,FALSE)),(VLOOKUP(B18,'CTT-tables'!$A$3:$D$3903,4,FALSE)))))</f>
        <v>4.7685185185185096E-3</v>
      </c>
      <c r="D18" s="31">
        <v>2.359953703703704E-2</v>
      </c>
      <c r="E18" s="29">
        <v>17</v>
      </c>
      <c r="F18" s="120" t="s">
        <v>31</v>
      </c>
      <c r="G18" s="119" t="s">
        <v>23</v>
      </c>
      <c r="H18" s="96">
        <f t="shared" si="0"/>
        <v>1.7349537037037038E-2</v>
      </c>
      <c r="I18" s="110" t="str">
        <f t="shared" si="1"/>
        <v/>
      </c>
      <c r="J18" s="27">
        <v>15</v>
      </c>
      <c r="K18" s="27">
        <v>16</v>
      </c>
      <c r="L18" s="27"/>
      <c r="M18" s="27"/>
      <c r="N18" s="26">
        <f t="shared" si="2"/>
        <v>1.258101851851853E-2</v>
      </c>
      <c r="O18" s="27"/>
      <c r="P18" s="27"/>
      <c r="Q18" s="107" t="s">
        <v>510</v>
      </c>
      <c r="R18" s="28">
        <v>41808</v>
      </c>
      <c r="S18" s="24">
        <v>6.2500000000000003E-3</v>
      </c>
      <c r="T18" s="149">
        <f t="shared" si="3"/>
        <v>1</v>
      </c>
      <c r="U18" s="149">
        <f t="shared" si="4"/>
        <v>1</v>
      </c>
      <c r="V18" s="149">
        <f t="shared" si="5"/>
        <v>1</v>
      </c>
      <c r="W18" s="149">
        <f t="shared" si="6"/>
        <v>1</v>
      </c>
      <c r="X18" s="149">
        <f t="shared" si="7"/>
        <v>1</v>
      </c>
      <c r="Y18" s="77" t="str">
        <f t="shared" si="8"/>
        <v>Team Cambridge0.017349537037037</v>
      </c>
      <c r="Z18" s="77" t="str">
        <f t="shared" si="9"/>
        <v>Team Cambridge0.0125810185185185</v>
      </c>
    </row>
    <row r="19" spans="1:26" x14ac:dyDescent="0.2">
      <c r="A19" s="30"/>
      <c r="B19" s="30"/>
      <c r="C19" s="23"/>
      <c r="D19" s="31">
        <v>1.9525462962962963E-2</v>
      </c>
      <c r="E19" s="29">
        <v>18</v>
      </c>
      <c r="F19" s="53" t="s">
        <v>448</v>
      </c>
      <c r="G19" s="53" t="s">
        <v>449</v>
      </c>
      <c r="H19" s="96">
        <f t="shared" si="0"/>
        <v>1.744212962962963E-2</v>
      </c>
      <c r="I19" s="110" t="str">
        <f t="shared" si="1"/>
        <v/>
      </c>
      <c r="J19" s="27"/>
      <c r="K19" s="27"/>
      <c r="L19" s="27"/>
      <c r="M19" s="27"/>
      <c r="N19" s="26">
        <f t="shared" si="2"/>
        <v>0</v>
      </c>
      <c r="O19" s="27"/>
      <c r="P19" s="27"/>
      <c r="Q19" s="107" t="s">
        <v>510</v>
      </c>
      <c r="R19" s="28">
        <v>41808</v>
      </c>
      <c r="S19" s="24">
        <v>2.0833333333333333E-3</v>
      </c>
      <c r="T19" s="149">
        <f t="shared" si="3"/>
        <v>1</v>
      </c>
      <c r="U19" s="149">
        <f t="shared" si="4"/>
        <v>1</v>
      </c>
      <c r="V19" s="149">
        <f t="shared" si="5"/>
        <v>1</v>
      </c>
      <c r="W19" s="149">
        <f t="shared" si="6"/>
        <v>1</v>
      </c>
      <c r="X19" s="149">
        <f t="shared" si="7"/>
        <v>1</v>
      </c>
      <c r="Y19" s="77" t="str">
        <f t="shared" si="8"/>
        <v>Royston CC0.0174421296296296</v>
      </c>
      <c r="Z19" s="77" t="str">
        <f t="shared" si="9"/>
        <v>Royston CC0</v>
      </c>
    </row>
    <row r="20" spans="1:26" x14ac:dyDescent="0.2">
      <c r="D20" s="31">
        <v>3.2870370370370376E-2</v>
      </c>
      <c r="E20" s="29">
        <v>19</v>
      </c>
      <c r="F20" s="53" t="s">
        <v>218</v>
      </c>
      <c r="G20" s="53" t="s">
        <v>34</v>
      </c>
      <c r="H20" s="96">
        <f t="shared" si="0"/>
        <v>1.7592592592592677E-2</v>
      </c>
      <c r="I20" s="110" t="str">
        <f t="shared" si="1"/>
        <v/>
      </c>
      <c r="J20" s="27"/>
      <c r="K20" s="27"/>
      <c r="L20" s="27"/>
      <c r="M20" s="27"/>
      <c r="N20" s="26">
        <f t="shared" si="2"/>
        <v>0</v>
      </c>
      <c r="O20" s="27"/>
      <c r="Q20" s="107" t="s">
        <v>510</v>
      </c>
      <c r="R20" s="28">
        <v>41808</v>
      </c>
      <c r="S20" s="24">
        <v>1.5277777777777699E-2</v>
      </c>
      <c r="T20" s="149">
        <f t="shared" si="3"/>
        <v>1</v>
      </c>
      <c r="U20" s="149">
        <f t="shared" si="4"/>
        <v>1</v>
      </c>
      <c r="V20" s="149">
        <f t="shared" si="5"/>
        <v>1</v>
      </c>
      <c r="W20" s="149">
        <f t="shared" si="6"/>
        <v>1</v>
      </c>
      <c r="X20" s="149">
        <f t="shared" si="7"/>
        <v>1</v>
      </c>
      <c r="Y20" s="77" t="str">
        <f t="shared" si="8"/>
        <v>Cambridge Tri0.0175925925925927</v>
      </c>
      <c r="Z20" s="77" t="str">
        <f t="shared" si="9"/>
        <v>Cambridge Tri0</v>
      </c>
    </row>
    <row r="21" spans="1:26" x14ac:dyDescent="0.2">
      <c r="A21" s="30">
        <v>5.1412037037037034E-2</v>
      </c>
      <c r="B21" s="30">
        <v>1.7557870370370373E-2</v>
      </c>
      <c r="C21" s="23">
        <f>IF(Y$1="CE",(VLOOKUP(A21,'CTT-tables'!$B$3:$D$3903,3,FALSE)),(IF(Y$1="HC",(VLOOKUP(A21,'CTT-tables'!$C$3:$D$3903,2,FALSE)),(VLOOKUP(B21,'CTT-tables'!$A$3:$D$3903,4,FALSE)))))</f>
        <v>5.37037037037035E-3</v>
      </c>
      <c r="D21" s="31">
        <v>2.119212962962963E-2</v>
      </c>
      <c r="E21" s="29">
        <v>20</v>
      </c>
      <c r="F21" s="119" t="s">
        <v>292</v>
      </c>
      <c r="G21" s="119" t="s">
        <v>23</v>
      </c>
      <c r="H21" s="96">
        <f t="shared" si="0"/>
        <v>1.7719907407407406E-2</v>
      </c>
      <c r="I21" s="110" t="str">
        <f t="shared" si="1"/>
        <v/>
      </c>
      <c r="J21" s="27">
        <v>14</v>
      </c>
      <c r="K21" s="27">
        <v>19</v>
      </c>
      <c r="L21" s="27"/>
      <c r="M21" s="27"/>
      <c r="N21" s="26">
        <f t="shared" si="2"/>
        <v>1.2349537037037056E-2</v>
      </c>
      <c r="O21" s="27"/>
      <c r="P21" s="27"/>
      <c r="Q21" s="107" t="s">
        <v>510</v>
      </c>
      <c r="R21" s="28">
        <v>41808</v>
      </c>
      <c r="S21" s="24">
        <v>3.472222222222222E-3</v>
      </c>
      <c r="T21" s="149">
        <f t="shared" si="3"/>
        <v>1</v>
      </c>
      <c r="U21" s="149">
        <f t="shared" si="4"/>
        <v>1</v>
      </c>
      <c r="V21" s="149">
        <f t="shared" si="5"/>
        <v>1</v>
      </c>
      <c r="W21" s="149">
        <f t="shared" si="6"/>
        <v>1</v>
      </c>
      <c r="X21" s="149">
        <f t="shared" si="7"/>
        <v>1</v>
      </c>
      <c r="Y21" s="77" t="str">
        <f t="shared" si="8"/>
        <v>Team Cambridge0.0177199074074074</v>
      </c>
      <c r="Z21" s="77" t="str">
        <f t="shared" si="9"/>
        <v>Team Cambridge0.0123495370370371</v>
      </c>
    </row>
    <row r="22" spans="1:26" x14ac:dyDescent="0.2">
      <c r="A22" s="30">
        <v>4.7916666666666663E-2</v>
      </c>
      <c r="B22" s="30">
        <v>1.7430555555555557E-2</v>
      </c>
      <c r="C22" s="23">
        <f>IF(Y$1="CE",(VLOOKUP(A22,'CTT-tables'!$B$3:$D$3903,3,FALSE)),(IF(Y$1="HC",(VLOOKUP(A22,'CTT-tables'!$C$3:$D$3903,2,FALSE)),(VLOOKUP(B22,'CTT-tables'!$A$3:$D$3903,4,FALSE)))))</f>
        <v>5.2546296296296403E-3</v>
      </c>
      <c r="D22" s="31">
        <v>3.0972222222222224E-2</v>
      </c>
      <c r="E22" s="29">
        <v>21</v>
      </c>
      <c r="F22" s="119" t="s">
        <v>45</v>
      </c>
      <c r="G22" s="119" t="s">
        <v>23</v>
      </c>
      <c r="H22" s="96">
        <f t="shared" si="0"/>
        <v>1.8472222222222223E-2</v>
      </c>
      <c r="I22" s="110" t="str">
        <f t="shared" si="1"/>
        <v/>
      </c>
      <c r="J22" s="27">
        <v>13</v>
      </c>
      <c r="K22" s="27">
        <v>13</v>
      </c>
      <c r="L22" s="27"/>
      <c r="M22" s="27"/>
      <c r="N22" s="26">
        <f t="shared" si="2"/>
        <v>1.3217592592592583E-2</v>
      </c>
      <c r="O22" s="27"/>
      <c r="P22" s="27"/>
      <c r="Q22" s="107" t="s">
        <v>510</v>
      </c>
      <c r="R22" s="28">
        <v>41808</v>
      </c>
      <c r="S22" s="24">
        <v>1.2500000000000001E-2</v>
      </c>
      <c r="T22" s="149">
        <f t="shared" si="3"/>
        <v>1</v>
      </c>
      <c r="U22" s="149">
        <f t="shared" si="4"/>
        <v>1</v>
      </c>
      <c r="V22" s="149">
        <f t="shared" si="5"/>
        <v>1</v>
      </c>
      <c r="W22" s="149">
        <f t="shared" si="6"/>
        <v>1</v>
      </c>
      <c r="X22" s="149">
        <f t="shared" si="7"/>
        <v>1</v>
      </c>
      <c r="Y22" s="77" t="str">
        <f t="shared" si="8"/>
        <v>Team Cambridge0.0184722222222222</v>
      </c>
      <c r="Z22" s="77" t="str">
        <f t="shared" si="9"/>
        <v>Team Cambridge0.0132175925925926</v>
      </c>
    </row>
    <row r="23" spans="1:26" x14ac:dyDescent="0.2">
      <c r="D23" s="31">
        <v>2.7303240740740743E-2</v>
      </c>
      <c r="E23" s="29">
        <v>22</v>
      </c>
      <c r="F23" s="53" t="s">
        <v>192</v>
      </c>
      <c r="G23" s="53" t="s">
        <v>34</v>
      </c>
      <c r="H23" s="96">
        <f t="shared" si="0"/>
        <v>1.8969907407407408E-2</v>
      </c>
      <c r="I23" s="110" t="str">
        <f t="shared" si="1"/>
        <v/>
      </c>
      <c r="J23" s="27"/>
      <c r="K23" s="27"/>
      <c r="L23" s="27"/>
      <c r="M23" s="27"/>
      <c r="N23" s="26">
        <f t="shared" si="2"/>
        <v>0</v>
      </c>
      <c r="O23" s="27"/>
      <c r="P23" s="27"/>
      <c r="Q23" s="107" t="s">
        <v>510</v>
      </c>
      <c r="R23" s="28">
        <v>41808</v>
      </c>
      <c r="S23" s="24">
        <v>8.3333333333333332E-3</v>
      </c>
      <c r="T23" s="149">
        <f t="shared" si="3"/>
        <v>1</v>
      </c>
      <c r="U23" s="149">
        <f t="shared" si="4"/>
        <v>1</v>
      </c>
      <c r="V23" s="149">
        <f t="shared" si="5"/>
        <v>1</v>
      </c>
      <c r="W23" s="149">
        <f t="shared" si="6"/>
        <v>1</v>
      </c>
      <c r="X23" s="149">
        <f t="shared" si="7"/>
        <v>1</v>
      </c>
      <c r="Y23" s="77" t="str">
        <f t="shared" si="8"/>
        <v>Cambridge Tri0.0189699074074074</v>
      </c>
      <c r="Z23" s="77" t="str">
        <f t="shared" si="9"/>
        <v>Cambridge Tri0</v>
      </c>
    </row>
    <row r="24" spans="1:26" x14ac:dyDescent="0.2">
      <c r="A24" s="101"/>
      <c r="B24" s="101"/>
      <c r="C24" s="23"/>
      <c r="F24" s="119"/>
      <c r="G24" s="119"/>
      <c r="H24" s="96">
        <f t="shared" ref="H24:H41" si="10">IF(D24=0,0,(D24-S24))</f>
        <v>0</v>
      </c>
      <c r="I24" s="110" t="str">
        <f t="shared" ref="I24:I41" si="11">IF((OR(D24=0,H24=0)),"",(IF(H24&lt;=B24,1,"")))</f>
        <v/>
      </c>
      <c r="J24" s="27"/>
      <c r="K24" s="27"/>
      <c r="L24" s="27"/>
      <c r="M24" s="27"/>
      <c r="N24" s="26">
        <f t="shared" ref="N24:N41" si="12">IF(C24=0,0,(H24-C24))</f>
        <v>0</v>
      </c>
      <c r="O24" s="27"/>
      <c r="S24" s="24">
        <v>1.59722222222222E-2</v>
      </c>
      <c r="T24" s="149">
        <f t="shared" ref="T24:T41" si="13">IF(D24=0,1,(COUNTIF(H:H,H24)))</f>
        <v>1</v>
      </c>
      <c r="U24" s="149">
        <f t="shared" ref="U24:U41" si="14">IF((AND(D24&gt;0,$Y$1="TR")),(COUNTIF(Y:Y,Y24)),1)</f>
        <v>1</v>
      </c>
      <c r="V24" s="149">
        <f t="shared" ref="V24:V41" si="15">IF((AND(D24&gt;0,C24&gt;0,$Y$1="TR")),(COUNTIF(Z:Z,Z24)),1)</f>
        <v>1</v>
      </c>
      <c r="W24" s="149">
        <f t="shared" ref="W24:W41" si="16">IF((AND(D24&gt;0,C24&gt;0,$Y$1="CE")),(COUNTIF(Z:Z,Z24)),1)</f>
        <v>1</v>
      </c>
      <c r="X24" s="149">
        <f t="shared" ref="X24:X41" si="17">IF((AND(D24&gt;0,C24&gt;0,(OR($Y$1="CE",$Y$1="TR")))),(COUNTIF(Z:Z,Z24)),1)</f>
        <v>1</v>
      </c>
      <c r="Y24" s="77" t="str">
        <f t="shared" ref="Y24:Y41" si="18">CONCATENATE(G24,H24)</f>
        <v>0</v>
      </c>
      <c r="Z24" s="77" t="str">
        <f t="shared" ref="Z24:Z40" si="19">CONCATENATE(G24,N24)</f>
        <v>0</v>
      </c>
    </row>
    <row r="25" spans="1:26" x14ac:dyDescent="0.2">
      <c r="H25" s="96">
        <f t="shared" si="10"/>
        <v>0</v>
      </c>
      <c r="I25" s="110" t="str">
        <f t="shared" si="11"/>
        <v/>
      </c>
      <c r="J25" s="27"/>
      <c r="K25" s="27"/>
      <c r="L25" s="27"/>
      <c r="M25" s="27"/>
      <c r="N25" s="26">
        <f t="shared" si="12"/>
        <v>0</v>
      </c>
      <c r="O25" s="27"/>
      <c r="S25" s="24">
        <v>1.6666666666666601E-2</v>
      </c>
      <c r="T25" s="149">
        <f t="shared" si="13"/>
        <v>1</v>
      </c>
      <c r="U25" s="149">
        <f t="shared" si="14"/>
        <v>1</v>
      </c>
      <c r="V25" s="149">
        <f t="shared" si="15"/>
        <v>1</v>
      </c>
      <c r="W25" s="149">
        <f t="shared" si="16"/>
        <v>1</v>
      </c>
      <c r="X25" s="149">
        <f t="shared" si="17"/>
        <v>1</v>
      </c>
      <c r="Y25" s="77" t="str">
        <f t="shared" si="18"/>
        <v>0</v>
      </c>
      <c r="Z25" s="77" t="str">
        <f t="shared" si="19"/>
        <v>0</v>
      </c>
    </row>
    <row r="26" spans="1:26" x14ac:dyDescent="0.2">
      <c r="A26" s="30"/>
      <c r="B26" s="30"/>
      <c r="C26" s="23"/>
      <c r="H26" s="96">
        <f t="shared" si="10"/>
        <v>0</v>
      </c>
      <c r="I26" s="110" t="str">
        <f t="shared" si="11"/>
        <v/>
      </c>
      <c r="J26" s="27"/>
      <c r="K26" s="27"/>
      <c r="L26" s="27"/>
      <c r="M26" s="27"/>
      <c r="N26" s="26">
        <f t="shared" si="12"/>
        <v>0</v>
      </c>
      <c r="O26" s="27"/>
      <c r="S26" s="24">
        <v>1.7361111111111101E-2</v>
      </c>
      <c r="T26" s="149">
        <f t="shared" si="13"/>
        <v>1</v>
      </c>
      <c r="U26" s="149">
        <f t="shared" si="14"/>
        <v>1</v>
      </c>
      <c r="V26" s="149">
        <f t="shared" si="15"/>
        <v>1</v>
      </c>
      <c r="W26" s="149">
        <f t="shared" si="16"/>
        <v>1</v>
      </c>
      <c r="X26" s="149">
        <f t="shared" si="17"/>
        <v>1</v>
      </c>
      <c r="Y26" s="77" t="str">
        <f t="shared" si="18"/>
        <v>0</v>
      </c>
      <c r="Z26" s="77" t="str">
        <f t="shared" si="19"/>
        <v>0</v>
      </c>
    </row>
    <row r="27" spans="1:26" x14ac:dyDescent="0.2">
      <c r="H27" s="96">
        <f t="shared" si="10"/>
        <v>0</v>
      </c>
      <c r="I27" s="110" t="str">
        <f t="shared" si="11"/>
        <v/>
      </c>
      <c r="J27" s="27"/>
      <c r="K27" s="27"/>
      <c r="L27" s="27"/>
      <c r="M27" s="27"/>
      <c r="N27" s="26">
        <f t="shared" si="12"/>
        <v>0</v>
      </c>
      <c r="O27" s="27"/>
      <c r="S27" s="24">
        <v>1.8055555555555498E-2</v>
      </c>
      <c r="T27" s="149">
        <f t="shared" si="13"/>
        <v>1</v>
      </c>
      <c r="U27" s="149">
        <f t="shared" si="14"/>
        <v>1</v>
      </c>
      <c r="V27" s="149">
        <f t="shared" si="15"/>
        <v>1</v>
      </c>
      <c r="W27" s="149">
        <f t="shared" si="16"/>
        <v>1</v>
      </c>
      <c r="X27" s="149">
        <f t="shared" si="17"/>
        <v>1</v>
      </c>
      <c r="Y27" s="77" t="str">
        <f t="shared" si="18"/>
        <v>0</v>
      </c>
      <c r="Z27" s="77" t="str">
        <f t="shared" si="19"/>
        <v>0</v>
      </c>
    </row>
    <row r="28" spans="1:26" x14ac:dyDescent="0.2">
      <c r="H28" s="96">
        <f t="shared" si="10"/>
        <v>0</v>
      </c>
      <c r="I28" s="110" t="str">
        <f t="shared" si="11"/>
        <v/>
      </c>
      <c r="J28" s="27"/>
      <c r="K28" s="27"/>
      <c r="L28" s="27"/>
      <c r="M28" s="27"/>
      <c r="N28" s="26">
        <f t="shared" si="12"/>
        <v>0</v>
      </c>
      <c r="O28" s="27"/>
      <c r="S28" s="24">
        <v>1.8749999999999999E-2</v>
      </c>
      <c r="T28" s="149">
        <f t="shared" si="13"/>
        <v>1</v>
      </c>
      <c r="U28" s="149">
        <f t="shared" si="14"/>
        <v>1</v>
      </c>
      <c r="V28" s="149">
        <f t="shared" si="15"/>
        <v>1</v>
      </c>
      <c r="W28" s="149">
        <f t="shared" si="16"/>
        <v>1</v>
      </c>
      <c r="X28" s="149">
        <f t="shared" si="17"/>
        <v>1</v>
      </c>
      <c r="Y28" s="77" t="str">
        <f t="shared" si="18"/>
        <v>0</v>
      </c>
      <c r="Z28" s="77" t="str">
        <f t="shared" si="19"/>
        <v>0</v>
      </c>
    </row>
    <row r="29" spans="1:26" x14ac:dyDescent="0.2">
      <c r="H29" s="96">
        <f t="shared" si="10"/>
        <v>0</v>
      </c>
      <c r="I29" s="110" t="str">
        <f t="shared" si="11"/>
        <v/>
      </c>
      <c r="J29" s="27"/>
      <c r="K29" s="27"/>
      <c r="L29" s="27"/>
      <c r="M29" s="27"/>
      <c r="N29" s="26">
        <f t="shared" si="12"/>
        <v>0</v>
      </c>
      <c r="O29" s="27"/>
      <c r="S29" s="24">
        <v>1.94444444444444E-2</v>
      </c>
      <c r="T29" s="149">
        <f t="shared" si="13"/>
        <v>1</v>
      </c>
      <c r="U29" s="149">
        <f t="shared" si="14"/>
        <v>1</v>
      </c>
      <c r="V29" s="149">
        <f t="shared" si="15"/>
        <v>1</v>
      </c>
      <c r="W29" s="149">
        <f t="shared" si="16"/>
        <v>1</v>
      </c>
      <c r="X29" s="149">
        <f t="shared" si="17"/>
        <v>1</v>
      </c>
      <c r="Y29" s="77" t="str">
        <f t="shared" si="18"/>
        <v>0</v>
      </c>
      <c r="Z29" s="77" t="str">
        <f t="shared" si="19"/>
        <v>0</v>
      </c>
    </row>
    <row r="30" spans="1:26" x14ac:dyDescent="0.2">
      <c r="A30" s="101"/>
      <c r="B30" s="101"/>
      <c r="C30" s="30"/>
      <c r="D30" s="99"/>
      <c r="F30" s="108"/>
      <c r="H30" s="96">
        <f t="shared" si="10"/>
        <v>0</v>
      </c>
      <c r="I30" s="110" t="str">
        <f t="shared" si="11"/>
        <v/>
      </c>
      <c r="J30" s="27"/>
      <c r="K30" s="27"/>
      <c r="L30" s="27"/>
      <c r="M30" s="27"/>
      <c r="N30" s="26">
        <f t="shared" si="12"/>
        <v>0</v>
      </c>
      <c r="O30" s="27"/>
      <c r="S30" s="24">
        <v>2.01388888888888E-2</v>
      </c>
      <c r="T30" s="149">
        <f t="shared" si="13"/>
        <v>1</v>
      </c>
      <c r="U30" s="149">
        <f t="shared" si="14"/>
        <v>1</v>
      </c>
      <c r="V30" s="149">
        <f t="shared" si="15"/>
        <v>1</v>
      </c>
      <c r="W30" s="149">
        <f t="shared" si="16"/>
        <v>1</v>
      </c>
      <c r="X30" s="149">
        <f t="shared" si="17"/>
        <v>1</v>
      </c>
      <c r="Y30" s="77" t="str">
        <f t="shared" si="18"/>
        <v>0</v>
      </c>
      <c r="Z30" s="77" t="str">
        <f t="shared" si="19"/>
        <v>0</v>
      </c>
    </row>
    <row r="31" spans="1:26" x14ac:dyDescent="0.2">
      <c r="F31" s="108"/>
      <c r="G31" s="108"/>
      <c r="H31" s="96">
        <f t="shared" si="10"/>
        <v>0</v>
      </c>
      <c r="I31" s="110" t="str">
        <f t="shared" si="11"/>
        <v/>
      </c>
      <c r="J31" s="27"/>
      <c r="K31" s="27"/>
      <c r="L31" s="27"/>
      <c r="M31" s="27"/>
      <c r="N31" s="26">
        <f t="shared" si="12"/>
        <v>0</v>
      </c>
      <c r="O31" s="27"/>
      <c r="S31" s="24">
        <v>2.0833333333333301E-2</v>
      </c>
      <c r="T31" s="149">
        <f t="shared" si="13"/>
        <v>1</v>
      </c>
      <c r="U31" s="149">
        <f t="shared" si="14"/>
        <v>1</v>
      </c>
      <c r="V31" s="149">
        <f t="shared" si="15"/>
        <v>1</v>
      </c>
      <c r="W31" s="149">
        <f t="shared" si="16"/>
        <v>1</v>
      </c>
      <c r="X31" s="149">
        <f t="shared" si="17"/>
        <v>1</v>
      </c>
      <c r="Y31" s="77" t="str">
        <f t="shared" si="18"/>
        <v>0</v>
      </c>
      <c r="Z31" s="77" t="str">
        <f t="shared" si="19"/>
        <v>0</v>
      </c>
    </row>
    <row r="32" spans="1:26" x14ac:dyDescent="0.2">
      <c r="A32" s="30"/>
      <c r="B32" s="30"/>
      <c r="C32" s="30"/>
      <c r="H32" s="96">
        <f t="shared" si="10"/>
        <v>0</v>
      </c>
      <c r="I32" s="110" t="str">
        <f t="shared" si="11"/>
        <v/>
      </c>
      <c r="J32" s="27"/>
      <c r="K32" s="27"/>
      <c r="L32" s="27"/>
      <c r="M32" s="27"/>
      <c r="N32" s="26">
        <f t="shared" si="12"/>
        <v>0</v>
      </c>
      <c r="O32" s="27"/>
      <c r="S32" s="24">
        <v>2.1527777777777701E-2</v>
      </c>
      <c r="T32" s="149">
        <f t="shared" si="13"/>
        <v>1</v>
      </c>
      <c r="U32" s="149">
        <f t="shared" si="14"/>
        <v>1</v>
      </c>
      <c r="V32" s="149">
        <f t="shared" si="15"/>
        <v>1</v>
      </c>
      <c r="W32" s="149">
        <f t="shared" si="16"/>
        <v>1</v>
      </c>
      <c r="X32" s="149">
        <f t="shared" si="17"/>
        <v>1</v>
      </c>
      <c r="Y32" s="77" t="str">
        <f t="shared" si="18"/>
        <v>0</v>
      </c>
      <c r="Z32" s="77" t="str">
        <f t="shared" si="19"/>
        <v>0</v>
      </c>
    </row>
    <row r="33" spans="1:26" x14ac:dyDescent="0.2">
      <c r="A33" s="30"/>
      <c r="B33" s="30"/>
      <c r="C33" s="30"/>
      <c r="G33" s="148"/>
      <c r="H33" s="96">
        <f t="shared" si="10"/>
        <v>0</v>
      </c>
      <c r="I33" s="110" t="str">
        <f t="shared" si="11"/>
        <v/>
      </c>
      <c r="J33" s="27"/>
      <c r="K33" s="27"/>
      <c r="L33" s="27"/>
      <c r="M33" s="27"/>
      <c r="N33" s="26">
        <f t="shared" si="12"/>
        <v>0</v>
      </c>
      <c r="O33" s="27"/>
      <c r="S33" s="24">
        <v>2.2222222222222199E-2</v>
      </c>
      <c r="T33" s="149">
        <f t="shared" si="13"/>
        <v>1</v>
      </c>
      <c r="U33" s="149">
        <f t="shared" si="14"/>
        <v>1</v>
      </c>
      <c r="V33" s="149">
        <f t="shared" si="15"/>
        <v>1</v>
      </c>
      <c r="W33" s="149">
        <f t="shared" si="16"/>
        <v>1</v>
      </c>
      <c r="X33" s="149">
        <f t="shared" si="17"/>
        <v>1</v>
      </c>
      <c r="Y33" s="77" t="str">
        <f t="shared" si="18"/>
        <v>0</v>
      </c>
      <c r="Z33" s="77" t="str">
        <f t="shared" si="19"/>
        <v>0</v>
      </c>
    </row>
    <row r="34" spans="1:26" x14ac:dyDescent="0.2">
      <c r="H34" s="96">
        <f t="shared" si="10"/>
        <v>0</v>
      </c>
      <c r="I34" s="110" t="str">
        <f t="shared" si="11"/>
        <v/>
      </c>
      <c r="J34" s="27"/>
      <c r="K34" s="27"/>
      <c r="L34" s="27"/>
      <c r="M34" s="27"/>
      <c r="N34" s="26">
        <f t="shared" si="12"/>
        <v>0</v>
      </c>
      <c r="O34" s="27"/>
      <c r="S34" s="24">
        <v>2.2916666666666599E-2</v>
      </c>
      <c r="T34" s="149">
        <f t="shared" si="13"/>
        <v>1</v>
      </c>
      <c r="U34" s="149">
        <f t="shared" si="14"/>
        <v>1</v>
      </c>
      <c r="V34" s="149">
        <f t="shared" si="15"/>
        <v>1</v>
      </c>
      <c r="W34" s="149">
        <f t="shared" si="16"/>
        <v>1</v>
      </c>
      <c r="X34" s="149">
        <f t="shared" si="17"/>
        <v>1</v>
      </c>
      <c r="Y34" s="77" t="str">
        <f t="shared" si="18"/>
        <v>0</v>
      </c>
      <c r="Z34" s="77" t="str">
        <f t="shared" si="19"/>
        <v>0</v>
      </c>
    </row>
    <row r="35" spans="1:26" x14ac:dyDescent="0.2">
      <c r="A35" s="30"/>
      <c r="B35" s="30"/>
      <c r="C35" s="30"/>
      <c r="F35" s="147"/>
      <c r="H35" s="96">
        <f t="shared" si="10"/>
        <v>0</v>
      </c>
      <c r="I35" s="110" t="str">
        <f t="shared" si="11"/>
        <v/>
      </c>
      <c r="J35" s="27"/>
      <c r="K35" s="27"/>
      <c r="L35" s="27"/>
      <c r="M35" s="27"/>
      <c r="N35" s="26">
        <f t="shared" si="12"/>
        <v>0</v>
      </c>
      <c r="O35" s="27"/>
      <c r="S35" s="24">
        <v>2.36111111111111E-2</v>
      </c>
      <c r="T35" s="149">
        <f t="shared" si="13"/>
        <v>1</v>
      </c>
      <c r="U35" s="149">
        <f t="shared" si="14"/>
        <v>1</v>
      </c>
      <c r="V35" s="149">
        <f t="shared" si="15"/>
        <v>1</v>
      </c>
      <c r="W35" s="149">
        <f t="shared" si="16"/>
        <v>1</v>
      </c>
      <c r="X35" s="149">
        <f t="shared" si="17"/>
        <v>1</v>
      </c>
      <c r="Y35" s="77" t="str">
        <f t="shared" si="18"/>
        <v>0</v>
      </c>
      <c r="Z35" s="77" t="str">
        <f t="shared" si="19"/>
        <v>0</v>
      </c>
    </row>
    <row r="36" spans="1:26" x14ac:dyDescent="0.2">
      <c r="A36" s="30"/>
      <c r="B36" s="30"/>
      <c r="C36" s="30"/>
      <c r="F36" s="108"/>
      <c r="G36" s="108"/>
      <c r="H36" s="96">
        <f t="shared" si="10"/>
        <v>0</v>
      </c>
      <c r="I36" s="110" t="str">
        <f t="shared" si="11"/>
        <v/>
      </c>
      <c r="J36" s="27"/>
      <c r="K36" s="27"/>
      <c r="L36" s="27"/>
      <c r="M36" s="27"/>
      <c r="N36" s="26">
        <f t="shared" si="12"/>
        <v>0</v>
      </c>
      <c r="O36" s="27"/>
      <c r="S36" s="24">
        <v>2.43055555555555E-2</v>
      </c>
      <c r="T36" s="149">
        <f t="shared" si="13"/>
        <v>1</v>
      </c>
      <c r="U36" s="149">
        <f t="shared" si="14"/>
        <v>1</v>
      </c>
      <c r="V36" s="149">
        <f t="shared" si="15"/>
        <v>1</v>
      </c>
      <c r="W36" s="149">
        <f t="shared" si="16"/>
        <v>1</v>
      </c>
      <c r="X36" s="149">
        <f t="shared" si="17"/>
        <v>1</v>
      </c>
      <c r="Y36" s="77" t="str">
        <f t="shared" si="18"/>
        <v>0</v>
      </c>
      <c r="Z36" s="77" t="str">
        <f t="shared" si="19"/>
        <v>0</v>
      </c>
    </row>
    <row r="37" spans="1:26" x14ac:dyDescent="0.2">
      <c r="A37" s="30"/>
      <c r="B37" s="30"/>
      <c r="C37" s="30"/>
      <c r="H37" s="96">
        <f t="shared" si="10"/>
        <v>0</v>
      </c>
      <c r="I37" s="110" t="str">
        <f t="shared" si="11"/>
        <v/>
      </c>
      <c r="J37" s="27"/>
      <c r="K37" s="27"/>
      <c r="L37" s="27"/>
      <c r="M37" s="27"/>
      <c r="N37" s="26">
        <f t="shared" si="12"/>
        <v>0</v>
      </c>
      <c r="O37" s="27"/>
      <c r="S37" s="24">
        <v>2.5000000000000001E-2</v>
      </c>
      <c r="T37" s="149">
        <f t="shared" si="13"/>
        <v>1</v>
      </c>
      <c r="U37" s="149">
        <f t="shared" si="14"/>
        <v>1</v>
      </c>
      <c r="V37" s="149">
        <f t="shared" si="15"/>
        <v>1</v>
      </c>
      <c r="W37" s="149">
        <f t="shared" si="16"/>
        <v>1</v>
      </c>
      <c r="X37" s="149">
        <f t="shared" si="17"/>
        <v>1</v>
      </c>
      <c r="Y37" s="77" t="str">
        <f t="shared" si="18"/>
        <v>0</v>
      </c>
      <c r="Z37" s="77" t="str">
        <f t="shared" si="19"/>
        <v>0</v>
      </c>
    </row>
    <row r="38" spans="1:26" x14ac:dyDescent="0.2">
      <c r="A38" s="30"/>
      <c r="B38" s="30"/>
      <c r="C38" s="23"/>
      <c r="F38" s="119"/>
      <c r="G38" s="119"/>
      <c r="H38" s="96">
        <f t="shared" si="10"/>
        <v>0</v>
      </c>
      <c r="I38" s="110" t="str">
        <f t="shared" si="11"/>
        <v/>
      </c>
      <c r="J38" s="27"/>
      <c r="K38" s="27"/>
      <c r="L38" s="27"/>
      <c r="M38" s="27"/>
      <c r="N38" s="26">
        <f t="shared" si="12"/>
        <v>0</v>
      </c>
      <c r="O38" s="27"/>
      <c r="S38" s="24">
        <v>2.5694444444444402E-2</v>
      </c>
      <c r="T38" s="149">
        <f t="shared" si="13"/>
        <v>1</v>
      </c>
      <c r="U38" s="149">
        <f t="shared" si="14"/>
        <v>1</v>
      </c>
      <c r="V38" s="149">
        <f t="shared" si="15"/>
        <v>1</v>
      </c>
      <c r="W38" s="149">
        <f t="shared" si="16"/>
        <v>1</v>
      </c>
      <c r="X38" s="149">
        <f t="shared" si="17"/>
        <v>1</v>
      </c>
      <c r="Y38" s="77" t="str">
        <f t="shared" si="18"/>
        <v>0</v>
      </c>
      <c r="Z38" s="77" t="str">
        <f t="shared" si="19"/>
        <v>0</v>
      </c>
    </row>
    <row r="39" spans="1:26" x14ac:dyDescent="0.2">
      <c r="A39" s="30"/>
      <c r="B39" s="30"/>
      <c r="C39" s="30"/>
      <c r="F39" s="108"/>
      <c r="G39" s="108"/>
      <c r="H39" s="96">
        <f t="shared" si="10"/>
        <v>0</v>
      </c>
      <c r="I39" s="110" t="str">
        <f t="shared" si="11"/>
        <v/>
      </c>
      <c r="J39" s="27"/>
      <c r="K39" s="27"/>
      <c r="L39" s="27"/>
      <c r="M39" s="27"/>
      <c r="N39" s="26">
        <f t="shared" si="12"/>
        <v>0</v>
      </c>
      <c r="O39" s="27"/>
      <c r="S39" s="24">
        <v>2.6388888888888799E-2</v>
      </c>
      <c r="T39" s="149">
        <f t="shared" si="13"/>
        <v>1</v>
      </c>
      <c r="U39" s="149">
        <f t="shared" si="14"/>
        <v>1</v>
      </c>
      <c r="V39" s="149">
        <f t="shared" si="15"/>
        <v>1</v>
      </c>
      <c r="W39" s="149">
        <f t="shared" si="16"/>
        <v>1</v>
      </c>
      <c r="X39" s="149">
        <f t="shared" si="17"/>
        <v>1</v>
      </c>
      <c r="Y39" s="77" t="str">
        <f t="shared" si="18"/>
        <v>0</v>
      </c>
      <c r="Z39" s="77" t="str">
        <f t="shared" si="19"/>
        <v>0</v>
      </c>
    </row>
    <row r="40" spans="1:26" x14ac:dyDescent="0.2">
      <c r="A40" s="30"/>
      <c r="B40" s="30"/>
      <c r="C40" s="30"/>
      <c r="H40" s="96">
        <f t="shared" si="10"/>
        <v>0</v>
      </c>
      <c r="I40" s="110" t="str">
        <f t="shared" si="11"/>
        <v/>
      </c>
      <c r="J40" s="27"/>
      <c r="K40" s="27"/>
      <c r="L40" s="27"/>
      <c r="M40" s="27"/>
      <c r="N40" s="26">
        <f t="shared" si="12"/>
        <v>0</v>
      </c>
      <c r="O40" s="27"/>
      <c r="S40" s="24">
        <v>2.70833333333333E-2</v>
      </c>
      <c r="T40" s="149">
        <f t="shared" si="13"/>
        <v>1</v>
      </c>
      <c r="U40" s="149">
        <f t="shared" si="14"/>
        <v>1</v>
      </c>
      <c r="V40" s="149">
        <f t="shared" si="15"/>
        <v>1</v>
      </c>
      <c r="W40" s="149">
        <f t="shared" si="16"/>
        <v>1</v>
      </c>
      <c r="X40" s="149">
        <f t="shared" si="17"/>
        <v>1</v>
      </c>
      <c r="Y40" s="77" t="str">
        <f t="shared" si="18"/>
        <v>0</v>
      </c>
      <c r="Z40" s="77" t="str">
        <f t="shared" si="19"/>
        <v>0</v>
      </c>
    </row>
    <row r="41" spans="1:26" x14ac:dyDescent="0.2">
      <c r="H41" s="96">
        <f t="shared" si="10"/>
        <v>0</v>
      </c>
      <c r="I41" s="110" t="str">
        <f t="shared" si="11"/>
        <v/>
      </c>
      <c r="J41" s="74"/>
      <c r="K41" s="74"/>
      <c r="L41" s="74"/>
      <c r="M41" s="74"/>
      <c r="N41" s="26">
        <f t="shared" si="12"/>
        <v>0</v>
      </c>
      <c r="O41" s="74"/>
      <c r="P41" s="127"/>
      <c r="Q41" s="51"/>
      <c r="R41" s="129"/>
      <c r="S41" s="75">
        <v>2.77777777777777E-2</v>
      </c>
      <c r="T41" s="149">
        <f t="shared" si="13"/>
        <v>1</v>
      </c>
      <c r="U41" s="149">
        <f t="shared" si="14"/>
        <v>1</v>
      </c>
      <c r="V41" s="149">
        <f t="shared" si="15"/>
        <v>1</v>
      </c>
      <c r="W41" s="149">
        <f t="shared" si="16"/>
        <v>1</v>
      </c>
      <c r="X41" s="149">
        <f t="shared" si="17"/>
        <v>1</v>
      </c>
      <c r="Y41" s="77" t="str">
        <f t="shared" si="18"/>
        <v>0</v>
      </c>
      <c r="Z41" s="78" t="str">
        <f>CONCATENATE(G41,N41)</f>
        <v>0</v>
      </c>
    </row>
    <row r="44" spans="1:26" x14ac:dyDescent="0.2">
      <c r="A44" s="30"/>
      <c r="B44" s="30"/>
      <c r="C44" s="23"/>
      <c r="F44" s="120"/>
      <c r="G44" s="119"/>
    </row>
    <row r="47" spans="1:26" x14ac:dyDescent="0.2">
      <c r="A47" s="30"/>
      <c r="B47" s="30"/>
      <c r="C47" s="30"/>
      <c r="F47" s="148"/>
      <c r="G47" s="148"/>
    </row>
    <row r="49" spans="1:7" x14ac:dyDescent="0.2">
      <c r="A49" s="30"/>
      <c r="B49" s="30"/>
      <c r="C49" s="30"/>
      <c r="F49" s="108"/>
      <c r="G49" s="108"/>
    </row>
    <row r="50" spans="1:7" x14ac:dyDescent="0.2">
      <c r="A50" s="30"/>
      <c r="B50" s="30"/>
      <c r="C50" s="30"/>
      <c r="F50" s="108"/>
      <c r="G50" s="108"/>
    </row>
    <row r="53" spans="1:7" x14ac:dyDescent="0.2">
      <c r="A53" s="101"/>
      <c r="B53" s="101"/>
      <c r="C53" s="23"/>
      <c r="D53" s="99"/>
      <c r="F53"/>
      <c r="G53"/>
    </row>
    <row r="54" spans="1:7" x14ac:dyDescent="0.2">
      <c r="A54" s="30"/>
      <c r="B54" s="30"/>
      <c r="C54" s="30"/>
    </row>
    <row r="55" spans="1:7" x14ac:dyDescent="0.2">
      <c r="A55" s="30"/>
      <c r="B55" s="30"/>
      <c r="C55" s="23"/>
      <c r="F55" s="119"/>
      <c r="G55" s="119"/>
    </row>
    <row r="56" spans="1:7" x14ac:dyDescent="0.2">
      <c r="A56" s="30"/>
      <c r="B56" s="30"/>
      <c r="C56" s="30"/>
      <c r="G56" s="108"/>
    </row>
    <row r="58" spans="1:7" x14ac:dyDescent="0.2">
      <c r="A58" s="30"/>
      <c r="B58" s="30"/>
      <c r="C58" s="30"/>
    </row>
    <row r="59" spans="1:7" x14ac:dyDescent="0.2">
      <c r="A59" s="30"/>
      <c r="B59" s="30"/>
      <c r="C59" s="30"/>
    </row>
    <row r="60" spans="1:7" x14ac:dyDescent="0.2">
      <c r="A60" s="30"/>
      <c r="B60" s="30"/>
      <c r="C60" s="30"/>
    </row>
    <row r="61" spans="1:7" x14ac:dyDescent="0.2">
      <c r="A61" s="30"/>
      <c r="B61" s="30"/>
      <c r="C61" s="30"/>
      <c r="G61" s="147"/>
    </row>
    <row r="62" spans="1:7" x14ac:dyDescent="0.2">
      <c r="A62" s="30"/>
      <c r="B62" s="30"/>
      <c r="C62" s="23"/>
      <c r="G62" s="147"/>
    </row>
    <row r="65" spans="1:7" x14ac:dyDescent="0.2">
      <c r="A65" s="30"/>
      <c r="B65" s="30"/>
      <c r="C65" s="30"/>
    </row>
    <row r="66" spans="1:7" x14ac:dyDescent="0.2">
      <c r="A66" s="30"/>
      <c r="B66" s="30"/>
      <c r="C66" s="30"/>
      <c r="F66" s="148"/>
      <c r="G66" s="148"/>
    </row>
    <row r="67" spans="1:7" x14ac:dyDescent="0.2">
      <c r="A67" s="30"/>
      <c r="B67" s="30"/>
      <c r="C67" s="30"/>
    </row>
    <row r="68" spans="1:7" x14ac:dyDescent="0.2">
      <c r="A68" s="30"/>
      <c r="B68" s="30"/>
      <c r="C68" s="30"/>
      <c r="G68"/>
    </row>
    <row r="70" spans="1:7" x14ac:dyDescent="0.2">
      <c r="A70" s="30"/>
      <c r="B70" s="30"/>
      <c r="C70" s="23"/>
      <c r="G70"/>
    </row>
    <row r="71" spans="1:7" x14ac:dyDescent="0.2">
      <c r="A71" s="30"/>
      <c r="B71" s="30"/>
      <c r="C71" s="30"/>
      <c r="F71" s="147"/>
    </row>
    <row r="73" spans="1:7" x14ac:dyDescent="0.2">
      <c r="A73" s="30"/>
      <c r="B73" s="30"/>
      <c r="C73" s="30"/>
    </row>
    <row r="74" spans="1:7" x14ac:dyDescent="0.2">
      <c r="A74" s="30"/>
      <c r="B74" s="30"/>
      <c r="C74" s="23"/>
      <c r="F74" s="119"/>
      <c r="G74" s="119"/>
    </row>
    <row r="75" spans="1:7" x14ac:dyDescent="0.2">
      <c r="A75" s="30"/>
      <c r="B75" s="30"/>
      <c r="C75" s="23"/>
      <c r="F75"/>
    </row>
    <row r="76" spans="1:7" x14ac:dyDescent="0.2">
      <c r="A76" s="30"/>
      <c r="B76" s="30"/>
      <c r="C76" s="23"/>
      <c r="F76" s="148"/>
      <c r="G76" s="148"/>
    </row>
    <row r="77" spans="1:7" x14ac:dyDescent="0.2">
      <c r="A77" s="30"/>
      <c r="B77" s="30"/>
      <c r="C77" s="23"/>
      <c r="F77" s="119"/>
      <c r="G77" s="119"/>
    </row>
    <row r="78" spans="1:7" x14ac:dyDescent="0.2">
      <c r="A78" s="30"/>
      <c r="B78" s="30"/>
      <c r="C78" s="23"/>
    </row>
    <row r="80" spans="1:7" x14ac:dyDescent="0.2">
      <c r="A80" s="30"/>
      <c r="B80" s="30"/>
      <c r="C80" s="30"/>
      <c r="G80" s="150"/>
    </row>
    <row r="82" spans="1:7" x14ac:dyDescent="0.2">
      <c r="A82" s="30"/>
      <c r="B82" s="30"/>
      <c r="C82" s="30"/>
    </row>
    <row r="84" spans="1:7" x14ac:dyDescent="0.2">
      <c r="A84" s="30"/>
      <c r="B84" s="30"/>
      <c r="C84" s="23"/>
      <c r="D84" s="99"/>
      <c r="F84" s="108"/>
      <c r="G84" s="108"/>
    </row>
    <row r="86" spans="1:7" x14ac:dyDescent="0.2">
      <c r="A86" s="30"/>
      <c r="B86" s="30"/>
      <c r="C86" s="23"/>
    </row>
    <row r="88" spans="1:7" ht="15" x14ac:dyDescent="0.25">
      <c r="A88" s="30"/>
      <c r="B88" s="30"/>
      <c r="C88" s="23"/>
      <c r="F88" s="153"/>
      <c r="G88" s="148"/>
    </row>
    <row r="90" spans="1:7" x14ac:dyDescent="0.2">
      <c r="A90" s="30"/>
      <c r="B90" s="30"/>
      <c r="C90" s="30"/>
    </row>
    <row r="91" spans="1:7" x14ac:dyDescent="0.2">
      <c r="A91" s="30"/>
      <c r="B91" s="30"/>
      <c r="C91" s="30"/>
    </row>
    <row r="93" spans="1:7" x14ac:dyDescent="0.2">
      <c r="A93" s="30"/>
      <c r="B93" s="30"/>
      <c r="C93" s="30"/>
    </row>
    <row r="94" spans="1:7" x14ac:dyDescent="0.2">
      <c r="A94" s="30"/>
      <c r="B94" s="30"/>
      <c r="C94" s="30"/>
    </row>
    <row r="96" spans="1:7" x14ac:dyDescent="0.2">
      <c r="A96" s="30"/>
      <c r="B96" s="30"/>
      <c r="C96" s="30"/>
    </row>
    <row r="97" spans="1:7" x14ac:dyDescent="0.2">
      <c r="A97" s="30"/>
      <c r="B97" s="30"/>
      <c r="C97" s="30"/>
    </row>
    <row r="98" spans="1:7" x14ac:dyDescent="0.2">
      <c r="A98" s="30"/>
      <c r="B98" s="30"/>
      <c r="C98" s="30"/>
      <c r="F98" s="147"/>
    </row>
    <row r="99" spans="1:7" x14ac:dyDescent="0.2">
      <c r="A99" s="30"/>
      <c r="B99" s="30"/>
      <c r="C99" s="23"/>
      <c r="F99" s="119"/>
      <c r="G99" s="119"/>
    </row>
    <row r="100" spans="1:7" x14ac:dyDescent="0.2">
      <c r="A100" s="30"/>
      <c r="B100" s="30"/>
      <c r="C100" s="30"/>
    </row>
    <row r="101" spans="1:7" x14ac:dyDescent="0.2">
      <c r="A101" s="30"/>
      <c r="B101" s="30"/>
      <c r="C101" s="23"/>
      <c r="F101" s="119"/>
      <c r="G101" s="119"/>
    </row>
    <row r="104" spans="1:7" x14ac:dyDescent="0.2">
      <c r="A104" s="30"/>
      <c r="B104" s="30"/>
      <c r="C104" s="30"/>
      <c r="F104" s="148"/>
      <c r="G104" s="148"/>
    </row>
    <row r="111" spans="1:7" x14ac:dyDescent="0.2">
      <c r="A111" s="30"/>
      <c r="B111" s="30"/>
      <c r="C111" s="30"/>
    </row>
    <row r="113" spans="1:7" x14ac:dyDescent="0.2">
      <c r="A113" s="30"/>
      <c r="B113" s="30"/>
      <c r="C113" s="23"/>
    </row>
    <row r="114" spans="1:7" x14ac:dyDescent="0.2">
      <c r="A114" s="30"/>
      <c r="B114" s="30"/>
      <c r="C114" s="30"/>
    </row>
    <row r="115" spans="1:7" x14ac:dyDescent="0.2">
      <c r="A115" s="30"/>
      <c r="B115" s="30"/>
      <c r="C115" s="30"/>
    </row>
    <row r="117" spans="1:7" x14ac:dyDescent="0.2">
      <c r="A117" s="30"/>
      <c r="B117" s="30"/>
      <c r="C117" s="23"/>
      <c r="F117" s="119"/>
      <c r="G117" s="119"/>
    </row>
    <row r="118" spans="1:7" x14ac:dyDescent="0.2">
      <c r="A118" s="30"/>
      <c r="B118" s="30"/>
      <c r="C118" s="30"/>
    </row>
    <row r="119" spans="1:7" x14ac:dyDescent="0.2">
      <c r="A119" s="30"/>
      <c r="B119" s="30"/>
      <c r="C119" s="23"/>
      <c r="F119" s="119"/>
      <c r="G119" s="119"/>
    </row>
    <row r="125" spans="1:7" x14ac:dyDescent="0.2">
      <c r="A125" s="30"/>
      <c r="B125" s="30"/>
      <c r="C125" s="23"/>
      <c r="F125" s="119"/>
      <c r="G125" s="119"/>
    </row>
    <row r="127" spans="1:7" x14ac:dyDescent="0.2">
      <c r="G127" s="148"/>
    </row>
    <row r="128" spans="1:7" x14ac:dyDescent="0.2">
      <c r="A128" s="30"/>
      <c r="B128" s="30"/>
      <c r="C128" s="30"/>
      <c r="F128" s="148"/>
      <c r="G128" s="148"/>
    </row>
    <row r="129" spans="1:7" x14ac:dyDescent="0.2">
      <c r="A129" s="30"/>
      <c r="B129" s="30"/>
      <c r="C129" s="23"/>
      <c r="F129" s="147"/>
    </row>
    <row r="130" spans="1:7" x14ac:dyDescent="0.2">
      <c r="G130" s="108"/>
    </row>
    <row r="131" spans="1:7" x14ac:dyDescent="0.2">
      <c r="A131" s="30"/>
      <c r="B131" s="30"/>
      <c r="C131" s="30"/>
    </row>
    <row r="132" spans="1:7" x14ac:dyDescent="0.2">
      <c r="A132" s="30"/>
      <c r="B132" s="30"/>
      <c r="C132" s="30"/>
      <c r="F132"/>
      <c r="G132"/>
    </row>
    <row r="133" spans="1:7" x14ac:dyDescent="0.2">
      <c r="A133" s="30"/>
      <c r="B133" s="30"/>
      <c r="C133" s="30"/>
    </row>
    <row r="134" spans="1:7" x14ac:dyDescent="0.2">
      <c r="A134" s="30"/>
      <c r="B134" s="30"/>
      <c r="C134" s="23"/>
      <c r="F134" s="119"/>
      <c r="G134" s="119"/>
    </row>
    <row r="137" spans="1:7" x14ac:dyDescent="0.2">
      <c r="A137" s="30"/>
      <c r="B137" s="30"/>
      <c r="C137" s="23"/>
      <c r="F137" s="148"/>
      <c r="G137" s="148"/>
    </row>
    <row r="138" spans="1:7" x14ac:dyDescent="0.2">
      <c r="F138"/>
      <c r="G138"/>
    </row>
  </sheetData>
  <sortState ref="E2:E23">
    <sortCondition ref="E2"/>
  </sortState>
  <phoneticPr fontId="10" type="noConversion"/>
  <conditionalFormatting sqref="H2:H41">
    <cfRule type="expression" dxfId="204" priority="8" stopIfTrue="1">
      <formula>T2&gt;=2</formula>
    </cfRule>
  </conditionalFormatting>
  <conditionalFormatting sqref="J2:J41">
    <cfRule type="expression" dxfId="203" priority="10" stopIfTrue="1">
      <formula>U2&gt;=2</formula>
    </cfRule>
  </conditionalFormatting>
  <conditionalFormatting sqref="K2:K41">
    <cfRule type="expression" dxfId="202" priority="11" stopIfTrue="1">
      <formula>V2&gt;=2</formula>
    </cfRule>
  </conditionalFormatting>
  <conditionalFormatting sqref="L2:L41">
    <cfRule type="expression" dxfId="201" priority="12" stopIfTrue="1">
      <formula>W2&gt;=2</formula>
    </cfRule>
  </conditionalFormatting>
  <conditionalFormatting sqref="N2:N41">
    <cfRule type="expression" dxfId="200" priority="13" stopIfTrue="1">
      <formula>X2&gt;=2</formula>
    </cfRule>
  </conditionalFormatting>
  <conditionalFormatting sqref="C42:C45 C50:C57 C59:C60 C62:C64 C47:C48">
    <cfRule type="expression" dxfId="199" priority="3" stopIfTrue="1">
      <formula>(I42=1)</formula>
    </cfRule>
  </conditionalFormatting>
  <conditionalFormatting sqref="C85">
    <cfRule type="expression" dxfId="198" priority="2" stopIfTrue="1">
      <formula>(I85=1)</formula>
    </cfRule>
  </conditionalFormatting>
  <conditionalFormatting sqref="C119">
    <cfRule type="expression" dxfId="197" priority="1" stopIfTrue="1">
      <formula>(I119=1)</formula>
    </cfRule>
  </conditionalFormatting>
  <conditionalFormatting sqref="C32:C40">
    <cfRule type="expression" dxfId="196" priority="4" stopIfTrue="1">
      <formula>(I32=1)</formula>
    </cfRule>
  </conditionalFormatting>
  <conditionalFormatting sqref="C112:C115">
    <cfRule type="expression" dxfId="195" priority="5" stopIfTrue="1">
      <formula>(I112=1)</formula>
    </cfRule>
  </conditionalFormatting>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0"/>
  <sheetViews>
    <sheetView zoomScale="78" zoomScaleNormal="78" workbookViewId="0">
      <selection activeCell="H20" sqref="H20"/>
    </sheetView>
  </sheetViews>
  <sheetFormatPr defaultRowHeight="12.75" x14ac:dyDescent="0.2"/>
  <cols>
    <col min="1" max="3" width="9.28515625" style="5" bestFit="1" customWidth="1"/>
    <col min="4" max="4" width="9.140625" style="30"/>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10.140625" style="122" customWidth="1"/>
    <col min="15" max="15" width="7.42578125" style="118" customWidth="1"/>
    <col min="16" max="16" width="8.42578125" style="118" customWidth="1"/>
    <col min="17" max="17" width="11.7109375" customWidth="1"/>
    <col min="18" max="18" width="14.7109375" style="28" customWidth="1"/>
    <col min="19" max="19" width="9.42578125" bestFit="1" customWidth="1"/>
    <col min="20" max="20" width="3.42578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115"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8" t="s">
        <v>25</v>
      </c>
      <c r="S1" s="19" t="s">
        <v>22</v>
      </c>
      <c r="T1" s="116" t="s">
        <v>62</v>
      </c>
      <c r="U1" s="116" t="s">
        <v>61</v>
      </c>
      <c r="V1" s="117" t="s">
        <v>63</v>
      </c>
      <c r="W1" s="117" t="s">
        <v>64</v>
      </c>
      <c r="X1" s="117" t="s">
        <v>136</v>
      </c>
      <c r="Y1" s="79" t="str">
        <f>VLOOKUP(R2,CTT!$A$5:$I$31,9,FALSE)</f>
        <v>ST</v>
      </c>
      <c r="Z1" s="114">
        <f>VLOOKUP(R2,CTT!$A$5:$I$31,3,FALSE)</f>
        <v>25</v>
      </c>
    </row>
    <row r="2" spans="1:26" x14ac:dyDescent="0.2">
      <c r="A2" s="30"/>
      <c r="B2" s="30"/>
      <c r="C2" s="30"/>
      <c r="D2" s="30">
        <v>4.5254629629629624E-2</v>
      </c>
      <c r="E2" s="29">
        <v>1</v>
      </c>
      <c r="F2" s="53" t="s">
        <v>160</v>
      </c>
      <c r="G2" s="53" t="s">
        <v>196</v>
      </c>
      <c r="H2" s="101">
        <f t="shared" ref="H2:H20" si="0">IF(D2=0,0,(D2-S2))</f>
        <v>3.6226851851851843E-2</v>
      </c>
      <c r="I2" s="110" t="str">
        <f t="shared" ref="I2:I21" si="1">IF((OR(D2=0,H2=0)),"",(IF(H2&lt;=A2,1,"")))</f>
        <v/>
      </c>
      <c r="J2" s="27"/>
      <c r="K2" s="27"/>
      <c r="L2" s="27"/>
      <c r="M2" s="27"/>
      <c r="N2" s="26">
        <f t="shared" ref="N2:N21" si="2">IF(C2=0,0,(H2-C2))</f>
        <v>0</v>
      </c>
      <c r="O2" s="27"/>
      <c r="P2" s="27"/>
      <c r="Q2" s="107" t="s">
        <v>630</v>
      </c>
      <c r="R2" s="28">
        <v>41815</v>
      </c>
      <c r="S2" s="24">
        <v>9.0277777777777769E-3</v>
      </c>
      <c r="T2" s="149">
        <f t="shared" ref="T2:T21" si="3">IF(D2=0,1,(COUNTIF(H:H,H2)))</f>
        <v>1</v>
      </c>
      <c r="U2" s="149">
        <f t="shared" ref="U2:U21" si="4">IF((AND(D2&gt;0,$Y$1="TR")),(COUNTIF(Y:Y,Y2)),1)</f>
        <v>1</v>
      </c>
      <c r="V2" s="149">
        <f t="shared" ref="V2:V21" si="5">IF((AND(D2&gt;0,C2&gt;0,$Y$1="TR")),(COUNTIF(Z:Z,Z2)),1)</f>
        <v>1</v>
      </c>
      <c r="W2" s="149">
        <f t="shared" ref="W2:W21" si="6">IF((AND(D2&gt;0,C2&gt;0,$Y$1="CE")),(COUNTIF(Z:Z,Z2)),1)</f>
        <v>1</v>
      </c>
      <c r="X2" s="149">
        <f t="shared" ref="X2:X21" si="7">IF((AND(D2&gt;0,C2&gt;0,(OR($Y$1="CE",$Y$1="TR")))),(COUNTIF(Z:Z,Z2)),1)</f>
        <v>1</v>
      </c>
      <c r="Y2" s="77" t="str">
        <f t="shared" ref="Y2:Y21" si="8">CONCATENATE(G2,H2)</f>
        <v>St Neots CC0.0362268518518518</v>
      </c>
      <c r="Z2" s="77" t="str">
        <f t="shared" ref="Z2:Z21" si="9">CONCATENATE(G2,N2)</f>
        <v>St Neots CC0</v>
      </c>
    </row>
    <row r="3" spans="1:26" x14ac:dyDescent="0.2">
      <c r="A3" s="30"/>
      <c r="B3" s="30"/>
      <c r="C3" s="23"/>
      <c r="D3" s="102">
        <v>4.3599537037037034E-2</v>
      </c>
      <c r="E3" s="29">
        <v>2</v>
      </c>
      <c r="F3" s="108" t="s">
        <v>204</v>
      </c>
      <c r="G3" s="108" t="s">
        <v>242</v>
      </c>
      <c r="H3" s="101">
        <f t="shared" si="0"/>
        <v>3.6655092592592586E-2</v>
      </c>
      <c r="I3" s="110" t="str">
        <f t="shared" si="1"/>
        <v/>
      </c>
      <c r="J3" s="27"/>
      <c r="K3" s="27"/>
      <c r="L3" s="27"/>
      <c r="M3" s="27"/>
      <c r="N3" s="26">
        <f t="shared" si="2"/>
        <v>0</v>
      </c>
      <c r="O3" s="27"/>
      <c r="P3" s="27"/>
      <c r="Q3" s="107" t="s">
        <v>630</v>
      </c>
      <c r="R3" s="28">
        <v>41815</v>
      </c>
      <c r="S3" s="24">
        <v>6.9444444444444449E-3</v>
      </c>
      <c r="T3" s="149">
        <f t="shared" si="3"/>
        <v>1</v>
      </c>
      <c r="U3" s="149">
        <f t="shared" si="4"/>
        <v>1</v>
      </c>
      <c r="V3" s="149">
        <f t="shared" si="5"/>
        <v>1</v>
      </c>
      <c r="W3" s="149">
        <f t="shared" si="6"/>
        <v>1</v>
      </c>
      <c r="X3" s="149">
        <f t="shared" si="7"/>
        <v>1</v>
      </c>
      <c r="Y3" s="77" t="str">
        <f t="shared" si="8"/>
        <v>Zappi's Racing Team0.0366550925925926</v>
      </c>
      <c r="Z3" s="77" t="str">
        <f t="shared" si="9"/>
        <v>Zappi's Racing Team0</v>
      </c>
    </row>
    <row r="4" spans="1:26" x14ac:dyDescent="0.2">
      <c r="D4" s="30">
        <v>4.71875E-2</v>
      </c>
      <c r="E4" s="29">
        <v>3</v>
      </c>
      <c r="F4" s="53" t="s">
        <v>628</v>
      </c>
      <c r="G4" s="53" t="s">
        <v>629</v>
      </c>
      <c r="H4" s="101">
        <f t="shared" si="0"/>
        <v>3.6770833333333336E-2</v>
      </c>
      <c r="I4" s="110" t="str">
        <f t="shared" si="1"/>
        <v/>
      </c>
      <c r="J4" s="27"/>
      <c r="K4" s="27"/>
      <c r="L4" s="27"/>
      <c r="M4" s="27"/>
      <c r="N4" s="26">
        <f t="shared" si="2"/>
        <v>0</v>
      </c>
      <c r="O4" s="27"/>
      <c r="P4" s="27"/>
      <c r="Q4" s="107" t="s">
        <v>630</v>
      </c>
      <c r="R4" s="28">
        <v>41815</v>
      </c>
      <c r="S4" s="24">
        <v>1.0416666666666664E-2</v>
      </c>
      <c r="T4" s="149">
        <f t="shared" si="3"/>
        <v>1</v>
      </c>
      <c r="U4" s="149">
        <f t="shared" si="4"/>
        <v>1</v>
      </c>
      <c r="V4" s="149">
        <f t="shared" si="5"/>
        <v>1</v>
      </c>
      <c r="W4" s="149">
        <f t="shared" si="6"/>
        <v>1</v>
      </c>
      <c r="X4" s="149">
        <f t="shared" si="7"/>
        <v>1</v>
      </c>
      <c r="Y4" s="77" t="str">
        <f t="shared" si="8"/>
        <v>Cumberland Transit Cycling0.0367708333333333</v>
      </c>
      <c r="Z4" s="77" t="str">
        <f t="shared" si="9"/>
        <v>Cumberland Transit Cycling0</v>
      </c>
    </row>
    <row r="5" spans="1:26" x14ac:dyDescent="0.2">
      <c r="D5" s="30">
        <v>4.612268518518519E-2</v>
      </c>
      <c r="E5" s="29">
        <v>4</v>
      </c>
      <c r="F5" s="53" t="s">
        <v>597</v>
      </c>
      <c r="G5" s="53" t="s">
        <v>196</v>
      </c>
      <c r="H5" s="101">
        <f t="shared" si="0"/>
        <v>3.7789351851851859E-2</v>
      </c>
      <c r="I5" s="110" t="str">
        <f t="shared" si="1"/>
        <v/>
      </c>
      <c r="J5" s="27"/>
      <c r="K5" s="27"/>
      <c r="L5" s="27"/>
      <c r="M5" s="27"/>
      <c r="N5" s="26">
        <f t="shared" si="2"/>
        <v>0</v>
      </c>
      <c r="O5" s="27"/>
      <c r="P5" s="27"/>
      <c r="Q5" s="107" t="s">
        <v>630</v>
      </c>
      <c r="R5" s="28">
        <v>41815</v>
      </c>
      <c r="S5" s="24">
        <v>8.3333333333333332E-3</v>
      </c>
      <c r="T5" s="149">
        <f t="shared" si="3"/>
        <v>1</v>
      </c>
      <c r="U5" s="149">
        <f t="shared" si="4"/>
        <v>1</v>
      </c>
      <c r="V5" s="149">
        <f t="shared" si="5"/>
        <v>1</v>
      </c>
      <c r="W5" s="149">
        <f t="shared" si="6"/>
        <v>1</v>
      </c>
      <c r="X5" s="149">
        <f t="shared" si="7"/>
        <v>1</v>
      </c>
      <c r="Y5" s="77" t="str">
        <f t="shared" si="8"/>
        <v>St Neots CC0.0377893518518519</v>
      </c>
      <c r="Z5" s="77" t="str">
        <f t="shared" si="9"/>
        <v>St Neots CC0</v>
      </c>
    </row>
    <row r="6" spans="1:26" x14ac:dyDescent="0.2">
      <c r="A6" s="30">
        <v>4.0219907407407406E-2</v>
      </c>
      <c r="B6" s="30">
        <v>1.5208333333333332E-2</v>
      </c>
      <c r="C6" s="23">
        <f>IF(Y$1="CE",(VLOOKUP(A6,'CTT-tables'!$B$3:$D$3903,3,FALSE)),(IF(Y$1="HC",(VLOOKUP(A6,'CTT-tables'!$C$3:$D$3903,2,FALSE)),(VLOOKUP(B6,'CTT-tables'!$A$3:$D$3903,4,FALSE)))))</f>
        <v>3.1828703703703199E-3</v>
      </c>
      <c r="D6" s="30">
        <v>4.4756944444444446E-2</v>
      </c>
      <c r="E6" s="29">
        <v>5</v>
      </c>
      <c r="F6" s="119" t="s">
        <v>43</v>
      </c>
      <c r="G6" s="119" t="s">
        <v>23</v>
      </c>
      <c r="H6" s="101">
        <f t="shared" si="0"/>
        <v>3.8506944444444448E-2</v>
      </c>
      <c r="I6" s="110">
        <f t="shared" si="1"/>
        <v>1</v>
      </c>
      <c r="J6" s="27"/>
      <c r="K6" s="27"/>
      <c r="L6" s="27"/>
      <c r="M6" s="27"/>
      <c r="N6" s="26">
        <f t="shared" si="2"/>
        <v>3.5324074074074126E-2</v>
      </c>
      <c r="O6" s="27"/>
      <c r="P6" s="27"/>
      <c r="Q6" s="107" t="s">
        <v>630</v>
      </c>
      <c r="R6" s="28">
        <v>41815</v>
      </c>
      <c r="S6" s="24">
        <v>6.2500000000000003E-3</v>
      </c>
      <c r="T6" s="149">
        <f t="shared" si="3"/>
        <v>1</v>
      </c>
      <c r="U6" s="149">
        <f t="shared" si="4"/>
        <v>1</v>
      </c>
      <c r="V6" s="149">
        <f t="shared" si="5"/>
        <v>1</v>
      </c>
      <c r="W6" s="149">
        <f t="shared" si="6"/>
        <v>1</v>
      </c>
      <c r="X6" s="149">
        <f t="shared" si="7"/>
        <v>1</v>
      </c>
      <c r="Y6" s="77" t="str">
        <f t="shared" si="8"/>
        <v>Team Cambridge0.0385069444444444</v>
      </c>
      <c r="Z6" s="77" t="str">
        <f t="shared" si="9"/>
        <v>Team Cambridge0.0353240740740741</v>
      </c>
    </row>
    <row r="7" spans="1:26" x14ac:dyDescent="0.2">
      <c r="A7" s="30">
        <v>4.7916666666666663E-2</v>
      </c>
      <c r="B7" s="30">
        <v>1.5405092592592593E-2</v>
      </c>
      <c r="C7" s="23">
        <f>IF(Y$1="CE",(VLOOKUP(A7,'CTT-tables'!$B$3:$D$3903,3,FALSE)),(IF(Y$1="HC",(VLOOKUP(A7,'CTT-tables'!$C$3:$D$3903,2,FALSE)),(VLOOKUP(B7,'CTT-tables'!$A$3:$D$3903,4,FALSE)))))</f>
        <v>3.3680555555555599E-3</v>
      </c>
      <c r="D7" s="30">
        <v>4.8657407407407406E-2</v>
      </c>
      <c r="E7" s="29">
        <v>6</v>
      </c>
      <c r="F7" s="119" t="s">
        <v>220</v>
      </c>
      <c r="G7" s="119" t="s">
        <v>23</v>
      </c>
      <c r="H7" s="101">
        <f t="shared" si="0"/>
        <v>4.1018518518518517E-2</v>
      </c>
      <c r="I7" s="110">
        <f t="shared" si="1"/>
        <v>1</v>
      </c>
      <c r="J7" s="27"/>
      <c r="K7" s="27"/>
      <c r="L7" s="27"/>
      <c r="M7" s="27"/>
      <c r="N7" s="26">
        <f t="shared" si="2"/>
        <v>3.7650462962962955E-2</v>
      </c>
      <c r="O7" s="27"/>
      <c r="P7" s="27"/>
      <c r="Q7" s="107" t="s">
        <v>630</v>
      </c>
      <c r="R7" s="28">
        <v>41815</v>
      </c>
      <c r="S7" s="24">
        <v>7.6388888888888886E-3</v>
      </c>
      <c r="T7" s="149">
        <f t="shared" si="3"/>
        <v>1</v>
      </c>
      <c r="U7" s="149">
        <f t="shared" si="4"/>
        <v>1</v>
      </c>
      <c r="V7" s="149">
        <f t="shared" si="5"/>
        <v>1</v>
      </c>
      <c r="W7" s="149">
        <f t="shared" si="6"/>
        <v>1</v>
      </c>
      <c r="X7" s="149">
        <f t="shared" si="7"/>
        <v>1</v>
      </c>
      <c r="Y7" s="77" t="str">
        <f t="shared" si="8"/>
        <v>Team Cambridge0.0410185185185185</v>
      </c>
      <c r="Z7" s="77" t="str">
        <f t="shared" si="9"/>
        <v>Team Cambridge0.037650462962963</v>
      </c>
    </row>
    <row r="8" spans="1:26" x14ac:dyDescent="0.2">
      <c r="D8" s="30">
        <v>5.3912037037037036E-2</v>
      </c>
      <c r="E8" s="29">
        <v>7</v>
      </c>
      <c r="F8" s="53" t="s">
        <v>222</v>
      </c>
      <c r="G8" s="53" t="s">
        <v>196</v>
      </c>
      <c r="H8" s="101">
        <f t="shared" si="0"/>
        <v>4.1412037037037039E-2</v>
      </c>
      <c r="I8" s="110" t="str">
        <f t="shared" si="1"/>
        <v/>
      </c>
      <c r="J8" s="27"/>
      <c r="K8" s="27"/>
      <c r="L8" s="27"/>
      <c r="M8" s="27"/>
      <c r="N8" s="26">
        <f t="shared" si="2"/>
        <v>0</v>
      </c>
      <c r="O8" s="27"/>
      <c r="P8" s="27"/>
      <c r="Q8" s="107" t="s">
        <v>630</v>
      </c>
      <c r="R8" s="28">
        <v>41815</v>
      </c>
      <c r="S8" s="24">
        <v>1.2500000000000001E-2</v>
      </c>
      <c r="T8" s="149">
        <f t="shared" si="3"/>
        <v>1</v>
      </c>
      <c r="U8" s="149">
        <f t="shared" si="4"/>
        <v>1</v>
      </c>
      <c r="V8" s="149">
        <f t="shared" si="5"/>
        <v>1</v>
      </c>
      <c r="W8" s="149">
        <f t="shared" si="6"/>
        <v>1</v>
      </c>
      <c r="X8" s="149">
        <f t="shared" si="7"/>
        <v>1</v>
      </c>
      <c r="Y8" s="77" t="str">
        <f t="shared" si="8"/>
        <v>St Neots CC0.041412037037037</v>
      </c>
      <c r="Z8" s="77" t="str">
        <f t="shared" si="9"/>
        <v>St Neots CC0</v>
      </c>
    </row>
    <row r="9" spans="1:26" x14ac:dyDescent="0.2">
      <c r="A9" s="30"/>
      <c r="B9" s="30"/>
      <c r="C9" s="23"/>
      <c r="D9" s="30">
        <v>5.4976851851851853E-2</v>
      </c>
      <c r="E9" s="29">
        <v>8</v>
      </c>
      <c r="F9" s="53" t="s">
        <v>29</v>
      </c>
      <c r="G9" s="53" t="s">
        <v>196</v>
      </c>
      <c r="H9" s="101">
        <f t="shared" si="0"/>
        <v>4.1782407407407456E-2</v>
      </c>
      <c r="I9" s="110" t="str">
        <f t="shared" si="1"/>
        <v/>
      </c>
      <c r="J9" s="27"/>
      <c r="K9" s="27"/>
      <c r="L9" s="27"/>
      <c r="M9" s="27"/>
      <c r="N9" s="26">
        <f t="shared" si="2"/>
        <v>0</v>
      </c>
      <c r="O9" s="27"/>
      <c r="Q9" s="107" t="s">
        <v>630</v>
      </c>
      <c r="R9" s="28">
        <v>41815</v>
      </c>
      <c r="S9" s="24">
        <v>1.3194444444444399E-2</v>
      </c>
      <c r="T9" s="149">
        <f t="shared" si="3"/>
        <v>1</v>
      </c>
      <c r="U9" s="149">
        <f t="shared" si="4"/>
        <v>1</v>
      </c>
      <c r="V9" s="149">
        <f t="shared" si="5"/>
        <v>1</v>
      </c>
      <c r="W9" s="149">
        <f t="shared" si="6"/>
        <v>1</v>
      </c>
      <c r="X9" s="149">
        <f t="shared" si="7"/>
        <v>1</v>
      </c>
      <c r="Y9" s="77" t="str">
        <f t="shared" si="8"/>
        <v>St Neots CC0.0417824074074075</v>
      </c>
      <c r="Z9" s="77" t="str">
        <f t="shared" si="9"/>
        <v>St Neots CC0</v>
      </c>
    </row>
    <row r="10" spans="1:26" x14ac:dyDescent="0.2">
      <c r="A10" s="30"/>
      <c r="B10" s="30"/>
      <c r="C10" s="30"/>
      <c r="D10" s="30">
        <v>4.538194444444444E-2</v>
      </c>
      <c r="E10" s="29">
        <v>9</v>
      </c>
      <c r="F10" s="53" t="s">
        <v>51</v>
      </c>
      <c r="G10" s="53" t="s">
        <v>30</v>
      </c>
      <c r="H10" s="101">
        <f t="shared" si="0"/>
        <v>4.1909722222222216E-2</v>
      </c>
      <c r="I10" s="110" t="str">
        <f t="shared" si="1"/>
        <v/>
      </c>
      <c r="J10" s="27"/>
      <c r="K10" s="27"/>
      <c r="L10" s="27"/>
      <c r="M10" s="27"/>
      <c r="N10" s="26">
        <f t="shared" si="2"/>
        <v>0</v>
      </c>
      <c r="O10" s="27"/>
      <c r="P10" s="27"/>
      <c r="Q10" s="107" t="s">
        <v>630</v>
      </c>
      <c r="R10" s="28">
        <v>41815</v>
      </c>
      <c r="S10" s="24">
        <v>3.472222222222222E-3</v>
      </c>
      <c r="T10" s="149">
        <f t="shared" si="3"/>
        <v>1</v>
      </c>
      <c r="U10" s="149">
        <f t="shared" si="4"/>
        <v>1</v>
      </c>
      <c r="V10" s="149">
        <f t="shared" si="5"/>
        <v>1</v>
      </c>
      <c r="W10" s="149">
        <f t="shared" si="6"/>
        <v>1</v>
      </c>
      <c r="X10" s="149">
        <f t="shared" si="7"/>
        <v>1</v>
      </c>
      <c r="Y10" s="77" t="str">
        <f t="shared" si="8"/>
        <v>Cambridge CC0.0419097222222222</v>
      </c>
      <c r="Z10" s="77" t="str">
        <f t="shared" si="9"/>
        <v>Cambridge CC0</v>
      </c>
    </row>
    <row r="11" spans="1:26" x14ac:dyDescent="0.2">
      <c r="A11" s="30">
        <v>4.3738425925925924E-2</v>
      </c>
      <c r="B11" s="30">
        <v>1.6192129629629629E-2</v>
      </c>
      <c r="C11" s="23">
        <f>IF(Y$1="CE",(VLOOKUP(A11,'CTT-tables'!$B$3:$D$3903,3,FALSE)),(IF(Y$1="HC",(VLOOKUP(A11,'CTT-tables'!$C$3:$D$3903,2,FALSE)),(VLOOKUP(B11,'CTT-tables'!$A$3:$D$3903,4,FALSE)))))</f>
        <v>4.09722222222222E-3</v>
      </c>
      <c r="D11" s="30">
        <v>5.1770833333333328E-2</v>
      </c>
      <c r="E11" s="29">
        <v>10</v>
      </c>
      <c r="F11" s="119" t="s">
        <v>32</v>
      </c>
      <c r="G11" s="119" t="s">
        <v>23</v>
      </c>
      <c r="H11" s="101">
        <f t="shared" si="0"/>
        <v>4.2048611111111106E-2</v>
      </c>
      <c r="I11" s="110">
        <f t="shared" si="1"/>
        <v>1</v>
      </c>
      <c r="J11" s="27"/>
      <c r="K11" s="27"/>
      <c r="L11" s="27"/>
      <c r="M11" s="27"/>
      <c r="N11" s="26">
        <f t="shared" si="2"/>
        <v>3.7951388888888889E-2</v>
      </c>
      <c r="O11" s="27"/>
      <c r="P11" s="27"/>
      <c r="Q11" s="107" t="s">
        <v>630</v>
      </c>
      <c r="R11" s="28">
        <v>41815</v>
      </c>
      <c r="S11" s="24">
        <v>9.7222222222222224E-3</v>
      </c>
      <c r="T11" s="149">
        <f t="shared" si="3"/>
        <v>1</v>
      </c>
      <c r="U11" s="149">
        <f t="shared" si="4"/>
        <v>1</v>
      </c>
      <c r="V11" s="149">
        <f t="shared" si="5"/>
        <v>1</v>
      </c>
      <c r="W11" s="149">
        <f t="shared" si="6"/>
        <v>1</v>
      </c>
      <c r="X11" s="149">
        <f t="shared" si="7"/>
        <v>1</v>
      </c>
      <c r="Y11" s="77" t="str">
        <f t="shared" si="8"/>
        <v>Team Cambridge0.0420486111111111</v>
      </c>
      <c r="Z11" s="77" t="str">
        <f t="shared" si="9"/>
        <v>Team Cambridge0.0379513888888889</v>
      </c>
    </row>
    <row r="12" spans="1:26" x14ac:dyDescent="0.2">
      <c r="A12" s="30">
        <v>4.2881944444444445E-2</v>
      </c>
      <c r="B12" s="30">
        <v>1.5995370370370372E-2</v>
      </c>
      <c r="C12" s="23">
        <f>IF(Y$1="CE",(VLOOKUP(A12,'CTT-tables'!$B$3:$D$3903,3,FALSE)),(IF(Y$1="HC",(VLOOKUP(A12,'CTT-tables'!$C$3:$D$3903,2,FALSE)),(VLOOKUP(B12,'CTT-tables'!$A$3:$D$3903,4,FALSE)))))</f>
        <v>3.9120370370370403E-3</v>
      </c>
      <c r="D12" s="30">
        <v>4.4849537037037035E-2</v>
      </c>
      <c r="E12" s="29">
        <v>11</v>
      </c>
      <c r="F12" s="119" t="s">
        <v>37</v>
      </c>
      <c r="G12" s="119" t="s">
        <v>23</v>
      </c>
      <c r="H12" s="101">
        <f t="shared" si="0"/>
        <v>4.207175925925926E-2</v>
      </c>
      <c r="I12" s="110">
        <f t="shared" si="1"/>
        <v>1</v>
      </c>
      <c r="J12" s="27"/>
      <c r="K12" s="27"/>
      <c r="L12" s="27"/>
      <c r="M12" s="27"/>
      <c r="N12" s="26">
        <f t="shared" si="2"/>
        <v>3.815972222222222E-2</v>
      </c>
      <c r="O12" s="27"/>
      <c r="P12" s="27"/>
      <c r="Q12" s="107" t="s">
        <v>630</v>
      </c>
      <c r="R12" s="28">
        <v>41815</v>
      </c>
      <c r="S12" s="24">
        <v>2.7777777777777779E-3</v>
      </c>
      <c r="T12" s="149">
        <f t="shared" si="3"/>
        <v>1</v>
      </c>
      <c r="U12" s="149">
        <f t="shared" si="4"/>
        <v>1</v>
      </c>
      <c r="V12" s="149">
        <f t="shared" si="5"/>
        <v>1</v>
      </c>
      <c r="W12" s="149">
        <f t="shared" si="6"/>
        <v>1</v>
      </c>
      <c r="X12" s="149">
        <f t="shared" si="7"/>
        <v>1</v>
      </c>
      <c r="Y12" s="77" t="str">
        <f t="shared" si="8"/>
        <v>Team Cambridge0.0420717592592593</v>
      </c>
      <c r="Z12" s="77" t="str">
        <f t="shared" si="9"/>
        <v>Team Cambridge0.0381597222222222</v>
      </c>
    </row>
    <row r="13" spans="1:26" x14ac:dyDescent="0.2">
      <c r="D13" s="30">
        <v>4.8067129629629633E-2</v>
      </c>
      <c r="E13" s="29">
        <v>12</v>
      </c>
      <c r="F13" s="53" t="s">
        <v>627</v>
      </c>
      <c r="G13" t="s">
        <v>30</v>
      </c>
      <c r="H13" s="101">
        <f t="shared" si="0"/>
        <v>4.2511574074074077E-2</v>
      </c>
      <c r="I13" s="110" t="str">
        <f t="shared" si="1"/>
        <v/>
      </c>
      <c r="J13" s="27"/>
      <c r="K13" s="27"/>
      <c r="L13" s="27"/>
      <c r="M13" s="27"/>
      <c r="N13" s="26">
        <f t="shared" si="2"/>
        <v>0</v>
      </c>
      <c r="O13" s="27"/>
      <c r="P13" s="27"/>
      <c r="Q13" s="107" t="s">
        <v>630</v>
      </c>
      <c r="R13" s="28">
        <v>41815</v>
      </c>
      <c r="S13" s="24">
        <v>5.5555555555555558E-3</v>
      </c>
      <c r="T13" s="149">
        <f t="shared" si="3"/>
        <v>1</v>
      </c>
      <c r="U13" s="149">
        <f t="shared" si="4"/>
        <v>1</v>
      </c>
      <c r="V13" s="149">
        <f t="shared" si="5"/>
        <v>1</v>
      </c>
      <c r="W13" s="149">
        <f t="shared" si="6"/>
        <v>1</v>
      </c>
      <c r="X13" s="149">
        <f t="shared" si="7"/>
        <v>1</v>
      </c>
      <c r="Y13" s="77" t="str">
        <f t="shared" si="8"/>
        <v>Cambridge CC0.0425115740740741</v>
      </c>
      <c r="Z13" s="77" t="str">
        <f t="shared" si="9"/>
        <v>Cambridge CC0</v>
      </c>
    </row>
    <row r="14" spans="1:26" x14ac:dyDescent="0.2">
      <c r="A14" s="30">
        <v>4.462962962962963E-2</v>
      </c>
      <c r="B14" s="30">
        <v>1.6250000000000001E-2</v>
      </c>
      <c r="C14" s="23">
        <f>IF(Y$1="CE",(VLOOKUP(A14,'CTT-tables'!$B$3:$D$3903,3,FALSE)),(IF(Y$1="HC",(VLOOKUP(A14,'CTT-tables'!$C$3:$D$3903,2,FALSE)),(VLOOKUP(B14,'CTT-tables'!$A$3:$D$3903,4,FALSE)))))</f>
        <v>4.1550925925926E-3</v>
      </c>
      <c r="D14" s="30">
        <v>4.6759259259259257E-2</v>
      </c>
      <c r="E14" s="29">
        <v>13</v>
      </c>
      <c r="F14" s="119" t="s">
        <v>39</v>
      </c>
      <c r="G14" s="119" t="s">
        <v>23</v>
      </c>
      <c r="H14" s="101">
        <f t="shared" si="0"/>
        <v>4.2592592592592592E-2</v>
      </c>
      <c r="I14" s="110">
        <f t="shared" si="1"/>
        <v>1</v>
      </c>
      <c r="J14" s="27"/>
      <c r="K14" s="27"/>
      <c r="L14" s="27"/>
      <c r="M14" s="27"/>
      <c r="N14" s="26">
        <f t="shared" si="2"/>
        <v>3.8437499999999993E-2</v>
      </c>
      <c r="O14" s="27"/>
      <c r="P14" s="27"/>
      <c r="Q14" s="107" t="s">
        <v>630</v>
      </c>
      <c r="R14" s="28">
        <v>41815</v>
      </c>
      <c r="S14" s="24">
        <v>4.1666666666666666E-3</v>
      </c>
      <c r="T14" s="149">
        <f t="shared" si="3"/>
        <v>1</v>
      </c>
      <c r="U14" s="149">
        <f t="shared" si="4"/>
        <v>1</v>
      </c>
      <c r="V14" s="149">
        <f t="shared" si="5"/>
        <v>1</v>
      </c>
      <c r="W14" s="149">
        <f t="shared" si="6"/>
        <v>1</v>
      </c>
      <c r="X14" s="149">
        <f t="shared" si="7"/>
        <v>1</v>
      </c>
      <c r="Y14" s="77" t="str">
        <f t="shared" si="8"/>
        <v>Team Cambridge0.0425925925925926</v>
      </c>
      <c r="Z14" s="77" t="str">
        <f t="shared" si="9"/>
        <v>Team Cambridge0.0384375</v>
      </c>
    </row>
    <row r="15" spans="1:26" x14ac:dyDescent="0.2">
      <c r="D15" s="172">
        <v>4.4814814814814814E-2</v>
      </c>
      <c r="E15" s="29">
        <v>14</v>
      </c>
      <c r="F15" s="53" t="s">
        <v>511</v>
      </c>
      <c r="G15" t="s">
        <v>30</v>
      </c>
      <c r="H15" s="101">
        <f t="shared" si="0"/>
        <v>4.3425925925925923E-2</v>
      </c>
      <c r="I15" s="110" t="str">
        <f t="shared" si="1"/>
        <v/>
      </c>
      <c r="J15" s="27"/>
      <c r="K15" s="27"/>
      <c r="L15" s="27"/>
      <c r="M15" s="27"/>
      <c r="N15" s="26">
        <f t="shared" si="2"/>
        <v>0</v>
      </c>
      <c r="O15" s="27"/>
      <c r="P15" s="27"/>
      <c r="Q15" s="107" t="s">
        <v>630</v>
      </c>
      <c r="R15" s="28">
        <v>41815</v>
      </c>
      <c r="S15" s="24">
        <v>1.3888888888888889E-3</v>
      </c>
      <c r="T15" s="149">
        <f t="shared" si="3"/>
        <v>1</v>
      </c>
      <c r="U15" s="149">
        <f t="shared" si="4"/>
        <v>1</v>
      </c>
      <c r="V15" s="149">
        <f t="shared" si="5"/>
        <v>1</v>
      </c>
      <c r="W15" s="149">
        <f t="shared" si="6"/>
        <v>1</v>
      </c>
      <c r="X15" s="149">
        <f t="shared" si="7"/>
        <v>1</v>
      </c>
      <c r="Y15" s="77" t="str">
        <f t="shared" si="8"/>
        <v>Cambridge CC0.0434259259259259</v>
      </c>
      <c r="Z15" s="77" t="str">
        <f t="shared" si="9"/>
        <v>Cambridge CC0</v>
      </c>
    </row>
    <row r="16" spans="1:26" x14ac:dyDescent="0.2">
      <c r="A16" s="30"/>
      <c r="B16" s="30"/>
      <c r="C16" s="30"/>
      <c r="D16" s="30">
        <v>4.8842592592592597E-2</v>
      </c>
      <c r="E16" s="29">
        <v>15</v>
      </c>
      <c r="F16" s="108" t="s">
        <v>154</v>
      </c>
      <c r="G16" s="108" t="s">
        <v>34</v>
      </c>
      <c r="H16" s="101">
        <f t="shared" si="0"/>
        <v>4.3981481481481483E-2</v>
      </c>
      <c r="I16" s="110" t="str">
        <f t="shared" si="1"/>
        <v/>
      </c>
      <c r="J16" s="27"/>
      <c r="K16" s="27"/>
      <c r="L16" s="27"/>
      <c r="M16" s="27"/>
      <c r="N16" s="26">
        <f t="shared" si="2"/>
        <v>0</v>
      </c>
      <c r="O16" s="27"/>
      <c r="P16" s="27"/>
      <c r="Q16" s="107" t="s">
        <v>630</v>
      </c>
      <c r="R16" s="28">
        <v>41815</v>
      </c>
      <c r="S16" s="24">
        <v>4.8611111111111112E-3</v>
      </c>
      <c r="T16" s="149">
        <f t="shared" si="3"/>
        <v>1</v>
      </c>
      <c r="U16" s="149">
        <f t="shared" si="4"/>
        <v>1</v>
      </c>
      <c r="V16" s="149">
        <f t="shared" si="5"/>
        <v>1</v>
      </c>
      <c r="W16" s="149">
        <f t="shared" si="6"/>
        <v>1</v>
      </c>
      <c r="X16" s="149">
        <f t="shared" si="7"/>
        <v>1</v>
      </c>
      <c r="Y16" s="77" t="str">
        <f t="shared" si="8"/>
        <v>Cambridge Tri0.0439814814814815</v>
      </c>
      <c r="Z16" s="77" t="str">
        <f t="shared" si="9"/>
        <v>Cambridge Tri0</v>
      </c>
    </row>
    <row r="17" spans="1:26" x14ac:dyDescent="0.2">
      <c r="A17" s="30"/>
      <c r="B17" s="30"/>
      <c r="C17" s="30"/>
      <c r="D17" s="30">
        <v>5.5347222222222221E-2</v>
      </c>
      <c r="E17" s="29">
        <v>16</v>
      </c>
      <c r="F17" s="53" t="s">
        <v>159</v>
      </c>
      <c r="G17" s="53" t="s">
        <v>34</v>
      </c>
      <c r="H17" s="101">
        <f t="shared" si="0"/>
        <v>4.4236111111111115E-2</v>
      </c>
      <c r="I17" s="110" t="str">
        <f t="shared" si="1"/>
        <v/>
      </c>
      <c r="J17" s="27"/>
      <c r="K17" s="27"/>
      <c r="L17" s="27"/>
      <c r="M17" s="27"/>
      <c r="N17" s="26">
        <f t="shared" si="2"/>
        <v>0</v>
      </c>
      <c r="O17" s="27"/>
      <c r="P17" s="27"/>
      <c r="Q17" s="107" t="s">
        <v>630</v>
      </c>
      <c r="R17" s="28">
        <v>41815</v>
      </c>
      <c r="S17" s="24">
        <v>1.1111111111111108E-2</v>
      </c>
      <c r="T17" s="149">
        <f t="shared" si="3"/>
        <v>1</v>
      </c>
      <c r="U17" s="149">
        <f t="shared" si="4"/>
        <v>1</v>
      </c>
      <c r="V17" s="149">
        <f t="shared" si="5"/>
        <v>1</v>
      </c>
      <c r="W17" s="149">
        <f t="shared" si="6"/>
        <v>1</v>
      </c>
      <c r="X17" s="149">
        <f t="shared" si="7"/>
        <v>1</v>
      </c>
      <c r="Y17" s="77" t="str">
        <f t="shared" si="8"/>
        <v>Cambridge Tri0.0442361111111111</v>
      </c>
      <c r="Z17" s="77" t="str">
        <f t="shared" si="9"/>
        <v>Cambridge Tri0</v>
      </c>
    </row>
    <row r="18" spans="1:26" x14ac:dyDescent="0.2">
      <c r="A18" s="30">
        <v>4.5231481481481484E-2</v>
      </c>
      <c r="B18" s="30">
        <v>1.6909722222222225E-2</v>
      </c>
      <c r="C18" s="23">
        <f>IF(Y$1="CE",(VLOOKUP(A18,'CTT-tables'!$B$3:$D$3903,3,FALSE)),(IF(Y$1="HC",(VLOOKUP(A18,'CTT-tables'!$C$3:$D$3903,2,FALSE)),(VLOOKUP(B18,'CTT-tables'!$A$3:$D$3903,4,FALSE)))))</f>
        <v>4.7685185185185096E-3</v>
      </c>
      <c r="D18" s="30">
        <v>5.859953703703704E-2</v>
      </c>
      <c r="E18" s="29">
        <v>17</v>
      </c>
      <c r="F18" s="120" t="s">
        <v>31</v>
      </c>
      <c r="G18" s="119" t="s">
        <v>23</v>
      </c>
      <c r="H18" s="101">
        <f t="shared" si="0"/>
        <v>4.4710648148148242E-2</v>
      </c>
      <c r="I18" s="110">
        <f t="shared" si="1"/>
        <v>1</v>
      </c>
      <c r="J18" s="27"/>
      <c r="K18" s="27"/>
      <c r="L18" s="27"/>
      <c r="M18" s="27"/>
      <c r="N18" s="26">
        <f t="shared" si="2"/>
        <v>3.994212962962973E-2</v>
      </c>
      <c r="O18" s="27"/>
      <c r="Q18" s="107" t="s">
        <v>630</v>
      </c>
      <c r="R18" s="28">
        <v>41815</v>
      </c>
      <c r="S18" s="24">
        <v>1.38888888888888E-2</v>
      </c>
      <c r="T18" s="149">
        <f t="shared" si="3"/>
        <v>1</v>
      </c>
      <c r="U18" s="149">
        <f t="shared" si="4"/>
        <v>1</v>
      </c>
      <c r="V18" s="149">
        <f t="shared" si="5"/>
        <v>1</v>
      </c>
      <c r="W18" s="149">
        <f t="shared" si="6"/>
        <v>1</v>
      </c>
      <c r="X18" s="149">
        <f t="shared" si="7"/>
        <v>1</v>
      </c>
      <c r="Y18" s="77" t="str">
        <f t="shared" si="8"/>
        <v>Team Cambridge0.0447106481481482</v>
      </c>
      <c r="Z18" s="77" t="str">
        <f t="shared" si="9"/>
        <v>Team Cambridge0.0399421296296297</v>
      </c>
    </row>
    <row r="19" spans="1:26" x14ac:dyDescent="0.2">
      <c r="A19" s="30">
        <v>4.7916666666666663E-2</v>
      </c>
      <c r="B19" s="30">
        <v>1.7430555555555557E-2</v>
      </c>
      <c r="C19" s="23">
        <f>IF(Y$1="CE",(VLOOKUP(A19,'CTT-tables'!$B$3:$D$3903,3,FALSE)),(IF(Y$1="HC",(VLOOKUP(A19,'CTT-tables'!$C$3:$D$3903,2,FALSE)),(VLOOKUP(B19,'CTT-tables'!$A$3:$D$3903,4,FALSE)))))</f>
        <v>5.2546296296296403E-3</v>
      </c>
      <c r="D19" s="30">
        <v>4.7731481481481486E-2</v>
      </c>
      <c r="E19" s="29">
        <v>18</v>
      </c>
      <c r="F19" s="119" t="s">
        <v>45</v>
      </c>
      <c r="G19" s="119" t="s">
        <v>23</v>
      </c>
      <c r="H19" s="101">
        <f t="shared" si="0"/>
        <v>4.5648148148148153E-2</v>
      </c>
      <c r="I19" s="110">
        <f t="shared" si="1"/>
        <v>1</v>
      </c>
      <c r="J19" s="27"/>
      <c r="K19" s="27"/>
      <c r="L19" s="27"/>
      <c r="M19" s="27"/>
      <c r="N19" s="26">
        <f t="shared" si="2"/>
        <v>4.0393518518518509E-2</v>
      </c>
      <c r="O19" s="27"/>
      <c r="P19" s="27"/>
      <c r="Q19" s="107" t="s">
        <v>630</v>
      </c>
      <c r="R19" s="28">
        <v>41815</v>
      </c>
      <c r="S19" s="24">
        <v>2.0833333333333333E-3</v>
      </c>
      <c r="T19" s="149">
        <f t="shared" si="3"/>
        <v>1</v>
      </c>
      <c r="U19" s="149">
        <f t="shared" si="4"/>
        <v>1</v>
      </c>
      <c r="V19" s="149">
        <f t="shared" si="5"/>
        <v>1</v>
      </c>
      <c r="W19" s="149">
        <f t="shared" si="6"/>
        <v>1</v>
      </c>
      <c r="X19" s="149">
        <f t="shared" si="7"/>
        <v>1</v>
      </c>
      <c r="Y19" s="77" t="str">
        <f t="shared" si="8"/>
        <v>Team Cambridge0.0456481481481482</v>
      </c>
      <c r="Z19" s="77" t="str">
        <f t="shared" si="9"/>
        <v>Team Cambridge0.0403935185185185</v>
      </c>
    </row>
    <row r="20" spans="1:26" x14ac:dyDescent="0.2">
      <c r="A20" s="30">
        <v>5.1412037037037034E-2</v>
      </c>
      <c r="B20" s="30">
        <v>1.7557870370370373E-2</v>
      </c>
      <c r="C20" s="23">
        <f>IF(Y$1="CE",(VLOOKUP(A20,'CTT-tables'!$B$3:$D$3903,3,FALSE)),(IF(Y$1="HC",(VLOOKUP(A20,'CTT-tables'!$C$3:$D$3903,2,FALSE)),(VLOOKUP(B20,'CTT-tables'!$A$3:$D$3903,4,FALSE)))))</f>
        <v>5.37037037037035E-3</v>
      </c>
      <c r="D20" s="30">
        <v>4.8668981481481487E-2</v>
      </c>
      <c r="E20" s="29">
        <v>19</v>
      </c>
      <c r="F20" s="119" t="s">
        <v>292</v>
      </c>
      <c r="G20" s="119" t="s">
        <v>23</v>
      </c>
      <c r="H20" s="101">
        <f t="shared" si="0"/>
        <v>4.7974537037037045E-2</v>
      </c>
      <c r="I20" s="110">
        <f t="shared" si="1"/>
        <v>1</v>
      </c>
      <c r="J20" s="27"/>
      <c r="K20" s="27"/>
      <c r="L20" s="27"/>
      <c r="M20" s="27"/>
      <c r="N20" s="26">
        <f t="shared" si="2"/>
        <v>4.2604166666666693E-2</v>
      </c>
      <c r="O20" s="27"/>
      <c r="P20" s="27"/>
      <c r="Q20" s="107" t="s">
        <v>630</v>
      </c>
      <c r="R20" s="28">
        <v>41815</v>
      </c>
      <c r="S20" s="24">
        <v>6.9444444444444447E-4</v>
      </c>
      <c r="T20" s="149">
        <f t="shared" si="3"/>
        <v>1</v>
      </c>
      <c r="U20" s="149">
        <f t="shared" si="4"/>
        <v>1</v>
      </c>
      <c r="V20" s="149">
        <f t="shared" si="5"/>
        <v>1</v>
      </c>
      <c r="W20" s="149">
        <f t="shared" si="6"/>
        <v>1</v>
      </c>
      <c r="X20" s="149">
        <f t="shared" si="7"/>
        <v>1</v>
      </c>
      <c r="Y20" s="77" t="str">
        <f t="shared" si="8"/>
        <v>Team Cambridge0.047974537037037</v>
      </c>
      <c r="Z20" s="77" t="str">
        <f t="shared" si="9"/>
        <v>Team Cambridge0.0426041666666667</v>
      </c>
    </row>
    <row r="21" spans="1:26" x14ac:dyDescent="0.2">
      <c r="D21" s="30">
        <v>0</v>
      </c>
      <c r="E21" s="29">
        <v>99</v>
      </c>
      <c r="F21" s="53" t="s">
        <v>211</v>
      </c>
      <c r="G21" s="53" t="s">
        <v>34</v>
      </c>
      <c r="H21" s="172" t="s">
        <v>515</v>
      </c>
      <c r="I21" s="110" t="str">
        <f t="shared" si="1"/>
        <v/>
      </c>
      <c r="J21" s="27"/>
      <c r="K21" s="27"/>
      <c r="L21" s="27"/>
      <c r="M21" s="27"/>
      <c r="N21" s="26">
        <f t="shared" si="2"/>
        <v>0</v>
      </c>
      <c r="O21" s="27"/>
      <c r="P21" s="27"/>
      <c r="Q21" s="107" t="s">
        <v>630</v>
      </c>
      <c r="R21" s="28">
        <v>41815</v>
      </c>
      <c r="S21" s="24">
        <v>1.18055555555555E-2</v>
      </c>
      <c r="T21" s="149">
        <f t="shared" si="3"/>
        <v>1</v>
      </c>
      <c r="U21" s="149">
        <f t="shared" si="4"/>
        <v>1</v>
      </c>
      <c r="V21" s="149">
        <f t="shared" si="5"/>
        <v>1</v>
      </c>
      <c r="W21" s="149">
        <f t="shared" si="6"/>
        <v>1</v>
      </c>
      <c r="X21" s="149">
        <f t="shared" si="7"/>
        <v>1</v>
      </c>
      <c r="Y21" s="77" t="str">
        <f t="shared" si="8"/>
        <v>Cambridge TriDNF</v>
      </c>
      <c r="Z21" s="77" t="str">
        <f t="shared" si="9"/>
        <v>Cambridge Tri0</v>
      </c>
    </row>
    <row r="22" spans="1:26" x14ac:dyDescent="0.2">
      <c r="A22" s="101"/>
      <c r="B22" s="101"/>
      <c r="C22" s="23"/>
      <c r="D22" s="31"/>
      <c r="F22" s="119"/>
      <c r="G22" s="119"/>
      <c r="H22" s="96">
        <f t="shared" ref="H22:H41" si="10">IF(D22=0,0,(D22-S22))</f>
        <v>0</v>
      </c>
      <c r="I22" s="110" t="str">
        <f t="shared" ref="I22:I41" si="11">IF((OR(D22=0,H22=0)),"",(IF(H22&lt;=B22,1,"")))</f>
        <v/>
      </c>
      <c r="J22" s="27"/>
      <c r="K22" s="27"/>
      <c r="L22" s="27"/>
      <c r="M22" s="27"/>
      <c r="N22" s="26">
        <f>IF(C22=0,0,(H22-C22))</f>
        <v>0</v>
      </c>
      <c r="O22" s="27"/>
      <c r="S22" s="24">
        <v>1.4583333333333301E-2</v>
      </c>
      <c r="T22" s="149">
        <f t="shared" ref="T22:T41" si="12">IF(D22=0,1,(COUNTIF(H:H,H22)))</f>
        <v>1</v>
      </c>
      <c r="U22" s="149">
        <f t="shared" ref="U22:U41" si="13">IF((AND(D22&gt;0,$Y$1="TR")),(COUNTIF(Y:Y,Y22)),1)</f>
        <v>1</v>
      </c>
      <c r="V22" s="149">
        <f t="shared" ref="V22:V41" si="14">IF((AND(D22&gt;0,C22&gt;0,$Y$1="TR")),(COUNTIF(Z:Z,Z22)),1)</f>
        <v>1</v>
      </c>
      <c r="W22" s="149">
        <f t="shared" ref="W22:W41" si="15">IF((AND(D22&gt;0,C22&gt;0,$Y$1="CE")),(COUNTIF(Z:Z,Z22)),1)</f>
        <v>1</v>
      </c>
      <c r="X22" s="149">
        <f t="shared" ref="X22:X41" si="16">IF((AND(D22&gt;0,C22&gt;0,(OR($Y$1="CE",$Y$1="TR")))),(COUNTIF(Z:Z,Z22)),1)</f>
        <v>1</v>
      </c>
      <c r="Y22" s="77" t="str">
        <f t="shared" ref="Y22:Y41" si="17">CONCATENATE(G22,H22)</f>
        <v>0</v>
      </c>
      <c r="Z22" s="77" t="str">
        <f t="shared" ref="Z22:Z40" si="18">CONCATENATE(G22,N22)</f>
        <v>0</v>
      </c>
    </row>
    <row r="23" spans="1:26" x14ac:dyDescent="0.2">
      <c r="D23" s="31"/>
      <c r="H23" s="96">
        <f t="shared" si="10"/>
        <v>0</v>
      </c>
      <c r="I23" s="110" t="str">
        <f t="shared" si="11"/>
        <v/>
      </c>
      <c r="J23" s="27"/>
      <c r="K23" s="27"/>
      <c r="L23" s="27"/>
      <c r="M23" s="27"/>
      <c r="N23" s="26">
        <f>IF(C23=0,0,(H23-C23))</f>
        <v>0</v>
      </c>
      <c r="O23" s="27"/>
      <c r="S23" s="24">
        <v>1.5277777777777699E-2</v>
      </c>
      <c r="T23" s="149">
        <f t="shared" si="12"/>
        <v>1</v>
      </c>
      <c r="U23" s="149">
        <f t="shared" si="13"/>
        <v>1</v>
      </c>
      <c r="V23" s="149">
        <f t="shared" si="14"/>
        <v>1</v>
      </c>
      <c r="W23" s="149">
        <f t="shared" si="15"/>
        <v>1</v>
      </c>
      <c r="X23" s="149">
        <f t="shared" si="16"/>
        <v>1</v>
      </c>
      <c r="Y23" s="77" t="str">
        <f t="shared" si="17"/>
        <v>0</v>
      </c>
      <c r="Z23" s="77" t="str">
        <f t="shared" si="18"/>
        <v>0</v>
      </c>
    </row>
    <row r="24" spans="1:26" x14ac:dyDescent="0.2">
      <c r="A24" s="30"/>
      <c r="B24" s="30"/>
      <c r="C24" s="23"/>
      <c r="D24" s="31"/>
      <c r="H24" s="96">
        <f t="shared" si="10"/>
        <v>0</v>
      </c>
      <c r="I24" s="110" t="str">
        <f t="shared" si="11"/>
        <v/>
      </c>
      <c r="J24" s="27"/>
      <c r="K24" s="27"/>
      <c r="L24" s="27"/>
      <c r="M24" s="27"/>
      <c r="N24" s="26">
        <f t="shared" ref="N24:N41" si="19">IF(C24=0,0,(H24-C24))</f>
        <v>0</v>
      </c>
      <c r="O24" s="27"/>
      <c r="S24" s="24">
        <v>1.59722222222222E-2</v>
      </c>
      <c r="T24" s="149">
        <f t="shared" si="12"/>
        <v>1</v>
      </c>
      <c r="U24" s="149">
        <f t="shared" si="13"/>
        <v>1</v>
      </c>
      <c r="V24" s="149">
        <f t="shared" si="14"/>
        <v>1</v>
      </c>
      <c r="W24" s="149">
        <f t="shared" si="15"/>
        <v>1</v>
      </c>
      <c r="X24" s="149">
        <f t="shared" si="16"/>
        <v>1</v>
      </c>
      <c r="Y24" s="77" t="str">
        <f t="shared" si="17"/>
        <v>0</v>
      </c>
      <c r="Z24" s="77" t="str">
        <f t="shared" si="18"/>
        <v>0</v>
      </c>
    </row>
    <row r="25" spans="1:26" x14ac:dyDescent="0.2">
      <c r="D25" s="31"/>
      <c r="H25" s="96">
        <f t="shared" si="10"/>
        <v>0</v>
      </c>
      <c r="I25" s="110" t="str">
        <f t="shared" si="11"/>
        <v/>
      </c>
      <c r="J25" s="27"/>
      <c r="K25" s="27"/>
      <c r="L25" s="27"/>
      <c r="M25" s="27"/>
      <c r="N25" s="26">
        <f t="shared" si="19"/>
        <v>0</v>
      </c>
      <c r="O25" s="27"/>
      <c r="S25" s="24">
        <v>1.6666666666666601E-2</v>
      </c>
      <c r="T25" s="149">
        <f t="shared" si="12"/>
        <v>1</v>
      </c>
      <c r="U25" s="149">
        <f t="shared" si="13"/>
        <v>1</v>
      </c>
      <c r="V25" s="149">
        <f t="shared" si="14"/>
        <v>1</v>
      </c>
      <c r="W25" s="149">
        <f t="shared" si="15"/>
        <v>1</v>
      </c>
      <c r="X25" s="149">
        <f t="shared" si="16"/>
        <v>1</v>
      </c>
      <c r="Y25" s="77" t="str">
        <f t="shared" si="17"/>
        <v>0</v>
      </c>
      <c r="Z25" s="77" t="str">
        <f t="shared" si="18"/>
        <v>0</v>
      </c>
    </row>
    <row r="26" spans="1:26" x14ac:dyDescent="0.2">
      <c r="D26" s="31"/>
      <c r="H26" s="96">
        <f t="shared" si="10"/>
        <v>0</v>
      </c>
      <c r="I26" s="110" t="str">
        <f t="shared" si="11"/>
        <v/>
      </c>
      <c r="J26" s="27"/>
      <c r="K26" s="27"/>
      <c r="L26" s="27"/>
      <c r="M26" s="27"/>
      <c r="N26" s="26">
        <f t="shared" si="19"/>
        <v>0</v>
      </c>
      <c r="O26" s="27"/>
      <c r="S26" s="24">
        <v>1.7361111111111101E-2</v>
      </c>
      <c r="T26" s="149">
        <f t="shared" si="12"/>
        <v>1</v>
      </c>
      <c r="U26" s="149">
        <f t="shared" si="13"/>
        <v>1</v>
      </c>
      <c r="V26" s="149">
        <f t="shared" si="14"/>
        <v>1</v>
      </c>
      <c r="W26" s="149">
        <f t="shared" si="15"/>
        <v>1</v>
      </c>
      <c r="X26" s="149">
        <f t="shared" si="16"/>
        <v>1</v>
      </c>
      <c r="Y26" s="77" t="str">
        <f t="shared" si="17"/>
        <v>0</v>
      </c>
      <c r="Z26" s="77" t="str">
        <f t="shared" si="18"/>
        <v>0</v>
      </c>
    </row>
    <row r="27" spans="1:26" x14ac:dyDescent="0.2">
      <c r="D27" s="31"/>
      <c r="H27" s="96">
        <f t="shared" si="10"/>
        <v>0</v>
      </c>
      <c r="I27" s="110" t="str">
        <f t="shared" si="11"/>
        <v/>
      </c>
      <c r="J27" s="27"/>
      <c r="K27" s="27"/>
      <c r="L27" s="27"/>
      <c r="M27" s="27"/>
      <c r="N27" s="26">
        <f t="shared" si="19"/>
        <v>0</v>
      </c>
      <c r="O27" s="27"/>
      <c r="S27" s="24">
        <v>1.8055555555555498E-2</v>
      </c>
      <c r="T27" s="149">
        <f t="shared" si="12"/>
        <v>1</v>
      </c>
      <c r="U27" s="149">
        <f t="shared" si="13"/>
        <v>1</v>
      </c>
      <c r="V27" s="149">
        <f t="shared" si="14"/>
        <v>1</v>
      </c>
      <c r="W27" s="149">
        <f t="shared" si="15"/>
        <v>1</v>
      </c>
      <c r="X27" s="149">
        <f t="shared" si="16"/>
        <v>1</v>
      </c>
      <c r="Y27" s="77" t="str">
        <f t="shared" si="17"/>
        <v>0</v>
      </c>
      <c r="Z27" s="77" t="str">
        <f t="shared" si="18"/>
        <v>0</v>
      </c>
    </row>
    <row r="28" spans="1:26" x14ac:dyDescent="0.2">
      <c r="A28" s="101"/>
      <c r="B28" s="101"/>
      <c r="C28" s="30"/>
      <c r="D28" s="99"/>
      <c r="F28" s="108"/>
      <c r="H28" s="96">
        <f t="shared" si="10"/>
        <v>0</v>
      </c>
      <c r="I28" s="110" t="str">
        <f t="shared" si="11"/>
        <v/>
      </c>
      <c r="J28" s="27"/>
      <c r="K28" s="27"/>
      <c r="L28" s="27"/>
      <c r="M28" s="27"/>
      <c r="N28" s="26">
        <f t="shared" si="19"/>
        <v>0</v>
      </c>
      <c r="O28" s="27"/>
      <c r="S28" s="24">
        <v>1.8749999999999999E-2</v>
      </c>
      <c r="T28" s="149">
        <f t="shared" si="12"/>
        <v>1</v>
      </c>
      <c r="U28" s="149">
        <f t="shared" si="13"/>
        <v>1</v>
      </c>
      <c r="V28" s="149">
        <f t="shared" si="14"/>
        <v>1</v>
      </c>
      <c r="W28" s="149">
        <f t="shared" si="15"/>
        <v>1</v>
      </c>
      <c r="X28" s="149">
        <f t="shared" si="16"/>
        <v>1</v>
      </c>
      <c r="Y28" s="77" t="str">
        <f t="shared" si="17"/>
        <v>0</v>
      </c>
      <c r="Z28" s="77" t="str">
        <f t="shared" si="18"/>
        <v>0</v>
      </c>
    </row>
    <row r="29" spans="1:26" x14ac:dyDescent="0.2">
      <c r="D29" s="31"/>
      <c r="F29" s="108"/>
      <c r="G29" s="108"/>
      <c r="H29" s="96">
        <f t="shared" si="10"/>
        <v>0</v>
      </c>
      <c r="I29" s="110" t="str">
        <f t="shared" si="11"/>
        <v/>
      </c>
      <c r="J29" s="27"/>
      <c r="K29" s="27"/>
      <c r="L29" s="27"/>
      <c r="M29" s="27"/>
      <c r="N29" s="26">
        <f t="shared" si="19"/>
        <v>0</v>
      </c>
      <c r="O29" s="27"/>
      <c r="S29" s="24">
        <v>1.94444444444444E-2</v>
      </c>
      <c r="T29" s="149">
        <f t="shared" si="12"/>
        <v>1</v>
      </c>
      <c r="U29" s="149">
        <f t="shared" si="13"/>
        <v>1</v>
      </c>
      <c r="V29" s="149">
        <f t="shared" si="14"/>
        <v>1</v>
      </c>
      <c r="W29" s="149">
        <f t="shared" si="15"/>
        <v>1</v>
      </c>
      <c r="X29" s="149">
        <f t="shared" si="16"/>
        <v>1</v>
      </c>
      <c r="Y29" s="77" t="str">
        <f t="shared" si="17"/>
        <v>0</v>
      </c>
      <c r="Z29" s="77" t="str">
        <f t="shared" si="18"/>
        <v>0</v>
      </c>
    </row>
    <row r="30" spans="1:26" x14ac:dyDescent="0.2">
      <c r="A30" s="30"/>
      <c r="B30" s="30"/>
      <c r="C30" s="30"/>
      <c r="D30" s="31"/>
      <c r="H30" s="96">
        <f t="shared" si="10"/>
        <v>0</v>
      </c>
      <c r="I30" s="110" t="str">
        <f t="shared" si="11"/>
        <v/>
      </c>
      <c r="J30" s="27"/>
      <c r="K30" s="27"/>
      <c r="L30" s="27"/>
      <c r="M30" s="27"/>
      <c r="N30" s="26">
        <f t="shared" si="19"/>
        <v>0</v>
      </c>
      <c r="O30" s="27"/>
      <c r="S30" s="24">
        <v>2.01388888888888E-2</v>
      </c>
      <c r="T30" s="149">
        <f t="shared" si="12"/>
        <v>1</v>
      </c>
      <c r="U30" s="149">
        <f t="shared" si="13"/>
        <v>1</v>
      </c>
      <c r="V30" s="149">
        <f t="shared" si="14"/>
        <v>1</v>
      </c>
      <c r="W30" s="149">
        <f t="shared" si="15"/>
        <v>1</v>
      </c>
      <c r="X30" s="149">
        <f t="shared" si="16"/>
        <v>1</v>
      </c>
      <c r="Y30" s="77" t="str">
        <f t="shared" si="17"/>
        <v>0</v>
      </c>
      <c r="Z30" s="77" t="str">
        <f t="shared" si="18"/>
        <v>0</v>
      </c>
    </row>
    <row r="31" spans="1:26" x14ac:dyDescent="0.2">
      <c r="A31" s="30"/>
      <c r="B31" s="30"/>
      <c r="C31" s="30"/>
      <c r="D31" s="31"/>
      <c r="G31" s="148"/>
      <c r="H31" s="96">
        <f t="shared" si="10"/>
        <v>0</v>
      </c>
      <c r="I31" s="110" t="str">
        <f t="shared" si="11"/>
        <v/>
      </c>
      <c r="J31" s="27"/>
      <c r="K31" s="27"/>
      <c r="L31" s="27"/>
      <c r="M31" s="27"/>
      <c r="N31" s="26">
        <f t="shared" si="19"/>
        <v>0</v>
      </c>
      <c r="O31" s="27"/>
      <c r="S31" s="24">
        <v>2.0833333333333301E-2</v>
      </c>
      <c r="T31" s="149">
        <f t="shared" si="12"/>
        <v>1</v>
      </c>
      <c r="U31" s="149">
        <f t="shared" si="13"/>
        <v>1</v>
      </c>
      <c r="V31" s="149">
        <f t="shared" si="14"/>
        <v>1</v>
      </c>
      <c r="W31" s="149">
        <f t="shared" si="15"/>
        <v>1</v>
      </c>
      <c r="X31" s="149">
        <f t="shared" si="16"/>
        <v>1</v>
      </c>
      <c r="Y31" s="77" t="str">
        <f t="shared" si="17"/>
        <v>0</v>
      </c>
      <c r="Z31" s="77" t="str">
        <f t="shared" si="18"/>
        <v>0</v>
      </c>
    </row>
    <row r="32" spans="1:26" x14ac:dyDescent="0.2">
      <c r="D32" s="31"/>
      <c r="H32" s="96">
        <f t="shared" si="10"/>
        <v>0</v>
      </c>
      <c r="I32" s="110" t="str">
        <f t="shared" si="11"/>
        <v/>
      </c>
      <c r="J32" s="27"/>
      <c r="K32" s="27"/>
      <c r="L32" s="27"/>
      <c r="M32" s="27"/>
      <c r="N32" s="26">
        <f t="shared" si="19"/>
        <v>0</v>
      </c>
      <c r="O32" s="27"/>
      <c r="S32" s="24">
        <v>2.1527777777777701E-2</v>
      </c>
      <c r="T32" s="149">
        <f t="shared" si="12"/>
        <v>1</v>
      </c>
      <c r="U32" s="149">
        <f t="shared" si="13"/>
        <v>1</v>
      </c>
      <c r="V32" s="149">
        <f t="shared" si="14"/>
        <v>1</v>
      </c>
      <c r="W32" s="149">
        <f t="shared" si="15"/>
        <v>1</v>
      </c>
      <c r="X32" s="149">
        <f t="shared" si="16"/>
        <v>1</v>
      </c>
      <c r="Y32" s="77" t="str">
        <f t="shared" si="17"/>
        <v>0</v>
      </c>
      <c r="Z32" s="77" t="str">
        <f t="shared" si="18"/>
        <v>0</v>
      </c>
    </row>
    <row r="33" spans="1:26" x14ac:dyDescent="0.2">
      <c r="A33" s="30"/>
      <c r="B33" s="30"/>
      <c r="C33" s="30"/>
      <c r="D33" s="31"/>
      <c r="F33" s="147"/>
      <c r="H33" s="96">
        <f t="shared" si="10"/>
        <v>0</v>
      </c>
      <c r="I33" s="110" t="str">
        <f t="shared" si="11"/>
        <v/>
      </c>
      <c r="J33" s="27"/>
      <c r="K33" s="27"/>
      <c r="L33" s="27"/>
      <c r="M33" s="27"/>
      <c r="N33" s="26">
        <f t="shared" si="19"/>
        <v>0</v>
      </c>
      <c r="O33" s="27"/>
      <c r="S33" s="24">
        <v>2.2222222222222199E-2</v>
      </c>
      <c r="T33" s="149">
        <f t="shared" si="12"/>
        <v>1</v>
      </c>
      <c r="U33" s="149">
        <f t="shared" si="13"/>
        <v>1</v>
      </c>
      <c r="V33" s="149">
        <f t="shared" si="14"/>
        <v>1</v>
      </c>
      <c r="W33" s="149">
        <f t="shared" si="15"/>
        <v>1</v>
      </c>
      <c r="X33" s="149">
        <f t="shared" si="16"/>
        <v>1</v>
      </c>
      <c r="Y33" s="77" t="str">
        <f t="shared" si="17"/>
        <v>0</v>
      </c>
      <c r="Z33" s="77" t="str">
        <f t="shared" si="18"/>
        <v>0</v>
      </c>
    </row>
    <row r="34" spans="1:26" x14ac:dyDescent="0.2">
      <c r="A34" s="30"/>
      <c r="B34" s="30"/>
      <c r="C34" s="30"/>
      <c r="D34" s="99"/>
      <c r="F34" s="108"/>
      <c r="G34" s="108"/>
      <c r="H34" s="96">
        <f t="shared" si="10"/>
        <v>0</v>
      </c>
      <c r="I34" s="110" t="str">
        <f t="shared" si="11"/>
        <v/>
      </c>
      <c r="J34" s="27"/>
      <c r="K34" s="27"/>
      <c r="L34" s="27"/>
      <c r="M34" s="27"/>
      <c r="N34" s="26">
        <f t="shared" si="19"/>
        <v>0</v>
      </c>
      <c r="O34" s="27"/>
      <c r="S34" s="24">
        <v>2.2916666666666599E-2</v>
      </c>
      <c r="T34" s="149">
        <f t="shared" si="12"/>
        <v>1</v>
      </c>
      <c r="U34" s="149">
        <f t="shared" si="13"/>
        <v>1</v>
      </c>
      <c r="V34" s="149">
        <f t="shared" si="14"/>
        <v>1</v>
      </c>
      <c r="W34" s="149">
        <f t="shared" si="15"/>
        <v>1</v>
      </c>
      <c r="X34" s="149">
        <f t="shared" si="16"/>
        <v>1</v>
      </c>
      <c r="Y34" s="77" t="str">
        <f t="shared" si="17"/>
        <v>0</v>
      </c>
      <c r="Z34" s="77" t="str">
        <f t="shared" si="18"/>
        <v>0</v>
      </c>
    </row>
    <row r="35" spans="1:26" x14ac:dyDescent="0.2">
      <c r="A35" s="30"/>
      <c r="B35" s="30"/>
      <c r="C35" s="30"/>
      <c r="D35" s="31"/>
      <c r="F35" s="108"/>
      <c r="G35" s="108"/>
      <c r="H35" s="96">
        <f t="shared" si="10"/>
        <v>0</v>
      </c>
      <c r="I35" s="110" t="str">
        <f t="shared" si="11"/>
        <v/>
      </c>
      <c r="J35" s="27"/>
      <c r="K35" s="27"/>
      <c r="L35" s="27"/>
      <c r="M35" s="27"/>
      <c r="N35" s="26">
        <f t="shared" si="19"/>
        <v>0</v>
      </c>
      <c r="O35" s="27"/>
      <c r="S35" s="24">
        <v>2.36111111111111E-2</v>
      </c>
      <c r="T35" s="149">
        <f t="shared" si="12"/>
        <v>1</v>
      </c>
      <c r="U35" s="149">
        <f t="shared" si="13"/>
        <v>1</v>
      </c>
      <c r="V35" s="149">
        <f t="shared" si="14"/>
        <v>1</v>
      </c>
      <c r="W35" s="149">
        <f t="shared" si="15"/>
        <v>1</v>
      </c>
      <c r="X35" s="149">
        <f t="shared" si="16"/>
        <v>1</v>
      </c>
      <c r="Y35" s="77" t="str">
        <f t="shared" si="17"/>
        <v>0</v>
      </c>
      <c r="Z35" s="77" t="str">
        <f t="shared" si="18"/>
        <v>0</v>
      </c>
    </row>
    <row r="36" spans="1:26" x14ac:dyDescent="0.2">
      <c r="A36" s="30"/>
      <c r="B36" s="30"/>
      <c r="C36" s="30"/>
      <c r="D36" s="31"/>
      <c r="H36" s="96">
        <f t="shared" si="10"/>
        <v>0</v>
      </c>
      <c r="I36" s="110" t="str">
        <f t="shared" si="11"/>
        <v/>
      </c>
      <c r="J36" s="27"/>
      <c r="K36" s="27"/>
      <c r="L36" s="27"/>
      <c r="M36" s="27"/>
      <c r="N36" s="26">
        <f t="shared" si="19"/>
        <v>0</v>
      </c>
      <c r="O36" s="27"/>
      <c r="S36" s="24">
        <v>2.43055555555555E-2</v>
      </c>
      <c r="T36" s="149">
        <f t="shared" si="12"/>
        <v>1</v>
      </c>
      <c r="U36" s="149">
        <f t="shared" si="13"/>
        <v>1</v>
      </c>
      <c r="V36" s="149">
        <f t="shared" si="14"/>
        <v>1</v>
      </c>
      <c r="W36" s="149">
        <f t="shared" si="15"/>
        <v>1</v>
      </c>
      <c r="X36" s="149">
        <f t="shared" si="16"/>
        <v>1</v>
      </c>
      <c r="Y36" s="77" t="str">
        <f t="shared" si="17"/>
        <v>0</v>
      </c>
      <c r="Z36" s="77" t="str">
        <f t="shared" si="18"/>
        <v>0</v>
      </c>
    </row>
    <row r="37" spans="1:26" x14ac:dyDescent="0.2">
      <c r="A37" s="30"/>
      <c r="B37" s="30"/>
      <c r="C37" s="23"/>
      <c r="D37" s="31"/>
      <c r="F37" s="119"/>
      <c r="G37" s="119"/>
      <c r="H37" s="96">
        <f t="shared" si="10"/>
        <v>0</v>
      </c>
      <c r="I37" s="110" t="str">
        <f t="shared" si="11"/>
        <v/>
      </c>
      <c r="J37" s="27"/>
      <c r="K37" s="27"/>
      <c r="L37" s="27"/>
      <c r="M37" s="27"/>
      <c r="N37" s="26">
        <f t="shared" si="19"/>
        <v>0</v>
      </c>
      <c r="O37" s="27"/>
      <c r="S37" s="24">
        <v>2.5000000000000001E-2</v>
      </c>
      <c r="T37" s="149">
        <f t="shared" si="12"/>
        <v>1</v>
      </c>
      <c r="U37" s="149">
        <f t="shared" si="13"/>
        <v>1</v>
      </c>
      <c r="V37" s="149">
        <f t="shared" si="14"/>
        <v>1</v>
      </c>
      <c r="W37" s="149">
        <f t="shared" si="15"/>
        <v>1</v>
      </c>
      <c r="X37" s="149">
        <f t="shared" si="16"/>
        <v>1</v>
      </c>
      <c r="Y37" s="77" t="str">
        <f t="shared" si="17"/>
        <v>0</v>
      </c>
      <c r="Z37" s="77" t="str">
        <f t="shared" si="18"/>
        <v>0</v>
      </c>
    </row>
    <row r="38" spans="1:26" x14ac:dyDescent="0.2">
      <c r="A38" s="30"/>
      <c r="B38" s="30"/>
      <c r="C38" s="30"/>
      <c r="D38" s="31"/>
      <c r="F38" s="108"/>
      <c r="G38" s="108"/>
      <c r="H38" s="96">
        <f t="shared" si="10"/>
        <v>0</v>
      </c>
      <c r="I38" s="110" t="str">
        <f t="shared" si="11"/>
        <v/>
      </c>
      <c r="J38" s="27"/>
      <c r="K38" s="27"/>
      <c r="L38" s="27"/>
      <c r="M38" s="27"/>
      <c r="N38" s="26">
        <f t="shared" si="19"/>
        <v>0</v>
      </c>
      <c r="O38" s="27"/>
      <c r="S38" s="24">
        <v>2.5694444444444402E-2</v>
      </c>
      <c r="T38" s="149">
        <f t="shared" si="12"/>
        <v>1</v>
      </c>
      <c r="U38" s="149">
        <f t="shared" si="13"/>
        <v>1</v>
      </c>
      <c r="V38" s="149">
        <f t="shared" si="14"/>
        <v>1</v>
      </c>
      <c r="W38" s="149">
        <f t="shared" si="15"/>
        <v>1</v>
      </c>
      <c r="X38" s="149">
        <f t="shared" si="16"/>
        <v>1</v>
      </c>
      <c r="Y38" s="77" t="str">
        <f t="shared" si="17"/>
        <v>0</v>
      </c>
      <c r="Z38" s="77" t="str">
        <f t="shared" si="18"/>
        <v>0</v>
      </c>
    </row>
    <row r="39" spans="1:26" x14ac:dyDescent="0.2">
      <c r="A39" s="30"/>
      <c r="B39" s="30"/>
      <c r="C39" s="30"/>
      <c r="D39" s="31"/>
      <c r="H39" s="96">
        <f t="shared" si="10"/>
        <v>0</v>
      </c>
      <c r="I39" s="110" t="str">
        <f t="shared" si="11"/>
        <v/>
      </c>
      <c r="J39" s="27"/>
      <c r="K39" s="27"/>
      <c r="L39" s="27"/>
      <c r="M39" s="27"/>
      <c r="N39" s="26">
        <f t="shared" si="19"/>
        <v>0</v>
      </c>
      <c r="O39" s="27"/>
      <c r="S39" s="24">
        <v>2.6388888888888799E-2</v>
      </c>
      <c r="T39" s="149">
        <f t="shared" si="12"/>
        <v>1</v>
      </c>
      <c r="U39" s="149">
        <f t="shared" si="13"/>
        <v>1</v>
      </c>
      <c r="V39" s="149">
        <f t="shared" si="14"/>
        <v>1</v>
      </c>
      <c r="W39" s="149">
        <f t="shared" si="15"/>
        <v>1</v>
      </c>
      <c r="X39" s="149">
        <f t="shared" si="16"/>
        <v>1</v>
      </c>
      <c r="Y39" s="77" t="str">
        <f t="shared" si="17"/>
        <v>0</v>
      </c>
      <c r="Z39" s="77" t="str">
        <f t="shared" si="18"/>
        <v>0</v>
      </c>
    </row>
    <row r="40" spans="1:26" x14ac:dyDescent="0.2">
      <c r="D40" s="31"/>
      <c r="H40" s="96">
        <f t="shared" si="10"/>
        <v>0</v>
      </c>
      <c r="I40" s="110" t="str">
        <f t="shared" si="11"/>
        <v/>
      </c>
      <c r="J40" s="27"/>
      <c r="K40" s="27"/>
      <c r="L40" s="27"/>
      <c r="M40" s="27"/>
      <c r="N40" s="26">
        <f t="shared" si="19"/>
        <v>0</v>
      </c>
      <c r="O40" s="27"/>
      <c r="S40" s="24">
        <v>2.70833333333333E-2</v>
      </c>
      <c r="T40" s="149">
        <f t="shared" si="12"/>
        <v>1</v>
      </c>
      <c r="U40" s="149">
        <f t="shared" si="13"/>
        <v>1</v>
      </c>
      <c r="V40" s="149">
        <f t="shared" si="14"/>
        <v>1</v>
      </c>
      <c r="W40" s="149">
        <f t="shared" si="15"/>
        <v>1</v>
      </c>
      <c r="X40" s="149">
        <f t="shared" si="16"/>
        <v>1</v>
      </c>
      <c r="Y40" s="77" t="str">
        <f t="shared" si="17"/>
        <v>0</v>
      </c>
      <c r="Z40" s="77" t="str">
        <f t="shared" si="18"/>
        <v>0</v>
      </c>
    </row>
    <row r="41" spans="1:26" x14ac:dyDescent="0.2">
      <c r="D41" s="31"/>
      <c r="H41" s="96">
        <f t="shared" si="10"/>
        <v>0</v>
      </c>
      <c r="I41" s="110" t="str">
        <f t="shared" si="11"/>
        <v/>
      </c>
      <c r="J41" s="74"/>
      <c r="K41" s="74"/>
      <c r="L41" s="74"/>
      <c r="M41" s="74"/>
      <c r="N41" s="26">
        <f t="shared" si="19"/>
        <v>0</v>
      </c>
      <c r="O41" s="74"/>
      <c r="P41" s="127"/>
      <c r="Q41" s="51"/>
      <c r="R41" s="129"/>
      <c r="S41" s="75">
        <v>2.77777777777777E-2</v>
      </c>
      <c r="T41" s="149">
        <f t="shared" si="12"/>
        <v>1</v>
      </c>
      <c r="U41" s="149">
        <f t="shared" si="13"/>
        <v>1</v>
      </c>
      <c r="V41" s="149">
        <f t="shared" si="14"/>
        <v>1</v>
      </c>
      <c r="W41" s="149">
        <f t="shared" si="15"/>
        <v>1</v>
      </c>
      <c r="X41" s="149">
        <f t="shared" si="16"/>
        <v>1</v>
      </c>
      <c r="Y41" s="77" t="str">
        <f t="shared" si="17"/>
        <v>0</v>
      </c>
      <c r="Z41" s="78" t="str">
        <f>CONCATENATE(G41,N41)</f>
        <v>0</v>
      </c>
    </row>
    <row r="42" spans="1:26" x14ac:dyDescent="0.2">
      <c r="D42" s="31"/>
    </row>
    <row r="43" spans="1:26" x14ac:dyDescent="0.2">
      <c r="A43" s="30"/>
      <c r="B43" s="30"/>
      <c r="C43" s="23"/>
      <c r="D43" s="31"/>
      <c r="F43" s="120"/>
      <c r="G43" s="119"/>
    </row>
    <row r="44" spans="1:26" x14ac:dyDescent="0.2">
      <c r="D44" s="31"/>
    </row>
    <row r="45" spans="1:26" x14ac:dyDescent="0.2">
      <c r="D45" s="31"/>
    </row>
    <row r="46" spans="1:26" x14ac:dyDescent="0.2">
      <c r="A46" s="30"/>
      <c r="B46" s="30"/>
      <c r="C46" s="30"/>
      <c r="D46" s="31"/>
      <c r="F46" s="148"/>
      <c r="G46" s="148"/>
    </row>
    <row r="47" spans="1:26" x14ac:dyDescent="0.2">
      <c r="D47" s="31"/>
    </row>
    <row r="48" spans="1:26" x14ac:dyDescent="0.2">
      <c r="A48" s="30"/>
      <c r="B48" s="30"/>
      <c r="C48" s="30"/>
      <c r="D48" s="31"/>
      <c r="F48" s="108"/>
      <c r="G48" s="108"/>
    </row>
    <row r="49" spans="1:7" x14ac:dyDescent="0.2">
      <c r="A49" s="30"/>
      <c r="B49" s="30"/>
      <c r="C49" s="30"/>
      <c r="D49" s="31"/>
      <c r="F49" s="108"/>
      <c r="G49" s="108"/>
    </row>
    <row r="50" spans="1:7" x14ac:dyDescent="0.2">
      <c r="D50" s="31"/>
    </row>
    <row r="51" spans="1:7" x14ac:dyDescent="0.2">
      <c r="D51" s="31"/>
    </row>
    <row r="52" spans="1:7" x14ac:dyDescent="0.2">
      <c r="A52" s="101"/>
      <c r="B52" s="101"/>
      <c r="C52" s="23"/>
      <c r="D52" s="99"/>
      <c r="F52"/>
      <c r="G52"/>
    </row>
    <row r="53" spans="1:7" x14ac:dyDescent="0.2">
      <c r="A53" s="30"/>
      <c r="B53" s="30"/>
      <c r="C53" s="30"/>
      <c r="D53" s="31"/>
    </row>
    <row r="54" spans="1:7" x14ac:dyDescent="0.2">
      <c r="A54" s="30"/>
      <c r="B54" s="30"/>
      <c r="C54" s="23"/>
      <c r="D54" s="31"/>
      <c r="F54" s="119"/>
      <c r="G54" s="119"/>
    </row>
    <row r="55" spans="1:7" x14ac:dyDescent="0.2">
      <c r="A55" s="30"/>
      <c r="B55" s="30"/>
      <c r="C55" s="30"/>
      <c r="D55" s="31"/>
      <c r="G55" s="108"/>
    </row>
    <row r="56" spans="1:7" x14ac:dyDescent="0.2">
      <c r="D56" s="31"/>
    </row>
    <row r="57" spans="1:7" x14ac:dyDescent="0.2">
      <c r="A57" s="30"/>
      <c r="B57" s="30"/>
      <c r="C57" s="30"/>
      <c r="D57" s="31"/>
    </row>
    <row r="58" spans="1:7" x14ac:dyDescent="0.2">
      <c r="A58" s="30"/>
      <c r="B58" s="30"/>
      <c r="C58" s="30"/>
      <c r="D58" s="31"/>
    </row>
    <row r="59" spans="1:7" x14ac:dyDescent="0.2">
      <c r="A59" s="30"/>
      <c r="B59" s="30"/>
      <c r="C59" s="30"/>
      <c r="D59" s="31"/>
      <c r="G59" s="147"/>
    </row>
    <row r="60" spans="1:7" x14ac:dyDescent="0.2">
      <c r="A60" s="30"/>
      <c r="B60" s="30"/>
      <c r="C60" s="23"/>
      <c r="D60" s="31"/>
      <c r="G60" s="147"/>
    </row>
    <row r="61" spans="1:7" x14ac:dyDescent="0.2">
      <c r="D61" s="31"/>
    </row>
    <row r="62" spans="1:7" x14ac:dyDescent="0.2">
      <c r="D62" s="31"/>
    </row>
    <row r="63" spans="1:7" x14ac:dyDescent="0.2">
      <c r="A63" s="30"/>
      <c r="B63" s="30"/>
      <c r="C63" s="30"/>
      <c r="D63" s="31"/>
      <c r="F63" s="148"/>
      <c r="G63" s="148"/>
    </row>
    <row r="64" spans="1:7" x14ac:dyDescent="0.2">
      <c r="A64" s="30"/>
      <c r="B64" s="30"/>
      <c r="C64" s="30"/>
      <c r="D64" s="31"/>
    </row>
    <row r="65" spans="1:7" x14ac:dyDescent="0.2">
      <c r="A65" s="30"/>
      <c r="B65" s="30"/>
      <c r="C65" s="30"/>
      <c r="D65" s="31"/>
      <c r="G65"/>
    </row>
    <row r="66" spans="1:7" x14ac:dyDescent="0.2">
      <c r="D66" s="31"/>
    </row>
    <row r="67" spans="1:7" x14ac:dyDescent="0.2">
      <c r="A67" s="30"/>
      <c r="B67" s="30"/>
      <c r="C67" s="23"/>
      <c r="D67" s="31"/>
      <c r="G67"/>
    </row>
    <row r="68" spans="1:7" x14ac:dyDescent="0.2">
      <c r="A68" s="30"/>
      <c r="B68" s="30"/>
      <c r="C68" s="30"/>
      <c r="D68" s="31"/>
      <c r="F68" s="147"/>
    </row>
    <row r="69" spans="1:7" x14ac:dyDescent="0.2">
      <c r="D69" s="31"/>
    </row>
    <row r="70" spans="1:7" x14ac:dyDescent="0.2">
      <c r="A70" s="30"/>
      <c r="B70" s="30"/>
      <c r="C70" s="30"/>
      <c r="D70" s="31"/>
    </row>
    <row r="71" spans="1:7" x14ac:dyDescent="0.2">
      <c r="A71" s="30"/>
      <c r="B71" s="30"/>
      <c r="C71" s="23"/>
      <c r="D71" s="31"/>
      <c r="F71" s="119"/>
      <c r="G71" s="119"/>
    </row>
    <row r="72" spans="1:7" x14ac:dyDescent="0.2">
      <c r="D72" s="31"/>
    </row>
    <row r="73" spans="1:7" x14ac:dyDescent="0.2">
      <c r="A73" s="30"/>
      <c r="B73" s="30"/>
      <c r="C73" s="23"/>
      <c r="D73" s="31"/>
      <c r="F73"/>
    </row>
    <row r="74" spans="1:7" x14ac:dyDescent="0.2">
      <c r="A74" s="30"/>
      <c r="B74" s="30"/>
      <c r="C74" s="23"/>
      <c r="D74" s="31"/>
      <c r="F74" s="148"/>
      <c r="G74" s="148"/>
    </row>
    <row r="75" spans="1:7" x14ac:dyDescent="0.2">
      <c r="D75" s="31"/>
    </row>
    <row r="76" spans="1:7" x14ac:dyDescent="0.2">
      <c r="A76" s="30"/>
      <c r="B76" s="30"/>
      <c r="C76" s="23"/>
      <c r="D76" s="31"/>
      <c r="F76" s="119"/>
      <c r="G76" s="119"/>
    </row>
    <row r="77" spans="1:7" x14ac:dyDescent="0.2">
      <c r="A77" s="30"/>
      <c r="B77" s="30"/>
      <c r="C77" s="23"/>
      <c r="D77" s="31"/>
    </row>
    <row r="78" spans="1:7" x14ac:dyDescent="0.2">
      <c r="D78" s="31"/>
    </row>
    <row r="79" spans="1:7" x14ac:dyDescent="0.2">
      <c r="A79" s="30"/>
      <c r="B79" s="30"/>
      <c r="C79" s="30"/>
      <c r="D79" s="31"/>
      <c r="G79" s="150"/>
    </row>
    <row r="80" spans="1:7" x14ac:dyDescent="0.2">
      <c r="A80" s="30"/>
      <c r="B80" s="30"/>
      <c r="C80" s="23"/>
      <c r="D80" s="31"/>
    </row>
    <row r="81" spans="1:7" x14ac:dyDescent="0.2">
      <c r="D81" s="31"/>
    </row>
    <row r="82" spans="1:7" x14ac:dyDescent="0.2">
      <c r="A82" s="30"/>
      <c r="B82" s="30"/>
      <c r="C82" s="30"/>
      <c r="D82" s="31"/>
    </row>
    <row r="83" spans="1:7" x14ac:dyDescent="0.2">
      <c r="D83" s="31"/>
    </row>
    <row r="84" spans="1:7" x14ac:dyDescent="0.2">
      <c r="D84" s="31"/>
    </row>
    <row r="85" spans="1:7" x14ac:dyDescent="0.2">
      <c r="A85" s="30"/>
      <c r="B85" s="30"/>
      <c r="C85" s="23"/>
      <c r="D85" s="31"/>
    </row>
    <row r="86" spans="1:7" x14ac:dyDescent="0.2">
      <c r="D86" s="31"/>
    </row>
    <row r="87" spans="1:7" ht="15" x14ac:dyDescent="0.25">
      <c r="A87" s="30"/>
      <c r="B87" s="30"/>
      <c r="C87" s="23"/>
      <c r="D87" s="31"/>
      <c r="F87" s="153"/>
      <c r="G87" s="148"/>
    </row>
    <row r="88" spans="1:7" x14ac:dyDescent="0.2">
      <c r="D88" s="31"/>
    </row>
    <row r="89" spans="1:7" x14ac:dyDescent="0.2">
      <c r="A89" s="30"/>
      <c r="B89" s="30"/>
      <c r="C89" s="30"/>
      <c r="D89" s="31"/>
    </row>
    <row r="90" spans="1:7" x14ac:dyDescent="0.2">
      <c r="A90" s="30"/>
      <c r="B90" s="30"/>
      <c r="C90" s="30"/>
      <c r="D90" s="31"/>
    </row>
    <row r="91" spans="1:7" x14ac:dyDescent="0.2">
      <c r="D91" s="31"/>
    </row>
    <row r="92" spans="1:7" x14ac:dyDescent="0.2">
      <c r="D92" s="31"/>
    </row>
    <row r="93" spans="1:7" x14ac:dyDescent="0.2">
      <c r="A93" s="30"/>
      <c r="B93" s="30"/>
      <c r="C93" s="30"/>
      <c r="D93" s="31"/>
    </row>
    <row r="94" spans="1:7" x14ac:dyDescent="0.2">
      <c r="A94" s="30"/>
      <c r="B94" s="30"/>
      <c r="C94" s="30"/>
      <c r="D94" s="31"/>
    </row>
    <row r="95" spans="1:7" x14ac:dyDescent="0.2">
      <c r="D95" s="31"/>
    </row>
    <row r="96" spans="1:7" x14ac:dyDescent="0.2">
      <c r="A96" s="30"/>
      <c r="B96" s="30"/>
      <c r="C96" s="30"/>
      <c r="D96" s="31"/>
    </row>
    <row r="97" spans="1:7" x14ac:dyDescent="0.2">
      <c r="A97" s="30"/>
      <c r="B97" s="30"/>
      <c r="C97" s="30"/>
      <c r="D97" s="31"/>
    </row>
    <row r="98" spans="1:7" x14ac:dyDescent="0.2">
      <c r="A98" s="30"/>
      <c r="B98" s="30"/>
      <c r="C98" s="30"/>
      <c r="D98" s="31"/>
      <c r="F98" s="147"/>
    </row>
    <row r="99" spans="1:7" x14ac:dyDescent="0.2">
      <c r="A99" s="30"/>
      <c r="B99" s="30"/>
      <c r="C99" s="23"/>
      <c r="D99" s="31"/>
      <c r="F99" s="119"/>
      <c r="G99" s="119"/>
    </row>
    <row r="100" spans="1:7" x14ac:dyDescent="0.2">
      <c r="A100" s="30"/>
      <c r="B100" s="30"/>
      <c r="C100" s="30"/>
      <c r="D100" s="31"/>
    </row>
    <row r="101" spans="1:7" x14ac:dyDescent="0.2">
      <c r="A101" s="30"/>
      <c r="B101" s="30"/>
      <c r="C101" s="23"/>
      <c r="D101" s="31"/>
      <c r="F101" s="119"/>
      <c r="G101" s="119"/>
    </row>
    <row r="102" spans="1:7" x14ac:dyDescent="0.2">
      <c r="D102" s="31"/>
    </row>
    <row r="103" spans="1:7" x14ac:dyDescent="0.2">
      <c r="D103" s="31"/>
    </row>
    <row r="104" spans="1:7" x14ac:dyDescent="0.2">
      <c r="A104" s="30"/>
      <c r="B104" s="30"/>
      <c r="C104" s="30"/>
      <c r="D104" s="31"/>
    </row>
    <row r="105" spans="1:7" x14ac:dyDescent="0.2">
      <c r="A105" s="30"/>
      <c r="B105" s="30"/>
      <c r="C105" s="30"/>
      <c r="D105" s="31"/>
      <c r="F105" s="148"/>
      <c r="G105" s="148"/>
    </row>
    <row r="106" spans="1:7" x14ac:dyDescent="0.2">
      <c r="D106" s="31"/>
    </row>
    <row r="107" spans="1:7" x14ac:dyDescent="0.2">
      <c r="D107" s="31"/>
    </row>
    <row r="108" spans="1:7" x14ac:dyDescent="0.2">
      <c r="D108" s="31"/>
    </row>
    <row r="109" spans="1:7" x14ac:dyDescent="0.2">
      <c r="D109" s="31"/>
    </row>
    <row r="110" spans="1:7" x14ac:dyDescent="0.2">
      <c r="D110" s="31"/>
    </row>
    <row r="111" spans="1:7" x14ac:dyDescent="0.2">
      <c r="A111" s="30"/>
      <c r="B111" s="30"/>
      <c r="C111" s="30"/>
      <c r="D111" s="31"/>
    </row>
    <row r="112" spans="1:7" x14ac:dyDescent="0.2">
      <c r="D112" s="31"/>
    </row>
    <row r="113" spans="1:7" x14ac:dyDescent="0.2">
      <c r="D113" s="31"/>
    </row>
    <row r="114" spans="1:7" x14ac:dyDescent="0.2">
      <c r="A114" s="30"/>
      <c r="B114" s="30"/>
      <c r="C114" s="23"/>
      <c r="D114" s="31"/>
    </row>
    <row r="115" spans="1:7" x14ac:dyDescent="0.2">
      <c r="A115" s="30"/>
      <c r="B115" s="30"/>
      <c r="C115" s="30"/>
      <c r="D115" s="31"/>
    </row>
    <row r="116" spans="1:7" x14ac:dyDescent="0.2">
      <c r="A116" s="30"/>
      <c r="B116" s="30"/>
      <c r="C116" s="23"/>
      <c r="D116" s="31"/>
    </row>
    <row r="117" spans="1:7" x14ac:dyDescent="0.2">
      <c r="A117" s="30"/>
      <c r="B117" s="30"/>
      <c r="C117" s="30"/>
      <c r="D117" s="31"/>
    </row>
    <row r="118" spans="1:7" x14ac:dyDescent="0.2">
      <c r="D118" s="31"/>
    </row>
    <row r="119" spans="1:7" x14ac:dyDescent="0.2">
      <c r="A119" s="30"/>
      <c r="B119" s="30"/>
      <c r="C119" s="23"/>
      <c r="D119" s="31"/>
      <c r="F119" s="119"/>
      <c r="G119" s="119"/>
    </row>
    <row r="120" spans="1:7" x14ac:dyDescent="0.2">
      <c r="A120" s="30"/>
      <c r="B120" s="30"/>
      <c r="C120" s="30"/>
      <c r="D120" s="31"/>
    </row>
    <row r="121" spans="1:7" x14ac:dyDescent="0.2">
      <c r="A121" s="30"/>
      <c r="B121" s="30"/>
      <c r="C121" s="23"/>
      <c r="D121" s="31"/>
      <c r="F121" s="119"/>
      <c r="G121" s="119"/>
    </row>
    <row r="122" spans="1:7" x14ac:dyDescent="0.2">
      <c r="D122" s="31"/>
    </row>
    <row r="123" spans="1:7" x14ac:dyDescent="0.2">
      <c r="D123" s="31"/>
    </row>
    <row r="124" spans="1:7" x14ac:dyDescent="0.2">
      <c r="D124" s="31"/>
    </row>
    <row r="125" spans="1:7" x14ac:dyDescent="0.2">
      <c r="D125" s="31"/>
    </row>
    <row r="126" spans="1:7" x14ac:dyDescent="0.2">
      <c r="D126" s="31"/>
    </row>
    <row r="127" spans="1:7" x14ac:dyDescent="0.2">
      <c r="A127" s="30"/>
      <c r="B127" s="30"/>
      <c r="C127" s="23"/>
      <c r="D127" s="31"/>
      <c r="F127" s="119"/>
      <c r="G127" s="119"/>
    </row>
    <row r="128" spans="1:7" x14ac:dyDescent="0.2">
      <c r="D128" s="31"/>
    </row>
    <row r="129" spans="1:7" x14ac:dyDescent="0.2">
      <c r="D129" s="31"/>
      <c r="G129" s="148"/>
    </row>
    <row r="130" spans="1:7" x14ac:dyDescent="0.2">
      <c r="A130" s="30"/>
      <c r="B130" s="30"/>
      <c r="C130" s="30"/>
      <c r="D130" s="31"/>
      <c r="F130" s="148"/>
      <c r="G130" s="148"/>
    </row>
    <row r="131" spans="1:7" x14ac:dyDescent="0.2">
      <c r="A131" s="30"/>
      <c r="B131" s="30"/>
      <c r="C131" s="23"/>
      <c r="D131" s="31"/>
      <c r="F131" s="147"/>
    </row>
    <row r="132" spans="1:7" x14ac:dyDescent="0.2">
      <c r="D132" s="31"/>
      <c r="G132" s="108"/>
    </row>
    <row r="133" spans="1:7" x14ac:dyDescent="0.2">
      <c r="A133" s="30"/>
      <c r="B133" s="30"/>
      <c r="C133" s="30"/>
      <c r="D133" s="31"/>
    </row>
    <row r="134" spans="1:7" x14ac:dyDescent="0.2">
      <c r="A134" s="30"/>
      <c r="B134" s="30"/>
      <c r="C134" s="30"/>
      <c r="D134" s="31"/>
      <c r="F134"/>
      <c r="G134"/>
    </row>
    <row r="135" spans="1:7" x14ac:dyDescent="0.2">
      <c r="A135" s="30"/>
      <c r="B135" s="30"/>
      <c r="C135" s="30"/>
      <c r="D135" s="31"/>
    </row>
    <row r="136" spans="1:7" x14ac:dyDescent="0.2">
      <c r="A136" s="30"/>
      <c r="B136" s="30"/>
      <c r="C136" s="23"/>
      <c r="D136" s="31"/>
      <c r="F136" s="119"/>
      <c r="G136" s="119"/>
    </row>
    <row r="137" spans="1:7" x14ac:dyDescent="0.2">
      <c r="D137" s="31"/>
    </row>
    <row r="138" spans="1:7" x14ac:dyDescent="0.2">
      <c r="D138" s="31"/>
    </row>
    <row r="139" spans="1:7" x14ac:dyDescent="0.2">
      <c r="A139" s="30"/>
      <c r="B139" s="30"/>
      <c r="C139" s="23"/>
      <c r="D139" s="31"/>
      <c r="F139" s="148"/>
      <c r="G139" s="148"/>
    </row>
    <row r="140" spans="1:7" x14ac:dyDescent="0.2">
      <c r="D140" s="31"/>
      <c r="F140"/>
      <c r="G140"/>
    </row>
  </sheetData>
  <sortState ref="E2:E21">
    <sortCondition ref="E2"/>
  </sortState>
  <phoneticPr fontId="10" type="noConversion"/>
  <conditionalFormatting sqref="H2:H41">
    <cfRule type="expression" dxfId="194" priority="8" stopIfTrue="1">
      <formula>T2&gt;=2</formula>
    </cfRule>
  </conditionalFormatting>
  <conditionalFormatting sqref="J2:J41">
    <cfRule type="expression" dxfId="193" priority="10" stopIfTrue="1">
      <formula>U2&gt;=2</formula>
    </cfRule>
  </conditionalFormatting>
  <conditionalFormatting sqref="K2:K41">
    <cfRule type="expression" dxfId="192" priority="11" stopIfTrue="1">
      <formula>V2&gt;=2</formula>
    </cfRule>
  </conditionalFormatting>
  <conditionalFormatting sqref="L2:L41">
    <cfRule type="expression" dxfId="191" priority="12" stopIfTrue="1">
      <formula>W2&gt;=2</formula>
    </cfRule>
  </conditionalFormatting>
  <conditionalFormatting sqref="N2:N41">
    <cfRule type="expression" dxfId="190" priority="13" stopIfTrue="1">
      <formula>X2&gt;=2</formula>
    </cfRule>
  </conditionalFormatting>
  <conditionalFormatting sqref="C42:C45 C50:C57 C59:C60 C62:C64 C47:C48">
    <cfRule type="expression" dxfId="189" priority="3" stopIfTrue="1">
      <formula>(I42=1)</formula>
    </cfRule>
  </conditionalFormatting>
  <conditionalFormatting sqref="C85">
    <cfRule type="expression" dxfId="188" priority="2" stopIfTrue="1">
      <formula>(I85=1)</formula>
    </cfRule>
  </conditionalFormatting>
  <conditionalFormatting sqref="C119">
    <cfRule type="expression" dxfId="187" priority="1" stopIfTrue="1">
      <formula>(I119=1)</formula>
    </cfRule>
  </conditionalFormatting>
  <conditionalFormatting sqref="C32:C40">
    <cfRule type="expression" dxfId="186" priority="4" stopIfTrue="1">
      <formula>(I32=1)</formula>
    </cfRule>
  </conditionalFormatting>
  <conditionalFormatting sqref="C112:C115">
    <cfRule type="expression" dxfId="185" priority="5" stopIfTrue="1">
      <formula>(I112=1)</formula>
    </cfRule>
  </conditionalFormatting>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0"/>
  <sheetViews>
    <sheetView zoomScale="72" workbookViewId="0">
      <selection activeCell="H18" sqref="H18"/>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8" t="s">
        <v>25</v>
      </c>
      <c r="S1" s="19" t="s">
        <v>22</v>
      </c>
      <c r="T1" s="116" t="s">
        <v>62</v>
      </c>
      <c r="U1" s="116" t="s">
        <v>61</v>
      </c>
      <c r="V1" s="117" t="s">
        <v>63</v>
      </c>
      <c r="W1" s="117" t="s">
        <v>64</v>
      </c>
      <c r="X1" s="117" t="s">
        <v>136</v>
      </c>
      <c r="Y1" s="79" t="str">
        <f>VLOOKUP(R2,CTT!$A$5:$I$31,9,FALSE)</f>
        <v>TR</v>
      </c>
      <c r="Z1" s="114">
        <f>VLOOKUP(R2,CTT!$A$5:$I$31,3,FALSE)</f>
        <v>10</v>
      </c>
    </row>
    <row r="2" spans="1:26" x14ac:dyDescent="0.2">
      <c r="A2" s="30"/>
      <c r="B2" s="30"/>
      <c r="C2" s="30"/>
      <c r="D2" s="31">
        <v>2.5370370370370366E-2</v>
      </c>
      <c r="E2" s="29">
        <v>1</v>
      </c>
      <c r="F2" s="53" t="s">
        <v>57</v>
      </c>
      <c r="G2" s="147" t="s">
        <v>290</v>
      </c>
      <c r="H2" s="96">
        <f t="shared" ref="H2:H25" si="0">IF(D2=0,0,(D2-S2))</f>
        <v>1.5648148148148144E-2</v>
      </c>
      <c r="I2" s="110" t="str">
        <f t="shared" ref="I2:I25" si="1">IF((OR(D2=0,H2=0)),"",(IF(H2&lt;=B2,1,"")))</f>
        <v/>
      </c>
      <c r="J2" s="27"/>
      <c r="K2" s="27"/>
      <c r="L2" s="27"/>
      <c r="M2" s="27"/>
      <c r="N2" s="26">
        <f t="shared" ref="N2:N25" si="2">IF(C2=0,0,(H2-C2))</f>
        <v>0</v>
      </c>
      <c r="O2" s="27"/>
      <c r="P2" s="27"/>
      <c r="Q2" s="107" t="s">
        <v>27</v>
      </c>
      <c r="R2" s="28">
        <v>41822</v>
      </c>
      <c r="S2" s="24">
        <v>9.7222222222222224E-3</v>
      </c>
      <c r="T2" s="149">
        <f t="shared" ref="T2:T25" si="3">IF(D2=0,1,(COUNTIF(H:H,H2)))</f>
        <v>1</v>
      </c>
      <c r="U2" s="149">
        <f t="shared" ref="U2:U25" si="4">IF((AND(D2&gt;0,$Y$1="TR")),(COUNTIF(Y:Y,Y2)),1)</f>
        <v>1</v>
      </c>
      <c r="V2" s="149">
        <f t="shared" ref="V2:V25" si="5">IF((AND(D2&gt;0,C2&gt;0,$Y$1="TR")),(COUNTIF(Z:Z,Z2)),1)</f>
        <v>1</v>
      </c>
      <c r="W2" s="149">
        <f t="shared" ref="W2:W25" si="6">IF((AND(D2&gt;0,C2&gt;0,$Y$1="CE")),(COUNTIF(Z:Z,Z2)),1)</f>
        <v>1</v>
      </c>
      <c r="X2" s="149">
        <f t="shared" ref="X2:X25" si="7">IF((AND(D2&gt;0,C2&gt;0,(OR($Y$1="CE",$Y$1="TR")))),(COUNTIF(Z:Z,Z2)),1)</f>
        <v>1</v>
      </c>
      <c r="Y2" s="77" t="str">
        <f t="shared" ref="Y2:Y25" si="8">CONCATENATE(G2,H2)</f>
        <v>Velosport Pasta Montegrappa0.0156481481481481</v>
      </c>
      <c r="Z2" s="77" t="str">
        <f t="shared" ref="Z2:Z25" si="9">CONCATENATE(G2,N2)</f>
        <v>Velosport Pasta Montegrappa0</v>
      </c>
    </row>
    <row r="3" spans="1:26" x14ac:dyDescent="0.2">
      <c r="D3" s="31">
        <v>2.642361111111111E-2</v>
      </c>
      <c r="E3" s="29">
        <v>2</v>
      </c>
      <c r="F3" s="53" t="s">
        <v>211</v>
      </c>
      <c r="G3" s="53" t="s">
        <v>34</v>
      </c>
      <c r="H3" s="96">
        <f t="shared" si="0"/>
        <v>1.6006944444444445E-2</v>
      </c>
      <c r="I3" s="110" t="str">
        <f t="shared" si="1"/>
        <v/>
      </c>
      <c r="J3" s="27"/>
      <c r="K3" s="27"/>
      <c r="L3" s="27"/>
      <c r="M3" s="27"/>
      <c r="N3" s="26">
        <f t="shared" si="2"/>
        <v>0</v>
      </c>
      <c r="O3" s="27"/>
      <c r="P3" s="27"/>
      <c r="Q3" s="107" t="s">
        <v>27</v>
      </c>
      <c r="R3" s="28">
        <v>41822</v>
      </c>
      <c r="S3" s="24">
        <v>1.0416666666666664E-2</v>
      </c>
      <c r="T3" s="149">
        <f t="shared" si="3"/>
        <v>1</v>
      </c>
      <c r="U3" s="149">
        <f t="shared" si="4"/>
        <v>1</v>
      </c>
      <c r="V3" s="149">
        <f t="shared" si="5"/>
        <v>1</v>
      </c>
      <c r="W3" s="149">
        <f t="shared" si="6"/>
        <v>1</v>
      </c>
      <c r="X3" s="149">
        <f t="shared" si="7"/>
        <v>1</v>
      </c>
      <c r="Y3" s="77" t="str">
        <f t="shared" si="8"/>
        <v>Cambridge Tri0.0160069444444444</v>
      </c>
      <c r="Z3" s="77" t="str">
        <f t="shared" si="9"/>
        <v>Cambridge Tri0</v>
      </c>
    </row>
    <row r="4" spans="1:26" x14ac:dyDescent="0.2">
      <c r="A4" s="30">
        <v>4.0219907407407406E-2</v>
      </c>
      <c r="B4" s="30">
        <v>1.5208333333333332E-2</v>
      </c>
      <c r="C4" s="23">
        <f>IF(Y$1="CE",(VLOOKUP(A4,'CTT-tables'!$B$3:$D$3903,3,FALSE)),(IF(Y$1="HC",(VLOOKUP(A4,'CTT-tables'!$C$3:$D$3903,2,FALSE)),(VLOOKUP(B4,'CTT-tables'!$A$3:$D$3903,4,FALSE)))))</f>
        <v>3.1828703703703199E-3</v>
      </c>
      <c r="D4" s="31">
        <v>3.0138888888888885E-2</v>
      </c>
      <c r="E4" s="29">
        <v>3</v>
      </c>
      <c r="F4" s="119" t="s">
        <v>43</v>
      </c>
      <c r="G4" s="119" t="s">
        <v>23</v>
      </c>
      <c r="H4" s="96">
        <f t="shared" si="0"/>
        <v>1.6250000000000084E-2</v>
      </c>
      <c r="I4" s="110" t="str">
        <f t="shared" si="1"/>
        <v/>
      </c>
      <c r="J4" s="27">
        <v>20</v>
      </c>
      <c r="K4" s="27">
        <v>20</v>
      </c>
      <c r="L4" s="27"/>
      <c r="M4" s="27"/>
      <c r="N4" s="26">
        <f t="shared" si="2"/>
        <v>1.3067129629629764E-2</v>
      </c>
      <c r="O4" s="27"/>
      <c r="Q4" s="107" t="s">
        <v>27</v>
      </c>
      <c r="R4" s="28">
        <v>41822</v>
      </c>
      <c r="S4" s="24">
        <v>1.38888888888888E-2</v>
      </c>
      <c r="T4" s="149">
        <f t="shared" si="3"/>
        <v>1</v>
      </c>
      <c r="U4" s="149">
        <f t="shared" si="4"/>
        <v>1</v>
      </c>
      <c r="V4" s="149">
        <f t="shared" si="5"/>
        <v>1</v>
      </c>
      <c r="W4" s="149">
        <f t="shared" si="6"/>
        <v>1</v>
      </c>
      <c r="X4" s="149">
        <f t="shared" si="7"/>
        <v>1</v>
      </c>
      <c r="Y4" s="77" t="str">
        <f t="shared" si="8"/>
        <v>Team Cambridge0.0162500000000001</v>
      </c>
      <c r="Z4" s="77" t="str">
        <f t="shared" si="9"/>
        <v>Team Cambridge0.0130671296296298</v>
      </c>
    </row>
    <row r="5" spans="1:26" x14ac:dyDescent="0.2">
      <c r="D5" s="31">
        <v>3.1539351851851853E-2</v>
      </c>
      <c r="E5" s="29">
        <v>3</v>
      </c>
      <c r="F5" s="53" t="s">
        <v>671</v>
      </c>
      <c r="G5" s="148" t="s">
        <v>30</v>
      </c>
      <c r="H5" s="96">
        <f t="shared" si="0"/>
        <v>1.6261574074074154E-2</v>
      </c>
      <c r="I5" s="110" t="str">
        <f t="shared" si="1"/>
        <v/>
      </c>
      <c r="J5" s="27"/>
      <c r="K5" s="27"/>
      <c r="L5" s="27"/>
      <c r="M5" s="27"/>
      <c r="N5" s="26">
        <f t="shared" si="2"/>
        <v>0</v>
      </c>
      <c r="O5" s="27"/>
      <c r="Q5" s="107" t="s">
        <v>27</v>
      </c>
      <c r="R5" s="28">
        <v>41822</v>
      </c>
      <c r="S5" s="24">
        <v>1.5277777777777699E-2</v>
      </c>
      <c r="T5" s="149">
        <f t="shared" si="3"/>
        <v>1</v>
      </c>
      <c r="U5" s="149">
        <f t="shared" si="4"/>
        <v>1</v>
      </c>
      <c r="V5" s="149">
        <f t="shared" si="5"/>
        <v>1</v>
      </c>
      <c r="W5" s="149">
        <f t="shared" si="6"/>
        <v>1</v>
      </c>
      <c r="X5" s="149">
        <f t="shared" si="7"/>
        <v>1</v>
      </c>
      <c r="Y5" s="77" t="str">
        <f t="shared" si="8"/>
        <v>Cambridge CC0.0162615740740742</v>
      </c>
      <c r="Z5" s="77" t="str">
        <f t="shared" si="9"/>
        <v>Cambridge CC0</v>
      </c>
    </row>
    <row r="6" spans="1:26" x14ac:dyDescent="0.2">
      <c r="D6" s="31">
        <v>1.7662037037037035E-2</v>
      </c>
      <c r="E6" s="29">
        <v>5</v>
      </c>
      <c r="F6" s="53" t="s">
        <v>660</v>
      </c>
      <c r="G6" s="53" t="s">
        <v>661</v>
      </c>
      <c r="H6" s="96">
        <f t="shared" si="0"/>
        <v>1.6273148148148148E-2</v>
      </c>
      <c r="I6" s="110" t="str">
        <f t="shared" si="1"/>
        <v/>
      </c>
      <c r="J6" s="27"/>
      <c r="K6" s="27"/>
      <c r="L6" s="27"/>
      <c r="M6" s="27"/>
      <c r="N6" s="26">
        <f t="shared" si="2"/>
        <v>0</v>
      </c>
      <c r="O6" s="27"/>
      <c r="P6" s="27"/>
      <c r="Q6" s="107" t="s">
        <v>27</v>
      </c>
      <c r="R6" s="28">
        <v>41822</v>
      </c>
      <c r="S6" s="24">
        <v>1.3888888888888889E-3</v>
      </c>
      <c r="T6" s="149">
        <f t="shared" si="3"/>
        <v>1</v>
      </c>
      <c r="U6" s="149">
        <f t="shared" si="4"/>
        <v>1</v>
      </c>
      <c r="V6" s="149">
        <f t="shared" si="5"/>
        <v>1</v>
      </c>
      <c r="W6" s="149">
        <f t="shared" si="6"/>
        <v>1</v>
      </c>
      <c r="X6" s="149">
        <f t="shared" si="7"/>
        <v>1</v>
      </c>
      <c r="Y6" s="77" t="str">
        <f t="shared" si="8"/>
        <v>Bishop Stortford CC0.0162731481481481</v>
      </c>
      <c r="Z6" s="77" t="str">
        <f t="shared" si="9"/>
        <v>Bishop Stortford CC0</v>
      </c>
    </row>
    <row r="7" spans="1:26" x14ac:dyDescent="0.2">
      <c r="D7" s="31">
        <v>3.0520833333333334E-2</v>
      </c>
      <c r="E7" s="29">
        <v>6</v>
      </c>
      <c r="F7" s="53" t="s">
        <v>669</v>
      </c>
      <c r="G7" s="150" t="s">
        <v>26</v>
      </c>
      <c r="H7" s="96">
        <f t="shared" si="0"/>
        <v>1.7326388888888933E-2</v>
      </c>
      <c r="I7" s="110" t="str">
        <f t="shared" si="1"/>
        <v/>
      </c>
      <c r="J7" s="27"/>
      <c r="K7" s="27"/>
      <c r="L7" s="27"/>
      <c r="M7" s="27"/>
      <c r="N7" s="26">
        <f t="shared" si="2"/>
        <v>0</v>
      </c>
      <c r="O7" s="27"/>
      <c r="Q7" s="107" t="s">
        <v>27</v>
      </c>
      <c r="R7" s="28">
        <v>41822</v>
      </c>
      <c r="S7" s="24">
        <v>1.3194444444444399E-2</v>
      </c>
      <c r="T7" s="149">
        <f t="shared" si="3"/>
        <v>1</v>
      </c>
      <c r="U7" s="149">
        <f t="shared" si="4"/>
        <v>1</v>
      </c>
      <c r="V7" s="149">
        <f t="shared" si="5"/>
        <v>1</v>
      </c>
      <c r="W7" s="149">
        <f t="shared" si="6"/>
        <v>1</v>
      </c>
      <c r="X7" s="149">
        <f t="shared" si="7"/>
        <v>1</v>
      </c>
      <c r="Y7" s="77" t="str">
        <f t="shared" si="8"/>
        <v>Newmarket Cycling &amp; Tri Club0.0173263888888889</v>
      </c>
      <c r="Z7" s="77" t="str">
        <f t="shared" si="9"/>
        <v>Newmarket Cycling &amp; Tri Club0</v>
      </c>
    </row>
    <row r="8" spans="1:26" x14ac:dyDescent="0.2">
      <c r="D8" s="31">
        <v>1.8078703703703704E-2</v>
      </c>
      <c r="E8" s="29">
        <v>7</v>
      </c>
      <c r="F8" s="53" t="s">
        <v>450</v>
      </c>
      <c r="G8" s="53" t="s">
        <v>34</v>
      </c>
      <c r="H8" s="96">
        <f t="shared" si="0"/>
        <v>1.7384259259259259E-2</v>
      </c>
      <c r="I8" s="110" t="str">
        <f t="shared" si="1"/>
        <v/>
      </c>
      <c r="J8" s="27"/>
      <c r="K8" s="27"/>
      <c r="L8" s="27"/>
      <c r="M8" s="27"/>
      <c r="N8" s="26">
        <f t="shared" si="2"/>
        <v>0</v>
      </c>
      <c r="O8" s="27"/>
      <c r="P8" s="27"/>
      <c r="Q8" s="107" t="s">
        <v>27</v>
      </c>
      <c r="R8" s="28">
        <v>41822</v>
      </c>
      <c r="S8" s="24">
        <v>6.9444444444444447E-4</v>
      </c>
      <c r="T8" s="149">
        <f t="shared" si="3"/>
        <v>1</v>
      </c>
      <c r="U8" s="149">
        <f t="shared" si="4"/>
        <v>1</v>
      </c>
      <c r="V8" s="149">
        <f t="shared" si="5"/>
        <v>1</v>
      </c>
      <c r="W8" s="149">
        <f t="shared" si="6"/>
        <v>1</v>
      </c>
      <c r="X8" s="149">
        <f t="shared" si="7"/>
        <v>1</v>
      </c>
      <c r="Y8" s="77" t="str">
        <f t="shared" si="8"/>
        <v>Cambridge Tri0.0173842592592593</v>
      </c>
      <c r="Z8" s="77" t="str">
        <f t="shared" si="9"/>
        <v>Cambridge Tri0</v>
      </c>
    </row>
    <row r="9" spans="1:26" x14ac:dyDescent="0.2">
      <c r="A9" s="30">
        <v>4.3738425925925924E-2</v>
      </c>
      <c r="B9" s="30">
        <v>1.6192129629629629E-2</v>
      </c>
      <c r="C9" s="23">
        <f>IF(Y$1="CE",(VLOOKUP(A9,'CTT-tables'!$B$3:$D$3903,3,FALSE)),(IF(Y$1="HC",(VLOOKUP(A9,'CTT-tables'!$C$3:$D$3903,2,FALSE)),(VLOOKUP(B9,'CTT-tables'!$A$3:$D$3903,4,FALSE)))))</f>
        <v>4.09722222222222E-3</v>
      </c>
      <c r="D9" s="31">
        <v>2.7071759259259257E-2</v>
      </c>
      <c r="E9" s="29">
        <v>8</v>
      </c>
      <c r="F9" s="119" t="s">
        <v>32</v>
      </c>
      <c r="G9" s="119" t="s">
        <v>23</v>
      </c>
      <c r="H9" s="96">
        <f t="shared" si="0"/>
        <v>1.804398148148148E-2</v>
      </c>
      <c r="I9" s="110" t="str">
        <f t="shared" si="1"/>
        <v/>
      </c>
      <c r="J9" s="27">
        <v>19</v>
      </c>
      <c r="K9" s="27">
        <v>17</v>
      </c>
      <c r="L9" s="27"/>
      <c r="M9" s="27"/>
      <c r="N9" s="26">
        <f t="shared" si="2"/>
        <v>1.3946759259259259E-2</v>
      </c>
      <c r="O9" s="27"/>
      <c r="P9" s="27"/>
      <c r="Q9" s="107" t="s">
        <v>27</v>
      </c>
      <c r="R9" s="28">
        <v>41822</v>
      </c>
      <c r="S9" s="24">
        <v>9.0277777777777769E-3</v>
      </c>
      <c r="T9" s="149">
        <f t="shared" si="3"/>
        <v>1</v>
      </c>
      <c r="U9" s="149">
        <f t="shared" si="4"/>
        <v>1</v>
      </c>
      <c r="V9" s="149">
        <f t="shared" si="5"/>
        <v>1</v>
      </c>
      <c r="W9" s="149">
        <f t="shared" si="6"/>
        <v>1</v>
      </c>
      <c r="X9" s="149">
        <f t="shared" si="7"/>
        <v>1</v>
      </c>
      <c r="Y9" s="77" t="str">
        <f t="shared" si="8"/>
        <v>Team Cambridge0.0180439814814815</v>
      </c>
      <c r="Z9" s="77" t="str">
        <f t="shared" si="9"/>
        <v>Team Cambridge0.0139467592592593</v>
      </c>
    </row>
    <row r="10" spans="1:26" x14ac:dyDescent="0.2">
      <c r="D10" s="31">
        <v>2.1122685185185185E-2</v>
      </c>
      <c r="E10" s="29">
        <v>9</v>
      </c>
      <c r="F10" s="53" t="s">
        <v>662</v>
      </c>
      <c r="G10" s="53" t="s">
        <v>208</v>
      </c>
      <c r="H10" s="96">
        <f t="shared" si="0"/>
        <v>1.8344907407407407E-2</v>
      </c>
      <c r="I10" s="110" t="str">
        <f t="shared" si="1"/>
        <v/>
      </c>
      <c r="J10" s="27"/>
      <c r="K10" s="27"/>
      <c r="L10" s="27"/>
      <c r="M10" s="27"/>
      <c r="N10" s="26">
        <f t="shared" si="2"/>
        <v>0</v>
      </c>
      <c r="O10" s="27"/>
      <c r="P10" s="27"/>
      <c r="Q10" s="107" t="s">
        <v>27</v>
      </c>
      <c r="R10" s="28">
        <v>41822</v>
      </c>
      <c r="S10" s="24">
        <v>2.7777777777777779E-3</v>
      </c>
      <c r="T10" s="149">
        <f t="shared" si="3"/>
        <v>1</v>
      </c>
      <c r="U10" s="149">
        <f t="shared" si="4"/>
        <v>1</v>
      </c>
      <c r="V10" s="149">
        <f t="shared" si="5"/>
        <v>1</v>
      </c>
      <c r="W10" s="149">
        <f t="shared" si="6"/>
        <v>1</v>
      </c>
      <c r="X10" s="149">
        <f t="shared" si="7"/>
        <v>1</v>
      </c>
      <c r="Y10" s="77" t="str">
        <f t="shared" si="8"/>
        <v>Ely &amp; Dist CC0.0183449074074074</v>
      </c>
      <c r="Z10" s="77" t="str">
        <f t="shared" si="9"/>
        <v>Ely &amp; Dist CC0</v>
      </c>
    </row>
    <row r="11" spans="1:26" x14ac:dyDescent="0.2">
      <c r="A11" s="30">
        <v>4.462962962962963E-2</v>
      </c>
      <c r="B11" s="30">
        <v>1.6250000000000001E-2</v>
      </c>
      <c r="C11" s="23">
        <f>IF(Y$1="CE",(VLOOKUP(A11,'CTT-tables'!$B$3:$D$3903,3,FALSE)),(IF(Y$1="HC",(VLOOKUP(A11,'CTT-tables'!$C$3:$D$3903,2,FALSE)),(VLOOKUP(B11,'CTT-tables'!$A$3:$D$3903,4,FALSE)))))</f>
        <v>4.1550925925926E-3</v>
      </c>
      <c r="D11" s="31">
        <v>2.3981481481481479E-2</v>
      </c>
      <c r="E11" s="29">
        <v>10</v>
      </c>
      <c r="F11" s="119" t="s">
        <v>39</v>
      </c>
      <c r="G11" s="119" t="s">
        <v>23</v>
      </c>
      <c r="H11" s="96">
        <f t="shared" si="0"/>
        <v>1.8425925925925922E-2</v>
      </c>
      <c r="I11" s="110" t="str">
        <f t="shared" si="1"/>
        <v/>
      </c>
      <c r="J11" s="27">
        <v>18</v>
      </c>
      <c r="K11" s="27">
        <v>15</v>
      </c>
      <c r="L11" s="27"/>
      <c r="M11" s="27"/>
      <c r="N11" s="26">
        <f t="shared" si="2"/>
        <v>1.4270833333333323E-2</v>
      </c>
      <c r="O11" s="27"/>
      <c r="P11" s="27"/>
      <c r="Q11" s="107" t="s">
        <v>27</v>
      </c>
      <c r="R11" s="28">
        <v>41822</v>
      </c>
      <c r="S11" s="24">
        <v>5.5555555555555558E-3</v>
      </c>
      <c r="T11" s="149">
        <f t="shared" si="3"/>
        <v>1</v>
      </c>
      <c r="U11" s="149">
        <f t="shared" si="4"/>
        <v>1</v>
      </c>
      <c r="V11" s="149">
        <f t="shared" si="5"/>
        <v>1</v>
      </c>
      <c r="W11" s="149">
        <f t="shared" si="6"/>
        <v>1</v>
      </c>
      <c r="X11" s="149">
        <f t="shared" si="7"/>
        <v>1</v>
      </c>
      <c r="Y11" s="77" t="str">
        <f t="shared" si="8"/>
        <v>Team Cambridge0.0184259259259259</v>
      </c>
      <c r="Z11" s="77" t="str">
        <f t="shared" si="9"/>
        <v>Team Cambridge0.0142708333333333</v>
      </c>
    </row>
    <row r="12" spans="1:26" x14ac:dyDescent="0.2">
      <c r="D12" s="31">
        <v>3.1064814814814812E-2</v>
      </c>
      <c r="E12" s="29">
        <v>11</v>
      </c>
      <c r="F12" s="53" t="s">
        <v>668</v>
      </c>
      <c r="G12" s="148" t="s">
        <v>30</v>
      </c>
      <c r="H12" s="96">
        <f t="shared" si="0"/>
        <v>1.8564814814814812E-2</v>
      </c>
      <c r="I12" s="110" t="str">
        <f t="shared" si="1"/>
        <v/>
      </c>
      <c r="J12" s="27"/>
      <c r="K12" s="27"/>
      <c r="L12" s="27"/>
      <c r="M12" s="27"/>
      <c r="N12" s="26">
        <f t="shared" si="2"/>
        <v>0</v>
      </c>
      <c r="O12" s="27"/>
      <c r="P12" s="27"/>
      <c r="Q12" s="107" t="s">
        <v>27</v>
      </c>
      <c r="R12" s="28">
        <v>41822</v>
      </c>
      <c r="S12" s="24">
        <v>1.2500000000000001E-2</v>
      </c>
      <c r="T12" s="149">
        <f t="shared" si="3"/>
        <v>1</v>
      </c>
      <c r="U12" s="149">
        <f t="shared" si="4"/>
        <v>1</v>
      </c>
      <c r="V12" s="149">
        <f t="shared" si="5"/>
        <v>1</v>
      </c>
      <c r="W12" s="149">
        <f t="shared" si="6"/>
        <v>1</v>
      </c>
      <c r="X12" s="149">
        <f t="shared" si="7"/>
        <v>1</v>
      </c>
      <c r="Y12" s="77" t="str">
        <f t="shared" si="8"/>
        <v>Cambridge CC0.0185648148148148</v>
      </c>
      <c r="Z12" s="77" t="str">
        <f t="shared" si="9"/>
        <v>Cambridge CC0</v>
      </c>
    </row>
    <row r="13" spans="1:26" x14ac:dyDescent="0.2">
      <c r="A13" s="30"/>
      <c r="B13" s="30"/>
      <c r="C13" s="30"/>
      <c r="D13" s="31">
        <v>3.4837962962962959E-2</v>
      </c>
      <c r="E13" s="29">
        <v>12</v>
      </c>
      <c r="F13" s="53" t="s">
        <v>159</v>
      </c>
      <c r="G13" s="53" t="s">
        <v>34</v>
      </c>
      <c r="H13" s="96">
        <f t="shared" si="0"/>
        <v>1.8865740740740759E-2</v>
      </c>
      <c r="I13" s="110" t="str">
        <f t="shared" si="1"/>
        <v/>
      </c>
      <c r="J13" s="27"/>
      <c r="K13" s="27"/>
      <c r="L13" s="27"/>
      <c r="M13" s="27"/>
      <c r="N13" s="26">
        <f t="shared" si="2"/>
        <v>0</v>
      </c>
      <c r="O13" s="27"/>
      <c r="Q13" s="107" t="s">
        <v>27</v>
      </c>
      <c r="R13" s="28">
        <v>41822</v>
      </c>
      <c r="S13" s="24">
        <v>1.59722222222222E-2</v>
      </c>
      <c r="T13" s="149">
        <f t="shared" si="3"/>
        <v>1</v>
      </c>
      <c r="U13" s="149">
        <f t="shared" si="4"/>
        <v>1</v>
      </c>
      <c r="V13" s="149">
        <f t="shared" si="5"/>
        <v>1</v>
      </c>
      <c r="W13" s="149">
        <f t="shared" si="6"/>
        <v>1</v>
      </c>
      <c r="X13" s="149">
        <f t="shared" si="7"/>
        <v>1</v>
      </c>
      <c r="Y13" s="77" t="str">
        <f t="shared" si="8"/>
        <v>Cambridge Tri0.0188657407407408</v>
      </c>
      <c r="Z13" s="77" t="str">
        <f t="shared" si="9"/>
        <v>Cambridge Tri0</v>
      </c>
    </row>
    <row r="14" spans="1:26" x14ac:dyDescent="0.2">
      <c r="D14" s="31">
        <v>3.5543981481481475E-2</v>
      </c>
      <c r="E14" s="29">
        <v>13</v>
      </c>
      <c r="F14" s="53" t="s">
        <v>218</v>
      </c>
      <c r="G14" s="53" t="s">
        <v>34</v>
      </c>
      <c r="H14" s="96">
        <f t="shared" si="0"/>
        <v>1.8877314814814874E-2</v>
      </c>
      <c r="I14" s="110" t="str">
        <f t="shared" si="1"/>
        <v/>
      </c>
      <c r="J14" s="27"/>
      <c r="K14" s="27"/>
      <c r="L14" s="27"/>
      <c r="M14" s="27"/>
      <c r="N14" s="26">
        <f t="shared" si="2"/>
        <v>0</v>
      </c>
      <c r="O14" s="27"/>
      <c r="Q14" s="107" t="s">
        <v>27</v>
      </c>
      <c r="R14" s="28">
        <v>41822</v>
      </c>
      <c r="S14" s="24">
        <v>1.6666666666666601E-2</v>
      </c>
      <c r="T14" s="149">
        <f t="shared" si="3"/>
        <v>1</v>
      </c>
      <c r="U14" s="149">
        <f t="shared" si="4"/>
        <v>1</v>
      </c>
      <c r="V14" s="149">
        <f t="shared" si="5"/>
        <v>1</v>
      </c>
      <c r="W14" s="149">
        <f t="shared" si="6"/>
        <v>1</v>
      </c>
      <c r="X14" s="149">
        <f t="shared" si="7"/>
        <v>1</v>
      </c>
      <c r="Y14" s="77" t="str">
        <f t="shared" si="8"/>
        <v>Cambridge Tri0.0188773148148149</v>
      </c>
      <c r="Z14" s="77" t="str">
        <f t="shared" si="9"/>
        <v>Cambridge Tri0</v>
      </c>
    </row>
    <row r="15" spans="1:26" x14ac:dyDescent="0.2">
      <c r="A15" s="30">
        <v>4.7916666666666663E-2</v>
      </c>
      <c r="B15" s="30">
        <v>1.7430555555555557E-2</v>
      </c>
      <c r="C15" s="23">
        <f>IF(Y$1="CE",(VLOOKUP(A15,'CTT-tables'!$B$3:$D$3903,3,FALSE)),(IF(Y$1="HC",(VLOOKUP(A15,'CTT-tables'!$C$3:$D$3903,2,FALSE)),(VLOOKUP(B15,'CTT-tables'!$A$3:$D$3903,4,FALSE)))))</f>
        <v>5.2546296296296403E-3</v>
      </c>
      <c r="D15" s="31">
        <v>2.4004629629629629E-2</v>
      </c>
      <c r="E15" s="29">
        <v>14</v>
      </c>
      <c r="F15" s="119" t="s">
        <v>45</v>
      </c>
      <c r="G15" s="119" t="s">
        <v>23</v>
      </c>
      <c r="H15" s="96">
        <f t="shared" si="0"/>
        <v>1.9143518518518518E-2</v>
      </c>
      <c r="I15" s="110" t="str">
        <f t="shared" si="1"/>
        <v/>
      </c>
      <c r="J15" s="27">
        <v>17</v>
      </c>
      <c r="K15" s="27">
        <v>19</v>
      </c>
      <c r="L15" s="27"/>
      <c r="M15" s="27"/>
      <c r="N15" s="26">
        <f t="shared" si="2"/>
        <v>1.3888888888888878E-2</v>
      </c>
      <c r="O15" s="27"/>
      <c r="P15" s="27"/>
      <c r="Q15" s="107" t="s">
        <v>27</v>
      </c>
      <c r="R15" s="28">
        <v>41822</v>
      </c>
      <c r="S15" s="24">
        <v>4.8611111111111112E-3</v>
      </c>
      <c r="T15" s="149">
        <f t="shared" si="3"/>
        <v>1</v>
      </c>
      <c r="U15" s="149">
        <f t="shared" si="4"/>
        <v>1</v>
      </c>
      <c r="V15" s="149">
        <f t="shared" si="5"/>
        <v>1</v>
      </c>
      <c r="W15" s="149">
        <f t="shared" si="6"/>
        <v>1</v>
      </c>
      <c r="X15" s="149">
        <f t="shared" si="7"/>
        <v>1</v>
      </c>
      <c r="Y15" s="77" t="str">
        <f t="shared" si="8"/>
        <v>Team Cambridge0.0191435185185185</v>
      </c>
      <c r="Z15" s="77" t="str">
        <f t="shared" si="9"/>
        <v>Team Cambridge0.0138888888888889</v>
      </c>
    </row>
    <row r="16" spans="1:26" x14ac:dyDescent="0.2">
      <c r="D16" s="31">
        <v>2.5555555555555554E-2</v>
      </c>
      <c r="E16" s="29">
        <v>15</v>
      </c>
      <c r="F16" s="53" t="s">
        <v>192</v>
      </c>
      <c r="G16" s="53" t="s">
        <v>34</v>
      </c>
      <c r="H16" s="96">
        <f t="shared" si="0"/>
        <v>1.9305555555555555E-2</v>
      </c>
      <c r="I16" s="110" t="str">
        <f t="shared" si="1"/>
        <v/>
      </c>
      <c r="J16" s="27"/>
      <c r="K16" s="27"/>
      <c r="L16" s="27"/>
      <c r="M16" s="27"/>
      <c r="N16" s="26">
        <f t="shared" si="2"/>
        <v>0</v>
      </c>
      <c r="O16" s="27"/>
      <c r="P16" s="27"/>
      <c r="Q16" s="107" t="s">
        <v>27</v>
      </c>
      <c r="R16" s="28">
        <v>41822</v>
      </c>
      <c r="S16" s="24">
        <v>6.2500000000000003E-3</v>
      </c>
      <c r="T16" s="149">
        <f t="shared" si="3"/>
        <v>1</v>
      </c>
      <c r="U16" s="149">
        <f t="shared" si="4"/>
        <v>1</v>
      </c>
      <c r="V16" s="149">
        <f t="shared" si="5"/>
        <v>1</v>
      </c>
      <c r="W16" s="149">
        <f t="shared" si="6"/>
        <v>1</v>
      </c>
      <c r="X16" s="149">
        <f t="shared" si="7"/>
        <v>1</v>
      </c>
      <c r="Y16" s="77" t="str">
        <f t="shared" si="8"/>
        <v>Cambridge Tri0.0193055555555556</v>
      </c>
      <c r="Z16" s="77" t="str">
        <f t="shared" si="9"/>
        <v>Cambridge Tri0</v>
      </c>
    </row>
    <row r="17" spans="1:26" x14ac:dyDescent="0.2">
      <c r="D17" s="31">
        <v>3.4097222222222223E-2</v>
      </c>
      <c r="E17" s="29">
        <v>16</v>
      </c>
      <c r="F17" s="53" t="s">
        <v>670</v>
      </c>
      <c r="G17" s="150" t="s">
        <v>205</v>
      </c>
      <c r="H17" s="96">
        <f t="shared" si="0"/>
        <v>1.9513888888888921E-2</v>
      </c>
      <c r="I17" s="110" t="str">
        <f t="shared" si="1"/>
        <v/>
      </c>
      <c r="J17" s="27"/>
      <c r="K17" s="27"/>
      <c r="L17" s="27"/>
      <c r="M17" s="27"/>
      <c r="N17" s="26">
        <f t="shared" si="2"/>
        <v>0</v>
      </c>
      <c r="O17" s="27"/>
      <c r="Q17" s="107" t="s">
        <v>27</v>
      </c>
      <c r="R17" s="28">
        <v>41822</v>
      </c>
      <c r="S17" s="24">
        <v>1.4583333333333301E-2</v>
      </c>
      <c r="T17" s="149">
        <f t="shared" si="3"/>
        <v>1</v>
      </c>
      <c r="U17" s="149">
        <f t="shared" si="4"/>
        <v>1</v>
      </c>
      <c r="V17" s="149">
        <f t="shared" si="5"/>
        <v>1</v>
      </c>
      <c r="W17" s="149">
        <f t="shared" si="6"/>
        <v>1</v>
      </c>
      <c r="X17" s="149">
        <f t="shared" si="7"/>
        <v>1</v>
      </c>
      <c r="Y17" s="77" t="str">
        <f t="shared" si="8"/>
        <v>St Ives CC0.0195138888888889</v>
      </c>
      <c r="Z17" s="77" t="str">
        <f t="shared" si="9"/>
        <v>St Ives CC0</v>
      </c>
    </row>
    <row r="18" spans="1:26" x14ac:dyDescent="0.2">
      <c r="A18" s="30">
        <v>5.1412037037037034E-2</v>
      </c>
      <c r="B18" s="30">
        <v>1.7557870370370373E-2</v>
      </c>
      <c r="C18" s="23">
        <f>IF(Y$1="CE",(VLOOKUP(A18,'CTT-tables'!$B$3:$D$3903,3,FALSE)),(IF(Y$1="HC",(VLOOKUP(A18,'CTT-tables'!$C$3:$D$3903,2,FALSE)),(VLOOKUP(B18,'CTT-tables'!$A$3:$D$3903,4,FALSE)))))</f>
        <v>5.37037037037035E-3</v>
      </c>
      <c r="D18" s="31">
        <v>2.179398148148148E-2</v>
      </c>
      <c r="E18" s="29">
        <v>16</v>
      </c>
      <c r="F18" s="119" t="s">
        <v>292</v>
      </c>
      <c r="G18" s="119" t="s">
        <v>23</v>
      </c>
      <c r="H18" s="96">
        <f t="shared" si="0"/>
        <v>1.9710648148148147E-2</v>
      </c>
      <c r="I18" s="110" t="str">
        <f t="shared" si="1"/>
        <v/>
      </c>
      <c r="J18" s="27">
        <v>16</v>
      </c>
      <c r="K18" s="27">
        <v>13</v>
      </c>
      <c r="L18" s="27"/>
      <c r="M18" s="27"/>
      <c r="N18" s="26">
        <f t="shared" si="2"/>
        <v>1.4340277777777797E-2</v>
      </c>
      <c r="O18" s="27"/>
      <c r="P18" s="27"/>
      <c r="Q18" s="107" t="s">
        <v>27</v>
      </c>
      <c r="R18" s="28">
        <v>41822</v>
      </c>
      <c r="S18" s="24">
        <v>2.0833333333333333E-3</v>
      </c>
      <c r="T18" s="149">
        <f t="shared" si="3"/>
        <v>1</v>
      </c>
      <c r="U18" s="149">
        <f t="shared" si="4"/>
        <v>1</v>
      </c>
      <c r="V18" s="149">
        <f t="shared" si="5"/>
        <v>1</v>
      </c>
      <c r="W18" s="149">
        <f t="shared" si="6"/>
        <v>1</v>
      </c>
      <c r="X18" s="149">
        <f t="shared" si="7"/>
        <v>1</v>
      </c>
      <c r="Y18" s="77" t="str">
        <f t="shared" si="8"/>
        <v>Team Cambridge0.0197106481481481</v>
      </c>
      <c r="Z18" s="77" t="str">
        <f t="shared" si="9"/>
        <v>Team Cambridge0.0143402777777778</v>
      </c>
    </row>
    <row r="19" spans="1:26" x14ac:dyDescent="0.2">
      <c r="A19" s="30">
        <v>5.0115740740740738E-2</v>
      </c>
      <c r="B19" s="30">
        <v>1.7789351851851851E-2</v>
      </c>
      <c r="C19" s="23">
        <f>IF(Y$1="CE",(VLOOKUP(A19,'CTT-tables'!$B$3:$D$3903,3,FALSE)),(IF(Y$1="HC",(VLOOKUP(A19,'CTT-tables'!$C$3:$D$3903,2,FALSE)),(VLOOKUP(B19,'CTT-tables'!$A$3:$D$3903,4,FALSE)))))</f>
        <v>5.5902777777777799E-3</v>
      </c>
      <c r="D19" s="31">
        <v>3.0821759259259257E-2</v>
      </c>
      <c r="E19" s="29">
        <v>18</v>
      </c>
      <c r="F19" s="119" t="s">
        <v>33</v>
      </c>
      <c r="G19" s="119" t="s">
        <v>23</v>
      </c>
      <c r="H19" s="96">
        <f t="shared" si="0"/>
        <v>1.9710648148148151E-2</v>
      </c>
      <c r="I19" s="110" t="str">
        <f t="shared" si="1"/>
        <v/>
      </c>
      <c r="J19" s="27">
        <v>15</v>
      </c>
      <c r="K19" s="27">
        <v>16</v>
      </c>
      <c r="L19" s="27"/>
      <c r="M19" s="27"/>
      <c r="N19" s="26">
        <f t="shared" si="2"/>
        <v>1.412037037037037E-2</v>
      </c>
      <c r="O19" s="27"/>
      <c r="P19" s="27"/>
      <c r="Q19" s="107" t="s">
        <v>27</v>
      </c>
      <c r="R19" s="28">
        <v>41822</v>
      </c>
      <c r="S19" s="24">
        <v>1.1111111111111108E-2</v>
      </c>
      <c r="T19" s="149">
        <f t="shared" si="3"/>
        <v>1</v>
      </c>
      <c r="U19" s="149">
        <f t="shared" si="4"/>
        <v>1</v>
      </c>
      <c r="V19" s="149">
        <f t="shared" si="5"/>
        <v>1</v>
      </c>
      <c r="W19" s="149">
        <f t="shared" si="6"/>
        <v>1</v>
      </c>
      <c r="X19" s="149">
        <f t="shared" si="7"/>
        <v>1</v>
      </c>
      <c r="Y19" s="77" t="str">
        <f t="shared" si="8"/>
        <v>Team Cambridge0.0197106481481482</v>
      </c>
      <c r="Z19" s="77" t="str">
        <f t="shared" si="9"/>
        <v>Team Cambridge0.0141203703703704</v>
      </c>
    </row>
    <row r="20" spans="1:26" x14ac:dyDescent="0.2">
      <c r="A20" s="30">
        <v>4.7222222222222221E-2</v>
      </c>
      <c r="B20" s="30">
        <v>1.7777777777777778E-2</v>
      </c>
      <c r="C20" s="23">
        <f>IF(Y$1="CE",(VLOOKUP(A20,'CTT-tables'!$B$3:$D$3903,3,FALSE)),(IF(Y$1="HC",(VLOOKUP(A20,'CTT-tables'!$C$3:$D$3903,2,FALSE)),(VLOOKUP(B20,'CTT-tables'!$A$3:$D$3903,4,FALSE)))))</f>
        <v>5.5787037037037098E-3</v>
      </c>
      <c r="D20" s="31">
        <v>2.8206018518518519E-2</v>
      </c>
      <c r="E20" s="29">
        <v>19</v>
      </c>
      <c r="F20" s="120" t="s">
        <v>40</v>
      </c>
      <c r="G20" s="119" t="s">
        <v>23</v>
      </c>
      <c r="H20" s="96">
        <f t="shared" si="0"/>
        <v>1.9872685185185188E-2</v>
      </c>
      <c r="I20" s="110" t="str">
        <f t="shared" si="1"/>
        <v/>
      </c>
      <c r="J20" s="27">
        <v>14</v>
      </c>
      <c r="K20" s="27">
        <v>14</v>
      </c>
      <c r="L20" s="27"/>
      <c r="M20" s="27">
        <v>10</v>
      </c>
      <c r="N20" s="26">
        <f t="shared" si="2"/>
        <v>1.4293981481481477E-2</v>
      </c>
      <c r="O20" s="27"/>
      <c r="P20" s="27"/>
      <c r="Q20" s="107" t="s">
        <v>27</v>
      </c>
      <c r="R20" s="28">
        <v>41822</v>
      </c>
      <c r="S20" s="24">
        <v>8.3333333333333332E-3</v>
      </c>
      <c r="T20" s="149">
        <f t="shared" si="3"/>
        <v>1</v>
      </c>
      <c r="U20" s="149">
        <f t="shared" si="4"/>
        <v>1</v>
      </c>
      <c r="V20" s="149">
        <f t="shared" si="5"/>
        <v>1</v>
      </c>
      <c r="W20" s="149">
        <f t="shared" si="6"/>
        <v>1</v>
      </c>
      <c r="X20" s="149">
        <f t="shared" si="7"/>
        <v>1</v>
      </c>
      <c r="Y20" s="77" t="str">
        <f t="shared" si="8"/>
        <v>Team Cambridge0.0198726851851852</v>
      </c>
      <c r="Z20" s="77" t="str">
        <f t="shared" si="9"/>
        <v>Team Cambridge0.0142939814814815</v>
      </c>
    </row>
    <row r="21" spans="1:26" x14ac:dyDescent="0.2">
      <c r="D21" s="31">
        <v>2.7013888888888889E-2</v>
      </c>
      <c r="E21" s="29">
        <v>20</v>
      </c>
      <c r="F21" s="53" t="s">
        <v>665</v>
      </c>
      <c r="G21" s="53" t="s">
        <v>666</v>
      </c>
      <c r="H21" s="96">
        <f t="shared" si="0"/>
        <v>2.0069444444444445E-2</v>
      </c>
      <c r="I21" s="110" t="str">
        <f t="shared" si="1"/>
        <v/>
      </c>
      <c r="J21" s="27"/>
      <c r="K21" s="27"/>
      <c r="L21" s="27"/>
      <c r="M21" s="27"/>
      <c r="N21" s="26">
        <f t="shared" si="2"/>
        <v>0</v>
      </c>
      <c r="O21" s="27"/>
      <c r="P21" s="27"/>
      <c r="Q21" s="107" t="s">
        <v>27</v>
      </c>
      <c r="R21" s="28">
        <v>41822</v>
      </c>
      <c r="S21" s="24">
        <v>6.9444444444444449E-3</v>
      </c>
      <c r="T21" s="149">
        <f t="shared" si="3"/>
        <v>1</v>
      </c>
      <c r="U21" s="149">
        <f t="shared" si="4"/>
        <v>1</v>
      </c>
      <c r="V21" s="149">
        <f t="shared" si="5"/>
        <v>1</v>
      </c>
      <c r="W21" s="149">
        <f t="shared" si="6"/>
        <v>1</v>
      </c>
      <c r="X21" s="149">
        <f t="shared" si="7"/>
        <v>1</v>
      </c>
      <c r="Y21" s="77" t="str">
        <f t="shared" si="8"/>
        <v>Welwyn Garden City Wheelers0.0200694444444444</v>
      </c>
      <c r="Z21" s="77" t="str">
        <f t="shared" si="9"/>
        <v>Welwyn Garden City Wheelers0</v>
      </c>
    </row>
    <row r="22" spans="1:26" x14ac:dyDescent="0.2">
      <c r="A22" s="30">
        <v>5.2106481481481483E-2</v>
      </c>
      <c r="B22" s="30">
        <v>1.8506944444444444E-2</v>
      </c>
      <c r="C22" s="23">
        <f>IF(Y$1="CE",(VLOOKUP(A22,'CTT-tables'!$B$3:$D$3903,3,FALSE)),(IF(Y$1="HC",(VLOOKUP(A22,'CTT-tables'!$C$3:$D$3903,2,FALSE)),(VLOOKUP(B22,'CTT-tables'!$A$3:$D$3903,4,FALSE)))))</f>
        <v>6.26157407407408E-3</v>
      </c>
      <c r="D22" s="31">
        <v>3.2662037037037038E-2</v>
      </c>
      <c r="E22" s="29">
        <v>21</v>
      </c>
      <c r="F22" s="119" t="s">
        <v>36</v>
      </c>
      <c r="G22" s="119" t="s">
        <v>23</v>
      </c>
      <c r="H22" s="96">
        <f t="shared" si="0"/>
        <v>2.0856481481481538E-2</v>
      </c>
      <c r="I22" s="110" t="str">
        <f t="shared" si="1"/>
        <v/>
      </c>
      <c r="J22" s="27">
        <v>13</v>
      </c>
      <c r="K22" s="27">
        <v>12</v>
      </c>
      <c r="L22" s="27"/>
      <c r="M22" s="27"/>
      <c r="N22" s="26">
        <f t="shared" si="2"/>
        <v>1.4594907407407459E-2</v>
      </c>
      <c r="O22" s="27"/>
      <c r="P22" s="27"/>
      <c r="Q22" s="107" t="s">
        <v>27</v>
      </c>
      <c r="R22" s="28">
        <v>41822</v>
      </c>
      <c r="S22" s="24">
        <v>1.18055555555555E-2</v>
      </c>
      <c r="T22" s="149">
        <f t="shared" si="3"/>
        <v>1</v>
      </c>
      <c r="U22" s="149">
        <f t="shared" si="4"/>
        <v>1</v>
      </c>
      <c r="V22" s="149">
        <f t="shared" si="5"/>
        <v>1</v>
      </c>
      <c r="W22" s="149">
        <f t="shared" si="6"/>
        <v>1</v>
      </c>
      <c r="X22" s="149">
        <f t="shared" si="7"/>
        <v>1</v>
      </c>
      <c r="Y22" s="77" t="str">
        <f t="shared" si="8"/>
        <v>Team Cambridge0.0208564814814815</v>
      </c>
      <c r="Z22" s="77" t="str">
        <f t="shared" si="9"/>
        <v>Team Cambridge0.0145949074074075</v>
      </c>
    </row>
    <row r="23" spans="1:26" x14ac:dyDescent="0.2">
      <c r="A23" s="30">
        <v>5.2083333333333336E-2</v>
      </c>
      <c r="B23" s="30">
        <v>2.0486111111111111E-2</v>
      </c>
      <c r="C23" s="23">
        <f>IF(Y$1="CE",(VLOOKUP(A23,'CTT-tables'!$B$3:$D$3903,3,FALSE)),(IF(Y$1="HC",(VLOOKUP(A23,'CTT-tables'!$C$3:$D$3903,2,FALSE)),(VLOOKUP(B23,'CTT-tables'!$A$3:$D$3903,4,FALSE)))))</f>
        <v>8.1018518518518497E-3</v>
      </c>
      <c r="D23" s="31">
        <v>2.6203703703703705E-2</v>
      </c>
      <c r="E23" s="29">
        <v>22</v>
      </c>
      <c r="F23" s="119" t="s">
        <v>664</v>
      </c>
      <c r="G23" s="119" t="s">
        <v>23</v>
      </c>
      <c r="H23" s="96">
        <f t="shared" si="0"/>
        <v>2.2037037037037039E-2</v>
      </c>
      <c r="I23" s="110" t="str">
        <f t="shared" si="1"/>
        <v/>
      </c>
      <c r="J23" s="27">
        <v>12</v>
      </c>
      <c r="K23" s="27">
        <v>18</v>
      </c>
      <c r="L23" s="27"/>
      <c r="M23" s="27"/>
      <c r="N23" s="26">
        <f t="shared" si="2"/>
        <v>1.3935185185185189E-2</v>
      </c>
      <c r="O23" s="27"/>
      <c r="P23" s="27"/>
      <c r="Q23" s="107" t="s">
        <v>27</v>
      </c>
      <c r="R23" s="28">
        <v>41822</v>
      </c>
      <c r="S23" s="24">
        <v>4.1666666666666666E-3</v>
      </c>
      <c r="T23" s="149">
        <f t="shared" si="3"/>
        <v>1</v>
      </c>
      <c r="U23" s="149">
        <f t="shared" si="4"/>
        <v>1</v>
      </c>
      <c r="V23" s="149">
        <f t="shared" si="5"/>
        <v>1</v>
      </c>
      <c r="W23" s="149">
        <f t="shared" si="6"/>
        <v>1</v>
      </c>
      <c r="X23" s="149">
        <f t="shared" si="7"/>
        <v>1</v>
      </c>
      <c r="Y23" s="77" t="str">
        <f t="shared" si="8"/>
        <v>Team Cambridge0.022037037037037</v>
      </c>
      <c r="Z23" s="77" t="str">
        <f t="shared" si="9"/>
        <v>Team Cambridge0.0139351851851852</v>
      </c>
    </row>
    <row r="24" spans="1:26" x14ac:dyDescent="0.2">
      <c r="D24" s="31">
        <v>2.974537037037037E-2</v>
      </c>
      <c r="E24" s="29">
        <v>23</v>
      </c>
      <c r="F24" s="53" t="s">
        <v>667</v>
      </c>
      <c r="G24" s="53" t="s">
        <v>28</v>
      </c>
      <c r="H24" s="96">
        <f t="shared" si="0"/>
        <v>2.210648148148148E-2</v>
      </c>
      <c r="I24" s="110" t="str">
        <f t="shared" si="1"/>
        <v/>
      </c>
      <c r="J24" s="27"/>
      <c r="K24" s="27"/>
      <c r="L24" s="27"/>
      <c r="M24" s="27"/>
      <c r="N24" s="26">
        <f t="shared" si="2"/>
        <v>0</v>
      </c>
      <c r="O24" s="27"/>
      <c r="P24" s="27"/>
      <c r="Q24" s="107" t="s">
        <v>27</v>
      </c>
      <c r="R24" s="28">
        <v>41822</v>
      </c>
      <c r="S24" s="24">
        <v>7.6388888888888886E-3</v>
      </c>
      <c r="T24" s="149">
        <f t="shared" si="3"/>
        <v>1</v>
      </c>
      <c r="U24" s="149">
        <f t="shared" si="4"/>
        <v>1</v>
      </c>
      <c r="V24" s="149">
        <f t="shared" si="5"/>
        <v>1</v>
      </c>
      <c r="W24" s="149">
        <f t="shared" si="6"/>
        <v>1</v>
      </c>
      <c r="X24" s="149">
        <f t="shared" si="7"/>
        <v>1</v>
      </c>
      <c r="Y24" s="77" t="str">
        <f t="shared" si="8"/>
        <v>Team Cambridge (DM)0.0221064814814815</v>
      </c>
      <c r="Z24" s="77" t="str">
        <f t="shared" si="9"/>
        <v>Team Cambridge (DM)0</v>
      </c>
    </row>
    <row r="25" spans="1:26" x14ac:dyDescent="0.2">
      <c r="D25" s="31">
        <v>0</v>
      </c>
      <c r="E25" s="29">
        <v>99</v>
      </c>
      <c r="F25" s="53" t="s">
        <v>663</v>
      </c>
      <c r="G25" s="53" t="s">
        <v>28</v>
      </c>
      <c r="H25" s="96">
        <f t="shared" si="0"/>
        <v>0</v>
      </c>
      <c r="I25" s="110" t="str">
        <f t="shared" si="1"/>
        <v/>
      </c>
      <c r="J25" s="27"/>
      <c r="K25" s="27"/>
      <c r="L25" s="27"/>
      <c r="M25" s="27"/>
      <c r="N25" s="26">
        <f t="shared" si="2"/>
        <v>0</v>
      </c>
      <c r="O25" s="27"/>
      <c r="P25" s="27"/>
      <c r="Q25" s="107" t="s">
        <v>27</v>
      </c>
      <c r="R25" s="28">
        <v>41822</v>
      </c>
      <c r="S25" s="24">
        <v>3.472222222222222E-3</v>
      </c>
      <c r="T25" s="149">
        <f t="shared" si="3"/>
        <v>1</v>
      </c>
      <c r="U25" s="149">
        <f t="shared" si="4"/>
        <v>1</v>
      </c>
      <c r="V25" s="149">
        <f t="shared" si="5"/>
        <v>1</v>
      </c>
      <c r="W25" s="149">
        <f t="shared" si="6"/>
        <v>1</v>
      </c>
      <c r="X25" s="149">
        <f t="shared" si="7"/>
        <v>1</v>
      </c>
      <c r="Y25" s="77" t="str">
        <f t="shared" si="8"/>
        <v>Team Cambridge (DM)0</v>
      </c>
      <c r="Z25" s="77" t="str">
        <f t="shared" si="9"/>
        <v>Team Cambridge (DM)0</v>
      </c>
    </row>
    <row r="26" spans="1:26" x14ac:dyDescent="0.2">
      <c r="A26" s="101"/>
      <c r="B26" s="101"/>
      <c r="C26" s="23"/>
      <c r="F26" s="119"/>
      <c r="G26" s="119"/>
      <c r="H26" s="96">
        <f t="shared" ref="H26:H41" si="10">IF(D26=0,0,(D26-S26))</f>
        <v>0</v>
      </c>
      <c r="I26" s="110" t="str">
        <f t="shared" ref="I26:I41" si="11">IF((OR(D26=0,H26=0)),"",(IF(H26&lt;=B26,1,"")))</f>
        <v/>
      </c>
      <c r="J26" s="27"/>
      <c r="K26" s="27"/>
      <c r="L26" s="27"/>
      <c r="M26" s="27"/>
      <c r="N26" s="26">
        <f t="shared" ref="N26:N41" si="12">IF(C26=0,0,(H26-C26))</f>
        <v>0</v>
      </c>
      <c r="O26" s="27"/>
      <c r="S26" s="24">
        <v>1.7361111111111101E-2</v>
      </c>
      <c r="T26" s="149">
        <f t="shared" ref="T26:T41" si="13">IF(D26=0,1,(COUNTIF(H:H,H26)))</f>
        <v>1</v>
      </c>
      <c r="U26" s="149">
        <f t="shared" ref="U26:U41" si="14">IF((AND(D26&gt;0,$Y$1="TR")),(COUNTIF(Y:Y,Y26)),1)</f>
        <v>1</v>
      </c>
      <c r="V26" s="149">
        <f t="shared" ref="V26:V41" si="15">IF((AND(D26&gt;0,C26&gt;0,$Y$1="TR")),(COUNTIF(Z:Z,Z26)),1)</f>
        <v>1</v>
      </c>
      <c r="W26" s="149">
        <f t="shared" ref="W26:W41" si="16">IF((AND(D26&gt;0,C26&gt;0,$Y$1="CE")),(COUNTIF(Z:Z,Z26)),1)</f>
        <v>1</v>
      </c>
      <c r="X26" s="149">
        <f t="shared" ref="X26:X41" si="17">IF((AND(D26&gt;0,C26&gt;0,(OR($Y$1="CE",$Y$1="TR")))),(COUNTIF(Z:Z,Z26)),1)</f>
        <v>1</v>
      </c>
      <c r="Y26" s="77" t="str">
        <f t="shared" ref="Y26:Y41" si="18">CONCATENATE(G26,H26)</f>
        <v>0</v>
      </c>
      <c r="Z26" s="77" t="str">
        <f t="shared" ref="Z26:Z40" si="19">CONCATENATE(G26,N26)</f>
        <v>0</v>
      </c>
    </row>
    <row r="27" spans="1:26" x14ac:dyDescent="0.2">
      <c r="H27" s="96">
        <f t="shared" si="10"/>
        <v>0</v>
      </c>
      <c r="I27" s="110" t="str">
        <f t="shared" si="11"/>
        <v/>
      </c>
      <c r="J27" s="27"/>
      <c r="K27" s="27"/>
      <c r="L27" s="27"/>
      <c r="M27" s="27"/>
      <c r="N27" s="26">
        <f t="shared" si="12"/>
        <v>0</v>
      </c>
      <c r="O27" s="27"/>
      <c r="S27" s="24">
        <v>1.8055555555555498E-2</v>
      </c>
      <c r="T27" s="149">
        <f t="shared" si="13"/>
        <v>1</v>
      </c>
      <c r="U27" s="149">
        <f t="shared" si="14"/>
        <v>1</v>
      </c>
      <c r="V27" s="149">
        <f t="shared" si="15"/>
        <v>1</v>
      </c>
      <c r="W27" s="149">
        <f t="shared" si="16"/>
        <v>1</v>
      </c>
      <c r="X27" s="149">
        <f t="shared" si="17"/>
        <v>1</v>
      </c>
      <c r="Y27" s="77" t="str">
        <f t="shared" si="18"/>
        <v>0</v>
      </c>
      <c r="Z27" s="77" t="str">
        <f t="shared" si="19"/>
        <v>0</v>
      </c>
    </row>
    <row r="28" spans="1:26" x14ac:dyDescent="0.2">
      <c r="A28" s="30"/>
      <c r="B28" s="30"/>
      <c r="C28" s="23"/>
      <c r="F28" s="119"/>
      <c r="G28" s="119"/>
      <c r="H28" s="96">
        <f t="shared" si="10"/>
        <v>0</v>
      </c>
      <c r="I28" s="110" t="str">
        <f t="shared" si="11"/>
        <v/>
      </c>
      <c r="J28" s="27"/>
      <c r="K28" s="27"/>
      <c r="L28" s="27"/>
      <c r="M28" s="27"/>
      <c r="N28" s="26">
        <f t="shared" si="12"/>
        <v>0</v>
      </c>
      <c r="O28" s="27"/>
      <c r="S28" s="24">
        <v>1.8749999999999999E-2</v>
      </c>
      <c r="T28" s="149">
        <f t="shared" si="13"/>
        <v>1</v>
      </c>
      <c r="U28" s="149">
        <f t="shared" si="14"/>
        <v>1</v>
      </c>
      <c r="V28" s="149">
        <f t="shared" si="15"/>
        <v>1</v>
      </c>
      <c r="W28" s="149">
        <f t="shared" si="16"/>
        <v>1</v>
      </c>
      <c r="X28" s="149">
        <f t="shared" si="17"/>
        <v>1</v>
      </c>
      <c r="Y28" s="77" t="str">
        <f t="shared" si="18"/>
        <v>0</v>
      </c>
      <c r="Z28" s="77" t="str">
        <f t="shared" si="19"/>
        <v>0</v>
      </c>
    </row>
    <row r="29" spans="1:26" x14ac:dyDescent="0.2">
      <c r="A29" s="30"/>
      <c r="B29" s="30"/>
      <c r="C29" s="23"/>
      <c r="H29" s="96">
        <f t="shared" si="10"/>
        <v>0</v>
      </c>
      <c r="I29" s="110" t="str">
        <f t="shared" si="11"/>
        <v/>
      </c>
      <c r="J29" s="27"/>
      <c r="K29" s="27"/>
      <c r="L29" s="27"/>
      <c r="M29" s="27"/>
      <c r="N29" s="26">
        <f t="shared" si="12"/>
        <v>0</v>
      </c>
      <c r="O29" s="27"/>
      <c r="S29" s="24">
        <v>1.94444444444444E-2</v>
      </c>
      <c r="T29" s="149">
        <f t="shared" si="13"/>
        <v>1</v>
      </c>
      <c r="U29" s="149">
        <f t="shared" si="14"/>
        <v>1</v>
      </c>
      <c r="V29" s="149">
        <f t="shared" si="15"/>
        <v>1</v>
      </c>
      <c r="W29" s="149">
        <f t="shared" si="16"/>
        <v>1</v>
      </c>
      <c r="X29" s="149">
        <f t="shared" si="17"/>
        <v>1</v>
      </c>
      <c r="Y29" s="77" t="str">
        <f t="shared" si="18"/>
        <v>0</v>
      </c>
      <c r="Z29" s="77" t="str">
        <f t="shared" si="19"/>
        <v>0</v>
      </c>
    </row>
    <row r="30" spans="1:26" x14ac:dyDescent="0.2">
      <c r="H30" s="96">
        <f t="shared" si="10"/>
        <v>0</v>
      </c>
      <c r="I30" s="110" t="str">
        <f t="shared" si="11"/>
        <v/>
      </c>
      <c r="J30" s="27"/>
      <c r="K30" s="27"/>
      <c r="L30" s="27"/>
      <c r="M30" s="27"/>
      <c r="N30" s="26">
        <f t="shared" si="12"/>
        <v>0</v>
      </c>
      <c r="O30" s="27"/>
      <c r="S30" s="24">
        <v>2.01388888888888E-2</v>
      </c>
      <c r="T30" s="149">
        <f t="shared" si="13"/>
        <v>1</v>
      </c>
      <c r="U30" s="149">
        <f t="shared" si="14"/>
        <v>1</v>
      </c>
      <c r="V30" s="149">
        <f t="shared" si="15"/>
        <v>1</v>
      </c>
      <c r="W30" s="149">
        <f t="shared" si="16"/>
        <v>1</v>
      </c>
      <c r="X30" s="149">
        <f t="shared" si="17"/>
        <v>1</v>
      </c>
      <c r="Y30" s="77" t="str">
        <f t="shared" si="18"/>
        <v>0</v>
      </c>
      <c r="Z30" s="77" t="str">
        <f t="shared" si="19"/>
        <v>0</v>
      </c>
    </row>
    <row r="31" spans="1:26" x14ac:dyDescent="0.2">
      <c r="H31" s="96">
        <f t="shared" si="10"/>
        <v>0</v>
      </c>
      <c r="I31" s="110" t="str">
        <f t="shared" si="11"/>
        <v/>
      </c>
      <c r="J31" s="27"/>
      <c r="K31" s="27"/>
      <c r="L31" s="27"/>
      <c r="M31" s="27"/>
      <c r="N31" s="26">
        <f t="shared" si="12"/>
        <v>0</v>
      </c>
      <c r="O31" s="27"/>
      <c r="S31" s="24">
        <v>2.0833333333333301E-2</v>
      </c>
      <c r="T31" s="149">
        <f t="shared" si="13"/>
        <v>1</v>
      </c>
      <c r="U31" s="149">
        <f t="shared" si="14"/>
        <v>1</v>
      </c>
      <c r="V31" s="149">
        <f t="shared" si="15"/>
        <v>1</v>
      </c>
      <c r="W31" s="149">
        <f t="shared" si="16"/>
        <v>1</v>
      </c>
      <c r="X31" s="149">
        <f t="shared" si="17"/>
        <v>1</v>
      </c>
      <c r="Y31" s="77" t="str">
        <f t="shared" si="18"/>
        <v>0</v>
      </c>
      <c r="Z31" s="77" t="str">
        <f t="shared" si="19"/>
        <v>0</v>
      </c>
    </row>
    <row r="32" spans="1:26" x14ac:dyDescent="0.2">
      <c r="H32" s="96">
        <f t="shared" si="10"/>
        <v>0</v>
      </c>
      <c r="I32" s="110" t="str">
        <f t="shared" si="11"/>
        <v/>
      </c>
      <c r="J32" s="27"/>
      <c r="K32" s="27"/>
      <c r="L32" s="27"/>
      <c r="M32" s="27"/>
      <c r="N32" s="26">
        <f t="shared" si="12"/>
        <v>0</v>
      </c>
      <c r="O32" s="27"/>
      <c r="S32" s="24">
        <v>2.1527777777777701E-2</v>
      </c>
      <c r="T32" s="149">
        <f t="shared" si="13"/>
        <v>1</v>
      </c>
      <c r="U32" s="149">
        <f t="shared" si="14"/>
        <v>1</v>
      </c>
      <c r="V32" s="149">
        <f t="shared" si="15"/>
        <v>1</v>
      </c>
      <c r="W32" s="149">
        <f t="shared" si="16"/>
        <v>1</v>
      </c>
      <c r="X32" s="149">
        <f t="shared" si="17"/>
        <v>1</v>
      </c>
      <c r="Y32" s="77" t="str">
        <f t="shared" si="18"/>
        <v>0</v>
      </c>
      <c r="Z32" s="77" t="str">
        <f t="shared" si="19"/>
        <v>0</v>
      </c>
    </row>
    <row r="33" spans="1:26" x14ac:dyDescent="0.2">
      <c r="D33" s="30"/>
      <c r="H33" s="96">
        <f t="shared" si="10"/>
        <v>0</v>
      </c>
      <c r="I33" s="110" t="str">
        <f t="shared" si="11"/>
        <v/>
      </c>
      <c r="J33" s="27"/>
      <c r="K33" s="27"/>
      <c r="L33" s="27"/>
      <c r="M33" s="27"/>
      <c r="N33" s="26">
        <f t="shared" si="12"/>
        <v>0</v>
      </c>
      <c r="O33" s="27"/>
      <c r="S33" s="24">
        <v>2.2222222222222199E-2</v>
      </c>
      <c r="T33" s="149">
        <f t="shared" si="13"/>
        <v>1</v>
      </c>
      <c r="U33" s="149">
        <f t="shared" si="14"/>
        <v>1</v>
      </c>
      <c r="V33" s="149">
        <f t="shared" si="15"/>
        <v>1</v>
      </c>
      <c r="W33" s="149">
        <f t="shared" si="16"/>
        <v>1</v>
      </c>
      <c r="X33" s="149">
        <f t="shared" si="17"/>
        <v>1</v>
      </c>
      <c r="Y33" s="77" t="str">
        <f t="shared" si="18"/>
        <v>0</v>
      </c>
      <c r="Z33" s="77" t="str">
        <f t="shared" si="19"/>
        <v>0</v>
      </c>
    </row>
    <row r="34" spans="1:26" x14ac:dyDescent="0.2">
      <c r="A34" s="101"/>
      <c r="B34" s="101"/>
      <c r="C34" s="30"/>
      <c r="D34" s="99"/>
      <c r="F34" s="108"/>
      <c r="H34" s="96">
        <f t="shared" si="10"/>
        <v>0</v>
      </c>
      <c r="I34" s="110" t="str">
        <f t="shared" si="11"/>
        <v/>
      </c>
      <c r="J34" s="27"/>
      <c r="K34" s="27"/>
      <c r="L34" s="27"/>
      <c r="M34" s="27"/>
      <c r="N34" s="26">
        <f t="shared" si="12"/>
        <v>0</v>
      </c>
      <c r="O34" s="27"/>
      <c r="S34" s="24">
        <v>2.2916666666666599E-2</v>
      </c>
      <c r="T34" s="149">
        <f t="shared" si="13"/>
        <v>1</v>
      </c>
      <c r="U34" s="149">
        <f t="shared" si="14"/>
        <v>1</v>
      </c>
      <c r="V34" s="149">
        <f t="shared" si="15"/>
        <v>1</v>
      </c>
      <c r="W34" s="149">
        <f t="shared" si="16"/>
        <v>1</v>
      </c>
      <c r="X34" s="149">
        <f t="shared" si="17"/>
        <v>1</v>
      </c>
      <c r="Y34" s="77" t="str">
        <f t="shared" si="18"/>
        <v>0</v>
      </c>
      <c r="Z34" s="77" t="str">
        <f t="shared" si="19"/>
        <v>0</v>
      </c>
    </row>
    <row r="35" spans="1:26" x14ac:dyDescent="0.2">
      <c r="F35" s="108"/>
      <c r="G35" s="108"/>
      <c r="H35" s="96">
        <f t="shared" si="10"/>
        <v>0</v>
      </c>
      <c r="I35" s="110" t="str">
        <f t="shared" si="11"/>
        <v/>
      </c>
      <c r="J35" s="27"/>
      <c r="K35" s="27"/>
      <c r="L35" s="27"/>
      <c r="M35" s="27"/>
      <c r="N35" s="26">
        <f t="shared" si="12"/>
        <v>0</v>
      </c>
      <c r="O35" s="27"/>
      <c r="S35" s="24">
        <v>2.36111111111111E-2</v>
      </c>
      <c r="T35" s="149">
        <f t="shared" si="13"/>
        <v>1</v>
      </c>
      <c r="U35" s="149">
        <f t="shared" si="14"/>
        <v>1</v>
      </c>
      <c r="V35" s="149">
        <f t="shared" si="15"/>
        <v>1</v>
      </c>
      <c r="W35" s="149">
        <f t="shared" si="16"/>
        <v>1</v>
      </c>
      <c r="X35" s="149">
        <f t="shared" si="17"/>
        <v>1</v>
      </c>
      <c r="Y35" s="77" t="str">
        <f t="shared" si="18"/>
        <v>0</v>
      </c>
      <c r="Z35" s="77" t="str">
        <f t="shared" si="19"/>
        <v>0</v>
      </c>
    </row>
    <row r="36" spans="1:26" x14ac:dyDescent="0.2">
      <c r="A36" s="30"/>
      <c r="B36" s="30"/>
      <c r="C36" s="30"/>
      <c r="H36" s="96">
        <f t="shared" si="10"/>
        <v>0</v>
      </c>
      <c r="I36" s="110" t="str">
        <f t="shared" si="11"/>
        <v/>
      </c>
      <c r="J36" s="27"/>
      <c r="K36" s="27"/>
      <c r="L36" s="27"/>
      <c r="M36" s="27"/>
      <c r="N36" s="26">
        <f t="shared" si="12"/>
        <v>0</v>
      </c>
      <c r="O36" s="27"/>
      <c r="S36" s="24">
        <v>2.43055555555555E-2</v>
      </c>
      <c r="T36" s="149">
        <f t="shared" si="13"/>
        <v>1</v>
      </c>
      <c r="U36" s="149">
        <f t="shared" si="14"/>
        <v>1</v>
      </c>
      <c r="V36" s="149">
        <f t="shared" si="15"/>
        <v>1</v>
      </c>
      <c r="W36" s="149">
        <f t="shared" si="16"/>
        <v>1</v>
      </c>
      <c r="X36" s="149">
        <f t="shared" si="17"/>
        <v>1</v>
      </c>
      <c r="Y36" s="77" t="str">
        <f t="shared" si="18"/>
        <v>0</v>
      </c>
      <c r="Z36" s="77" t="str">
        <f t="shared" si="19"/>
        <v>0</v>
      </c>
    </row>
    <row r="37" spans="1:26" x14ac:dyDescent="0.2">
      <c r="A37" s="30"/>
      <c r="B37" s="30"/>
      <c r="C37" s="30"/>
      <c r="G37" s="148"/>
      <c r="H37" s="96">
        <f t="shared" si="10"/>
        <v>0</v>
      </c>
      <c r="I37" s="110" t="str">
        <f t="shared" si="11"/>
        <v/>
      </c>
      <c r="J37" s="27"/>
      <c r="K37" s="27"/>
      <c r="L37" s="27"/>
      <c r="M37" s="27"/>
      <c r="N37" s="26">
        <f t="shared" si="12"/>
        <v>0</v>
      </c>
      <c r="O37" s="27"/>
      <c r="S37" s="24">
        <v>2.5000000000000001E-2</v>
      </c>
      <c r="T37" s="149">
        <f t="shared" si="13"/>
        <v>1</v>
      </c>
      <c r="U37" s="149">
        <f t="shared" si="14"/>
        <v>1</v>
      </c>
      <c r="V37" s="149">
        <f t="shared" si="15"/>
        <v>1</v>
      </c>
      <c r="W37" s="149">
        <f t="shared" si="16"/>
        <v>1</v>
      </c>
      <c r="X37" s="149">
        <f t="shared" si="17"/>
        <v>1</v>
      </c>
      <c r="Y37" s="77" t="str">
        <f t="shared" si="18"/>
        <v>0</v>
      </c>
      <c r="Z37" s="77" t="str">
        <f t="shared" si="19"/>
        <v>0</v>
      </c>
    </row>
    <row r="38" spans="1:26" x14ac:dyDescent="0.2">
      <c r="H38" s="96">
        <f t="shared" si="10"/>
        <v>0</v>
      </c>
      <c r="I38" s="110" t="str">
        <f t="shared" si="11"/>
        <v/>
      </c>
      <c r="J38" s="27"/>
      <c r="K38" s="27"/>
      <c r="L38" s="27"/>
      <c r="M38" s="27"/>
      <c r="N38" s="26">
        <f t="shared" si="12"/>
        <v>0</v>
      </c>
      <c r="O38" s="27"/>
      <c r="S38" s="24">
        <v>2.5694444444444402E-2</v>
      </c>
      <c r="T38" s="149">
        <f t="shared" si="13"/>
        <v>1</v>
      </c>
      <c r="U38" s="149">
        <f t="shared" si="14"/>
        <v>1</v>
      </c>
      <c r="V38" s="149">
        <f t="shared" si="15"/>
        <v>1</v>
      </c>
      <c r="W38" s="149">
        <f t="shared" si="16"/>
        <v>1</v>
      </c>
      <c r="X38" s="149">
        <f t="shared" si="17"/>
        <v>1</v>
      </c>
      <c r="Y38" s="77" t="str">
        <f t="shared" si="18"/>
        <v>0</v>
      </c>
      <c r="Z38" s="77" t="str">
        <f t="shared" si="19"/>
        <v>0</v>
      </c>
    </row>
    <row r="39" spans="1:26" x14ac:dyDescent="0.2">
      <c r="A39" s="30"/>
      <c r="B39" s="30"/>
      <c r="C39" s="30"/>
      <c r="F39" s="147"/>
      <c r="H39" s="96">
        <f t="shared" si="10"/>
        <v>0</v>
      </c>
      <c r="I39" s="110" t="str">
        <f t="shared" si="11"/>
        <v/>
      </c>
      <c r="J39" s="27"/>
      <c r="K39" s="27"/>
      <c r="L39" s="27"/>
      <c r="M39" s="27"/>
      <c r="N39" s="26">
        <f t="shared" si="12"/>
        <v>0</v>
      </c>
      <c r="O39" s="27"/>
      <c r="S39" s="24">
        <v>2.6388888888888799E-2</v>
      </c>
      <c r="T39" s="149">
        <f t="shared" si="13"/>
        <v>1</v>
      </c>
      <c r="U39" s="149">
        <f t="shared" si="14"/>
        <v>1</v>
      </c>
      <c r="V39" s="149">
        <f t="shared" si="15"/>
        <v>1</v>
      </c>
      <c r="W39" s="149">
        <f t="shared" si="16"/>
        <v>1</v>
      </c>
      <c r="X39" s="149">
        <f t="shared" si="17"/>
        <v>1</v>
      </c>
      <c r="Y39" s="77" t="str">
        <f t="shared" si="18"/>
        <v>0</v>
      </c>
      <c r="Z39" s="77" t="str">
        <f t="shared" si="19"/>
        <v>0</v>
      </c>
    </row>
    <row r="40" spans="1:26" x14ac:dyDescent="0.2">
      <c r="A40" s="30"/>
      <c r="B40" s="30"/>
      <c r="C40" s="30"/>
      <c r="D40" s="99"/>
      <c r="F40" s="108"/>
      <c r="G40" s="108"/>
      <c r="H40" s="96">
        <f t="shared" si="10"/>
        <v>0</v>
      </c>
      <c r="I40" s="110" t="str">
        <f t="shared" si="11"/>
        <v/>
      </c>
      <c r="J40" s="27"/>
      <c r="K40" s="27"/>
      <c r="L40" s="27"/>
      <c r="M40" s="27"/>
      <c r="N40" s="26">
        <f t="shared" si="12"/>
        <v>0</v>
      </c>
      <c r="O40" s="27"/>
      <c r="S40" s="24">
        <v>2.70833333333333E-2</v>
      </c>
      <c r="T40" s="149">
        <f t="shared" si="13"/>
        <v>1</v>
      </c>
      <c r="U40" s="149">
        <f t="shared" si="14"/>
        <v>1</v>
      </c>
      <c r="V40" s="149">
        <f t="shared" si="15"/>
        <v>1</v>
      </c>
      <c r="W40" s="149">
        <f t="shared" si="16"/>
        <v>1</v>
      </c>
      <c r="X40" s="149">
        <f t="shared" si="17"/>
        <v>1</v>
      </c>
      <c r="Y40" s="77" t="str">
        <f t="shared" si="18"/>
        <v>0</v>
      </c>
      <c r="Z40" s="77" t="str">
        <f t="shared" si="19"/>
        <v>0</v>
      </c>
    </row>
    <row r="41" spans="1:26" x14ac:dyDescent="0.2">
      <c r="A41" s="30"/>
      <c r="B41" s="30"/>
      <c r="C41" s="30"/>
      <c r="F41" s="108"/>
      <c r="G41" s="108"/>
      <c r="H41" s="96">
        <f t="shared" si="10"/>
        <v>0</v>
      </c>
      <c r="I41" s="110" t="str">
        <f t="shared" si="11"/>
        <v/>
      </c>
      <c r="J41" s="74"/>
      <c r="K41" s="74"/>
      <c r="L41" s="74"/>
      <c r="M41" s="74"/>
      <c r="N41" s="26">
        <f t="shared" si="12"/>
        <v>0</v>
      </c>
      <c r="O41" s="74"/>
      <c r="P41" s="127"/>
      <c r="Q41" s="51"/>
      <c r="R41" s="129"/>
      <c r="S41" s="75">
        <v>2.77777777777777E-2</v>
      </c>
      <c r="T41" s="149">
        <f t="shared" si="13"/>
        <v>1</v>
      </c>
      <c r="U41" s="149">
        <f t="shared" si="14"/>
        <v>1</v>
      </c>
      <c r="V41" s="149">
        <f t="shared" si="15"/>
        <v>1</v>
      </c>
      <c r="W41" s="149">
        <f t="shared" si="16"/>
        <v>1</v>
      </c>
      <c r="X41" s="149">
        <f t="shared" si="17"/>
        <v>1</v>
      </c>
      <c r="Y41" s="77" t="str">
        <f t="shared" si="18"/>
        <v>0</v>
      </c>
      <c r="Z41" s="78" t="str">
        <f>CONCATENATE(G41,N41)</f>
        <v>0</v>
      </c>
    </row>
    <row r="42" spans="1:26" x14ac:dyDescent="0.2">
      <c r="A42" s="30"/>
      <c r="B42" s="30"/>
      <c r="C42" s="30"/>
      <c r="F42" s="108"/>
      <c r="G42" s="108"/>
    </row>
    <row r="43" spans="1:26" x14ac:dyDescent="0.2">
      <c r="A43" s="30"/>
      <c r="B43" s="30"/>
      <c r="C43" s="23"/>
      <c r="F43" s="120"/>
      <c r="G43" s="119"/>
    </row>
    <row r="44" spans="1:26" x14ac:dyDescent="0.2">
      <c r="A44" s="30"/>
      <c r="B44" s="30"/>
      <c r="C44" s="30"/>
    </row>
    <row r="45" spans="1:26" x14ac:dyDescent="0.2">
      <c r="A45" s="30"/>
      <c r="B45" s="30"/>
      <c r="C45" s="23"/>
      <c r="F45" s="119"/>
      <c r="G45" s="119"/>
    </row>
    <row r="46" spans="1:26" x14ac:dyDescent="0.2">
      <c r="A46" s="30"/>
      <c r="B46" s="30"/>
      <c r="C46" s="30"/>
      <c r="F46" s="108"/>
      <c r="G46" s="108"/>
    </row>
    <row r="47" spans="1:26" x14ac:dyDescent="0.2">
      <c r="A47" s="30"/>
      <c r="B47" s="30"/>
      <c r="C47" s="30"/>
    </row>
    <row r="53" spans="1:7" x14ac:dyDescent="0.2">
      <c r="A53" s="30"/>
      <c r="B53" s="30"/>
      <c r="C53" s="30"/>
      <c r="F53" s="148"/>
      <c r="G53" s="148"/>
    </row>
    <row r="55" spans="1:7" x14ac:dyDescent="0.2">
      <c r="A55" s="30"/>
      <c r="B55" s="30"/>
      <c r="C55" s="30"/>
      <c r="F55" s="108"/>
      <c r="G55" s="108"/>
    </row>
    <row r="56" spans="1:7" x14ac:dyDescent="0.2">
      <c r="A56" s="30"/>
      <c r="B56" s="30"/>
      <c r="C56" s="30"/>
      <c r="F56" s="108"/>
      <c r="G56" s="108"/>
    </row>
    <row r="59" spans="1:7" x14ac:dyDescent="0.2">
      <c r="A59" s="101"/>
      <c r="B59" s="101"/>
      <c r="C59" s="23"/>
      <c r="D59" s="99"/>
      <c r="F59"/>
      <c r="G59"/>
    </row>
    <row r="60" spans="1:7" x14ac:dyDescent="0.2">
      <c r="A60" s="30"/>
      <c r="B60" s="30"/>
      <c r="C60" s="30"/>
    </row>
    <row r="61" spans="1:7" x14ac:dyDescent="0.2">
      <c r="A61" s="30"/>
      <c r="B61" s="30"/>
      <c r="C61" s="23"/>
      <c r="F61" s="119"/>
      <c r="G61" s="119"/>
    </row>
    <row r="62" spans="1:7" x14ac:dyDescent="0.2">
      <c r="A62" s="30"/>
      <c r="B62" s="30"/>
      <c r="C62" s="30"/>
      <c r="G62" s="108"/>
    </row>
    <row r="64" spans="1:7" x14ac:dyDescent="0.2">
      <c r="A64" s="30"/>
      <c r="B64" s="30"/>
      <c r="C64" s="30"/>
    </row>
    <row r="65" spans="1:7" x14ac:dyDescent="0.2">
      <c r="A65" s="30"/>
      <c r="B65" s="30"/>
      <c r="C65" s="30"/>
    </row>
    <row r="66" spans="1:7" x14ac:dyDescent="0.2">
      <c r="A66" s="30"/>
      <c r="B66" s="30"/>
      <c r="C66" s="23"/>
      <c r="G66" s="147"/>
    </row>
    <row r="69" spans="1:7" x14ac:dyDescent="0.2">
      <c r="A69" s="30"/>
      <c r="B69" s="30"/>
      <c r="C69" s="30"/>
    </row>
    <row r="70" spans="1:7" x14ac:dyDescent="0.2">
      <c r="A70" s="30"/>
      <c r="B70" s="30"/>
      <c r="C70" s="30"/>
      <c r="F70" s="148"/>
      <c r="G70" s="148"/>
    </row>
    <row r="71" spans="1:7" x14ac:dyDescent="0.2">
      <c r="A71" s="30"/>
      <c r="B71" s="30"/>
      <c r="C71" s="30"/>
    </row>
    <row r="72" spans="1:7" x14ac:dyDescent="0.2">
      <c r="A72" s="30"/>
      <c r="B72" s="30"/>
      <c r="C72" s="30"/>
      <c r="G72"/>
    </row>
    <row r="74" spans="1:7" x14ac:dyDescent="0.2">
      <c r="A74" s="30"/>
      <c r="B74" s="30"/>
      <c r="C74" s="23"/>
      <c r="G74"/>
    </row>
    <row r="75" spans="1:7" x14ac:dyDescent="0.2">
      <c r="A75" s="30"/>
      <c r="B75" s="30"/>
      <c r="C75" s="30"/>
      <c r="F75" s="147"/>
    </row>
    <row r="77" spans="1:7" x14ac:dyDescent="0.2">
      <c r="A77" s="30"/>
      <c r="B77" s="30"/>
      <c r="C77" s="30"/>
    </row>
    <row r="78" spans="1:7" x14ac:dyDescent="0.2">
      <c r="A78" s="30"/>
      <c r="B78" s="30"/>
      <c r="C78" s="23"/>
      <c r="F78" s="119"/>
      <c r="G78" s="119"/>
    </row>
    <row r="79" spans="1:7" x14ac:dyDescent="0.2">
      <c r="A79" s="30"/>
      <c r="B79" s="30"/>
      <c r="C79" s="23"/>
      <c r="F79"/>
    </row>
    <row r="80" spans="1:7" x14ac:dyDescent="0.2">
      <c r="A80" s="30"/>
      <c r="B80" s="30"/>
      <c r="C80" s="23"/>
      <c r="F80" s="148"/>
      <c r="G80" s="148"/>
    </row>
    <row r="81" spans="1:7" x14ac:dyDescent="0.2">
      <c r="A81" s="30"/>
      <c r="B81" s="30"/>
      <c r="C81" s="23"/>
      <c r="F81" s="119"/>
      <c r="G81" s="119"/>
    </row>
    <row r="82" spans="1:7" x14ac:dyDescent="0.2">
      <c r="A82" s="30"/>
      <c r="B82" s="30"/>
      <c r="C82" s="23"/>
    </row>
    <row r="84" spans="1:7" x14ac:dyDescent="0.2">
      <c r="A84" s="30"/>
      <c r="B84" s="30"/>
      <c r="C84" s="30"/>
      <c r="G84" s="150"/>
    </row>
    <row r="85" spans="1:7" x14ac:dyDescent="0.2">
      <c r="A85" s="30"/>
      <c r="B85" s="30"/>
      <c r="C85" s="30"/>
    </row>
    <row r="86" spans="1:7" x14ac:dyDescent="0.2">
      <c r="A86" s="30"/>
      <c r="B86" s="30"/>
      <c r="C86" s="23"/>
    </row>
    <row r="88" spans="1:7" x14ac:dyDescent="0.2">
      <c r="A88" s="30"/>
      <c r="B88" s="30"/>
      <c r="C88" s="30"/>
    </row>
    <row r="90" spans="1:7" x14ac:dyDescent="0.2">
      <c r="A90" s="30"/>
      <c r="B90" s="30"/>
      <c r="C90" s="23"/>
      <c r="D90" s="99"/>
      <c r="F90" s="108"/>
      <c r="G90" s="108"/>
    </row>
    <row r="93" spans="1:7" x14ac:dyDescent="0.2">
      <c r="A93" s="30"/>
      <c r="B93" s="30"/>
      <c r="C93" s="23"/>
    </row>
    <row r="95" spans="1:7" ht="15" x14ac:dyDescent="0.25">
      <c r="A95" s="30"/>
      <c r="B95" s="30"/>
      <c r="C95" s="23"/>
      <c r="F95" s="153"/>
      <c r="G95" s="148"/>
    </row>
    <row r="97" spans="1:7" x14ac:dyDescent="0.2">
      <c r="A97" s="30"/>
      <c r="B97" s="30"/>
      <c r="C97" s="30"/>
    </row>
    <row r="98" spans="1:7" x14ac:dyDescent="0.2">
      <c r="A98" s="30"/>
      <c r="B98" s="30"/>
      <c r="C98" s="30"/>
    </row>
    <row r="99" spans="1:7" x14ac:dyDescent="0.2">
      <c r="D99" s="30"/>
      <c r="G99"/>
    </row>
    <row r="102" spans="1:7" x14ac:dyDescent="0.2">
      <c r="A102" s="30"/>
      <c r="B102" s="30"/>
      <c r="C102" s="30"/>
    </row>
    <row r="103" spans="1:7" x14ac:dyDescent="0.2">
      <c r="A103" s="30"/>
      <c r="B103" s="30"/>
      <c r="C103" s="30"/>
    </row>
    <row r="105" spans="1:7" x14ac:dyDescent="0.2">
      <c r="A105" s="30"/>
      <c r="B105" s="30"/>
      <c r="C105" s="30"/>
    </row>
    <row r="106" spans="1:7" x14ac:dyDescent="0.2">
      <c r="A106" s="30"/>
      <c r="B106" s="30"/>
      <c r="C106" s="30"/>
    </row>
    <row r="108" spans="1:7" x14ac:dyDescent="0.2">
      <c r="A108" s="30"/>
      <c r="B108" s="30"/>
      <c r="C108" s="30"/>
      <c r="F108" s="147"/>
    </row>
    <row r="109" spans="1:7" x14ac:dyDescent="0.2">
      <c r="A109" s="30"/>
      <c r="B109" s="30"/>
      <c r="C109" s="23"/>
      <c r="F109" s="119"/>
      <c r="G109" s="119"/>
    </row>
    <row r="110" spans="1:7" x14ac:dyDescent="0.2">
      <c r="A110" s="30"/>
      <c r="B110" s="30"/>
      <c r="C110" s="23"/>
    </row>
    <row r="111" spans="1:7" x14ac:dyDescent="0.2">
      <c r="A111" s="30"/>
      <c r="B111" s="30"/>
      <c r="C111" s="30"/>
    </row>
    <row r="112" spans="1:7" x14ac:dyDescent="0.2">
      <c r="A112" s="30"/>
      <c r="B112" s="30"/>
      <c r="C112" s="23"/>
      <c r="F112" s="119"/>
      <c r="G112" s="119"/>
    </row>
    <row r="115" spans="1:7" x14ac:dyDescent="0.2">
      <c r="A115" s="30"/>
      <c r="B115" s="30"/>
      <c r="C115" s="30"/>
    </row>
    <row r="116" spans="1:7" x14ac:dyDescent="0.2">
      <c r="A116" s="30"/>
      <c r="B116" s="30"/>
      <c r="C116" s="30"/>
      <c r="F116" s="148"/>
      <c r="G116" s="148"/>
    </row>
    <row r="118" spans="1:7" x14ac:dyDescent="0.2">
      <c r="G118"/>
    </row>
    <row r="123" spans="1:7" x14ac:dyDescent="0.2">
      <c r="A123" s="30"/>
      <c r="B123" s="30"/>
      <c r="C123" s="30"/>
    </row>
    <row r="125" spans="1:7" x14ac:dyDescent="0.2">
      <c r="A125" s="30"/>
      <c r="B125" s="30"/>
      <c r="C125" s="23"/>
    </row>
    <row r="126" spans="1:7" x14ac:dyDescent="0.2">
      <c r="A126" s="30"/>
      <c r="B126" s="30"/>
      <c r="C126" s="30"/>
    </row>
    <row r="127" spans="1:7" x14ac:dyDescent="0.2">
      <c r="A127" s="30"/>
      <c r="B127" s="30"/>
      <c r="C127" s="23"/>
    </row>
    <row r="128" spans="1:7" x14ac:dyDescent="0.2">
      <c r="A128" s="30"/>
      <c r="B128" s="30"/>
      <c r="C128" s="23"/>
      <c r="F128" s="119"/>
      <c r="G128" s="119"/>
    </row>
    <row r="129" spans="1:7" x14ac:dyDescent="0.2">
      <c r="A129" s="30"/>
      <c r="B129" s="30"/>
      <c r="C129" s="30"/>
    </row>
    <row r="131" spans="1:7" x14ac:dyDescent="0.2">
      <c r="A131" s="30"/>
      <c r="B131" s="30"/>
      <c r="C131" s="23"/>
      <c r="F131" s="119"/>
      <c r="G131" s="119"/>
    </row>
    <row r="132" spans="1:7" x14ac:dyDescent="0.2">
      <c r="A132" s="30"/>
      <c r="B132" s="30"/>
      <c r="C132" s="30"/>
    </row>
    <row r="133" spans="1:7" x14ac:dyDescent="0.2">
      <c r="A133" s="30"/>
      <c r="B133" s="30"/>
      <c r="C133" s="23"/>
      <c r="F133" s="119"/>
      <c r="G133" s="119"/>
    </row>
    <row r="140" spans="1:7" x14ac:dyDescent="0.2">
      <c r="G140" s="148"/>
    </row>
    <row r="141" spans="1:7" x14ac:dyDescent="0.2">
      <c r="A141" s="30"/>
      <c r="B141" s="30"/>
      <c r="C141" s="30"/>
      <c r="F141" s="148"/>
      <c r="G141" s="148"/>
    </row>
    <row r="142" spans="1:7" x14ac:dyDescent="0.2">
      <c r="A142" s="30"/>
      <c r="B142" s="30"/>
      <c r="C142" s="23"/>
      <c r="F142" s="147"/>
    </row>
    <row r="143" spans="1:7" x14ac:dyDescent="0.2">
      <c r="G143" s="108"/>
    </row>
    <row r="144" spans="1:7" x14ac:dyDescent="0.2">
      <c r="A144" s="30"/>
      <c r="B144" s="30"/>
      <c r="C144" s="30"/>
    </row>
    <row r="145" spans="1:7" x14ac:dyDescent="0.2">
      <c r="A145" s="30"/>
      <c r="B145" s="30"/>
      <c r="C145" s="30"/>
      <c r="F145"/>
      <c r="G145"/>
    </row>
    <row r="146" spans="1:7" x14ac:dyDescent="0.2">
      <c r="A146" s="30"/>
      <c r="B146" s="30"/>
      <c r="C146" s="30"/>
    </row>
    <row r="149" spans="1:7" x14ac:dyDescent="0.2">
      <c r="A149" s="30"/>
      <c r="B149" s="30"/>
      <c r="C149" s="23"/>
      <c r="F149" s="148"/>
      <c r="G149" s="148"/>
    </row>
    <row r="150" spans="1:7" x14ac:dyDescent="0.2">
      <c r="F150"/>
      <c r="G150"/>
    </row>
  </sheetData>
  <sortState ref="E2:E25">
    <sortCondition ref="E25"/>
  </sortState>
  <phoneticPr fontId="10" type="noConversion"/>
  <conditionalFormatting sqref="H2:H41">
    <cfRule type="expression" dxfId="184" priority="8" stopIfTrue="1">
      <formula>T2&gt;=2</formula>
    </cfRule>
  </conditionalFormatting>
  <conditionalFormatting sqref="J2:J41">
    <cfRule type="expression" dxfId="183" priority="10" stopIfTrue="1">
      <formula>U2&gt;=2</formula>
    </cfRule>
  </conditionalFormatting>
  <conditionalFormatting sqref="K2:K41">
    <cfRule type="expression" dxfId="182" priority="11" stopIfTrue="1">
      <formula>V2&gt;=2</formula>
    </cfRule>
  </conditionalFormatting>
  <conditionalFormatting sqref="L2:L41">
    <cfRule type="expression" dxfId="181" priority="12" stopIfTrue="1">
      <formula>W2&gt;=2</formula>
    </cfRule>
  </conditionalFormatting>
  <conditionalFormatting sqref="N2:N41">
    <cfRule type="expression" dxfId="180" priority="13" stopIfTrue="1">
      <formula>X2&gt;=2</formula>
    </cfRule>
  </conditionalFormatting>
  <conditionalFormatting sqref="C42:C45 C50:C57 C59:C60 C62:C64 C47:C48">
    <cfRule type="expression" dxfId="179" priority="3" stopIfTrue="1">
      <formula>(I42=1)</formula>
    </cfRule>
  </conditionalFormatting>
  <conditionalFormatting sqref="C85">
    <cfRule type="expression" dxfId="178" priority="2" stopIfTrue="1">
      <formula>(I85=1)</formula>
    </cfRule>
  </conditionalFormatting>
  <conditionalFormatting sqref="C119">
    <cfRule type="expression" dxfId="177" priority="1" stopIfTrue="1">
      <formula>(I119=1)</formula>
    </cfRule>
  </conditionalFormatting>
  <conditionalFormatting sqref="C32:C40">
    <cfRule type="expression" dxfId="176" priority="4" stopIfTrue="1">
      <formula>(I32=1)</formula>
    </cfRule>
  </conditionalFormatting>
  <conditionalFormatting sqref="C112:C115">
    <cfRule type="expression" dxfId="175" priority="5" stopIfTrue="1">
      <formula>(I112=1)</formula>
    </cfRule>
  </conditionalFormatting>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3"/>
  <sheetViews>
    <sheetView zoomScale="72" workbookViewId="0">
      <selection activeCell="N31" sqref="N31"/>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8" t="s">
        <v>25</v>
      </c>
      <c r="S1" s="19" t="s">
        <v>22</v>
      </c>
      <c r="T1" s="116" t="s">
        <v>62</v>
      </c>
      <c r="U1" s="116" t="s">
        <v>61</v>
      </c>
      <c r="V1" s="117" t="s">
        <v>63</v>
      </c>
      <c r="W1" s="117" t="s">
        <v>64</v>
      </c>
      <c r="X1" s="117" t="s">
        <v>136</v>
      </c>
      <c r="Y1" s="79" t="str">
        <f>VLOOKUP(R2,CTT!$A$5:$I$31,9,FALSE)</f>
        <v>HC</v>
      </c>
      <c r="Z1" s="114">
        <f>VLOOKUP(R2,CTT!$A$5:$I$31,3,FALSE)</f>
        <v>25</v>
      </c>
    </row>
    <row r="2" spans="1:26" x14ac:dyDescent="0.2">
      <c r="D2" s="30">
        <v>4.4444444444444446E-2</v>
      </c>
      <c r="E2" s="29">
        <v>1</v>
      </c>
      <c r="F2" s="53" t="s">
        <v>224</v>
      </c>
      <c r="G2" s="53" t="s">
        <v>30</v>
      </c>
      <c r="H2" s="96">
        <f t="shared" ref="H2:H10" si="0">IF(D2=0,0,(D2-S2))</f>
        <v>4.0972222222222222E-2</v>
      </c>
      <c r="I2" s="110" t="str">
        <f t="shared" ref="I2:I10" si="1">IF((OR(D2=0,H2=0)),"",(IF(H2&lt;=B2,1,"")))</f>
        <v/>
      </c>
      <c r="J2" s="27"/>
      <c r="K2" s="27"/>
      <c r="L2" s="27"/>
      <c r="M2" s="27"/>
      <c r="N2" s="26">
        <f t="shared" ref="N2:N10" si="2">IF(C2=0,0,(H2-C2))</f>
        <v>0</v>
      </c>
      <c r="O2" s="27"/>
      <c r="P2" s="27"/>
      <c r="Q2" s="107" t="s">
        <v>91</v>
      </c>
      <c r="R2" s="28">
        <v>41829</v>
      </c>
      <c r="S2" s="24">
        <v>3.472222222222222E-3</v>
      </c>
      <c r="T2" s="149">
        <f t="shared" ref="T2:T10" si="3">IF(D2=0,1,(COUNTIF(H:H,H2)))</f>
        <v>1</v>
      </c>
      <c r="U2" s="149">
        <f t="shared" ref="U2:U10" si="4">IF((AND(D2&gt;0,$Y$1="TR")),(COUNTIF(Y:Y,Y2)),1)</f>
        <v>1</v>
      </c>
      <c r="V2" s="149">
        <f t="shared" ref="V2:V10" si="5">IF((AND(D2&gt;0,C2&gt;0,$Y$1="TR")),(COUNTIF(Z:Z,Z2)),1)</f>
        <v>1</v>
      </c>
      <c r="W2" s="149">
        <f t="shared" ref="W2:W10" si="6">IF((AND(D2&gt;0,C2&gt;0,$Y$1="CE")),(COUNTIF(Z:Z,Z2)),1)</f>
        <v>1</v>
      </c>
      <c r="X2" s="149">
        <f t="shared" ref="X2:X10" si="7">IF((AND(D2&gt;0,C2&gt;0,(OR($Y$1="CE",$Y$1="TR")))),(COUNTIF(Z:Z,Z2)),1)</f>
        <v>1</v>
      </c>
      <c r="Y2" s="77" t="str">
        <f t="shared" ref="Y2:Y10" si="8">CONCATENATE(G2,H2)</f>
        <v>Cambridge CC0.0409722222222222</v>
      </c>
      <c r="Z2" s="77" t="str">
        <f t="shared" ref="Z2:Z10" si="9">CONCATENATE(G2,N2)</f>
        <v>Cambridge CC0</v>
      </c>
    </row>
    <row r="3" spans="1:26" x14ac:dyDescent="0.2">
      <c r="D3" s="30">
        <v>4.9745370370370377E-2</v>
      </c>
      <c r="E3" s="29">
        <v>2</v>
      </c>
      <c r="F3" s="53" t="s">
        <v>705</v>
      </c>
      <c r="G3" s="119" t="s">
        <v>23</v>
      </c>
      <c r="H3" s="96">
        <f t="shared" si="0"/>
        <v>4.8356481481481486E-2</v>
      </c>
      <c r="I3" s="110" t="str">
        <f t="shared" si="1"/>
        <v/>
      </c>
      <c r="J3" s="27"/>
      <c r="K3" s="27"/>
      <c r="L3" s="27"/>
      <c r="M3" s="27"/>
      <c r="N3" s="26">
        <f t="shared" si="2"/>
        <v>0</v>
      </c>
      <c r="O3" s="27"/>
      <c r="P3" s="27"/>
      <c r="Q3" s="107" t="s">
        <v>91</v>
      </c>
      <c r="R3" s="28">
        <v>41829</v>
      </c>
      <c r="S3" s="24">
        <v>1.3888888888888889E-3</v>
      </c>
      <c r="T3" s="149">
        <f t="shared" si="3"/>
        <v>1</v>
      </c>
      <c r="U3" s="149">
        <f t="shared" si="4"/>
        <v>1</v>
      </c>
      <c r="V3" s="149">
        <f t="shared" si="5"/>
        <v>1</v>
      </c>
      <c r="W3" s="149">
        <f t="shared" si="6"/>
        <v>1</v>
      </c>
      <c r="X3" s="149">
        <f t="shared" si="7"/>
        <v>1</v>
      </c>
      <c r="Y3" s="77" t="str">
        <f t="shared" si="8"/>
        <v>Team Cambridge0.0483564814814815</v>
      </c>
      <c r="Z3" s="77" t="str">
        <f t="shared" si="9"/>
        <v>Team Cambridge0</v>
      </c>
    </row>
    <row r="4" spans="1:26" x14ac:dyDescent="0.2">
      <c r="A4" s="30"/>
      <c r="B4" s="30"/>
      <c r="C4" s="30"/>
      <c r="D4" s="30">
        <v>5.4259259259259257E-2</v>
      </c>
      <c r="E4" s="29">
        <v>3</v>
      </c>
      <c r="F4" s="53" t="s">
        <v>159</v>
      </c>
      <c r="G4" s="53" t="s">
        <v>34</v>
      </c>
      <c r="H4" s="96">
        <f t="shared" si="0"/>
        <v>4.87037037037037E-2</v>
      </c>
      <c r="I4" s="110" t="str">
        <f t="shared" si="1"/>
        <v/>
      </c>
      <c r="J4" s="27"/>
      <c r="K4" s="27"/>
      <c r="L4" s="27"/>
      <c r="M4" s="27"/>
      <c r="N4" s="26">
        <f t="shared" si="2"/>
        <v>0</v>
      </c>
      <c r="O4" s="27"/>
      <c r="P4" s="27"/>
      <c r="Q4" s="107" t="s">
        <v>91</v>
      </c>
      <c r="R4" s="28">
        <v>41829</v>
      </c>
      <c r="S4" s="24">
        <v>5.5555555555555558E-3</v>
      </c>
      <c r="T4" s="149">
        <f t="shared" si="3"/>
        <v>1</v>
      </c>
      <c r="U4" s="149">
        <f t="shared" si="4"/>
        <v>1</v>
      </c>
      <c r="V4" s="149">
        <f t="shared" si="5"/>
        <v>1</v>
      </c>
      <c r="W4" s="149">
        <f t="shared" si="6"/>
        <v>1</v>
      </c>
      <c r="X4" s="149">
        <f t="shared" si="7"/>
        <v>1</v>
      </c>
      <c r="Y4" s="77" t="str">
        <f t="shared" si="8"/>
        <v>Cambridge Tri0.0487037037037037</v>
      </c>
      <c r="Z4" s="77" t="str">
        <f t="shared" si="9"/>
        <v>Cambridge Tri0</v>
      </c>
    </row>
    <row r="5" spans="1:26" x14ac:dyDescent="0.2">
      <c r="D5" s="30">
        <v>5.3356481481481477E-2</v>
      </c>
      <c r="E5" s="29">
        <v>4</v>
      </c>
      <c r="F5" s="53" t="s">
        <v>228</v>
      </c>
      <c r="G5" s="53" t="s">
        <v>34</v>
      </c>
      <c r="H5" s="96">
        <f t="shared" si="0"/>
        <v>4.9189814814814811E-2</v>
      </c>
      <c r="I5" s="110" t="str">
        <f t="shared" si="1"/>
        <v/>
      </c>
      <c r="J5" s="27"/>
      <c r="K5" s="27"/>
      <c r="L5" s="27"/>
      <c r="M5" s="27"/>
      <c r="N5" s="26">
        <f t="shared" si="2"/>
        <v>0</v>
      </c>
      <c r="O5" s="27"/>
      <c r="P5" s="27"/>
      <c r="Q5" s="107" t="s">
        <v>91</v>
      </c>
      <c r="R5" s="28">
        <v>41829</v>
      </c>
      <c r="S5" s="24">
        <v>4.1666666666666666E-3</v>
      </c>
      <c r="T5" s="149">
        <f t="shared" si="3"/>
        <v>1</v>
      </c>
      <c r="U5" s="149">
        <f t="shared" si="4"/>
        <v>1</v>
      </c>
      <c r="V5" s="149">
        <f t="shared" si="5"/>
        <v>1</v>
      </c>
      <c r="W5" s="149">
        <f t="shared" si="6"/>
        <v>1</v>
      </c>
      <c r="X5" s="149">
        <f t="shared" si="7"/>
        <v>1</v>
      </c>
      <c r="Y5" s="77" t="str">
        <f t="shared" si="8"/>
        <v>Cambridge Tri0.0491898148148148</v>
      </c>
      <c r="Z5" s="77" t="str">
        <f t="shared" si="9"/>
        <v>Cambridge Tri0</v>
      </c>
    </row>
    <row r="6" spans="1:26" x14ac:dyDescent="0.2">
      <c r="A6" s="30"/>
      <c r="B6" s="30"/>
      <c r="C6" s="30"/>
      <c r="D6" s="30">
        <v>5.5196759259259265E-2</v>
      </c>
      <c r="E6" s="29">
        <v>5</v>
      </c>
      <c r="F6" s="108" t="s">
        <v>154</v>
      </c>
      <c r="G6" s="108" t="s">
        <v>34</v>
      </c>
      <c r="H6" s="96">
        <f t="shared" si="0"/>
        <v>5.0335648148148157E-2</v>
      </c>
      <c r="I6" s="110" t="str">
        <f t="shared" si="1"/>
        <v/>
      </c>
      <c r="J6" s="27"/>
      <c r="K6" s="27"/>
      <c r="L6" s="27"/>
      <c r="M6" s="27"/>
      <c r="N6" s="26">
        <f t="shared" si="2"/>
        <v>0</v>
      </c>
      <c r="O6" s="27"/>
      <c r="P6" s="27"/>
      <c r="Q6" s="107" t="s">
        <v>91</v>
      </c>
      <c r="R6" s="28">
        <v>41829</v>
      </c>
      <c r="S6" s="24">
        <v>4.8611111111111112E-3</v>
      </c>
      <c r="T6" s="149">
        <f t="shared" si="3"/>
        <v>1</v>
      </c>
      <c r="U6" s="149">
        <f t="shared" si="4"/>
        <v>1</v>
      </c>
      <c r="V6" s="149">
        <f t="shared" si="5"/>
        <v>1</v>
      </c>
      <c r="W6" s="149">
        <f t="shared" si="6"/>
        <v>1</v>
      </c>
      <c r="X6" s="149">
        <f t="shared" si="7"/>
        <v>1</v>
      </c>
      <c r="Y6" s="77" t="str">
        <f t="shared" si="8"/>
        <v>Cambridge Tri0.0503356481481482</v>
      </c>
      <c r="Z6" s="77" t="str">
        <f t="shared" si="9"/>
        <v>Cambridge Tri0</v>
      </c>
    </row>
    <row r="7" spans="1:26" x14ac:dyDescent="0.2">
      <c r="D7" s="30">
        <v>5.3240740740740734E-2</v>
      </c>
      <c r="E7" s="29">
        <v>6</v>
      </c>
      <c r="F7" s="53" t="s">
        <v>706</v>
      </c>
      <c r="G7" s="119" t="s">
        <v>23</v>
      </c>
      <c r="H7" s="96">
        <f t="shared" si="0"/>
        <v>5.0462962962962959E-2</v>
      </c>
      <c r="I7" s="110" t="str">
        <f t="shared" si="1"/>
        <v/>
      </c>
      <c r="J7" s="27"/>
      <c r="K7" s="27"/>
      <c r="L7" s="27"/>
      <c r="M7" s="27"/>
      <c r="N7" s="26">
        <f t="shared" si="2"/>
        <v>0</v>
      </c>
      <c r="O7" s="27"/>
      <c r="P7" s="27"/>
      <c r="Q7" s="107" t="s">
        <v>91</v>
      </c>
      <c r="R7" s="28">
        <v>41829</v>
      </c>
      <c r="S7" s="24">
        <v>2.7777777777777779E-3</v>
      </c>
      <c r="T7" s="149">
        <f t="shared" si="3"/>
        <v>1</v>
      </c>
      <c r="U7" s="149">
        <f t="shared" si="4"/>
        <v>1</v>
      </c>
      <c r="V7" s="149">
        <f t="shared" si="5"/>
        <v>1</v>
      </c>
      <c r="W7" s="149">
        <f t="shared" si="6"/>
        <v>1</v>
      </c>
      <c r="X7" s="149">
        <f t="shared" si="7"/>
        <v>1</v>
      </c>
      <c r="Y7" s="77" t="str">
        <f t="shared" si="8"/>
        <v>Team Cambridge0.050462962962963</v>
      </c>
      <c r="Z7" s="77" t="str">
        <f t="shared" si="9"/>
        <v>Team Cambridge0</v>
      </c>
    </row>
    <row r="8" spans="1:26" x14ac:dyDescent="0.2">
      <c r="D8" s="30">
        <v>5.6967592592592597E-2</v>
      </c>
      <c r="E8" s="29">
        <v>7</v>
      </c>
      <c r="F8" s="53" t="s">
        <v>218</v>
      </c>
      <c r="G8" s="53" t="s">
        <v>34</v>
      </c>
      <c r="H8" s="96">
        <f t="shared" si="0"/>
        <v>5.0717592592592599E-2</v>
      </c>
      <c r="I8" s="110" t="str">
        <f t="shared" si="1"/>
        <v/>
      </c>
      <c r="J8" s="27"/>
      <c r="K8" s="27"/>
      <c r="L8" s="27"/>
      <c r="M8" s="27"/>
      <c r="N8" s="26">
        <f t="shared" si="2"/>
        <v>0</v>
      </c>
      <c r="O8" s="27"/>
      <c r="P8" s="27"/>
      <c r="Q8" s="107" t="s">
        <v>91</v>
      </c>
      <c r="R8" s="28">
        <v>41829</v>
      </c>
      <c r="S8" s="24">
        <v>6.2500000000000003E-3</v>
      </c>
      <c r="T8" s="149">
        <f t="shared" si="3"/>
        <v>1</v>
      </c>
      <c r="U8" s="149">
        <f t="shared" si="4"/>
        <v>1</v>
      </c>
      <c r="V8" s="149">
        <f t="shared" si="5"/>
        <v>1</v>
      </c>
      <c r="W8" s="149">
        <f t="shared" si="6"/>
        <v>1</v>
      </c>
      <c r="X8" s="149">
        <f t="shared" si="7"/>
        <v>1</v>
      </c>
      <c r="Y8" s="77" t="str">
        <f t="shared" si="8"/>
        <v>Cambridge Tri0.0507175925925926</v>
      </c>
      <c r="Z8" s="77" t="str">
        <f t="shared" si="9"/>
        <v>Cambridge Tri0</v>
      </c>
    </row>
    <row r="9" spans="1:26" x14ac:dyDescent="0.2">
      <c r="D9" s="30"/>
      <c r="E9" s="29">
        <v>8</v>
      </c>
      <c r="H9" s="96">
        <f t="shared" si="0"/>
        <v>0</v>
      </c>
      <c r="I9" s="110" t="str">
        <f t="shared" si="1"/>
        <v/>
      </c>
      <c r="J9" s="27"/>
      <c r="K9" s="27"/>
      <c r="L9" s="27"/>
      <c r="M9" s="27"/>
      <c r="N9" s="26">
        <f t="shared" si="2"/>
        <v>0</v>
      </c>
      <c r="O9" s="27"/>
      <c r="P9" s="27"/>
      <c r="Q9" s="107" t="s">
        <v>91</v>
      </c>
      <c r="R9" s="28">
        <v>41829</v>
      </c>
      <c r="S9" s="24">
        <v>6.9444444444444447E-4</v>
      </c>
      <c r="T9" s="149">
        <f t="shared" si="3"/>
        <v>1</v>
      </c>
      <c r="U9" s="149">
        <f t="shared" si="4"/>
        <v>1</v>
      </c>
      <c r="V9" s="149">
        <f t="shared" si="5"/>
        <v>1</v>
      </c>
      <c r="W9" s="149">
        <f t="shared" si="6"/>
        <v>1</v>
      </c>
      <c r="X9" s="149">
        <f t="shared" si="7"/>
        <v>1</v>
      </c>
      <c r="Y9" s="77" t="str">
        <f t="shared" si="8"/>
        <v>0</v>
      </c>
      <c r="Z9" s="77" t="str">
        <f t="shared" si="9"/>
        <v>0</v>
      </c>
    </row>
    <row r="10" spans="1:26" x14ac:dyDescent="0.2">
      <c r="D10" s="30"/>
      <c r="E10" s="29">
        <v>9</v>
      </c>
      <c r="H10" s="96">
        <f t="shared" si="0"/>
        <v>0</v>
      </c>
      <c r="I10" s="110" t="str">
        <f t="shared" si="1"/>
        <v/>
      </c>
      <c r="J10" s="27"/>
      <c r="K10" s="27"/>
      <c r="L10" s="27"/>
      <c r="M10" s="27"/>
      <c r="N10" s="26">
        <f t="shared" si="2"/>
        <v>0</v>
      </c>
      <c r="O10" s="27"/>
      <c r="P10" s="27"/>
      <c r="Q10" s="107"/>
      <c r="S10" s="24">
        <v>2.0833333333333333E-3</v>
      </c>
      <c r="T10" s="149">
        <f t="shared" si="3"/>
        <v>1</v>
      </c>
      <c r="U10" s="149">
        <f t="shared" si="4"/>
        <v>1</v>
      </c>
      <c r="V10" s="149">
        <f t="shared" si="5"/>
        <v>1</v>
      </c>
      <c r="W10" s="149">
        <f t="shared" si="6"/>
        <v>1</v>
      </c>
      <c r="X10" s="149">
        <f t="shared" si="7"/>
        <v>1</v>
      </c>
      <c r="Y10" s="77" t="str">
        <f t="shared" si="8"/>
        <v>0</v>
      </c>
      <c r="Z10" s="77" t="str">
        <f t="shared" si="9"/>
        <v>0</v>
      </c>
    </row>
    <row r="11" spans="1:26" x14ac:dyDescent="0.2">
      <c r="A11" s="101"/>
      <c r="B11" s="101"/>
      <c r="C11" s="23"/>
      <c r="F11" s="119"/>
      <c r="G11" s="119"/>
      <c r="H11" s="96">
        <f t="shared" ref="H11:H41" si="10">IF(D11=0,0,(D11-S11))</f>
        <v>0</v>
      </c>
      <c r="I11" s="110" t="str">
        <f t="shared" ref="I11:I41" si="11">IF((OR(D11=0,H11=0)),"",(IF(H11&lt;=B11,1,"")))</f>
        <v/>
      </c>
      <c r="J11" s="27"/>
      <c r="K11" s="27"/>
      <c r="L11" s="27"/>
      <c r="M11" s="27"/>
      <c r="N11" s="26">
        <f t="shared" ref="N11:N23" si="12">IF(C11=0,0,(H11-C11))</f>
        <v>0</v>
      </c>
      <c r="O11" s="27"/>
      <c r="P11" s="27"/>
      <c r="Q11" s="107"/>
      <c r="S11" s="24">
        <v>6.9444444444444449E-3</v>
      </c>
      <c r="T11" s="149">
        <f t="shared" ref="T11:T41" si="13">IF(D11=0,1,(COUNTIF(H:H,H11)))</f>
        <v>1</v>
      </c>
      <c r="U11" s="149">
        <f t="shared" ref="U11:U41" si="14">IF((AND(D11&gt;0,$Y$1="TR")),(COUNTIF(Y:Y,Y11)),1)</f>
        <v>1</v>
      </c>
      <c r="V11" s="149">
        <f t="shared" ref="V11:V41" si="15">IF((AND(D11&gt;0,C11&gt;0,$Y$1="TR")),(COUNTIF(Z:Z,Z11)),1)</f>
        <v>1</v>
      </c>
      <c r="W11" s="149">
        <f t="shared" ref="W11:W41" si="16">IF((AND(D11&gt;0,C11&gt;0,$Y$1="CE")),(COUNTIF(Z:Z,Z11)),1)</f>
        <v>1</v>
      </c>
      <c r="X11" s="149">
        <f t="shared" ref="X11:X41" si="17">IF((AND(D11&gt;0,C11&gt;0,(OR($Y$1="CE",$Y$1="TR")))),(COUNTIF(Z:Z,Z11)),1)</f>
        <v>1</v>
      </c>
      <c r="Y11" s="77" t="str">
        <f t="shared" ref="Y11:Y41" si="18">CONCATENATE(G11,H11)</f>
        <v>0</v>
      </c>
      <c r="Z11" s="77" t="str">
        <f t="shared" ref="Z11:Z40" si="19">CONCATENATE(G11,N11)</f>
        <v>0</v>
      </c>
    </row>
    <row r="12" spans="1:26" x14ac:dyDescent="0.2">
      <c r="A12" s="30"/>
      <c r="B12" s="30"/>
      <c r="C12" s="23"/>
      <c r="F12" s="119"/>
      <c r="G12" s="119"/>
      <c r="H12" s="96">
        <f t="shared" si="10"/>
        <v>0</v>
      </c>
      <c r="I12" s="110" t="str">
        <f t="shared" si="11"/>
        <v/>
      </c>
      <c r="J12" s="27"/>
      <c r="K12" s="27"/>
      <c r="L12" s="27"/>
      <c r="M12" s="27"/>
      <c r="N12" s="26">
        <f t="shared" si="12"/>
        <v>0</v>
      </c>
      <c r="O12" s="27"/>
      <c r="P12" s="27"/>
      <c r="Q12" s="107"/>
      <c r="S12" s="24">
        <v>7.6388888888888886E-3</v>
      </c>
      <c r="T12" s="149">
        <f t="shared" si="13"/>
        <v>1</v>
      </c>
      <c r="U12" s="149">
        <f t="shared" si="14"/>
        <v>1</v>
      </c>
      <c r="V12" s="149">
        <f t="shared" si="15"/>
        <v>1</v>
      </c>
      <c r="W12" s="149">
        <f t="shared" si="16"/>
        <v>1</v>
      </c>
      <c r="X12" s="149">
        <f t="shared" si="17"/>
        <v>1</v>
      </c>
      <c r="Y12" s="77" t="str">
        <f t="shared" si="18"/>
        <v>0</v>
      </c>
      <c r="Z12" s="77" t="str">
        <f t="shared" si="19"/>
        <v>0</v>
      </c>
    </row>
    <row r="13" spans="1:26" x14ac:dyDescent="0.2">
      <c r="A13" s="30"/>
      <c r="B13" s="30"/>
      <c r="C13" s="23"/>
      <c r="H13" s="96">
        <f t="shared" si="10"/>
        <v>0</v>
      </c>
      <c r="I13" s="110" t="str">
        <f t="shared" si="11"/>
        <v/>
      </c>
      <c r="J13" s="27"/>
      <c r="K13" s="27"/>
      <c r="L13" s="27"/>
      <c r="M13" s="27"/>
      <c r="N13" s="26">
        <f t="shared" si="12"/>
        <v>0</v>
      </c>
      <c r="O13" s="27"/>
      <c r="P13" s="27"/>
      <c r="Q13" s="107"/>
      <c r="S13" s="24">
        <v>8.3333333333333332E-3</v>
      </c>
      <c r="T13" s="149">
        <f t="shared" si="13"/>
        <v>1</v>
      </c>
      <c r="U13" s="149">
        <f t="shared" si="14"/>
        <v>1</v>
      </c>
      <c r="V13" s="149">
        <f t="shared" si="15"/>
        <v>1</v>
      </c>
      <c r="W13" s="149">
        <f t="shared" si="16"/>
        <v>1</v>
      </c>
      <c r="X13" s="149">
        <f t="shared" si="17"/>
        <v>1</v>
      </c>
      <c r="Y13" s="77" t="str">
        <f t="shared" si="18"/>
        <v>0</v>
      </c>
      <c r="Z13" s="77" t="str">
        <f t="shared" si="19"/>
        <v>0</v>
      </c>
    </row>
    <row r="14" spans="1:26" x14ac:dyDescent="0.2">
      <c r="H14" s="96">
        <f t="shared" si="10"/>
        <v>0</v>
      </c>
      <c r="I14" s="110" t="str">
        <f t="shared" si="11"/>
        <v/>
      </c>
      <c r="J14" s="27"/>
      <c r="K14" s="27"/>
      <c r="L14" s="27"/>
      <c r="M14" s="27"/>
      <c r="N14" s="26">
        <f t="shared" si="12"/>
        <v>0</v>
      </c>
      <c r="O14" s="27"/>
      <c r="P14" s="27"/>
      <c r="Q14" s="107"/>
      <c r="S14" s="24">
        <v>9.0277777777777769E-3</v>
      </c>
      <c r="T14" s="149">
        <f t="shared" si="13"/>
        <v>1</v>
      </c>
      <c r="U14" s="149">
        <f t="shared" si="14"/>
        <v>1</v>
      </c>
      <c r="V14" s="149">
        <f t="shared" si="15"/>
        <v>1</v>
      </c>
      <c r="W14" s="149">
        <f t="shared" si="16"/>
        <v>1</v>
      </c>
      <c r="X14" s="149">
        <f t="shared" si="17"/>
        <v>1</v>
      </c>
      <c r="Y14" s="77" t="str">
        <f t="shared" si="18"/>
        <v>0</v>
      </c>
      <c r="Z14" s="77" t="str">
        <f t="shared" si="19"/>
        <v>0</v>
      </c>
    </row>
    <row r="15" spans="1:26" x14ac:dyDescent="0.2">
      <c r="H15" s="96">
        <f t="shared" si="10"/>
        <v>0</v>
      </c>
      <c r="I15" s="110" t="str">
        <f t="shared" si="11"/>
        <v/>
      </c>
      <c r="J15" s="27"/>
      <c r="K15" s="27"/>
      <c r="L15" s="27"/>
      <c r="M15" s="27"/>
      <c r="N15" s="26">
        <f t="shared" si="12"/>
        <v>0</v>
      </c>
      <c r="O15" s="27"/>
      <c r="P15" s="27"/>
      <c r="Q15" s="107"/>
      <c r="S15" s="24">
        <v>9.7222222222222224E-3</v>
      </c>
      <c r="T15" s="149">
        <f t="shared" si="13"/>
        <v>1</v>
      </c>
      <c r="U15" s="149">
        <f t="shared" si="14"/>
        <v>1</v>
      </c>
      <c r="V15" s="149">
        <f t="shared" si="15"/>
        <v>1</v>
      </c>
      <c r="W15" s="149">
        <f t="shared" si="16"/>
        <v>1</v>
      </c>
      <c r="X15" s="149">
        <f t="shared" si="17"/>
        <v>1</v>
      </c>
      <c r="Y15" s="77" t="str">
        <f t="shared" si="18"/>
        <v>0</v>
      </c>
      <c r="Z15" s="77" t="str">
        <f t="shared" si="19"/>
        <v>0</v>
      </c>
    </row>
    <row r="16" spans="1:26" x14ac:dyDescent="0.2">
      <c r="H16" s="96">
        <f t="shared" si="10"/>
        <v>0</v>
      </c>
      <c r="I16" s="110" t="str">
        <f t="shared" si="11"/>
        <v/>
      </c>
      <c r="J16" s="27"/>
      <c r="K16" s="27"/>
      <c r="L16" s="27"/>
      <c r="M16" s="27"/>
      <c r="N16" s="26">
        <f t="shared" si="12"/>
        <v>0</v>
      </c>
      <c r="O16" s="27"/>
      <c r="P16" s="27"/>
      <c r="Q16" s="107"/>
      <c r="S16" s="24">
        <v>1.0416666666666664E-2</v>
      </c>
      <c r="T16" s="149">
        <f t="shared" si="13"/>
        <v>1</v>
      </c>
      <c r="U16" s="149">
        <f t="shared" si="14"/>
        <v>1</v>
      </c>
      <c r="V16" s="149">
        <f t="shared" si="15"/>
        <v>1</v>
      </c>
      <c r="W16" s="149">
        <f t="shared" si="16"/>
        <v>1</v>
      </c>
      <c r="X16" s="149">
        <f t="shared" si="17"/>
        <v>1</v>
      </c>
      <c r="Y16" s="77" t="str">
        <f t="shared" si="18"/>
        <v>0</v>
      </c>
      <c r="Z16" s="77" t="str">
        <f t="shared" si="19"/>
        <v>0</v>
      </c>
    </row>
    <row r="17" spans="1:26" x14ac:dyDescent="0.2">
      <c r="D17" s="30"/>
      <c r="H17" s="96">
        <f t="shared" si="10"/>
        <v>0</v>
      </c>
      <c r="I17" s="110" t="str">
        <f t="shared" si="11"/>
        <v/>
      </c>
      <c r="J17" s="27"/>
      <c r="K17" s="27"/>
      <c r="L17" s="27"/>
      <c r="M17" s="27"/>
      <c r="N17" s="26">
        <f t="shared" si="12"/>
        <v>0</v>
      </c>
      <c r="O17" s="27"/>
      <c r="P17" s="27"/>
      <c r="Q17" s="107"/>
      <c r="S17" s="24">
        <v>1.1111111111111108E-2</v>
      </c>
      <c r="T17" s="149">
        <f t="shared" si="13"/>
        <v>1</v>
      </c>
      <c r="U17" s="149">
        <f t="shared" si="14"/>
        <v>1</v>
      </c>
      <c r="V17" s="149">
        <f t="shared" si="15"/>
        <v>1</v>
      </c>
      <c r="W17" s="149">
        <f t="shared" si="16"/>
        <v>1</v>
      </c>
      <c r="X17" s="149">
        <f t="shared" si="17"/>
        <v>1</v>
      </c>
      <c r="Y17" s="77" t="str">
        <f t="shared" si="18"/>
        <v>0</v>
      </c>
      <c r="Z17" s="77" t="str">
        <f t="shared" si="19"/>
        <v>0</v>
      </c>
    </row>
    <row r="18" spans="1:26" x14ac:dyDescent="0.2">
      <c r="A18" s="101"/>
      <c r="B18" s="101"/>
      <c r="C18" s="30"/>
      <c r="D18" s="99"/>
      <c r="F18" s="108"/>
      <c r="H18" s="96">
        <f t="shared" si="10"/>
        <v>0</v>
      </c>
      <c r="I18" s="110" t="str">
        <f t="shared" si="11"/>
        <v/>
      </c>
      <c r="J18" s="27"/>
      <c r="K18" s="27"/>
      <c r="L18" s="27"/>
      <c r="M18" s="27"/>
      <c r="N18" s="26">
        <f t="shared" si="12"/>
        <v>0</v>
      </c>
      <c r="O18" s="27"/>
      <c r="P18" s="27"/>
      <c r="Q18" s="107"/>
      <c r="S18" s="24">
        <v>1.18055555555555E-2</v>
      </c>
      <c r="T18" s="149">
        <f t="shared" si="13"/>
        <v>1</v>
      </c>
      <c r="U18" s="149">
        <f t="shared" si="14"/>
        <v>1</v>
      </c>
      <c r="V18" s="149">
        <f t="shared" si="15"/>
        <v>1</v>
      </c>
      <c r="W18" s="149">
        <f t="shared" si="16"/>
        <v>1</v>
      </c>
      <c r="X18" s="149">
        <f t="shared" si="17"/>
        <v>1</v>
      </c>
      <c r="Y18" s="77" t="str">
        <f t="shared" si="18"/>
        <v>0</v>
      </c>
      <c r="Z18" s="77" t="str">
        <f t="shared" si="19"/>
        <v>0</v>
      </c>
    </row>
    <row r="19" spans="1:26" x14ac:dyDescent="0.2">
      <c r="F19" s="108"/>
      <c r="G19" s="108"/>
      <c r="H19" s="96">
        <f t="shared" si="10"/>
        <v>0</v>
      </c>
      <c r="I19" s="110" t="str">
        <f t="shared" si="11"/>
        <v/>
      </c>
      <c r="J19" s="27"/>
      <c r="K19" s="27"/>
      <c r="L19" s="27"/>
      <c r="M19" s="27"/>
      <c r="N19" s="26">
        <f t="shared" si="12"/>
        <v>0</v>
      </c>
      <c r="O19" s="27"/>
      <c r="P19" s="27"/>
      <c r="Q19" s="107"/>
      <c r="S19" s="24">
        <v>1.2500000000000001E-2</v>
      </c>
      <c r="T19" s="149">
        <f t="shared" si="13"/>
        <v>1</v>
      </c>
      <c r="U19" s="149">
        <f t="shared" si="14"/>
        <v>1</v>
      </c>
      <c r="V19" s="149">
        <f t="shared" si="15"/>
        <v>1</v>
      </c>
      <c r="W19" s="149">
        <f t="shared" si="16"/>
        <v>1</v>
      </c>
      <c r="X19" s="149">
        <f t="shared" si="17"/>
        <v>1</v>
      </c>
      <c r="Y19" s="77" t="str">
        <f t="shared" si="18"/>
        <v>0</v>
      </c>
      <c r="Z19" s="77" t="str">
        <f t="shared" si="19"/>
        <v>0</v>
      </c>
    </row>
    <row r="20" spans="1:26" x14ac:dyDescent="0.2">
      <c r="A20" s="30"/>
      <c r="B20" s="30"/>
      <c r="C20" s="30"/>
      <c r="H20" s="96">
        <f t="shared" si="10"/>
        <v>0</v>
      </c>
      <c r="I20" s="110" t="str">
        <f t="shared" si="11"/>
        <v/>
      </c>
      <c r="J20" s="27"/>
      <c r="K20" s="27"/>
      <c r="L20" s="27"/>
      <c r="M20" s="27"/>
      <c r="N20" s="26">
        <f t="shared" si="12"/>
        <v>0</v>
      </c>
      <c r="O20" s="27"/>
      <c r="S20" s="24">
        <v>1.3194444444444399E-2</v>
      </c>
      <c r="T20" s="149">
        <f t="shared" si="13"/>
        <v>1</v>
      </c>
      <c r="U20" s="149">
        <f t="shared" si="14"/>
        <v>1</v>
      </c>
      <c r="V20" s="149">
        <f t="shared" si="15"/>
        <v>1</v>
      </c>
      <c r="W20" s="149">
        <f t="shared" si="16"/>
        <v>1</v>
      </c>
      <c r="X20" s="149">
        <f t="shared" si="17"/>
        <v>1</v>
      </c>
      <c r="Y20" s="77" t="str">
        <f t="shared" si="18"/>
        <v>0</v>
      </c>
      <c r="Z20" s="77" t="str">
        <f t="shared" si="19"/>
        <v>0</v>
      </c>
    </row>
    <row r="21" spans="1:26" x14ac:dyDescent="0.2">
      <c r="A21" s="30"/>
      <c r="B21" s="30"/>
      <c r="C21" s="30"/>
      <c r="G21" s="148"/>
      <c r="H21" s="96">
        <f t="shared" si="10"/>
        <v>0</v>
      </c>
      <c r="I21" s="110" t="str">
        <f t="shared" si="11"/>
        <v/>
      </c>
      <c r="J21" s="27"/>
      <c r="K21" s="27"/>
      <c r="L21" s="27"/>
      <c r="M21" s="27"/>
      <c r="N21" s="26">
        <f t="shared" si="12"/>
        <v>0</v>
      </c>
      <c r="O21" s="27"/>
      <c r="S21" s="24">
        <v>1.38888888888888E-2</v>
      </c>
      <c r="T21" s="149">
        <f t="shared" si="13"/>
        <v>1</v>
      </c>
      <c r="U21" s="149">
        <f t="shared" si="14"/>
        <v>1</v>
      </c>
      <c r="V21" s="149">
        <f t="shared" si="15"/>
        <v>1</v>
      </c>
      <c r="W21" s="149">
        <f t="shared" si="16"/>
        <v>1</v>
      </c>
      <c r="X21" s="149">
        <f t="shared" si="17"/>
        <v>1</v>
      </c>
      <c r="Y21" s="77" t="str">
        <f t="shared" si="18"/>
        <v>0</v>
      </c>
      <c r="Z21" s="77" t="str">
        <f t="shared" si="19"/>
        <v>0</v>
      </c>
    </row>
    <row r="22" spans="1:26" x14ac:dyDescent="0.2">
      <c r="H22" s="96">
        <f t="shared" si="10"/>
        <v>0</v>
      </c>
      <c r="I22" s="110" t="str">
        <f t="shared" si="11"/>
        <v/>
      </c>
      <c r="J22" s="27"/>
      <c r="K22" s="27"/>
      <c r="L22" s="27"/>
      <c r="M22" s="27"/>
      <c r="N22" s="26">
        <f t="shared" si="12"/>
        <v>0</v>
      </c>
      <c r="O22" s="27"/>
      <c r="S22" s="24">
        <v>1.4583333333333301E-2</v>
      </c>
      <c r="T22" s="149">
        <f t="shared" si="13"/>
        <v>1</v>
      </c>
      <c r="U22" s="149">
        <f t="shared" si="14"/>
        <v>1</v>
      </c>
      <c r="V22" s="149">
        <f t="shared" si="15"/>
        <v>1</v>
      </c>
      <c r="W22" s="149">
        <f t="shared" si="16"/>
        <v>1</v>
      </c>
      <c r="X22" s="149">
        <f t="shared" si="17"/>
        <v>1</v>
      </c>
      <c r="Y22" s="77" t="str">
        <f t="shared" si="18"/>
        <v>0</v>
      </c>
      <c r="Z22" s="77" t="str">
        <f t="shared" si="19"/>
        <v>0</v>
      </c>
    </row>
    <row r="23" spans="1:26" x14ac:dyDescent="0.2">
      <c r="A23" s="30"/>
      <c r="B23" s="30"/>
      <c r="C23" s="30"/>
      <c r="F23" s="147"/>
      <c r="H23" s="96">
        <f t="shared" si="10"/>
        <v>0</v>
      </c>
      <c r="I23" s="110" t="str">
        <f t="shared" si="11"/>
        <v/>
      </c>
      <c r="J23" s="27"/>
      <c r="K23" s="27"/>
      <c r="L23" s="27"/>
      <c r="M23" s="27"/>
      <c r="N23" s="26">
        <f t="shared" si="12"/>
        <v>0</v>
      </c>
      <c r="O23" s="27"/>
      <c r="S23" s="24">
        <v>1.5277777777777699E-2</v>
      </c>
      <c r="T23" s="149">
        <f t="shared" si="13"/>
        <v>1</v>
      </c>
      <c r="U23" s="149">
        <f t="shared" si="14"/>
        <v>1</v>
      </c>
      <c r="V23" s="149">
        <f t="shared" si="15"/>
        <v>1</v>
      </c>
      <c r="W23" s="149">
        <f t="shared" si="16"/>
        <v>1</v>
      </c>
      <c r="X23" s="149">
        <f t="shared" si="17"/>
        <v>1</v>
      </c>
      <c r="Y23" s="77" t="str">
        <f t="shared" si="18"/>
        <v>0</v>
      </c>
      <c r="Z23" s="77" t="str">
        <f t="shared" si="19"/>
        <v>0</v>
      </c>
    </row>
    <row r="24" spans="1:26" x14ac:dyDescent="0.2">
      <c r="A24" s="30"/>
      <c r="B24" s="30"/>
      <c r="C24" s="30"/>
      <c r="D24" s="99"/>
      <c r="F24" s="108"/>
      <c r="G24" s="108"/>
      <c r="H24" s="96">
        <f t="shared" si="10"/>
        <v>0</v>
      </c>
      <c r="I24" s="110" t="str">
        <f t="shared" si="11"/>
        <v/>
      </c>
      <c r="J24" s="27"/>
      <c r="K24" s="27"/>
      <c r="L24" s="27"/>
      <c r="M24" s="27"/>
      <c r="N24" s="26">
        <f t="shared" ref="N24:N41" si="20">IF(C24=0,0,(H24-C24))</f>
        <v>0</v>
      </c>
      <c r="O24" s="27"/>
      <c r="S24" s="24">
        <v>1.59722222222222E-2</v>
      </c>
      <c r="T24" s="149">
        <f t="shared" si="13"/>
        <v>1</v>
      </c>
      <c r="U24" s="149">
        <f t="shared" si="14"/>
        <v>1</v>
      </c>
      <c r="V24" s="149">
        <f t="shared" si="15"/>
        <v>1</v>
      </c>
      <c r="W24" s="149">
        <f t="shared" si="16"/>
        <v>1</v>
      </c>
      <c r="X24" s="149">
        <f t="shared" si="17"/>
        <v>1</v>
      </c>
      <c r="Y24" s="77" t="str">
        <f t="shared" si="18"/>
        <v>0</v>
      </c>
      <c r="Z24" s="77" t="str">
        <f t="shared" si="19"/>
        <v>0</v>
      </c>
    </row>
    <row r="25" spans="1:26" x14ac:dyDescent="0.2">
      <c r="A25" s="30"/>
      <c r="B25" s="30"/>
      <c r="C25" s="30"/>
      <c r="F25" s="108"/>
      <c r="G25" s="108"/>
      <c r="H25" s="96">
        <f t="shared" si="10"/>
        <v>0</v>
      </c>
      <c r="I25" s="110" t="str">
        <f t="shared" si="11"/>
        <v/>
      </c>
      <c r="J25" s="27"/>
      <c r="K25" s="27"/>
      <c r="L25" s="27"/>
      <c r="M25" s="27"/>
      <c r="N25" s="26">
        <f t="shared" si="20"/>
        <v>0</v>
      </c>
      <c r="O25" s="27"/>
      <c r="S25" s="24">
        <v>1.6666666666666601E-2</v>
      </c>
      <c r="T25" s="149">
        <f t="shared" si="13"/>
        <v>1</v>
      </c>
      <c r="U25" s="149">
        <f t="shared" si="14"/>
        <v>1</v>
      </c>
      <c r="V25" s="149">
        <f t="shared" si="15"/>
        <v>1</v>
      </c>
      <c r="W25" s="149">
        <f t="shared" si="16"/>
        <v>1</v>
      </c>
      <c r="X25" s="149">
        <f t="shared" si="17"/>
        <v>1</v>
      </c>
      <c r="Y25" s="77" t="str">
        <f t="shared" si="18"/>
        <v>0</v>
      </c>
      <c r="Z25" s="77" t="str">
        <f t="shared" si="19"/>
        <v>0</v>
      </c>
    </row>
    <row r="26" spans="1:26" x14ac:dyDescent="0.2">
      <c r="A26" s="30"/>
      <c r="B26" s="30"/>
      <c r="C26" s="23"/>
      <c r="F26" s="120"/>
      <c r="G26" s="119"/>
      <c r="H26" s="96">
        <f t="shared" si="10"/>
        <v>0</v>
      </c>
      <c r="I26" s="110" t="str">
        <f t="shared" si="11"/>
        <v/>
      </c>
      <c r="J26" s="27"/>
      <c r="K26" s="27"/>
      <c r="L26" s="27"/>
      <c r="M26" s="27"/>
      <c r="N26" s="26">
        <f t="shared" si="20"/>
        <v>0</v>
      </c>
      <c r="O26" s="27"/>
      <c r="S26" s="24">
        <v>1.7361111111111101E-2</v>
      </c>
      <c r="T26" s="149">
        <f t="shared" si="13"/>
        <v>1</v>
      </c>
      <c r="U26" s="149">
        <f t="shared" si="14"/>
        <v>1</v>
      </c>
      <c r="V26" s="149">
        <f t="shared" si="15"/>
        <v>1</v>
      </c>
      <c r="W26" s="149">
        <f t="shared" si="16"/>
        <v>1</v>
      </c>
      <c r="X26" s="149">
        <f t="shared" si="17"/>
        <v>1</v>
      </c>
      <c r="Y26" s="77" t="str">
        <f t="shared" si="18"/>
        <v>0</v>
      </c>
      <c r="Z26" s="77" t="str">
        <f t="shared" si="19"/>
        <v>0</v>
      </c>
    </row>
    <row r="27" spans="1:26" x14ac:dyDescent="0.2">
      <c r="A27" s="30"/>
      <c r="B27" s="30"/>
      <c r="C27" s="30"/>
      <c r="H27" s="96">
        <f t="shared" si="10"/>
        <v>0</v>
      </c>
      <c r="I27" s="110" t="str">
        <f t="shared" si="11"/>
        <v/>
      </c>
      <c r="J27" s="27"/>
      <c r="K27" s="27"/>
      <c r="L27" s="27"/>
      <c r="M27" s="27"/>
      <c r="N27" s="26">
        <f t="shared" si="20"/>
        <v>0</v>
      </c>
      <c r="O27" s="27"/>
      <c r="S27" s="24">
        <v>1.8055555555555498E-2</v>
      </c>
      <c r="T27" s="149">
        <f t="shared" si="13"/>
        <v>1</v>
      </c>
      <c r="U27" s="149">
        <f t="shared" si="14"/>
        <v>1</v>
      </c>
      <c r="V27" s="149">
        <f t="shared" si="15"/>
        <v>1</v>
      </c>
      <c r="W27" s="149">
        <f t="shared" si="16"/>
        <v>1</v>
      </c>
      <c r="X27" s="149">
        <f t="shared" si="17"/>
        <v>1</v>
      </c>
      <c r="Y27" s="77" t="str">
        <f t="shared" si="18"/>
        <v>0</v>
      </c>
      <c r="Z27" s="77" t="str">
        <f t="shared" si="19"/>
        <v>0</v>
      </c>
    </row>
    <row r="28" spans="1:26" x14ac:dyDescent="0.2">
      <c r="A28" s="30"/>
      <c r="B28" s="30"/>
      <c r="C28" s="23"/>
      <c r="F28" s="119"/>
      <c r="G28" s="119"/>
      <c r="H28" s="96">
        <f t="shared" si="10"/>
        <v>0</v>
      </c>
      <c r="I28" s="110" t="str">
        <f t="shared" si="11"/>
        <v/>
      </c>
      <c r="J28" s="27"/>
      <c r="K28" s="27"/>
      <c r="L28" s="27"/>
      <c r="M28" s="27"/>
      <c r="N28" s="26">
        <f t="shared" si="20"/>
        <v>0</v>
      </c>
      <c r="O28" s="27"/>
      <c r="S28" s="24">
        <v>1.8749999999999999E-2</v>
      </c>
      <c r="T28" s="149">
        <f t="shared" si="13"/>
        <v>1</v>
      </c>
      <c r="U28" s="149">
        <f t="shared" si="14"/>
        <v>1</v>
      </c>
      <c r="V28" s="149">
        <f t="shared" si="15"/>
        <v>1</v>
      </c>
      <c r="W28" s="149">
        <f t="shared" si="16"/>
        <v>1</v>
      </c>
      <c r="X28" s="149">
        <f t="shared" si="17"/>
        <v>1</v>
      </c>
      <c r="Y28" s="77" t="str">
        <f t="shared" si="18"/>
        <v>0</v>
      </c>
      <c r="Z28" s="77" t="str">
        <f t="shared" si="19"/>
        <v>0</v>
      </c>
    </row>
    <row r="29" spans="1:26" x14ac:dyDescent="0.2">
      <c r="A29" s="30"/>
      <c r="B29" s="30"/>
      <c r="C29" s="30"/>
      <c r="F29" s="108"/>
      <c r="G29" s="108"/>
      <c r="H29" s="96">
        <f t="shared" si="10"/>
        <v>0</v>
      </c>
      <c r="I29" s="110" t="str">
        <f t="shared" si="11"/>
        <v/>
      </c>
      <c r="J29" s="27"/>
      <c r="K29" s="27"/>
      <c r="L29" s="27"/>
      <c r="M29" s="27"/>
      <c r="N29" s="26">
        <f t="shared" si="20"/>
        <v>0</v>
      </c>
      <c r="O29" s="27"/>
      <c r="S29" s="24">
        <v>1.94444444444444E-2</v>
      </c>
      <c r="T29" s="149">
        <f t="shared" si="13"/>
        <v>1</v>
      </c>
      <c r="U29" s="149">
        <f t="shared" si="14"/>
        <v>1</v>
      </c>
      <c r="V29" s="149">
        <f t="shared" si="15"/>
        <v>1</v>
      </c>
      <c r="W29" s="149">
        <f t="shared" si="16"/>
        <v>1</v>
      </c>
      <c r="X29" s="149">
        <f t="shared" si="17"/>
        <v>1</v>
      </c>
      <c r="Y29" s="77" t="str">
        <f t="shared" si="18"/>
        <v>0</v>
      </c>
      <c r="Z29" s="77" t="str">
        <f t="shared" si="19"/>
        <v>0</v>
      </c>
    </row>
    <row r="30" spans="1:26" x14ac:dyDescent="0.2">
      <c r="A30" s="30"/>
      <c r="B30" s="30"/>
      <c r="C30" s="30"/>
      <c r="H30" s="96">
        <f t="shared" si="10"/>
        <v>0</v>
      </c>
      <c r="I30" s="110" t="str">
        <f t="shared" si="11"/>
        <v/>
      </c>
      <c r="J30" s="27"/>
      <c r="K30" s="27"/>
      <c r="L30" s="27"/>
      <c r="M30" s="27"/>
      <c r="N30" s="26">
        <f t="shared" si="20"/>
        <v>0</v>
      </c>
      <c r="O30" s="27"/>
      <c r="S30" s="24">
        <v>2.01388888888888E-2</v>
      </c>
      <c r="T30" s="149">
        <f t="shared" si="13"/>
        <v>1</v>
      </c>
      <c r="U30" s="149">
        <f t="shared" si="14"/>
        <v>1</v>
      </c>
      <c r="V30" s="149">
        <f t="shared" si="15"/>
        <v>1</v>
      </c>
      <c r="W30" s="149">
        <f t="shared" si="16"/>
        <v>1</v>
      </c>
      <c r="X30" s="149">
        <f t="shared" si="17"/>
        <v>1</v>
      </c>
      <c r="Y30" s="77" t="str">
        <f t="shared" si="18"/>
        <v>0</v>
      </c>
      <c r="Z30" s="77" t="str">
        <f t="shared" si="19"/>
        <v>0</v>
      </c>
    </row>
    <row r="31" spans="1:26" x14ac:dyDescent="0.2">
      <c r="H31" s="96">
        <f t="shared" si="10"/>
        <v>0</v>
      </c>
      <c r="I31" s="110" t="str">
        <f t="shared" si="11"/>
        <v/>
      </c>
      <c r="J31" s="27"/>
      <c r="K31" s="27"/>
      <c r="L31" s="27"/>
      <c r="M31" s="27"/>
      <c r="N31" s="26">
        <f t="shared" si="20"/>
        <v>0</v>
      </c>
      <c r="O31" s="27"/>
      <c r="S31" s="24">
        <v>2.0833333333333301E-2</v>
      </c>
      <c r="T31" s="149">
        <f t="shared" si="13"/>
        <v>1</v>
      </c>
      <c r="U31" s="149">
        <f t="shared" si="14"/>
        <v>1</v>
      </c>
      <c r="V31" s="149">
        <f t="shared" si="15"/>
        <v>1</v>
      </c>
      <c r="W31" s="149">
        <f t="shared" si="16"/>
        <v>1</v>
      </c>
      <c r="X31" s="149">
        <f t="shared" si="17"/>
        <v>1</v>
      </c>
      <c r="Y31" s="77" t="str">
        <f t="shared" si="18"/>
        <v>0</v>
      </c>
      <c r="Z31" s="77" t="str">
        <f t="shared" si="19"/>
        <v>0</v>
      </c>
    </row>
    <row r="32" spans="1:26" x14ac:dyDescent="0.2">
      <c r="G32" s="148"/>
      <c r="H32" s="96">
        <f t="shared" si="10"/>
        <v>0</v>
      </c>
      <c r="I32" s="110" t="str">
        <f t="shared" si="11"/>
        <v/>
      </c>
      <c r="J32" s="27"/>
      <c r="K32" s="27"/>
      <c r="L32" s="27"/>
      <c r="M32" s="27"/>
      <c r="N32" s="26">
        <f t="shared" si="20"/>
        <v>0</v>
      </c>
      <c r="O32" s="27"/>
      <c r="S32" s="24">
        <v>2.1527777777777701E-2</v>
      </c>
      <c r="T32" s="149">
        <f t="shared" si="13"/>
        <v>1</v>
      </c>
      <c r="U32" s="149">
        <f t="shared" si="14"/>
        <v>1</v>
      </c>
      <c r="V32" s="149">
        <f t="shared" si="15"/>
        <v>1</v>
      </c>
      <c r="W32" s="149">
        <f t="shared" si="16"/>
        <v>1</v>
      </c>
      <c r="X32" s="149">
        <f t="shared" si="17"/>
        <v>1</v>
      </c>
      <c r="Y32" s="77" t="str">
        <f t="shared" si="18"/>
        <v>0</v>
      </c>
      <c r="Z32" s="77" t="str">
        <f t="shared" si="19"/>
        <v>0</v>
      </c>
    </row>
    <row r="33" spans="1:26" x14ac:dyDescent="0.2">
      <c r="H33" s="96">
        <f t="shared" si="10"/>
        <v>0</v>
      </c>
      <c r="I33" s="110" t="str">
        <f t="shared" si="11"/>
        <v/>
      </c>
      <c r="J33" s="27"/>
      <c r="K33" s="27"/>
      <c r="L33" s="27"/>
      <c r="M33" s="27"/>
      <c r="N33" s="26">
        <f t="shared" si="20"/>
        <v>0</v>
      </c>
      <c r="O33" s="27"/>
      <c r="S33" s="24">
        <v>2.2222222222222199E-2</v>
      </c>
      <c r="T33" s="149">
        <f t="shared" si="13"/>
        <v>1</v>
      </c>
      <c r="U33" s="149">
        <f t="shared" si="14"/>
        <v>1</v>
      </c>
      <c r="V33" s="149">
        <f t="shared" si="15"/>
        <v>1</v>
      </c>
      <c r="W33" s="149">
        <f t="shared" si="16"/>
        <v>1</v>
      </c>
      <c r="X33" s="149">
        <f t="shared" si="17"/>
        <v>1</v>
      </c>
      <c r="Y33" s="77" t="str">
        <f t="shared" si="18"/>
        <v>0</v>
      </c>
      <c r="Z33" s="77" t="str">
        <f t="shared" si="19"/>
        <v>0</v>
      </c>
    </row>
    <row r="34" spans="1:26" x14ac:dyDescent="0.2">
      <c r="G34" s="150"/>
      <c r="H34" s="96">
        <f t="shared" si="10"/>
        <v>0</v>
      </c>
      <c r="I34" s="110" t="str">
        <f t="shared" si="11"/>
        <v/>
      </c>
      <c r="J34" s="27"/>
      <c r="K34" s="27"/>
      <c r="L34" s="27"/>
      <c r="M34" s="27"/>
      <c r="N34" s="26">
        <f t="shared" si="20"/>
        <v>0</v>
      </c>
      <c r="O34" s="27"/>
      <c r="S34" s="24">
        <v>2.2916666666666599E-2</v>
      </c>
      <c r="T34" s="149">
        <f t="shared" si="13"/>
        <v>1</v>
      </c>
      <c r="U34" s="149">
        <f t="shared" si="14"/>
        <v>1</v>
      </c>
      <c r="V34" s="149">
        <f t="shared" si="15"/>
        <v>1</v>
      </c>
      <c r="W34" s="149">
        <f t="shared" si="16"/>
        <v>1</v>
      </c>
      <c r="X34" s="149">
        <f t="shared" si="17"/>
        <v>1</v>
      </c>
      <c r="Y34" s="77" t="str">
        <f t="shared" si="18"/>
        <v>0</v>
      </c>
      <c r="Z34" s="77" t="str">
        <f t="shared" si="19"/>
        <v>0</v>
      </c>
    </row>
    <row r="35" spans="1:26" x14ac:dyDescent="0.2">
      <c r="H35" s="96">
        <f t="shared" si="10"/>
        <v>0</v>
      </c>
      <c r="I35" s="110" t="str">
        <f t="shared" si="11"/>
        <v/>
      </c>
      <c r="J35" s="27"/>
      <c r="K35" s="27"/>
      <c r="L35" s="27"/>
      <c r="M35" s="27"/>
      <c r="N35" s="26">
        <f t="shared" si="20"/>
        <v>0</v>
      </c>
      <c r="O35" s="27"/>
      <c r="S35" s="24">
        <v>2.36111111111111E-2</v>
      </c>
      <c r="T35" s="149">
        <f t="shared" si="13"/>
        <v>1</v>
      </c>
      <c r="U35" s="149">
        <f t="shared" si="14"/>
        <v>1</v>
      </c>
      <c r="V35" s="149">
        <f t="shared" si="15"/>
        <v>1</v>
      </c>
      <c r="W35" s="149">
        <f t="shared" si="16"/>
        <v>1</v>
      </c>
      <c r="X35" s="149">
        <f t="shared" si="17"/>
        <v>1</v>
      </c>
      <c r="Y35" s="77" t="str">
        <f t="shared" si="18"/>
        <v>0</v>
      </c>
      <c r="Z35" s="77" t="str">
        <f t="shared" si="19"/>
        <v>0</v>
      </c>
    </row>
    <row r="36" spans="1:26" x14ac:dyDescent="0.2">
      <c r="A36" s="30"/>
      <c r="B36" s="30"/>
      <c r="C36" s="23"/>
      <c r="F36" s="120"/>
      <c r="G36" s="119"/>
      <c r="H36" s="96">
        <f t="shared" si="10"/>
        <v>0</v>
      </c>
      <c r="I36" s="110" t="str">
        <f t="shared" si="11"/>
        <v/>
      </c>
      <c r="J36" s="27"/>
      <c r="K36" s="27"/>
      <c r="L36" s="27"/>
      <c r="M36" s="27"/>
      <c r="N36" s="26">
        <f t="shared" si="20"/>
        <v>0</v>
      </c>
      <c r="O36" s="27"/>
      <c r="S36" s="24">
        <v>2.43055555555555E-2</v>
      </c>
      <c r="T36" s="149">
        <f t="shared" si="13"/>
        <v>1</v>
      </c>
      <c r="U36" s="149">
        <f t="shared" si="14"/>
        <v>1</v>
      </c>
      <c r="V36" s="149">
        <f t="shared" si="15"/>
        <v>1</v>
      </c>
      <c r="W36" s="149">
        <f t="shared" si="16"/>
        <v>1</v>
      </c>
      <c r="X36" s="149">
        <f t="shared" si="17"/>
        <v>1</v>
      </c>
      <c r="Y36" s="77" t="str">
        <f t="shared" si="18"/>
        <v>0</v>
      </c>
      <c r="Z36" s="77" t="str">
        <f t="shared" si="19"/>
        <v>0</v>
      </c>
    </row>
    <row r="37" spans="1:26" x14ac:dyDescent="0.2">
      <c r="H37" s="96">
        <f t="shared" si="10"/>
        <v>0</v>
      </c>
      <c r="I37" s="110" t="str">
        <f t="shared" si="11"/>
        <v/>
      </c>
      <c r="J37" s="27"/>
      <c r="K37" s="27"/>
      <c r="L37" s="27"/>
      <c r="M37" s="27"/>
      <c r="N37" s="26">
        <f t="shared" si="20"/>
        <v>0</v>
      </c>
      <c r="O37" s="27"/>
      <c r="S37" s="24">
        <v>2.5000000000000001E-2</v>
      </c>
      <c r="T37" s="149">
        <f t="shared" si="13"/>
        <v>1</v>
      </c>
      <c r="U37" s="149">
        <f t="shared" si="14"/>
        <v>1</v>
      </c>
      <c r="V37" s="149">
        <f t="shared" si="15"/>
        <v>1</v>
      </c>
      <c r="W37" s="149">
        <f t="shared" si="16"/>
        <v>1</v>
      </c>
      <c r="X37" s="149">
        <f t="shared" si="17"/>
        <v>1</v>
      </c>
      <c r="Y37" s="77" t="str">
        <f t="shared" si="18"/>
        <v>0</v>
      </c>
      <c r="Z37" s="77" t="str">
        <f t="shared" si="19"/>
        <v>0</v>
      </c>
    </row>
    <row r="38" spans="1:26" x14ac:dyDescent="0.2">
      <c r="H38" s="96">
        <f t="shared" si="10"/>
        <v>0</v>
      </c>
      <c r="I38" s="110" t="str">
        <f t="shared" si="11"/>
        <v/>
      </c>
      <c r="J38" s="27"/>
      <c r="K38" s="27"/>
      <c r="L38" s="27"/>
      <c r="M38" s="27"/>
      <c r="N38" s="26">
        <f t="shared" si="20"/>
        <v>0</v>
      </c>
      <c r="O38" s="27"/>
      <c r="S38" s="24">
        <v>2.5694444444444402E-2</v>
      </c>
      <c r="T38" s="149">
        <f t="shared" si="13"/>
        <v>1</v>
      </c>
      <c r="U38" s="149">
        <f t="shared" si="14"/>
        <v>1</v>
      </c>
      <c r="V38" s="149">
        <f t="shared" si="15"/>
        <v>1</v>
      </c>
      <c r="W38" s="149">
        <f t="shared" si="16"/>
        <v>1</v>
      </c>
      <c r="X38" s="149">
        <f t="shared" si="17"/>
        <v>1</v>
      </c>
      <c r="Y38" s="77" t="str">
        <f t="shared" si="18"/>
        <v>0</v>
      </c>
      <c r="Z38" s="77" t="str">
        <f t="shared" si="19"/>
        <v>0</v>
      </c>
    </row>
    <row r="39" spans="1:26" x14ac:dyDescent="0.2">
      <c r="A39" s="30"/>
      <c r="B39" s="30"/>
      <c r="C39" s="30"/>
      <c r="F39" s="148"/>
      <c r="G39" s="148"/>
      <c r="H39" s="96">
        <f t="shared" si="10"/>
        <v>0</v>
      </c>
      <c r="I39" s="110" t="str">
        <f t="shared" si="11"/>
        <v/>
      </c>
      <c r="J39" s="27"/>
      <c r="K39" s="27"/>
      <c r="L39" s="27"/>
      <c r="M39" s="27"/>
      <c r="N39" s="26">
        <f t="shared" si="20"/>
        <v>0</v>
      </c>
      <c r="O39" s="27"/>
      <c r="S39" s="24">
        <v>2.6388888888888799E-2</v>
      </c>
      <c r="T39" s="149">
        <f t="shared" si="13"/>
        <v>1</v>
      </c>
      <c r="U39" s="149">
        <f t="shared" si="14"/>
        <v>1</v>
      </c>
      <c r="V39" s="149">
        <f t="shared" si="15"/>
        <v>1</v>
      </c>
      <c r="W39" s="149">
        <f t="shared" si="16"/>
        <v>1</v>
      </c>
      <c r="X39" s="149">
        <f t="shared" si="17"/>
        <v>1</v>
      </c>
      <c r="Y39" s="77" t="str">
        <f t="shared" si="18"/>
        <v>0</v>
      </c>
      <c r="Z39" s="77" t="str">
        <f t="shared" si="19"/>
        <v>0</v>
      </c>
    </row>
    <row r="40" spans="1:26" x14ac:dyDescent="0.2">
      <c r="H40" s="96">
        <f t="shared" si="10"/>
        <v>0</v>
      </c>
      <c r="I40" s="110" t="str">
        <f t="shared" si="11"/>
        <v/>
      </c>
      <c r="J40" s="27"/>
      <c r="K40" s="27"/>
      <c r="L40" s="27"/>
      <c r="M40" s="27"/>
      <c r="N40" s="26">
        <f t="shared" si="20"/>
        <v>0</v>
      </c>
      <c r="O40" s="27"/>
      <c r="S40" s="24">
        <v>2.70833333333333E-2</v>
      </c>
      <c r="T40" s="149">
        <f t="shared" si="13"/>
        <v>1</v>
      </c>
      <c r="U40" s="149">
        <f t="shared" si="14"/>
        <v>1</v>
      </c>
      <c r="V40" s="149">
        <f t="shared" si="15"/>
        <v>1</v>
      </c>
      <c r="W40" s="149">
        <f t="shared" si="16"/>
        <v>1</v>
      </c>
      <c r="X40" s="149">
        <f t="shared" si="17"/>
        <v>1</v>
      </c>
      <c r="Y40" s="77" t="str">
        <f t="shared" si="18"/>
        <v>0</v>
      </c>
      <c r="Z40" s="77" t="str">
        <f t="shared" si="19"/>
        <v>0</v>
      </c>
    </row>
    <row r="41" spans="1:26" x14ac:dyDescent="0.2">
      <c r="A41" s="30"/>
      <c r="B41" s="30"/>
      <c r="C41" s="30"/>
      <c r="F41" s="108"/>
      <c r="G41" s="108"/>
      <c r="H41" s="96">
        <f t="shared" si="10"/>
        <v>0</v>
      </c>
      <c r="I41" s="110" t="str">
        <f t="shared" si="11"/>
        <v/>
      </c>
      <c r="J41" s="74"/>
      <c r="K41" s="74"/>
      <c r="L41" s="74"/>
      <c r="M41" s="74"/>
      <c r="N41" s="26">
        <f t="shared" si="20"/>
        <v>0</v>
      </c>
      <c r="O41" s="74"/>
      <c r="P41" s="127"/>
      <c r="Q41" s="51"/>
      <c r="R41" s="129"/>
      <c r="S41" s="75">
        <v>2.77777777777777E-2</v>
      </c>
      <c r="T41" s="149">
        <f t="shared" si="13"/>
        <v>1</v>
      </c>
      <c r="U41" s="149">
        <f t="shared" si="14"/>
        <v>1</v>
      </c>
      <c r="V41" s="149">
        <f t="shared" si="15"/>
        <v>1</v>
      </c>
      <c r="W41" s="149">
        <f t="shared" si="16"/>
        <v>1</v>
      </c>
      <c r="X41" s="149">
        <f t="shared" si="17"/>
        <v>1</v>
      </c>
      <c r="Y41" s="77" t="str">
        <f t="shared" si="18"/>
        <v>0</v>
      </c>
      <c r="Z41" s="78" t="str">
        <f>CONCATENATE(G41,N41)</f>
        <v>0</v>
      </c>
    </row>
    <row r="42" spans="1:26" x14ac:dyDescent="0.2">
      <c r="A42" s="30"/>
      <c r="B42" s="30"/>
      <c r="C42" s="30"/>
      <c r="F42" s="108"/>
      <c r="G42" s="108"/>
    </row>
    <row r="45" spans="1:26" x14ac:dyDescent="0.2">
      <c r="A45" s="101"/>
      <c r="B45" s="101"/>
      <c r="C45" s="23"/>
      <c r="D45" s="99"/>
      <c r="F45"/>
      <c r="G45"/>
    </row>
    <row r="46" spans="1:26" x14ac:dyDescent="0.2">
      <c r="A46" s="30"/>
      <c r="B46" s="30"/>
      <c r="C46" s="30"/>
    </row>
    <row r="47" spans="1:26" x14ac:dyDescent="0.2">
      <c r="A47" s="30"/>
      <c r="B47" s="30"/>
      <c r="C47" s="23"/>
      <c r="F47" s="119"/>
      <c r="G47" s="119"/>
    </row>
    <row r="48" spans="1:26" x14ac:dyDescent="0.2">
      <c r="G48" s="148"/>
    </row>
    <row r="49" spans="1:7" x14ac:dyDescent="0.2">
      <c r="A49" s="30"/>
      <c r="B49" s="30"/>
      <c r="C49" s="30"/>
      <c r="G49" s="108"/>
    </row>
    <row r="51" spans="1:7" x14ac:dyDescent="0.2">
      <c r="A51" s="30"/>
      <c r="B51" s="30"/>
      <c r="C51" s="30"/>
    </row>
    <row r="52" spans="1:7" x14ac:dyDescent="0.2">
      <c r="A52" s="30"/>
      <c r="B52" s="30"/>
      <c r="C52" s="30"/>
    </row>
    <row r="53" spans="1:7" x14ac:dyDescent="0.2">
      <c r="A53" s="30"/>
      <c r="B53" s="30"/>
      <c r="C53" s="30"/>
      <c r="G53" s="147"/>
    </row>
    <row r="54" spans="1:7" x14ac:dyDescent="0.2">
      <c r="A54" s="30"/>
      <c r="B54" s="30"/>
      <c r="C54" s="23"/>
      <c r="G54" s="147"/>
    </row>
    <row r="57" spans="1:7" x14ac:dyDescent="0.2">
      <c r="A57" s="30"/>
      <c r="B57" s="30"/>
      <c r="C57" s="30"/>
    </row>
    <row r="58" spans="1:7" x14ac:dyDescent="0.2">
      <c r="A58" s="30"/>
      <c r="B58" s="30"/>
      <c r="C58" s="30"/>
      <c r="F58" s="148"/>
      <c r="G58" s="148"/>
    </row>
    <row r="59" spans="1:7" x14ac:dyDescent="0.2">
      <c r="A59" s="30"/>
      <c r="B59" s="30"/>
      <c r="C59" s="30"/>
    </row>
    <row r="60" spans="1:7" x14ac:dyDescent="0.2">
      <c r="A60" s="30"/>
      <c r="B60" s="30"/>
      <c r="C60" s="30"/>
      <c r="G60"/>
    </row>
    <row r="63" spans="1:7" x14ac:dyDescent="0.2">
      <c r="A63" s="30"/>
      <c r="B63" s="30"/>
      <c r="C63" s="23"/>
      <c r="G63"/>
    </row>
    <row r="64" spans="1:7" x14ac:dyDescent="0.2">
      <c r="A64" s="30"/>
      <c r="B64" s="30"/>
      <c r="C64" s="30"/>
      <c r="F64" s="147"/>
    </row>
    <row r="66" spans="1:7" x14ac:dyDescent="0.2">
      <c r="A66" s="30"/>
      <c r="B66" s="30"/>
      <c r="C66" s="23"/>
      <c r="F66" s="119"/>
      <c r="G66" s="119"/>
    </row>
    <row r="67" spans="1:7" x14ac:dyDescent="0.2">
      <c r="A67" s="30"/>
      <c r="B67" s="30"/>
      <c r="C67" s="30"/>
    </row>
    <row r="68" spans="1:7" x14ac:dyDescent="0.2">
      <c r="A68" s="30"/>
      <c r="B68" s="30"/>
      <c r="C68" s="23"/>
      <c r="F68" s="119"/>
      <c r="G68" s="119"/>
    </row>
    <row r="70" spans="1:7" x14ac:dyDescent="0.2">
      <c r="A70" s="30"/>
      <c r="B70" s="30"/>
      <c r="C70" s="23"/>
      <c r="F70"/>
    </row>
    <row r="71" spans="1:7" x14ac:dyDescent="0.2">
      <c r="A71" s="30"/>
      <c r="B71" s="30"/>
      <c r="C71" s="23"/>
      <c r="F71" s="148"/>
      <c r="G71" s="148"/>
    </row>
    <row r="73" spans="1:7" x14ac:dyDescent="0.2">
      <c r="A73" s="30"/>
      <c r="B73" s="30"/>
      <c r="C73" s="23"/>
      <c r="F73" s="119"/>
      <c r="G73" s="119"/>
    </row>
    <row r="74" spans="1:7" x14ac:dyDescent="0.2">
      <c r="A74" s="30"/>
      <c r="B74" s="30"/>
      <c r="C74" s="23"/>
    </row>
    <row r="76" spans="1:7" x14ac:dyDescent="0.2">
      <c r="A76" s="30"/>
      <c r="B76" s="30"/>
      <c r="C76" s="30"/>
      <c r="G76" s="150"/>
    </row>
    <row r="78" spans="1:7" x14ac:dyDescent="0.2">
      <c r="A78" s="30"/>
      <c r="B78" s="30"/>
      <c r="C78" s="30"/>
    </row>
    <row r="79" spans="1:7" x14ac:dyDescent="0.2">
      <c r="A79" s="30"/>
      <c r="B79" s="30"/>
      <c r="C79" s="23"/>
      <c r="F79" s="119"/>
      <c r="G79" s="119"/>
    </row>
    <row r="80" spans="1:7" x14ac:dyDescent="0.2">
      <c r="A80" s="30"/>
      <c r="B80" s="30"/>
      <c r="C80" s="23"/>
    </row>
    <row r="82" spans="1:7" x14ac:dyDescent="0.2">
      <c r="A82" s="30"/>
      <c r="B82" s="30"/>
      <c r="C82" s="30"/>
    </row>
    <row r="84" spans="1:7" x14ac:dyDescent="0.2">
      <c r="A84" s="30"/>
      <c r="B84" s="30"/>
      <c r="C84" s="23"/>
      <c r="D84" s="99"/>
      <c r="F84" s="108"/>
      <c r="G84" s="108"/>
    </row>
    <row r="88" spans="1:7" x14ac:dyDescent="0.2">
      <c r="A88" s="30"/>
      <c r="B88" s="30"/>
      <c r="C88" s="23"/>
    </row>
    <row r="90" spans="1:7" ht="15" x14ac:dyDescent="0.25">
      <c r="A90" s="30"/>
      <c r="B90" s="30"/>
      <c r="C90" s="23"/>
      <c r="F90" s="153"/>
      <c r="G90" s="148"/>
    </row>
    <row r="92" spans="1:7" x14ac:dyDescent="0.2">
      <c r="A92" s="30"/>
      <c r="B92" s="30"/>
      <c r="C92" s="30"/>
    </row>
    <row r="93" spans="1:7" x14ac:dyDescent="0.2">
      <c r="A93" s="30"/>
      <c r="B93" s="30"/>
      <c r="C93" s="30"/>
    </row>
    <row r="94" spans="1:7" x14ac:dyDescent="0.2">
      <c r="D94" s="30"/>
      <c r="G94"/>
    </row>
    <row r="97" spans="1:7" x14ac:dyDescent="0.2">
      <c r="A97" s="30"/>
      <c r="B97" s="30"/>
      <c r="C97" s="30"/>
    </row>
    <row r="98" spans="1:7" x14ac:dyDescent="0.2">
      <c r="A98" s="30"/>
      <c r="B98" s="30"/>
      <c r="C98" s="30"/>
    </row>
    <row r="100" spans="1:7" x14ac:dyDescent="0.2">
      <c r="A100" s="30"/>
      <c r="B100" s="30"/>
      <c r="C100" s="30"/>
    </row>
    <row r="101" spans="1:7" x14ac:dyDescent="0.2">
      <c r="A101" s="30"/>
      <c r="B101" s="30"/>
      <c r="C101" s="30"/>
    </row>
    <row r="103" spans="1:7" x14ac:dyDescent="0.2">
      <c r="A103" s="30"/>
      <c r="B103" s="30"/>
      <c r="C103" s="30"/>
      <c r="F103" s="147"/>
    </row>
    <row r="104" spans="1:7" x14ac:dyDescent="0.2">
      <c r="A104" s="30"/>
      <c r="B104" s="30"/>
      <c r="C104" s="23"/>
      <c r="F104" s="119"/>
      <c r="G104" s="119"/>
    </row>
    <row r="105" spans="1:7" x14ac:dyDescent="0.2">
      <c r="A105" s="30"/>
      <c r="B105" s="30"/>
      <c r="C105" s="23"/>
    </row>
    <row r="106" spans="1:7" x14ac:dyDescent="0.2">
      <c r="A106" s="30"/>
      <c r="B106" s="30"/>
      <c r="C106" s="30"/>
    </row>
    <row r="107" spans="1:7" x14ac:dyDescent="0.2">
      <c r="A107" s="30"/>
      <c r="B107" s="30"/>
      <c r="C107" s="23"/>
      <c r="F107" s="119"/>
      <c r="G107" s="119"/>
    </row>
    <row r="110" spans="1:7" x14ac:dyDescent="0.2">
      <c r="A110" s="30"/>
      <c r="B110" s="30"/>
      <c r="C110" s="30"/>
    </row>
    <row r="111" spans="1:7" x14ac:dyDescent="0.2">
      <c r="A111" s="30"/>
      <c r="B111" s="30"/>
      <c r="C111" s="30"/>
      <c r="F111" s="148"/>
      <c r="G111" s="148"/>
    </row>
    <row r="112" spans="1:7" x14ac:dyDescent="0.2">
      <c r="A112" s="30"/>
      <c r="B112" s="30"/>
      <c r="C112" s="23"/>
      <c r="F112" s="119"/>
      <c r="G112" s="119"/>
    </row>
    <row r="114" spans="1:7" x14ac:dyDescent="0.2">
      <c r="G114"/>
    </row>
    <row r="116" spans="1:7" x14ac:dyDescent="0.2">
      <c r="A116" s="30"/>
      <c r="B116" s="30"/>
      <c r="C116" s="23"/>
      <c r="F116" s="119"/>
      <c r="G116" s="119"/>
    </row>
    <row r="121" spans="1:7" x14ac:dyDescent="0.2">
      <c r="A121" s="30"/>
      <c r="B121" s="30"/>
      <c r="C121" s="30"/>
    </row>
    <row r="124" spans="1:7" x14ac:dyDescent="0.2">
      <c r="A124" s="30"/>
      <c r="B124" s="30"/>
      <c r="C124" s="23"/>
    </row>
    <row r="125" spans="1:7" x14ac:dyDescent="0.2">
      <c r="A125" s="30"/>
      <c r="B125" s="30"/>
      <c r="C125" s="30"/>
    </row>
    <row r="126" spans="1:7" x14ac:dyDescent="0.2">
      <c r="A126" s="30"/>
      <c r="B126" s="30"/>
      <c r="C126" s="23"/>
    </row>
    <row r="127" spans="1:7" x14ac:dyDescent="0.2">
      <c r="A127" s="30"/>
      <c r="B127" s="30"/>
      <c r="C127" s="23"/>
      <c r="F127" s="119"/>
      <c r="G127" s="119"/>
    </row>
    <row r="128" spans="1:7" x14ac:dyDescent="0.2">
      <c r="G128" s="150"/>
    </row>
    <row r="129" spans="1:7" x14ac:dyDescent="0.2">
      <c r="A129" s="30"/>
      <c r="B129" s="30"/>
      <c r="C129" s="30"/>
    </row>
    <row r="131" spans="1:7" x14ac:dyDescent="0.2">
      <c r="A131" s="30"/>
      <c r="B131" s="30"/>
      <c r="C131" s="23"/>
      <c r="F131" s="119"/>
      <c r="G131" s="119"/>
    </row>
    <row r="132" spans="1:7" x14ac:dyDescent="0.2">
      <c r="A132" s="30"/>
      <c r="B132" s="30"/>
      <c r="C132" s="30"/>
    </row>
    <row r="133" spans="1:7" x14ac:dyDescent="0.2">
      <c r="A133" s="30"/>
      <c r="B133" s="30"/>
      <c r="C133" s="23"/>
      <c r="F133" s="119"/>
      <c r="G133" s="119"/>
    </row>
    <row r="139" spans="1:7" x14ac:dyDescent="0.2">
      <c r="A139" s="30"/>
      <c r="B139" s="30"/>
      <c r="C139" s="23"/>
      <c r="F139" s="119"/>
      <c r="G139" s="119"/>
    </row>
    <row r="141" spans="1:7" x14ac:dyDescent="0.2">
      <c r="G141" s="148"/>
    </row>
    <row r="142" spans="1:7" x14ac:dyDescent="0.2">
      <c r="A142" s="30"/>
      <c r="B142" s="30"/>
      <c r="C142" s="30"/>
      <c r="F142" s="148"/>
      <c r="G142" s="148"/>
    </row>
    <row r="143" spans="1:7" x14ac:dyDescent="0.2">
      <c r="A143" s="30"/>
      <c r="B143" s="30"/>
      <c r="C143" s="23"/>
      <c r="F143" s="147"/>
    </row>
    <row r="144" spans="1:7" x14ac:dyDescent="0.2">
      <c r="G144" s="108"/>
    </row>
    <row r="145" spans="1:7" x14ac:dyDescent="0.2">
      <c r="A145" s="30"/>
      <c r="B145" s="30"/>
      <c r="C145" s="30"/>
    </row>
    <row r="146" spans="1:7" x14ac:dyDescent="0.2">
      <c r="A146" s="30"/>
      <c r="B146" s="30"/>
      <c r="C146" s="30"/>
      <c r="F146"/>
      <c r="G146"/>
    </row>
    <row r="147" spans="1:7" x14ac:dyDescent="0.2">
      <c r="A147" s="30"/>
      <c r="B147" s="30"/>
      <c r="C147" s="30"/>
    </row>
    <row r="148" spans="1:7" x14ac:dyDescent="0.2">
      <c r="A148" s="30"/>
      <c r="B148" s="30"/>
      <c r="C148" s="23"/>
      <c r="F148" s="119"/>
      <c r="G148" s="119"/>
    </row>
    <row r="149" spans="1:7" x14ac:dyDescent="0.2">
      <c r="A149" s="30"/>
      <c r="B149" s="30"/>
      <c r="C149" s="23"/>
      <c r="F149" s="119"/>
      <c r="G149" s="119"/>
    </row>
    <row r="150" spans="1:7" x14ac:dyDescent="0.2">
      <c r="A150" s="30"/>
      <c r="B150" s="30"/>
      <c r="C150" s="23"/>
      <c r="F150" s="119"/>
      <c r="G150" s="119"/>
    </row>
    <row r="152" spans="1:7" x14ac:dyDescent="0.2">
      <c r="A152" s="30"/>
      <c r="B152" s="30"/>
      <c r="C152" s="23"/>
      <c r="F152" s="148"/>
      <c r="G152" s="148"/>
    </row>
    <row r="153" spans="1:7" x14ac:dyDescent="0.2">
      <c r="F153"/>
      <c r="G153"/>
    </row>
  </sheetData>
  <sortState ref="E2:E10">
    <sortCondition ref="E2"/>
  </sortState>
  <phoneticPr fontId="10" type="noConversion"/>
  <conditionalFormatting sqref="H2:H41">
    <cfRule type="expression" dxfId="174" priority="9" stopIfTrue="1">
      <formula>T2&gt;=2</formula>
    </cfRule>
  </conditionalFormatting>
  <conditionalFormatting sqref="J2:J41">
    <cfRule type="expression" dxfId="173" priority="11" stopIfTrue="1">
      <formula>U2&gt;=2</formula>
    </cfRule>
  </conditionalFormatting>
  <conditionalFormatting sqref="K2:K41">
    <cfRule type="expression" dxfId="172" priority="12" stopIfTrue="1">
      <formula>V2&gt;=2</formula>
    </cfRule>
  </conditionalFormatting>
  <conditionalFormatting sqref="L2:L41">
    <cfRule type="expression" dxfId="171" priority="13" stopIfTrue="1">
      <formula>W2&gt;=2</formula>
    </cfRule>
  </conditionalFormatting>
  <conditionalFormatting sqref="N2:N41">
    <cfRule type="expression" dxfId="170" priority="14" stopIfTrue="1">
      <formula>X2&gt;=2</formula>
    </cfRule>
  </conditionalFormatting>
  <conditionalFormatting sqref="C42:C45 C50:C57 C59 C62:C64 C47:C48">
    <cfRule type="expression" dxfId="169" priority="3" stopIfTrue="1">
      <formula>(I42=1)</formula>
    </cfRule>
  </conditionalFormatting>
  <conditionalFormatting sqref="C85">
    <cfRule type="expression" dxfId="168" priority="2" stopIfTrue="1">
      <formula>(I85=1)</formula>
    </cfRule>
  </conditionalFormatting>
  <conditionalFormatting sqref="C119">
    <cfRule type="expression" dxfId="167" priority="1" stopIfTrue="1">
      <formula>(I119=1)</formula>
    </cfRule>
  </conditionalFormatting>
  <conditionalFormatting sqref="C32:C40">
    <cfRule type="expression" dxfId="166" priority="4" stopIfTrue="1">
      <formula>(I32=1)</formula>
    </cfRule>
  </conditionalFormatting>
  <conditionalFormatting sqref="C112:C115">
    <cfRule type="expression" dxfId="165" priority="5" stopIfTrue="1">
      <formula>(I112=1)</formula>
    </cfRule>
  </conditionalFormatting>
  <pageMargins left="0.75" right="0.75" top="1" bottom="1" header="0.5" footer="0.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3"/>
  <sheetViews>
    <sheetView zoomScale="72" workbookViewId="0">
      <selection activeCell="K29" sqref="K29"/>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8" t="s">
        <v>25</v>
      </c>
      <c r="S1" s="19" t="s">
        <v>22</v>
      </c>
      <c r="T1" s="116" t="s">
        <v>62</v>
      </c>
      <c r="U1" s="116" t="s">
        <v>61</v>
      </c>
      <c r="V1" s="117" t="s">
        <v>63</v>
      </c>
      <c r="W1" s="117" t="s">
        <v>64</v>
      </c>
      <c r="X1" s="117" t="s">
        <v>136</v>
      </c>
      <c r="Y1" s="79" t="str">
        <f>VLOOKUP(R2,CTT!$A$5:$I$31,9,FALSE)</f>
        <v>CE</v>
      </c>
      <c r="Z1" s="114">
        <f>VLOOKUP(R2,CTT!$A$5:$I$31,3,FALSE)</f>
        <v>6</v>
      </c>
    </row>
    <row r="2" spans="1:26" x14ac:dyDescent="0.2">
      <c r="D2" s="31">
        <v>2.4270833333333335E-2</v>
      </c>
      <c r="E2" s="29">
        <v>1</v>
      </c>
      <c r="F2" s="53" t="s">
        <v>716</v>
      </c>
      <c r="G2" s="53" t="s">
        <v>205</v>
      </c>
      <c r="H2" s="96">
        <f t="shared" ref="H2:H16" si="0">IF(D2=0,0,(D2-S2))</f>
        <v>1.8715277777777779E-2</v>
      </c>
      <c r="I2" s="110" t="str">
        <f>IF((OR(D2=0,H2=0)),"",(IF(H2&lt;=A2,1,"")))</f>
        <v/>
      </c>
      <c r="J2" s="27"/>
      <c r="K2" s="27"/>
      <c r="L2" s="27"/>
      <c r="M2" s="27"/>
      <c r="N2" s="26">
        <f t="shared" ref="N2:N16" si="1">IF(C2=0,0,(H2-C2))</f>
        <v>0</v>
      </c>
      <c r="O2" s="27"/>
      <c r="P2" s="27"/>
      <c r="Q2" s="107" t="s">
        <v>80</v>
      </c>
      <c r="R2" s="28">
        <v>41836</v>
      </c>
      <c r="S2" s="24">
        <v>5.5555555555555558E-3</v>
      </c>
      <c r="T2" s="149">
        <f t="shared" ref="T2:T16" si="2">IF(D2=0,1,(COUNTIF(H:H,H2)))</f>
        <v>1</v>
      </c>
      <c r="U2" s="149">
        <f t="shared" ref="U2:U16" si="3">IF((AND(D2&gt;0,$Y$1="TR")),(COUNTIF(Y:Y,Y2)),1)</f>
        <v>1</v>
      </c>
      <c r="V2" s="149">
        <f t="shared" ref="V2:V16" si="4">IF((AND(D2&gt;0,C2&gt;0,$Y$1="TR")),(COUNTIF(Z:Z,Z2)),1)</f>
        <v>1</v>
      </c>
      <c r="W2" s="149">
        <f t="shared" ref="W2:W16" si="5">IF((AND(D2&gt;0,C2&gt;0,$Y$1="CE")),(COUNTIF(Z:Z,Z2)),1)</f>
        <v>1</v>
      </c>
      <c r="X2" s="149">
        <f t="shared" ref="X2:X16" si="6">IF((AND(D2&gt;0,C2&gt;0,(OR($Y$1="CE",$Y$1="TR")))),(COUNTIF(Z:Z,Z2)),1)</f>
        <v>1</v>
      </c>
      <c r="Y2" s="77" t="str">
        <f t="shared" ref="Y2:Y16" si="7">CONCATENATE(G2,H2)</f>
        <v>St Ives CC0.0187152777777778</v>
      </c>
      <c r="Z2" s="77" t="str">
        <f t="shared" ref="Z2:Z16" si="8">CONCATENATE(G2,N2)</f>
        <v>St Ives CC0</v>
      </c>
    </row>
    <row r="3" spans="1:26" x14ac:dyDescent="0.2">
      <c r="D3" s="31">
        <v>2.584490740740741E-2</v>
      </c>
      <c r="E3" s="29">
        <v>2</v>
      </c>
      <c r="F3" s="53" t="s">
        <v>224</v>
      </c>
      <c r="G3" s="53" t="s">
        <v>30</v>
      </c>
      <c r="H3" s="96">
        <f t="shared" si="0"/>
        <v>1.8900462962962966E-2</v>
      </c>
      <c r="I3" s="110" t="str">
        <f t="shared" ref="I3:I16" si="9">IF((OR(D3=0,H3=0)),"",(IF(H3&lt;=A3,1,"")))</f>
        <v/>
      </c>
      <c r="J3" s="27"/>
      <c r="K3" s="27"/>
      <c r="L3" s="27"/>
      <c r="M3" s="27"/>
      <c r="N3" s="26">
        <f t="shared" si="1"/>
        <v>0</v>
      </c>
      <c r="O3" s="27"/>
      <c r="P3" s="27"/>
      <c r="Q3" s="107" t="s">
        <v>80</v>
      </c>
      <c r="R3" s="28">
        <v>41836</v>
      </c>
      <c r="S3" s="24">
        <v>6.9444444444444449E-3</v>
      </c>
      <c r="T3" s="149">
        <f t="shared" si="2"/>
        <v>1</v>
      </c>
      <c r="U3" s="149">
        <f t="shared" si="3"/>
        <v>1</v>
      </c>
      <c r="V3" s="149">
        <f t="shared" si="4"/>
        <v>1</v>
      </c>
      <c r="W3" s="149">
        <f t="shared" si="5"/>
        <v>1</v>
      </c>
      <c r="X3" s="149">
        <f t="shared" si="6"/>
        <v>1</v>
      </c>
      <c r="Y3" s="77" t="str">
        <f t="shared" si="7"/>
        <v>Cambridge CC0.018900462962963</v>
      </c>
      <c r="Z3" s="77" t="str">
        <f t="shared" si="8"/>
        <v>Cambridge CC0</v>
      </c>
    </row>
    <row r="4" spans="1:26" x14ac:dyDescent="0.2">
      <c r="D4" s="31">
        <v>2.7025462962962959E-2</v>
      </c>
      <c r="E4" s="29">
        <v>3</v>
      </c>
      <c r="F4" s="53" t="s">
        <v>211</v>
      </c>
      <c r="G4" s="53" t="s">
        <v>34</v>
      </c>
      <c r="H4" s="96">
        <f t="shared" si="0"/>
        <v>1.938657407407407E-2</v>
      </c>
      <c r="I4" s="110" t="str">
        <f t="shared" si="9"/>
        <v/>
      </c>
      <c r="J4" s="27"/>
      <c r="K4" s="27"/>
      <c r="L4" s="27"/>
      <c r="M4" s="27"/>
      <c r="N4" s="26">
        <f t="shared" si="1"/>
        <v>0</v>
      </c>
      <c r="O4" s="27"/>
      <c r="P4" s="27"/>
      <c r="Q4" s="107" t="s">
        <v>80</v>
      </c>
      <c r="R4" s="28">
        <v>41836</v>
      </c>
      <c r="S4" s="24">
        <v>7.6388888888888886E-3</v>
      </c>
      <c r="T4" s="149">
        <f t="shared" si="2"/>
        <v>1</v>
      </c>
      <c r="U4" s="149">
        <f t="shared" si="3"/>
        <v>1</v>
      </c>
      <c r="V4" s="149">
        <f t="shared" si="4"/>
        <v>1</v>
      </c>
      <c r="W4" s="149">
        <f t="shared" si="5"/>
        <v>1</v>
      </c>
      <c r="X4" s="149">
        <f t="shared" si="6"/>
        <v>1</v>
      </c>
      <c r="Y4" s="77" t="str">
        <f t="shared" si="7"/>
        <v>Cambridge Tri0.0193865740740741</v>
      </c>
      <c r="Z4" s="77" t="str">
        <f t="shared" si="8"/>
        <v>Cambridge Tri0</v>
      </c>
    </row>
    <row r="5" spans="1:26" x14ac:dyDescent="0.2">
      <c r="A5" s="30">
        <v>1.9444444444444445E-2</v>
      </c>
      <c r="B5" s="30">
        <v>1.5208333333333332E-2</v>
      </c>
      <c r="C5" s="23">
        <f>IF(Y$1="CE",(VLOOKUP(A5,'CTT-tables'!$B$3:$D$3903,3,FALSE)),(IF(Y$1="HC",(VLOOKUP(A5,'CTT-tables'!$C$3:$D$3903,2,FALSE)),(VLOOKUP(B5,'CTT-tables'!$A$3:$D$3903,4,FALSE)))))</f>
        <v>1.10185185185185E-2</v>
      </c>
      <c r="D5" s="31">
        <v>3.0138888888888885E-2</v>
      </c>
      <c r="E5" s="29">
        <v>4</v>
      </c>
      <c r="F5" s="119" t="s">
        <v>43</v>
      </c>
      <c r="G5" s="119" t="s">
        <v>23</v>
      </c>
      <c r="H5" s="96">
        <f t="shared" si="0"/>
        <v>1.9722222222222221E-2</v>
      </c>
      <c r="I5" s="110" t="str">
        <f t="shared" si="9"/>
        <v/>
      </c>
      <c r="J5" s="27"/>
      <c r="K5" s="27"/>
      <c r="L5" s="27">
        <v>18</v>
      </c>
      <c r="M5" s="27"/>
      <c r="N5" s="26">
        <f t="shared" si="1"/>
        <v>8.7037037037037204E-3</v>
      </c>
      <c r="O5" s="27"/>
      <c r="P5" s="27"/>
      <c r="Q5" s="107" t="s">
        <v>80</v>
      </c>
      <c r="R5" s="28">
        <v>41836</v>
      </c>
      <c r="S5" s="24">
        <v>1.0416666666666664E-2</v>
      </c>
      <c r="T5" s="149">
        <f t="shared" si="2"/>
        <v>1</v>
      </c>
      <c r="U5" s="149">
        <f t="shared" si="3"/>
        <v>1</v>
      </c>
      <c r="V5" s="149">
        <f t="shared" si="4"/>
        <v>1</v>
      </c>
      <c r="W5" s="149">
        <f t="shared" si="5"/>
        <v>1</v>
      </c>
      <c r="X5" s="149">
        <f t="shared" si="6"/>
        <v>1</v>
      </c>
      <c r="Y5" s="77" t="str">
        <f t="shared" si="7"/>
        <v>Team Cambridge0.0197222222222222</v>
      </c>
      <c r="Z5" s="77" t="str">
        <f t="shared" si="8"/>
        <v>Team Cambridge0.00870370370370372</v>
      </c>
    </row>
    <row r="6" spans="1:26" x14ac:dyDescent="0.2">
      <c r="A6" s="30">
        <v>2.0787037037037038E-2</v>
      </c>
      <c r="B6" s="30">
        <v>1.5995370370370372E-2</v>
      </c>
      <c r="C6" s="23">
        <f>IF(Y$1="CE",(VLOOKUP(A6,'CTT-tables'!$B$3:$D$3903,3,FALSE)),(IF(Y$1="HC",(VLOOKUP(A6,'CTT-tables'!$C$3:$D$3903,2,FALSE)),(VLOOKUP(B6,'CTT-tables'!$A$3:$D$3903,4,FALSE)))))</f>
        <v>1.22800925925924E-2</v>
      </c>
      <c r="D6" s="31">
        <v>2.5347222222222219E-2</v>
      </c>
      <c r="E6" s="29">
        <v>5</v>
      </c>
      <c r="F6" s="119" t="s">
        <v>37</v>
      </c>
      <c r="G6" s="119" t="s">
        <v>23</v>
      </c>
      <c r="H6" s="96">
        <f t="shared" si="0"/>
        <v>2.1180555555555553E-2</v>
      </c>
      <c r="I6" s="110" t="str">
        <f t="shared" si="9"/>
        <v/>
      </c>
      <c r="J6" s="27"/>
      <c r="K6" s="27"/>
      <c r="L6" s="27">
        <v>16</v>
      </c>
      <c r="M6" s="27"/>
      <c r="N6" s="26">
        <f t="shared" si="1"/>
        <v>8.9004629629631533E-3</v>
      </c>
      <c r="O6" s="27"/>
      <c r="P6" s="27"/>
      <c r="Q6" s="107" t="s">
        <v>80</v>
      </c>
      <c r="R6" s="28">
        <v>41836</v>
      </c>
      <c r="S6" s="24">
        <v>4.1666666666666666E-3</v>
      </c>
      <c r="T6" s="149">
        <f t="shared" si="2"/>
        <v>1</v>
      </c>
      <c r="U6" s="149">
        <f t="shared" si="3"/>
        <v>1</v>
      </c>
      <c r="V6" s="149">
        <f t="shared" si="4"/>
        <v>1</v>
      </c>
      <c r="W6" s="149">
        <f t="shared" si="5"/>
        <v>1</v>
      </c>
      <c r="X6" s="149">
        <f t="shared" si="6"/>
        <v>1</v>
      </c>
      <c r="Y6" s="77" t="str">
        <f t="shared" si="7"/>
        <v>Team Cambridge0.0211805555555556</v>
      </c>
      <c r="Z6" s="77" t="str">
        <f t="shared" si="8"/>
        <v>Team Cambridge0.00890046296296315</v>
      </c>
    </row>
    <row r="7" spans="1:26" x14ac:dyDescent="0.2">
      <c r="A7" s="30"/>
      <c r="B7" s="30"/>
      <c r="C7" s="30"/>
      <c r="D7" s="31">
        <v>3.0474537037037036E-2</v>
      </c>
      <c r="E7" s="29">
        <v>6</v>
      </c>
      <c r="F7" s="108" t="s">
        <v>717</v>
      </c>
      <c r="G7" s="108" t="s">
        <v>34</v>
      </c>
      <c r="H7" s="96">
        <f t="shared" si="0"/>
        <v>2.1446759259259259E-2</v>
      </c>
      <c r="I7" s="110" t="str">
        <f t="shared" si="9"/>
        <v/>
      </c>
      <c r="J7" s="27"/>
      <c r="K7" s="27"/>
      <c r="L7" s="27"/>
      <c r="M7" s="27"/>
      <c r="N7" s="26">
        <f t="shared" si="1"/>
        <v>0</v>
      </c>
      <c r="O7" s="27"/>
      <c r="Q7" s="107" t="s">
        <v>80</v>
      </c>
      <c r="R7" s="28">
        <v>41836</v>
      </c>
      <c r="S7" s="24">
        <v>9.0277777777777769E-3</v>
      </c>
      <c r="T7" s="149">
        <f t="shared" si="2"/>
        <v>1</v>
      </c>
      <c r="U7" s="149">
        <f t="shared" si="3"/>
        <v>1</v>
      </c>
      <c r="V7" s="149">
        <f t="shared" si="4"/>
        <v>1</v>
      </c>
      <c r="W7" s="149">
        <f t="shared" si="5"/>
        <v>1</v>
      </c>
      <c r="X7" s="149">
        <f t="shared" si="6"/>
        <v>1</v>
      </c>
      <c r="Y7" s="77" t="str">
        <f t="shared" si="7"/>
        <v>Cambridge Tri0.0214467592592593</v>
      </c>
      <c r="Z7" s="77" t="str">
        <f t="shared" si="8"/>
        <v>Cambridge Tri0</v>
      </c>
    </row>
    <row r="8" spans="1:26" x14ac:dyDescent="0.2">
      <c r="A8" s="30">
        <v>2.2453703703703708E-2</v>
      </c>
      <c r="B8" s="30">
        <v>1.6250000000000001E-2</v>
      </c>
      <c r="C8" s="23">
        <f>IF(Y$1="CE",(VLOOKUP(A8,'CTT-tables'!$B$3:$D$3903,3,FALSE)),(IF(Y$1="HC",(VLOOKUP(A8,'CTT-tables'!$C$3:$D$3903,2,FALSE)),(VLOOKUP(B8,'CTT-tables'!$A$3:$D$3903,4,FALSE)))))</f>
        <v>1.3831018518518499E-2</v>
      </c>
      <c r="D8" s="31">
        <v>2.5034722222222222E-2</v>
      </c>
      <c r="E8" s="29">
        <v>7</v>
      </c>
      <c r="F8" s="119" t="s">
        <v>39</v>
      </c>
      <c r="G8" s="119" t="s">
        <v>23</v>
      </c>
      <c r="H8" s="96">
        <f t="shared" si="0"/>
        <v>2.1562499999999998E-2</v>
      </c>
      <c r="I8" s="110">
        <f t="shared" si="9"/>
        <v>1</v>
      </c>
      <c r="J8" s="27"/>
      <c r="K8" s="27"/>
      <c r="L8" s="27">
        <v>19</v>
      </c>
      <c r="M8" s="27"/>
      <c r="N8" s="26">
        <f t="shared" si="1"/>
        <v>7.7314814814814989E-3</v>
      </c>
      <c r="O8" s="27"/>
      <c r="P8" s="27"/>
      <c r="Q8" s="107" t="s">
        <v>80</v>
      </c>
      <c r="R8" s="28">
        <v>41836</v>
      </c>
      <c r="S8" s="24">
        <v>3.472222222222222E-3</v>
      </c>
      <c r="T8" s="149">
        <f t="shared" si="2"/>
        <v>1</v>
      </c>
      <c r="U8" s="149">
        <f t="shared" si="3"/>
        <v>1</v>
      </c>
      <c r="V8" s="149">
        <f t="shared" si="4"/>
        <v>1</v>
      </c>
      <c r="W8" s="149">
        <f t="shared" si="5"/>
        <v>1</v>
      </c>
      <c r="X8" s="149">
        <f t="shared" si="6"/>
        <v>1</v>
      </c>
      <c r="Y8" s="77" t="str">
        <f t="shared" si="7"/>
        <v>Team Cambridge0.0215625</v>
      </c>
      <c r="Z8" s="77" t="str">
        <f t="shared" si="8"/>
        <v>Team Cambridge0.0077314814814815</v>
      </c>
    </row>
    <row r="9" spans="1:26" x14ac:dyDescent="0.2">
      <c r="D9" s="31">
        <v>2.2465277777777778E-2</v>
      </c>
      <c r="E9" s="29">
        <v>8</v>
      </c>
      <c r="F9" s="53" t="s">
        <v>511</v>
      </c>
      <c r="G9" t="s">
        <v>30</v>
      </c>
      <c r="H9" s="96">
        <f t="shared" si="0"/>
        <v>2.1770833333333333E-2</v>
      </c>
      <c r="I9" s="110" t="str">
        <f t="shared" si="9"/>
        <v/>
      </c>
      <c r="J9" s="27"/>
      <c r="K9" s="27"/>
      <c r="L9" s="27"/>
      <c r="M9" s="27"/>
      <c r="N9" s="26">
        <f t="shared" si="1"/>
        <v>0</v>
      </c>
      <c r="O9" s="27"/>
      <c r="P9" s="27"/>
      <c r="Q9" s="107" t="s">
        <v>80</v>
      </c>
      <c r="R9" s="28">
        <v>41836</v>
      </c>
      <c r="S9" s="24">
        <v>6.9444444444444447E-4</v>
      </c>
      <c r="T9" s="149">
        <f t="shared" si="2"/>
        <v>1</v>
      </c>
      <c r="U9" s="149">
        <f t="shared" si="3"/>
        <v>1</v>
      </c>
      <c r="V9" s="149">
        <f t="shared" si="4"/>
        <v>1</v>
      </c>
      <c r="W9" s="149">
        <f t="shared" si="5"/>
        <v>1</v>
      </c>
      <c r="X9" s="149">
        <f t="shared" si="6"/>
        <v>1</v>
      </c>
      <c r="Y9" s="77" t="str">
        <f t="shared" si="7"/>
        <v>Cambridge CC0.0217708333333333</v>
      </c>
      <c r="Z9" s="77" t="str">
        <f t="shared" si="8"/>
        <v>Cambridge CC0</v>
      </c>
    </row>
    <row r="10" spans="1:26" x14ac:dyDescent="0.2">
      <c r="A10" s="30">
        <v>2.1527777777777781E-2</v>
      </c>
      <c r="B10" s="30">
        <v>1.6909722222222225E-2</v>
      </c>
      <c r="C10" s="23">
        <f>IF(Y$1="CE",(VLOOKUP(A10,'CTT-tables'!$B$3:$D$3903,3,FALSE)),(IF(Y$1="HC",(VLOOKUP(A10,'CTT-tables'!$C$3:$D$3903,2,FALSE)),(VLOOKUP(B10,'CTT-tables'!$A$3:$D$3903,4,FALSE)))))</f>
        <v>1.2962962962963001E-2</v>
      </c>
      <c r="D10" s="31">
        <v>2.4652777777777777E-2</v>
      </c>
      <c r="E10" s="29">
        <v>9</v>
      </c>
      <c r="F10" s="120" t="s">
        <v>31</v>
      </c>
      <c r="G10" s="119" t="s">
        <v>23</v>
      </c>
      <c r="H10" s="96">
        <f t="shared" si="0"/>
        <v>2.1874999999999999E-2</v>
      </c>
      <c r="I10" s="110" t="str">
        <f t="shared" si="9"/>
        <v/>
      </c>
      <c r="J10" s="27"/>
      <c r="K10" s="27"/>
      <c r="L10" s="27">
        <v>15</v>
      </c>
      <c r="M10" s="27"/>
      <c r="N10" s="26">
        <f t="shared" si="1"/>
        <v>8.9120370370369979E-3</v>
      </c>
      <c r="O10" s="27"/>
      <c r="P10" s="27"/>
      <c r="Q10" s="107" t="s">
        <v>80</v>
      </c>
      <c r="R10" s="28">
        <v>41836</v>
      </c>
      <c r="S10" s="24">
        <v>2.7777777777777779E-3</v>
      </c>
      <c r="T10" s="149">
        <f t="shared" si="2"/>
        <v>1</v>
      </c>
      <c r="U10" s="149">
        <f t="shared" si="3"/>
        <v>1</v>
      </c>
      <c r="V10" s="149">
        <f t="shared" si="4"/>
        <v>1</v>
      </c>
      <c r="W10" s="149">
        <f t="shared" si="5"/>
        <v>1</v>
      </c>
      <c r="X10" s="149">
        <f t="shared" si="6"/>
        <v>1</v>
      </c>
      <c r="Y10" s="77" t="str">
        <f t="shared" si="7"/>
        <v>Team Cambridge0.021875</v>
      </c>
      <c r="Z10" s="77" t="str">
        <f t="shared" si="8"/>
        <v>Team Cambridge0.008912037037037</v>
      </c>
    </row>
    <row r="11" spans="1:26" x14ac:dyDescent="0.2">
      <c r="A11" s="30"/>
      <c r="B11" s="30"/>
      <c r="C11" s="23"/>
      <c r="D11" s="31">
        <v>3.1851851851851853E-2</v>
      </c>
      <c r="E11" s="29">
        <v>10</v>
      </c>
      <c r="F11" s="53" t="s">
        <v>29</v>
      </c>
      <c r="G11" s="53" t="s">
        <v>196</v>
      </c>
      <c r="H11" s="96">
        <f t="shared" si="0"/>
        <v>2.2129629629629631E-2</v>
      </c>
      <c r="I11" s="110" t="str">
        <f t="shared" si="9"/>
        <v/>
      </c>
      <c r="J11" s="27"/>
      <c r="K11" s="27"/>
      <c r="L11" s="27"/>
      <c r="M11" s="27"/>
      <c r="N11" s="26">
        <f t="shared" si="1"/>
        <v>0</v>
      </c>
      <c r="O11" s="27"/>
      <c r="P11" s="27"/>
      <c r="Q11" s="107" t="s">
        <v>80</v>
      </c>
      <c r="R11" s="28">
        <v>41836</v>
      </c>
      <c r="S11" s="24">
        <v>9.7222222222222224E-3</v>
      </c>
      <c r="T11" s="149">
        <f t="shared" si="2"/>
        <v>1</v>
      </c>
      <c r="U11" s="149">
        <f t="shared" si="3"/>
        <v>1</v>
      </c>
      <c r="V11" s="149">
        <f t="shared" si="4"/>
        <v>1</v>
      </c>
      <c r="W11" s="149">
        <f t="shared" si="5"/>
        <v>1</v>
      </c>
      <c r="X11" s="149">
        <f t="shared" si="6"/>
        <v>1</v>
      </c>
      <c r="Y11" s="77" t="str">
        <f t="shared" si="7"/>
        <v>St Neots CC0.0221296296296296</v>
      </c>
      <c r="Z11" s="77" t="str">
        <f t="shared" si="8"/>
        <v>St Neots CC0</v>
      </c>
    </row>
    <row r="12" spans="1:26" x14ac:dyDescent="0.2">
      <c r="A12" s="30">
        <v>2.2731481481481481E-2</v>
      </c>
      <c r="B12" s="30">
        <v>1.7430555555555557E-2</v>
      </c>
      <c r="C12" s="23">
        <f>IF(Y$1="CE",(VLOOKUP(A12,'CTT-tables'!$B$3:$D$3903,3,FALSE)),(IF(Y$1="HC",(VLOOKUP(A12,'CTT-tables'!$C$3:$D$3903,2,FALSE)),(VLOOKUP(B12,'CTT-tables'!$A$3:$D$3903,4,FALSE)))))</f>
        <v>1.4097222222222301E-2</v>
      </c>
      <c r="D12" s="31">
        <v>2.4895833333333336E-2</v>
      </c>
      <c r="E12" s="29">
        <v>11</v>
      </c>
      <c r="F12" s="119" t="s">
        <v>45</v>
      </c>
      <c r="G12" s="119" t="s">
        <v>23</v>
      </c>
      <c r="H12" s="96">
        <f t="shared" si="0"/>
        <v>2.2812500000000003E-2</v>
      </c>
      <c r="I12" s="110" t="str">
        <f t="shared" si="9"/>
        <v/>
      </c>
      <c r="J12" s="27"/>
      <c r="K12" s="27"/>
      <c r="L12" s="27">
        <v>17</v>
      </c>
      <c r="M12" s="27"/>
      <c r="N12" s="26">
        <f t="shared" si="1"/>
        <v>8.7152777777777021E-3</v>
      </c>
      <c r="O12" s="27"/>
      <c r="P12" s="27"/>
      <c r="Q12" s="107" t="s">
        <v>80</v>
      </c>
      <c r="R12" s="28">
        <v>41836</v>
      </c>
      <c r="S12" s="24">
        <v>2.0833333333333333E-3</v>
      </c>
      <c r="T12" s="149">
        <f t="shared" si="2"/>
        <v>1</v>
      </c>
      <c r="U12" s="149">
        <f t="shared" si="3"/>
        <v>1</v>
      </c>
      <c r="V12" s="149">
        <f t="shared" si="4"/>
        <v>1</v>
      </c>
      <c r="W12" s="149">
        <f t="shared" si="5"/>
        <v>1</v>
      </c>
      <c r="X12" s="149">
        <f t="shared" si="6"/>
        <v>1</v>
      </c>
      <c r="Y12" s="77" t="str">
        <f t="shared" si="7"/>
        <v>Team Cambridge0.0228125</v>
      </c>
      <c r="Z12" s="77" t="str">
        <f t="shared" si="8"/>
        <v>Team Cambridge0.0087152777777777</v>
      </c>
    </row>
    <row r="13" spans="1:26" x14ac:dyDescent="0.2">
      <c r="A13" s="30">
        <v>2.3009259259259257E-2</v>
      </c>
      <c r="B13" s="30">
        <v>1.7557870370370373E-2</v>
      </c>
      <c r="C13" s="23">
        <f>IF(Y$1="CE",(VLOOKUP(A13,'CTT-tables'!$B$3:$D$3903,3,FALSE)),(IF(Y$1="HC",(VLOOKUP(A13,'CTT-tables'!$C$3:$D$3903,2,FALSE)),(VLOOKUP(B13,'CTT-tables'!$A$3:$D$3903,4,FALSE)))))</f>
        <v>1.43518518518519E-2</v>
      </c>
      <c r="D13" s="31">
        <v>2.4895833333333336E-2</v>
      </c>
      <c r="E13" s="29">
        <v>12</v>
      </c>
      <c r="F13" s="119" t="s">
        <v>292</v>
      </c>
      <c r="G13" s="119" t="s">
        <v>23</v>
      </c>
      <c r="H13" s="96">
        <f t="shared" si="0"/>
        <v>2.3506944444444448E-2</v>
      </c>
      <c r="I13" s="110" t="str">
        <f t="shared" si="9"/>
        <v/>
      </c>
      <c r="J13" s="27"/>
      <c r="K13" s="27"/>
      <c r="L13" s="27">
        <v>14</v>
      </c>
      <c r="M13" s="27"/>
      <c r="N13" s="26">
        <f t="shared" si="1"/>
        <v>9.155092592592548E-3</v>
      </c>
      <c r="O13" s="27"/>
      <c r="P13" s="27"/>
      <c r="Q13" s="107" t="s">
        <v>80</v>
      </c>
      <c r="R13" s="28">
        <v>41836</v>
      </c>
      <c r="S13" s="24">
        <v>1.3888888888888889E-3</v>
      </c>
      <c r="T13" s="149">
        <f t="shared" si="2"/>
        <v>1</v>
      </c>
      <c r="U13" s="149">
        <f t="shared" si="3"/>
        <v>1</v>
      </c>
      <c r="V13" s="149">
        <f t="shared" si="4"/>
        <v>1</v>
      </c>
      <c r="W13" s="149">
        <f t="shared" si="5"/>
        <v>1</v>
      </c>
      <c r="X13" s="149">
        <f t="shared" si="6"/>
        <v>1</v>
      </c>
      <c r="Y13" s="77" t="str">
        <f t="shared" si="7"/>
        <v>Team Cambridge0.0235069444444444</v>
      </c>
      <c r="Z13" s="77" t="str">
        <f t="shared" si="8"/>
        <v>Team Cambridge0.00915509259259255</v>
      </c>
    </row>
    <row r="14" spans="1:26" x14ac:dyDescent="0.2">
      <c r="A14" s="30"/>
      <c r="B14" s="30"/>
      <c r="C14" s="23"/>
      <c r="D14" s="31">
        <v>2.9861111111111113E-2</v>
      </c>
      <c r="E14" s="29">
        <v>13</v>
      </c>
      <c r="F14" s="53" t="s">
        <v>448</v>
      </c>
      <c r="G14" s="53" t="s">
        <v>449</v>
      </c>
      <c r="H14" s="96">
        <f t="shared" si="0"/>
        <v>2.361111111111111E-2</v>
      </c>
      <c r="I14" s="110" t="str">
        <f t="shared" si="9"/>
        <v/>
      </c>
      <c r="J14" s="27"/>
      <c r="K14" s="27"/>
      <c r="L14" s="27"/>
      <c r="M14" s="27"/>
      <c r="N14" s="26">
        <f t="shared" si="1"/>
        <v>0</v>
      </c>
      <c r="O14" s="27"/>
      <c r="P14" s="27"/>
      <c r="Q14" s="107" t="s">
        <v>80</v>
      </c>
      <c r="R14" s="28">
        <v>41836</v>
      </c>
      <c r="S14" s="24">
        <v>6.2500000000000003E-3</v>
      </c>
      <c r="T14" s="149">
        <f t="shared" si="2"/>
        <v>1</v>
      </c>
      <c r="U14" s="149">
        <f t="shared" si="3"/>
        <v>1</v>
      </c>
      <c r="V14" s="149">
        <f t="shared" si="4"/>
        <v>1</v>
      </c>
      <c r="W14" s="149">
        <f t="shared" si="5"/>
        <v>1</v>
      </c>
      <c r="X14" s="149">
        <f t="shared" si="6"/>
        <v>1</v>
      </c>
      <c r="Y14" s="77" t="str">
        <f t="shared" si="7"/>
        <v>Royston CC0.0236111111111111</v>
      </c>
      <c r="Z14" s="77" t="str">
        <f t="shared" si="8"/>
        <v>Royston CC0</v>
      </c>
    </row>
    <row r="15" spans="1:26" x14ac:dyDescent="0.2">
      <c r="A15" s="30">
        <v>2.6666666666666668E-2</v>
      </c>
      <c r="B15" s="30"/>
      <c r="C15" s="23">
        <f>IF(Y$1="CE",(VLOOKUP(A15,'CTT-tables'!$B$3:$D$3903,3,FALSE)),(IF(Y$1="HC",(VLOOKUP(A15,'CTT-tables'!$C$3:$D$3903,2,FALSE)),(VLOOKUP(B15,'CTT-tables'!$A$3:$D$3903,4,FALSE)))))</f>
        <v>1.7766203703703701E-2</v>
      </c>
      <c r="D15" s="31">
        <v>3.3194444444444443E-2</v>
      </c>
      <c r="E15" s="29">
        <v>14</v>
      </c>
      <c r="F15" s="119" t="s">
        <v>738</v>
      </c>
      <c r="G15" s="173" t="s">
        <v>23</v>
      </c>
      <c r="H15" s="96">
        <f t="shared" si="0"/>
        <v>2.4861111111111112E-2</v>
      </c>
      <c r="I15" s="110">
        <f t="shared" si="9"/>
        <v>1</v>
      </c>
      <c r="J15" s="27"/>
      <c r="K15" s="27"/>
      <c r="L15" s="27">
        <v>20</v>
      </c>
      <c r="M15" s="27"/>
      <c r="N15" s="26">
        <f t="shared" si="1"/>
        <v>7.0949074074074109E-3</v>
      </c>
      <c r="O15" s="27"/>
      <c r="P15" s="27"/>
      <c r="Q15" s="107" t="s">
        <v>80</v>
      </c>
      <c r="R15" s="28">
        <v>41836</v>
      </c>
      <c r="S15" s="24">
        <v>8.3333333333333332E-3</v>
      </c>
      <c r="T15" s="149">
        <f t="shared" si="2"/>
        <v>1</v>
      </c>
      <c r="U15" s="149">
        <f t="shared" si="3"/>
        <v>1</v>
      </c>
      <c r="V15" s="149">
        <f t="shared" si="4"/>
        <v>1</v>
      </c>
      <c r="W15" s="149">
        <f t="shared" si="5"/>
        <v>1</v>
      </c>
      <c r="X15" s="149">
        <f t="shared" si="6"/>
        <v>1</v>
      </c>
      <c r="Y15" s="77" t="str">
        <f t="shared" si="7"/>
        <v>Team Cambridge0.0248611111111111</v>
      </c>
      <c r="Z15" s="77" t="str">
        <f t="shared" si="8"/>
        <v>Team Cambridge0.00709490740740741</v>
      </c>
    </row>
    <row r="16" spans="1:26" x14ac:dyDescent="0.2">
      <c r="A16" s="30">
        <v>4.7916666666666663E-2</v>
      </c>
      <c r="B16" s="30">
        <v>1.5405092592592593E-2</v>
      </c>
      <c r="C16" s="23">
        <f>IF(Y$1="CE",(VLOOKUP(A16,'CTT-tables'!$B$3:$D$3903,3,FALSE)),(IF(Y$1="HC",(VLOOKUP(A16,'CTT-tables'!$C$3:$D$3903,2,FALSE)),(VLOOKUP(B16,'CTT-tables'!$A$3:$D$3903,4,FALSE)))))</f>
        <v>3.7592592592594003E-2</v>
      </c>
      <c r="D16" s="31">
        <v>0</v>
      </c>
      <c r="E16" s="29">
        <v>99</v>
      </c>
      <c r="F16" s="119" t="s">
        <v>220</v>
      </c>
      <c r="G16" s="119" t="s">
        <v>23</v>
      </c>
      <c r="H16" s="96">
        <f t="shared" si="0"/>
        <v>0</v>
      </c>
      <c r="I16" s="110" t="str">
        <f t="shared" si="9"/>
        <v/>
      </c>
      <c r="J16" s="27"/>
      <c r="K16" s="27"/>
      <c r="L16" s="27"/>
      <c r="M16" s="27"/>
      <c r="N16" s="26">
        <f t="shared" si="1"/>
        <v>-3.7592592592594003E-2</v>
      </c>
      <c r="O16" s="27"/>
      <c r="P16" s="27"/>
      <c r="Q16" s="107" t="s">
        <v>80</v>
      </c>
      <c r="R16" s="28">
        <v>41836</v>
      </c>
      <c r="S16" s="24">
        <v>4.8611111111111112E-3</v>
      </c>
      <c r="T16" s="149">
        <f t="shared" si="2"/>
        <v>1</v>
      </c>
      <c r="U16" s="149">
        <f t="shared" si="3"/>
        <v>1</v>
      </c>
      <c r="V16" s="149">
        <f t="shared" si="4"/>
        <v>1</v>
      </c>
      <c r="W16" s="149">
        <f t="shared" si="5"/>
        <v>1</v>
      </c>
      <c r="X16" s="149">
        <f t="shared" si="6"/>
        <v>1</v>
      </c>
      <c r="Y16" s="77" t="str">
        <f t="shared" si="7"/>
        <v>Team Cambridge0</v>
      </c>
      <c r="Z16" s="77" t="str">
        <f t="shared" si="8"/>
        <v>Team Cambridge-0.037592592592594</v>
      </c>
    </row>
    <row r="17" spans="1:26" x14ac:dyDescent="0.2">
      <c r="A17" s="101"/>
      <c r="B17" s="101"/>
      <c r="C17" s="23"/>
      <c r="F17" s="119"/>
      <c r="G17" s="119"/>
      <c r="H17" s="96">
        <f t="shared" ref="H17:H41" si="10">IF(D17=0,0,(D17-S17))</f>
        <v>0</v>
      </c>
      <c r="I17" s="110" t="str">
        <f t="shared" ref="I17:I41" si="11">IF((OR(D17=0,H17=0)),"",(IF(H17&lt;=B17,1,"")))</f>
        <v/>
      </c>
      <c r="J17" s="27"/>
      <c r="K17" s="27"/>
      <c r="L17" s="27"/>
      <c r="M17" s="27"/>
      <c r="N17" s="26">
        <f t="shared" ref="N17:N23" si="12">IF(C17=0,0,(H17-C17))</f>
        <v>0</v>
      </c>
      <c r="O17" s="27"/>
      <c r="P17" s="27"/>
      <c r="Q17" s="107"/>
      <c r="S17" s="24">
        <v>1.1111111111111108E-2</v>
      </c>
      <c r="T17" s="149">
        <f t="shared" ref="T17:T41" si="13">IF(D17=0,1,(COUNTIF(H:H,H17)))</f>
        <v>1</v>
      </c>
      <c r="U17" s="149">
        <f t="shared" ref="U17:U41" si="14">IF((AND(D17&gt;0,$Y$1="TR")),(COUNTIF(Y:Y,Y17)),1)</f>
        <v>1</v>
      </c>
      <c r="V17" s="149">
        <f t="shared" ref="V17:V41" si="15">IF((AND(D17&gt;0,C17&gt;0,$Y$1="TR")),(COUNTIF(Z:Z,Z17)),1)</f>
        <v>1</v>
      </c>
      <c r="W17" s="149">
        <f t="shared" ref="W17:W41" si="16">IF((AND(D17&gt;0,C17&gt;0,$Y$1="CE")),(COUNTIF(Z:Z,Z17)),1)</f>
        <v>1</v>
      </c>
      <c r="X17" s="149">
        <f t="shared" ref="X17:X41" si="17">IF((AND(D17&gt;0,C17&gt;0,(OR($Y$1="CE",$Y$1="TR")))),(COUNTIF(Z:Z,Z17)),1)</f>
        <v>1</v>
      </c>
      <c r="Y17" s="77" t="str">
        <f t="shared" ref="Y17:Y41" si="18">CONCATENATE(G17,H17)</f>
        <v>0</v>
      </c>
      <c r="Z17" s="77" t="str">
        <f t="shared" ref="Z17:Z40" si="19">CONCATENATE(G17,N17)</f>
        <v>0</v>
      </c>
    </row>
    <row r="18" spans="1:26" x14ac:dyDescent="0.2">
      <c r="G18" s="119"/>
      <c r="H18" s="96">
        <f t="shared" si="10"/>
        <v>0</v>
      </c>
      <c r="I18" s="110" t="str">
        <f t="shared" si="11"/>
        <v/>
      </c>
      <c r="J18" s="27"/>
      <c r="K18" s="27"/>
      <c r="L18" s="27"/>
      <c r="M18" s="27"/>
      <c r="N18" s="26">
        <f t="shared" si="12"/>
        <v>0</v>
      </c>
      <c r="O18" s="27"/>
      <c r="P18" s="27"/>
      <c r="Q18" s="107"/>
      <c r="S18" s="24">
        <v>1.18055555555555E-2</v>
      </c>
      <c r="T18" s="149">
        <f t="shared" si="13"/>
        <v>1</v>
      </c>
      <c r="U18" s="149">
        <f t="shared" si="14"/>
        <v>1</v>
      </c>
      <c r="V18" s="149">
        <f t="shared" si="15"/>
        <v>1</v>
      </c>
      <c r="W18" s="149">
        <f t="shared" si="16"/>
        <v>1</v>
      </c>
      <c r="X18" s="149">
        <f t="shared" si="17"/>
        <v>1</v>
      </c>
      <c r="Y18" s="77" t="str">
        <f t="shared" si="18"/>
        <v>0</v>
      </c>
      <c r="Z18" s="77" t="str">
        <f t="shared" si="19"/>
        <v>0</v>
      </c>
    </row>
    <row r="19" spans="1:26" x14ac:dyDescent="0.2">
      <c r="A19" s="30"/>
      <c r="B19" s="30"/>
      <c r="C19" s="23"/>
      <c r="H19" s="96">
        <f t="shared" si="10"/>
        <v>0</v>
      </c>
      <c r="I19" s="110" t="str">
        <f t="shared" si="11"/>
        <v/>
      </c>
      <c r="J19" s="27"/>
      <c r="K19" s="27"/>
      <c r="L19" s="27"/>
      <c r="M19" s="27"/>
      <c r="N19" s="26">
        <f t="shared" si="12"/>
        <v>0</v>
      </c>
      <c r="O19" s="27"/>
      <c r="P19" s="27"/>
      <c r="Q19" s="107"/>
      <c r="S19" s="24">
        <v>1.2500000000000001E-2</v>
      </c>
      <c r="T19" s="149">
        <f t="shared" si="13"/>
        <v>1</v>
      </c>
      <c r="U19" s="149">
        <f t="shared" si="14"/>
        <v>1</v>
      </c>
      <c r="V19" s="149">
        <f t="shared" si="15"/>
        <v>1</v>
      </c>
      <c r="W19" s="149">
        <f t="shared" si="16"/>
        <v>1</v>
      </c>
      <c r="X19" s="149">
        <f t="shared" si="17"/>
        <v>1</v>
      </c>
      <c r="Y19" s="77" t="str">
        <f t="shared" si="18"/>
        <v>0</v>
      </c>
      <c r="Z19" s="77" t="str">
        <f t="shared" si="19"/>
        <v>0</v>
      </c>
    </row>
    <row r="20" spans="1:26" x14ac:dyDescent="0.2">
      <c r="H20" s="96">
        <f t="shared" si="10"/>
        <v>0</v>
      </c>
      <c r="I20" s="110" t="str">
        <f t="shared" si="11"/>
        <v/>
      </c>
      <c r="J20" s="27"/>
      <c r="K20" s="27"/>
      <c r="L20" s="27"/>
      <c r="M20" s="27"/>
      <c r="N20" s="26">
        <f t="shared" si="12"/>
        <v>0</v>
      </c>
      <c r="O20" s="27"/>
      <c r="P20" s="27"/>
      <c r="Q20" s="107"/>
      <c r="S20" s="24">
        <v>1.3194444444444399E-2</v>
      </c>
      <c r="T20" s="149">
        <f t="shared" si="13"/>
        <v>1</v>
      </c>
      <c r="U20" s="149">
        <f t="shared" si="14"/>
        <v>1</v>
      </c>
      <c r="V20" s="149">
        <f t="shared" si="15"/>
        <v>1</v>
      </c>
      <c r="W20" s="149">
        <f t="shared" si="16"/>
        <v>1</v>
      </c>
      <c r="X20" s="149">
        <f t="shared" si="17"/>
        <v>1</v>
      </c>
      <c r="Y20" s="77" t="str">
        <f t="shared" si="18"/>
        <v>0</v>
      </c>
      <c r="Z20" s="77" t="str">
        <f t="shared" si="19"/>
        <v>0</v>
      </c>
    </row>
    <row r="21" spans="1:26" x14ac:dyDescent="0.2">
      <c r="H21" s="96">
        <f t="shared" si="10"/>
        <v>0</v>
      </c>
      <c r="I21" s="110" t="str">
        <f t="shared" si="11"/>
        <v/>
      </c>
      <c r="J21" s="27"/>
      <c r="K21" s="27"/>
      <c r="L21" s="27"/>
      <c r="M21" s="27"/>
      <c r="N21" s="26">
        <f t="shared" si="12"/>
        <v>0</v>
      </c>
      <c r="O21" s="27"/>
      <c r="S21" s="24">
        <v>1.38888888888888E-2</v>
      </c>
      <c r="T21" s="149">
        <f t="shared" si="13"/>
        <v>1</v>
      </c>
      <c r="U21" s="149">
        <f t="shared" si="14"/>
        <v>1</v>
      </c>
      <c r="V21" s="149">
        <f t="shared" si="15"/>
        <v>1</v>
      </c>
      <c r="W21" s="149">
        <f t="shared" si="16"/>
        <v>1</v>
      </c>
      <c r="X21" s="149">
        <f t="shared" si="17"/>
        <v>1</v>
      </c>
      <c r="Y21" s="77" t="str">
        <f t="shared" si="18"/>
        <v>0</v>
      </c>
      <c r="Z21" s="77" t="str">
        <f t="shared" si="19"/>
        <v>0</v>
      </c>
    </row>
    <row r="22" spans="1:26" x14ac:dyDescent="0.2">
      <c r="H22" s="96">
        <f t="shared" si="10"/>
        <v>0</v>
      </c>
      <c r="I22" s="110" t="str">
        <f t="shared" si="11"/>
        <v/>
      </c>
      <c r="J22" s="27"/>
      <c r="K22" s="27"/>
      <c r="L22" s="27"/>
      <c r="M22" s="27"/>
      <c r="N22" s="26">
        <f t="shared" si="12"/>
        <v>0</v>
      </c>
      <c r="O22" s="27"/>
      <c r="S22" s="24">
        <v>1.4583333333333301E-2</v>
      </c>
      <c r="T22" s="149">
        <f t="shared" si="13"/>
        <v>1</v>
      </c>
      <c r="U22" s="149">
        <f t="shared" si="14"/>
        <v>1</v>
      </c>
      <c r="V22" s="149">
        <f t="shared" si="15"/>
        <v>1</v>
      </c>
      <c r="W22" s="149">
        <f t="shared" si="16"/>
        <v>1</v>
      </c>
      <c r="X22" s="149">
        <f t="shared" si="17"/>
        <v>1</v>
      </c>
      <c r="Y22" s="77" t="str">
        <f t="shared" si="18"/>
        <v>0</v>
      </c>
      <c r="Z22" s="77" t="str">
        <f t="shared" si="19"/>
        <v>0</v>
      </c>
    </row>
    <row r="23" spans="1:26" x14ac:dyDescent="0.2">
      <c r="D23" s="30"/>
      <c r="H23" s="96">
        <f t="shared" si="10"/>
        <v>0</v>
      </c>
      <c r="I23" s="110" t="str">
        <f t="shared" si="11"/>
        <v/>
      </c>
      <c r="J23" s="27"/>
      <c r="K23" s="27"/>
      <c r="L23" s="27"/>
      <c r="M23" s="27"/>
      <c r="N23" s="26">
        <f t="shared" si="12"/>
        <v>0</v>
      </c>
      <c r="O23" s="27"/>
      <c r="S23" s="24">
        <v>1.5277777777777699E-2</v>
      </c>
      <c r="T23" s="149">
        <f t="shared" si="13"/>
        <v>1</v>
      </c>
      <c r="U23" s="149">
        <f t="shared" si="14"/>
        <v>1</v>
      </c>
      <c r="V23" s="149">
        <f t="shared" si="15"/>
        <v>1</v>
      </c>
      <c r="W23" s="149">
        <f t="shared" si="16"/>
        <v>1</v>
      </c>
      <c r="X23" s="149">
        <f t="shared" si="17"/>
        <v>1</v>
      </c>
      <c r="Y23" s="77" t="str">
        <f t="shared" si="18"/>
        <v>0</v>
      </c>
      <c r="Z23" s="77" t="str">
        <f t="shared" si="19"/>
        <v>0</v>
      </c>
    </row>
    <row r="24" spans="1:26" x14ac:dyDescent="0.2">
      <c r="A24" s="101"/>
      <c r="B24" s="101"/>
      <c r="C24" s="30"/>
      <c r="D24" s="99"/>
      <c r="F24" s="108"/>
      <c r="H24" s="96">
        <f t="shared" si="10"/>
        <v>0</v>
      </c>
      <c r="I24" s="110" t="str">
        <f t="shared" si="11"/>
        <v/>
      </c>
      <c r="J24" s="27"/>
      <c r="K24" s="27"/>
      <c r="L24" s="27"/>
      <c r="M24" s="27"/>
      <c r="N24" s="26">
        <f t="shared" ref="N24:N41" si="20">IF(C24=0,0,(H24-C24))</f>
        <v>0</v>
      </c>
      <c r="O24" s="27"/>
      <c r="S24" s="24">
        <v>1.59722222222222E-2</v>
      </c>
      <c r="T24" s="149">
        <f t="shared" si="13"/>
        <v>1</v>
      </c>
      <c r="U24" s="149">
        <f t="shared" si="14"/>
        <v>1</v>
      </c>
      <c r="V24" s="149">
        <f t="shared" si="15"/>
        <v>1</v>
      </c>
      <c r="W24" s="149">
        <f t="shared" si="16"/>
        <v>1</v>
      </c>
      <c r="X24" s="149">
        <f t="shared" si="17"/>
        <v>1</v>
      </c>
      <c r="Y24" s="77" t="str">
        <f t="shared" si="18"/>
        <v>0</v>
      </c>
      <c r="Z24" s="77" t="str">
        <f t="shared" si="19"/>
        <v>0</v>
      </c>
    </row>
    <row r="25" spans="1:26" x14ac:dyDescent="0.2">
      <c r="F25" s="108"/>
      <c r="G25" s="108"/>
      <c r="H25" s="96">
        <f t="shared" si="10"/>
        <v>0</v>
      </c>
      <c r="I25" s="110" t="str">
        <f t="shared" si="11"/>
        <v/>
      </c>
      <c r="J25" s="27"/>
      <c r="K25" s="27"/>
      <c r="L25" s="27"/>
      <c r="M25" s="27"/>
      <c r="N25" s="26">
        <f t="shared" si="20"/>
        <v>0</v>
      </c>
      <c r="O25" s="27"/>
      <c r="S25" s="24">
        <v>1.6666666666666601E-2</v>
      </c>
      <c r="T25" s="149">
        <f t="shared" si="13"/>
        <v>1</v>
      </c>
      <c r="U25" s="149">
        <f t="shared" si="14"/>
        <v>1</v>
      </c>
      <c r="V25" s="149">
        <f t="shared" si="15"/>
        <v>1</v>
      </c>
      <c r="W25" s="149">
        <f t="shared" si="16"/>
        <v>1</v>
      </c>
      <c r="X25" s="149">
        <f t="shared" si="17"/>
        <v>1</v>
      </c>
      <c r="Y25" s="77" t="str">
        <f t="shared" si="18"/>
        <v>0</v>
      </c>
      <c r="Z25" s="77" t="str">
        <f t="shared" si="19"/>
        <v>0</v>
      </c>
    </row>
    <row r="26" spans="1:26" x14ac:dyDescent="0.2">
      <c r="A26" s="30"/>
      <c r="B26" s="30"/>
      <c r="C26" s="30"/>
      <c r="H26" s="96">
        <f t="shared" si="10"/>
        <v>0</v>
      </c>
      <c r="I26" s="110" t="str">
        <f t="shared" si="11"/>
        <v/>
      </c>
      <c r="J26" s="27"/>
      <c r="K26" s="27"/>
      <c r="L26" s="27"/>
      <c r="M26" s="27"/>
      <c r="N26" s="26">
        <f t="shared" si="20"/>
        <v>0</v>
      </c>
      <c r="O26" s="27"/>
      <c r="S26" s="24">
        <v>1.7361111111111101E-2</v>
      </c>
      <c r="T26" s="149">
        <f t="shared" si="13"/>
        <v>1</v>
      </c>
      <c r="U26" s="149">
        <f t="shared" si="14"/>
        <v>1</v>
      </c>
      <c r="V26" s="149">
        <f t="shared" si="15"/>
        <v>1</v>
      </c>
      <c r="W26" s="149">
        <f t="shared" si="16"/>
        <v>1</v>
      </c>
      <c r="X26" s="149">
        <f t="shared" si="17"/>
        <v>1</v>
      </c>
      <c r="Y26" s="77" t="str">
        <f t="shared" si="18"/>
        <v>0</v>
      </c>
      <c r="Z26" s="77" t="str">
        <f t="shared" si="19"/>
        <v>0</v>
      </c>
    </row>
    <row r="27" spans="1:26" x14ac:dyDescent="0.2">
      <c r="A27" s="30"/>
      <c r="B27" s="30"/>
      <c r="C27" s="30"/>
      <c r="G27" s="148"/>
      <c r="H27" s="96">
        <f t="shared" si="10"/>
        <v>0</v>
      </c>
      <c r="I27" s="110" t="str">
        <f t="shared" si="11"/>
        <v/>
      </c>
      <c r="J27" s="27"/>
      <c r="K27" s="27"/>
      <c r="L27" s="27"/>
      <c r="M27" s="27"/>
      <c r="N27" s="26">
        <f t="shared" si="20"/>
        <v>0</v>
      </c>
      <c r="O27" s="27"/>
      <c r="S27" s="24">
        <v>1.8055555555555498E-2</v>
      </c>
      <c r="T27" s="149">
        <f t="shared" si="13"/>
        <v>1</v>
      </c>
      <c r="U27" s="149">
        <f t="shared" si="14"/>
        <v>1</v>
      </c>
      <c r="V27" s="149">
        <f t="shared" si="15"/>
        <v>1</v>
      </c>
      <c r="W27" s="149">
        <f t="shared" si="16"/>
        <v>1</v>
      </c>
      <c r="X27" s="149">
        <f t="shared" si="17"/>
        <v>1</v>
      </c>
      <c r="Y27" s="77" t="str">
        <f t="shared" si="18"/>
        <v>0</v>
      </c>
      <c r="Z27" s="77" t="str">
        <f t="shared" si="19"/>
        <v>0</v>
      </c>
    </row>
    <row r="28" spans="1:26" x14ac:dyDescent="0.2">
      <c r="H28" s="96">
        <f t="shared" si="10"/>
        <v>0</v>
      </c>
      <c r="I28" s="110" t="str">
        <f t="shared" si="11"/>
        <v/>
      </c>
      <c r="J28" s="27"/>
      <c r="K28" s="27"/>
      <c r="L28" s="27"/>
      <c r="M28" s="27"/>
      <c r="N28" s="26">
        <f t="shared" si="20"/>
        <v>0</v>
      </c>
      <c r="O28" s="27"/>
      <c r="S28" s="24">
        <v>1.8749999999999999E-2</v>
      </c>
      <c r="T28" s="149">
        <f t="shared" si="13"/>
        <v>1</v>
      </c>
      <c r="U28" s="149">
        <f t="shared" si="14"/>
        <v>1</v>
      </c>
      <c r="V28" s="149">
        <f t="shared" si="15"/>
        <v>1</v>
      </c>
      <c r="W28" s="149">
        <f t="shared" si="16"/>
        <v>1</v>
      </c>
      <c r="X28" s="149">
        <f t="shared" si="17"/>
        <v>1</v>
      </c>
      <c r="Y28" s="77" t="str">
        <f t="shared" si="18"/>
        <v>0</v>
      </c>
      <c r="Z28" s="77" t="str">
        <f t="shared" si="19"/>
        <v>0</v>
      </c>
    </row>
    <row r="29" spans="1:26" x14ac:dyDescent="0.2">
      <c r="A29" s="30"/>
      <c r="B29" s="30"/>
      <c r="C29" s="30"/>
      <c r="F29" s="147"/>
      <c r="H29" s="96">
        <f t="shared" si="10"/>
        <v>0</v>
      </c>
      <c r="I29" s="110" t="str">
        <f t="shared" si="11"/>
        <v/>
      </c>
      <c r="J29" s="27"/>
      <c r="K29" s="27"/>
      <c r="L29" s="27"/>
      <c r="M29" s="27"/>
      <c r="N29" s="26">
        <f t="shared" si="20"/>
        <v>0</v>
      </c>
      <c r="O29" s="27"/>
      <c r="S29" s="24">
        <v>1.94444444444444E-2</v>
      </c>
      <c r="T29" s="149">
        <f t="shared" si="13"/>
        <v>1</v>
      </c>
      <c r="U29" s="149">
        <f t="shared" si="14"/>
        <v>1</v>
      </c>
      <c r="V29" s="149">
        <f t="shared" si="15"/>
        <v>1</v>
      </c>
      <c r="W29" s="149">
        <f t="shared" si="16"/>
        <v>1</v>
      </c>
      <c r="X29" s="149">
        <f t="shared" si="17"/>
        <v>1</v>
      </c>
      <c r="Y29" s="77" t="str">
        <f t="shared" si="18"/>
        <v>0</v>
      </c>
      <c r="Z29" s="77" t="str">
        <f t="shared" si="19"/>
        <v>0</v>
      </c>
    </row>
    <row r="30" spans="1:26" x14ac:dyDescent="0.2">
      <c r="A30" s="30"/>
      <c r="B30" s="30"/>
      <c r="C30" s="30"/>
      <c r="F30" s="108"/>
      <c r="G30" s="108"/>
      <c r="H30" s="96">
        <f t="shared" si="10"/>
        <v>0</v>
      </c>
      <c r="I30" s="110" t="str">
        <f t="shared" si="11"/>
        <v/>
      </c>
      <c r="J30" s="27"/>
      <c r="K30" s="27"/>
      <c r="L30" s="27"/>
      <c r="M30" s="27"/>
      <c r="N30" s="26">
        <f t="shared" si="20"/>
        <v>0</v>
      </c>
      <c r="O30" s="27"/>
      <c r="S30" s="24">
        <v>2.01388888888888E-2</v>
      </c>
      <c r="T30" s="149">
        <f t="shared" si="13"/>
        <v>1</v>
      </c>
      <c r="U30" s="149">
        <f t="shared" si="14"/>
        <v>1</v>
      </c>
      <c r="V30" s="149">
        <f t="shared" si="15"/>
        <v>1</v>
      </c>
      <c r="W30" s="149">
        <f t="shared" si="16"/>
        <v>1</v>
      </c>
      <c r="X30" s="149">
        <f t="shared" si="17"/>
        <v>1</v>
      </c>
      <c r="Y30" s="77" t="str">
        <f t="shared" si="18"/>
        <v>0</v>
      </c>
      <c r="Z30" s="77" t="str">
        <f t="shared" si="19"/>
        <v>0</v>
      </c>
    </row>
    <row r="31" spans="1:26" x14ac:dyDescent="0.2">
      <c r="A31" s="30"/>
      <c r="B31" s="30"/>
      <c r="C31" s="30"/>
      <c r="F31" s="108"/>
      <c r="G31" s="108"/>
      <c r="H31" s="96">
        <f t="shared" si="10"/>
        <v>0</v>
      </c>
      <c r="I31" s="110" t="str">
        <f t="shared" si="11"/>
        <v/>
      </c>
      <c r="J31" s="27"/>
      <c r="K31" s="27"/>
      <c r="L31" s="27"/>
      <c r="M31" s="27"/>
      <c r="N31" s="26">
        <f t="shared" si="20"/>
        <v>0</v>
      </c>
      <c r="O31" s="27"/>
      <c r="S31" s="24">
        <v>2.0833333333333301E-2</v>
      </c>
      <c r="T31" s="149">
        <f t="shared" si="13"/>
        <v>1</v>
      </c>
      <c r="U31" s="149">
        <f t="shared" si="14"/>
        <v>1</v>
      </c>
      <c r="V31" s="149">
        <f t="shared" si="15"/>
        <v>1</v>
      </c>
      <c r="W31" s="149">
        <f t="shared" si="16"/>
        <v>1</v>
      </c>
      <c r="X31" s="149">
        <f t="shared" si="17"/>
        <v>1</v>
      </c>
      <c r="Y31" s="77" t="str">
        <f t="shared" si="18"/>
        <v>0</v>
      </c>
      <c r="Z31" s="77" t="str">
        <f t="shared" si="19"/>
        <v>0</v>
      </c>
    </row>
    <row r="32" spans="1:26" x14ac:dyDescent="0.2">
      <c r="A32" s="30"/>
      <c r="B32" s="30"/>
      <c r="C32" s="30"/>
      <c r="H32" s="96">
        <f t="shared" si="10"/>
        <v>0</v>
      </c>
      <c r="I32" s="110" t="str">
        <f t="shared" si="11"/>
        <v/>
      </c>
      <c r="J32" s="27"/>
      <c r="K32" s="27"/>
      <c r="L32" s="27"/>
      <c r="M32" s="27"/>
      <c r="N32" s="26">
        <f t="shared" si="20"/>
        <v>0</v>
      </c>
      <c r="O32" s="27"/>
      <c r="S32" s="24">
        <v>2.1527777777777701E-2</v>
      </c>
      <c r="T32" s="149">
        <f t="shared" si="13"/>
        <v>1</v>
      </c>
      <c r="U32" s="149">
        <f t="shared" si="14"/>
        <v>1</v>
      </c>
      <c r="V32" s="149">
        <f t="shared" si="15"/>
        <v>1</v>
      </c>
      <c r="W32" s="149">
        <f t="shared" si="16"/>
        <v>1</v>
      </c>
      <c r="X32" s="149">
        <f t="shared" si="17"/>
        <v>1</v>
      </c>
      <c r="Y32" s="77" t="str">
        <f t="shared" si="18"/>
        <v>0</v>
      </c>
      <c r="Z32" s="77" t="str">
        <f t="shared" si="19"/>
        <v>0</v>
      </c>
    </row>
    <row r="33" spans="1:26" x14ac:dyDescent="0.2">
      <c r="A33" s="30"/>
      <c r="B33" s="30"/>
      <c r="C33" s="23"/>
      <c r="F33" s="119"/>
      <c r="G33" s="119"/>
      <c r="H33" s="96">
        <f t="shared" si="10"/>
        <v>0</v>
      </c>
      <c r="I33" s="110" t="str">
        <f t="shared" si="11"/>
        <v/>
      </c>
      <c r="J33" s="27"/>
      <c r="K33" s="27"/>
      <c r="L33" s="27"/>
      <c r="M33" s="27"/>
      <c r="N33" s="26">
        <f t="shared" si="20"/>
        <v>0</v>
      </c>
      <c r="O33" s="27"/>
      <c r="S33" s="24">
        <v>2.2222222222222199E-2</v>
      </c>
      <c r="T33" s="149">
        <f t="shared" si="13"/>
        <v>1</v>
      </c>
      <c r="U33" s="149">
        <f t="shared" si="14"/>
        <v>1</v>
      </c>
      <c r="V33" s="149">
        <f t="shared" si="15"/>
        <v>1</v>
      </c>
      <c r="W33" s="149">
        <f t="shared" si="16"/>
        <v>1</v>
      </c>
      <c r="X33" s="149">
        <f t="shared" si="17"/>
        <v>1</v>
      </c>
      <c r="Y33" s="77" t="str">
        <f t="shared" si="18"/>
        <v>0</v>
      </c>
      <c r="Z33" s="77" t="str">
        <f t="shared" si="19"/>
        <v>0</v>
      </c>
    </row>
    <row r="34" spans="1:26" x14ac:dyDescent="0.2">
      <c r="A34" s="30"/>
      <c r="B34" s="30"/>
      <c r="C34" s="30"/>
      <c r="F34" s="108"/>
      <c r="G34" s="108"/>
      <c r="H34" s="96">
        <f t="shared" si="10"/>
        <v>0</v>
      </c>
      <c r="I34" s="110" t="str">
        <f t="shared" si="11"/>
        <v/>
      </c>
      <c r="J34" s="27"/>
      <c r="K34" s="27"/>
      <c r="L34" s="27"/>
      <c r="M34" s="27"/>
      <c r="N34" s="26">
        <f t="shared" si="20"/>
        <v>0</v>
      </c>
      <c r="O34" s="27"/>
      <c r="S34" s="24">
        <v>2.2916666666666599E-2</v>
      </c>
      <c r="T34" s="149">
        <f t="shared" si="13"/>
        <v>1</v>
      </c>
      <c r="U34" s="149">
        <f t="shared" si="14"/>
        <v>1</v>
      </c>
      <c r="V34" s="149">
        <f t="shared" si="15"/>
        <v>1</v>
      </c>
      <c r="W34" s="149">
        <f t="shared" si="16"/>
        <v>1</v>
      </c>
      <c r="X34" s="149">
        <f t="shared" si="17"/>
        <v>1</v>
      </c>
      <c r="Y34" s="77" t="str">
        <f t="shared" si="18"/>
        <v>0</v>
      </c>
      <c r="Z34" s="77" t="str">
        <f t="shared" si="19"/>
        <v>0</v>
      </c>
    </row>
    <row r="35" spans="1:26" x14ac:dyDescent="0.2">
      <c r="A35" s="30"/>
      <c r="B35" s="30"/>
      <c r="C35" s="30"/>
      <c r="H35" s="96">
        <f t="shared" si="10"/>
        <v>0</v>
      </c>
      <c r="I35" s="110" t="str">
        <f t="shared" si="11"/>
        <v/>
      </c>
      <c r="J35" s="27"/>
      <c r="K35" s="27"/>
      <c r="L35" s="27"/>
      <c r="M35" s="27"/>
      <c r="N35" s="26">
        <f t="shared" si="20"/>
        <v>0</v>
      </c>
      <c r="O35" s="27"/>
      <c r="S35" s="24">
        <v>2.36111111111111E-2</v>
      </c>
      <c r="T35" s="149">
        <f t="shared" si="13"/>
        <v>1</v>
      </c>
      <c r="U35" s="149">
        <f t="shared" si="14"/>
        <v>1</v>
      </c>
      <c r="V35" s="149">
        <f t="shared" si="15"/>
        <v>1</v>
      </c>
      <c r="W35" s="149">
        <f t="shared" si="16"/>
        <v>1</v>
      </c>
      <c r="X35" s="149">
        <f t="shared" si="17"/>
        <v>1</v>
      </c>
      <c r="Y35" s="77" t="str">
        <f t="shared" si="18"/>
        <v>0</v>
      </c>
      <c r="Z35" s="77" t="str">
        <f t="shared" si="19"/>
        <v>0</v>
      </c>
    </row>
    <row r="36" spans="1:26" x14ac:dyDescent="0.2">
      <c r="H36" s="96">
        <f t="shared" si="10"/>
        <v>0</v>
      </c>
      <c r="I36" s="110" t="str">
        <f t="shared" si="11"/>
        <v/>
      </c>
      <c r="J36" s="27"/>
      <c r="K36" s="27"/>
      <c r="L36" s="27"/>
      <c r="M36" s="27"/>
      <c r="N36" s="26">
        <f t="shared" si="20"/>
        <v>0</v>
      </c>
      <c r="O36" s="27"/>
      <c r="S36" s="24">
        <v>2.43055555555555E-2</v>
      </c>
      <c r="T36" s="149">
        <f t="shared" si="13"/>
        <v>1</v>
      </c>
      <c r="U36" s="149">
        <f t="shared" si="14"/>
        <v>1</v>
      </c>
      <c r="V36" s="149">
        <f t="shared" si="15"/>
        <v>1</v>
      </c>
      <c r="W36" s="149">
        <f t="shared" si="16"/>
        <v>1</v>
      </c>
      <c r="X36" s="149">
        <f t="shared" si="17"/>
        <v>1</v>
      </c>
      <c r="Y36" s="77" t="str">
        <f t="shared" si="18"/>
        <v>0</v>
      </c>
      <c r="Z36" s="77" t="str">
        <f t="shared" si="19"/>
        <v>0</v>
      </c>
    </row>
    <row r="37" spans="1:26" x14ac:dyDescent="0.2">
      <c r="G37" s="148"/>
      <c r="H37" s="96">
        <f t="shared" si="10"/>
        <v>0</v>
      </c>
      <c r="I37" s="110" t="str">
        <f t="shared" si="11"/>
        <v/>
      </c>
      <c r="J37" s="27"/>
      <c r="K37" s="27"/>
      <c r="L37" s="27"/>
      <c r="M37" s="27"/>
      <c r="N37" s="26">
        <f t="shared" si="20"/>
        <v>0</v>
      </c>
      <c r="O37" s="27"/>
      <c r="S37" s="24">
        <v>2.5000000000000001E-2</v>
      </c>
      <c r="T37" s="149">
        <f t="shared" si="13"/>
        <v>1</v>
      </c>
      <c r="U37" s="149">
        <f t="shared" si="14"/>
        <v>1</v>
      </c>
      <c r="V37" s="149">
        <f t="shared" si="15"/>
        <v>1</v>
      </c>
      <c r="W37" s="149">
        <f t="shared" si="16"/>
        <v>1</v>
      </c>
      <c r="X37" s="149">
        <f t="shared" si="17"/>
        <v>1</v>
      </c>
      <c r="Y37" s="77" t="str">
        <f t="shared" si="18"/>
        <v>0</v>
      </c>
      <c r="Z37" s="77" t="str">
        <f t="shared" si="19"/>
        <v>0</v>
      </c>
    </row>
    <row r="38" spans="1:26" x14ac:dyDescent="0.2">
      <c r="H38" s="96">
        <f t="shared" si="10"/>
        <v>0</v>
      </c>
      <c r="I38" s="110" t="str">
        <f t="shared" si="11"/>
        <v/>
      </c>
      <c r="J38" s="27"/>
      <c r="K38" s="27"/>
      <c r="L38" s="27"/>
      <c r="M38" s="27"/>
      <c r="N38" s="26">
        <f t="shared" si="20"/>
        <v>0</v>
      </c>
      <c r="O38" s="27"/>
      <c r="S38" s="24">
        <v>2.5694444444444402E-2</v>
      </c>
      <c r="T38" s="149">
        <f t="shared" si="13"/>
        <v>1</v>
      </c>
      <c r="U38" s="149">
        <f t="shared" si="14"/>
        <v>1</v>
      </c>
      <c r="V38" s="149">
        <f t="shared" si="15"/>
        <v>1</v>
      </c>
      <c r="W38" s="149">
        <f t="shared" si="16"/>
        <v>1</v>
      </c>
      <c r="X38" s="149">
        <f t="shared" si="17"/>
        <v>1</v>
      </c>
      <c r="Y38" s="77" t="str">
        <f t="shared" si="18"/>
        <v>0</v>
      </c>
      <c r="Z38" s="77" t="str">
        <f t="shared" si="19"/>
        <v>0</v>
      </c>
    </row>
    <row r="39" spans="1:26" x14ac:dyDescent="0.2">
      <c r="G39" s="150"/>
      <c r="H39" s="96">
        <f t="shared" si="10"/>
        <v>0</v>
      </c>
      <c r="I39" s="110" t="str">
        <f t="shared" si="11"/>
        <v/>
      </c>
      <c r="J39" s="27"/>
      <c r="K39" s="27"/>
      <c r="L39" s="27"/>
      <c r="M39" s="27"/>
      <c r="N39" s="26">
        <f t="shared" si="20"/>
        <v>0</v>
      </c>
      <c r="O39" s="27"/>
      <c r="S39" s="24">
        <v>2.6388888888888799E-2</v>
      </c>
      <c r="T39" s="149">
        <f t="shared" si="13"/>
        <v>1</v>
      </c>
      <c r="U39" s="149">
        <f t="shared" si="14"/>
        <v>1</v>
      </c>
      <c r="V39" s="149">
        <f t="shared" si="15"/>
        <v>1</v>
      </c>
      <c r="W39" s="149">
        <f t="shared" si="16"/>
        <v>1</v>
      </c>
      <c r="X39" s="149">
        <f t="shared" si="17"/>
        <v>1</v>
      </c>
      <c r="Y39" s="77" t="str">
        <f t="shared" si="18"/>
        <v>0</v>
      </c>
      <c r="Z39" s="77" t="str">
        <f t="shared" si="19"/>
        <v>0</v>
      </c>
    </row>
    <row r="40" spans="1:26" x14ac:dyDescent="0.2">
      <c r="H40" s="96">
        <f t="shared" si="10"/>
        <v>0</v>
      </c>
      <c r="I40" s="110" t="str">
        <f t="shared" si="11"/>
        <v/>
      </c>
      <c r="J40" s="27"/>
      <c r="K40" s="27"/>
      <c r="L40" s="27"/>
      <c r="M40" s="27"/>
      <c r="N40" s="26">
        <f t="shared" si="20"/>
        <v>0</v>
      </c>
      <c r="O40" s="27"/>
      <c r="S40" s="24">
        <v>2.70833333333333E-2</v>
      </c>
      <c r="T40" s="149">
        <f t="shared" si="13"/>
        <v>1</v>
      </c>
      <c r="U40" s="149">
        <f t="shared" si="14"/>
        <v>1</v>
      </c>
      <c r="V40" s="149">
        <f t="shared" si="15"/>
        <v>1</v>
      </c>
      <c r="W40" s="149">
        <f t="shared" si="16"/>
        <v>1</v>
      </c>
      <c r="X40" s="149">
        <f t="shared" si="17"/>
        <v>1</v>
      </c>
      <c r="Y40" s="77" t="str">
        <f t="shared" si="18"/>
        <v>0</v>
      </c>
      <c r="Z40" s="77" t="str">
        <f t="shared" si="19"/>
        <v>0</v>
      </c>
    </row>
    <row r="41" spans="1:26" x14ac:dyDescent="0.2">
      <c r="A41" s="30"/>
      <c r="B41" s="30"/>
      <c r="C41" s="23"/>
      <c r="F41" s="120"/>
      <c r="G41" s="119"/>
      <c r="H41" s="96">
        <f t="shared" si="10"/>
        <v>0</v>
      </c>
      <c r="I41" s="110" t="str">
        <f t="shared" si="11"/>
        <v/>
      </c>
      <c r="J41" s="74"/>
      <c r="K41" s="74"/>
      <c r="L41" s="74"/>
      <c r="M41" s="74"/>
      <c r="N41" s="26">
        <f t="shared" si="20"/>
        <v>0</v>
      </c>
      <c r="O41" s="74"/>
      <c r="P41" s="127"/>
      <c r="Q41" s="51"/>
      <c r="R41" s="129"/>
      <c r="S41" s="75">
        <v>2.77777777777777E-2</v>
      </c>
      <c r="T41" s="149">
        <f t="shared" si="13"/>
        <v>1</v>
      </c>
      <c r="U41" s="149">
        <f t="shared" si="14"/>
        <v>1</v>
      </c>
      <c r="V41" s="149">
        <f t="shared" si="15"/>
        <v>1</v>
      </c>
      <c r="W41" s="149">
        <f t="shared" si="16"/>
        <v>1</v>
      </c>
      <c r="X41" s="149">
        <f t="shared" si="17"/>
        <v>1</v>
      </c>
      <c r="Y41" s="77" t="str">
        <f t="shared" si="18"/>
        <v>0</v>
      </c>
      <c r="Z41" s="78" t="str">
        <f>CONCATENATE(G41,N41)</f>
        <v>0</v>
      </c>
    </row>
    <row r="44" spans="1:26" x14ac:dyDescent="0.2">
      <c r="A44" s="30"/>
      <c r="B44" s="30"/>
      <c r="C44" s="30"/>
      <c r="F44" s="148"/>
      <c r="G44" s="148"/>
    </row>
    <row r="46" spans="1:26" x14ac:dyDescent="0.2">
      <c r="A46" s="30"/>
      <c r="B46" s="30"/>
      <c r="C46" s="30"/>
      <c r="F46" s="108"/>
      <c r="G46" s="108"/>
    </row>
    <row r="47" spans="1:26" x14ac:dyDescent="0.2">
      <c r="A47" s="30"/>
      <c r="B47" s="30"/>
      <c r="C47" s="30"/>
      <c r="F47" s="108"/>
      <c r="G47" s="108"/>
    </row>
    <row r="50" spans="1:7" x14ac:dyDescent="0.2">
      <c r="A50" s="101"/>
      <c r="B50" s="101"/>
      <c r="C50" s="23"/>
      <c r="D50" s="99"/>
      <c r="F50"/>
      <c r="G50"/>
    </row>
    <row r="51" spans="1:7" x14ac:dyDescent="0.2">
      <c r="A51" s="30"/>
      <c r="B51" s="30"/>
      <c r="C51" s="30"/>
    </row>
    <row r="52" spans="1:7" x14ac:dyDescent="0.2">
      <c r="A52" s="30"/>
      <c r="B52" s="30"/>
      <c r="C52" s="23"/>
      <c r="F52" s="119"/>
      <c r="G52" s="119"/>
    </row>
    <row r="53" spans="1:7" x14ac:dyDescent="0.2">
      <c r="G53" s="148"/>
    </row>
    <row r="54" spans="1:7" x14ac:dyDescent="0.2">
      <c r="A54" s="30"/>
      <c r="B54" s="30"/>
      <c r="C54" s="30"/>
      <c r="G54" s="108"/>
    </row>
    <row r="56" spans="1:7" x14ac:dyDescent="0.2">
      <c r="A56" s="30"/>
      <c r="B56" s="30"/>
      <c r="C56" s="30"/>
    </row>
    <row r="57" spans="1:7" x14ac:dyDescent="0.2">
      <c r="A57" s="30"/>
      <c r="B57" s="30"/>
      <c r="C57" s="30"/>
    </row>
    <row r="58" spans="1:7" x14ac:dyDescent="0.2">
      <c r="A58" s="30"/>
      <c r="B58" s="30"/>
      <c r="C58" s="30"/>
    </row>
    <row r="59" spans="1:7" x14ac:dyDescent="0.2">
      <c r="A59" s="30"/>
      <c r="B59" s="30"/>
      <c r="C59" s="30"/>
      <c r="G59" s="147"/>
    </row>
    <row r="60" spans="1:7" x14ac:dyDescent="0.2">
      <c r="A60" s="30"/>
      <c r="B60" s="30"/>
      <c r="C60" s="23"/>
      <c r="G60" s="147"/>
    </row>
    <row r="63" spans="1:7" x14ac:dyDescent="0.2">
      <c r="A63" s="30"/>
      <c r="B63" s="30"/>
      <c r="C63" s="30"/>
    </row>
    <row r="64" spans="1:7" x14ac:dyDescent="0.2">
      <c r="A64" s="30"/>
      <c r="B64" s="30"/>
      <c r="C64" s="30"/>
      <c r="F64" s="148"/>
      <c r="G64" s="148"/>
    </row>
    <row r="65" spans="1:7" x14ac:dyDescent="0.2">
      <c r="A65" s="30"/>
      <c r="B65" s="30"/>
      <c r="C65" s="30"/>
    </row>
    <row r="66" spans="1:7" x14ac:dyDescent="0.2">
      <c r="A66" s="30"/>
      <c r="B66" s="30"/>
      <c r="C66" s="30"/>
      <c r="G66"/>
    </row>
    <row r="69" spans="1:7" x14ac:dyDescent="0.2">
      <c r="A69" s="30"/>
      <c r="B69" s="30"/>
      <c r="C69" s="23"/>
      <c r="G69"/>
    </row>
    <row r="70" spans="1:7" x14ac:dyDescent="0.2">
      <c r="A70" s="30"/>
      <c r="B70" s="30"/>
      <c r="C70" s="30"/>
      <c r="F70" s="147"/>
    </row>
    <row r="72" spans="1:7" x14ac:dyDescent="0.2">
      <c r="A72" s="30"/>
      <c r="B72" s="30"/>
      <c r="C72" s="23"/>
      <c r="F72" s="119"/>
      <c r="G72" s="119"/>
    </row>
    <row r="73" spans="1:7" x14ac:dyDescent="0.2">
      <c r="A73" s="30"/>
      <c r="B73" s="30"/>
      <c r="C73" s="30"/>
    </row>
    <row r="74" spans="1:7" x14ac:dyDescent="0.2">
      <c r="A74" s="30"/>
      <c r="B74" s="30"/>
      <c r="C74" s="23"/>
      <c r="F74" s="119"/>
      <c r="G74" s="119"/>
    </row>
    <row r="77" spans="1:7" x14ac:dyDescent="0.2">
      <c r="A77" s="30"/>
      <c r="B77" s="30"/>
      <c r="C77" s="23"/>
      <c r="F77"/>
    </row>
    <row r="78" spans="1:7" x14ac:dyDescent="0.2">
      <c r="A78" s="30"/>
      <c r="B78" s="30"/>
      <c r="C78" s="23"/>
      <c r="F78" s="148"/>
      <c r="G78" s="148"/>
    </row>
    <row r="80" spans="1:7" x14ac:dyDescent="0.2">
      <c r="A80" s="30"/>
      <c r="B80" s="30"/>
      <c r="C80" s="23"/>
      <c r="F80" s="119"/>
      <c r="G80" s="119"/>
    </row>
    <row r="81" spans="1:7" x14ac:dyDescent="0.2">
      <c r="A81" s="30"/>
      <c r="B81" s="30"/>
      <c r="C81" s="23"/>
    </row>
    <row r="83" spans="1:7" x14ac:dyDescent="0.2">
      <c r="A83" s="30"/>
      <c r="B83" s="30"/>
      <c r="C83" s="30"/>
      <c r="G83" s="150"/>
    </row>
    <row r="85" spans="1:7" x14ac:dyDescent="0.2">
      <c r="A85" s="30"/>
      <c r="B85" s="30"/>
      <c r="C85" s="30"/>
    </row>
    <row r="86" spans="1:7" x14ac:dyDescent="0.2">
      <c r="A86" s="30"/>
      <c r="B86" s="30"/>
      <c r="C86" s="23"/>
      <c r="F86" s="119"/>
      <c r="G86" s="119"/>
    </row>
    <row r="87" spans="1:7" x14ac:dyDescent="0.2">
      <c r="G87" s="119"/>
    </row>
    <row r="89" spans="1:7" x14ac:dyDescent="0.2">
      <c r="A89" s="30"/>
      <c r="B89" s="30"/>
      <c r="C89" s="30"/>
    </row>
    <row r="91" spans="1:7" x14ac:dyDescent="0.2">
      <c r="A91" s="30"/>
      <c r="B91" s="30"/>
      <c r="C91" s="23"/>
      <c r="D91" s="99"/>
      <c r="F91" s="108"/>
      <c r="G91" s="108"/>
    </row>
    <row r="95" spans="1:7" x14ac:dyDescent="0.2">
      <c r="A95" s="30"/>
      <c r="B95" s="30"/>
      <c r="C95" s="23"/>
    </row>
    <row r="97" spans="1:7" ht="15" x14ac:dyDescent="0.25">
      <c r="A97" s="30"/>
      <c r="B97" s="30"/>
      <c r="C97" s="23"/>
      <c r="F97" s="153"/>
      <c r="G97" s="148"/>
    </row>
    <row r="99" spans="1:7" x14ac:dyDescent="0.2">
      <c r="A99" s="30"/>
      <c r="B99" s="30"/>
      <c r="C99" s="30"/>
    </row>
    <row r="100" spans="1:7" x14ac:dyDescent="0.2">
      <c r="A100" s="30"/>
      <c r="B100" s="30"/>
      <c r="C100" s="30"/>
    </row>
    <row r="101" spans="1:7" x14ac:dyDescent="0.2">
      <c r="D101" s="30"/>
      <c r="G101"/>
    </row>
    <row r="104" spans="1:7" x14ac:dyDescent="0.2">
      <c r="A104" s="30"/>
      <c r="B104" s="30"/>
      <c r="C104" s="30"/>
    </row>
    <row r="105" spans="1:7" x14ac:dyDescent="0.2">
      <c r="A105" s="30"/>
      <c r="B105" s="30"/>
      <c r="C105" s="30"/>
    </row>
    <row r="107" spans="1:7" x14ac:dyDescent="0.2">
      <c r="A107" s="30"/>
      <c r="B107" s="30"/>
      <c r="C107" s="30"/>
    </row>
    <row r="108" spans="1:7" x14ac:dyDescent="0.2">
      <c r="A108" s="30"/>
      <c r="B108" s="30"/>
      <c r="C108" s="30"/>
    </row>
    <row r="110" spans="1:7" x14ac:dyDescent="0.2">
      <c r="A110" s="30"/>
      <c r="B110" s="30"/>
      <c r="C110" s="30"/>
      <c r="F110" s="147"/>
    </row>
    <row r="111" spans="1:7" x14ac:dyDescent="0.2">
      <c r="A111" s="30"/>
      <c r="B111" s="30"/>
      <c r="C111" s="23"/>
      <c r="F111" s="119"/>
      <c r="G111" s="119"/>
    </row>
    <row r="112" spans="1:7" x14ac:dyDescent="0.2">
      <c r="A112" s="30"/>
      <c r="B112" s="30"/>
      <c r="C112" s="30"/>
    </row>
    <row r="113" spans="1:7" x14ac:dyDescent="0.2">
      <c r="A113" s="30"/>
      <c r="B113" s="30"/>
      <c r="C113" s="23"/>
      <c r="F113" s="119"/>
      <c r="G113" s="119"/>
    </row>
    <row r="116" spans="1:7" x14ac:dyDescent="0.2">
      <c r="A116" s="30"/>
      <c r="B116" s="30"/>
      <c r="C116" s="30"/>
    </row>
    <row r="117" spans="1:7" x14ac:dyDescent="0.2">
      <c r="A117" s="30"/>
      <c r="B117" s="30"/>
      <c r="C117" s="30"/>
      <c r="F117" s="148"/>
      <c r="G117" s="148"/>
    </row>
    <row r="123" spans="1:7" x14ac:dyDescent="0.2">
      <c r="A123" s="30"/>
      <c r="B123" s="30"/>
      <c r="C123" s="30"/>
    </row>
    <row r="126" spans="1:7" x14ac:dyDescent="0.2">
      <c r="A126" s="30"/>
      <c r="B126" s="30"/>
      <c r="C126" s="23"/>
    </row>
    <row r="127" spans="1:7" x14ac:dyDescent="0.2">
      <c r="A127" s="30"/>
      <c r="B127" s="30"/>
      <c r="C127" s="30"/>
    </row>
    <row r="128" spans="1:7" x14ac:dyDescent="0.2">
      <c r="A128" s="30"/>
      <c r="B128" s="30"/>
      <c r="C128" s="23"/>
    </row>
    <row r="129" spans="1:7" x14ac:dyDescent="0.2">
      <c r="G129" s="150"/>
    </row>
    <row r="130" spans="1:7" x14ac:dyDescent="0.2">
      <c r="A130" s="30"/>
      <c r="B130" s="30"/>
      <c r="C130" s="30"/>
    </row>
    <row r="132" spans="1:7" x14ac:dyDescent="0.2">
      <c r="A132" s="30"/>
      <c r="B132" s="30"/>
      <c r="C132" s="23"/>
      <c r="F132" s="119"/>
      <c r="G132" s="119"/>
    </row>
    <row r="133" spans="1:7" x14ac:dyDescent="0.2">
      <c r="A133" s="30"/>
      <c r="B133" s="30"/>
      <c r="C133" s="30"/>
    </row>
    <row r="134" spans="1:7" x14ac:dyDescent="0.2">
      <c r="A134" s="30"/>
      <c r="B134" s="30"/>
      <c r="C134" s="23"/>
      <c r="F134" s="119"/>
      <c r="G134" s="119"/>
    </row>
    <row r="140" spans="1:7" x14ac:dyDescent="0.2">
      <c r="A140" s="30"/>
      <c r="B140" s="30"/>
      <c r="C140" s="23"/>
      <c r="F140" s="119"/>
      <c r="G140" s="119"/>
    </row>
    <row r="142" spans="1:7" x14ac:dyDescent="0.2">
      <c r="G142" s="148"/>
    </row>
    <row r="143" spans="1:7" x14ac:dyDescent="0.2">
      <c r="A143" s="30"/>
      <c r="B143" s="30"/>
      <c r="C143" s="30"/>
      <c r="F143" s="148"/>
      <c r="G143" s="148"/>
    </row>
    <row r="144" spans="1:7" x14ac:dyDescent="0.2">
      <c r="A144" s="30"/>
      <c r="B144" s="30"/>
      <c r="C144" s="23"/>
      <c r="F144" s="147"/>
    </row>
    <row r="145" spans="1:7" x14ac:dyDescent="0.2">
      <c r="G145" s="108"/>
    </row>
    <row r="146" spans="1:7" x14ac:dyDescent="0.2">
      <c r="A146" s="30"/>
      <c r="B146" s="30"/>
      <c r="C146" s="30"/>
    </row>
    <row r="147" spans="1:7" x14ac:dyDescent="0.2">
      <c r="A147" s="30"/>
      <c r="B147" s="30"/>
      <c r="C147" s="30"/>
      <c r="F147"/>
      <c r="G147"/>
    </row>
    <row r="148" spans="1:7" x14ac:dyDescent="0.2">
      <c r="A148" s="30"/>
      <c r="B148" s="30"/>
      <c r="C148" s="30"/>
    </row>
    <row r="149" spans="1:7" x14ac:dyDescent="0.2">
      <c r="A149" s="30"/>
      <c r="B149" s="30"/>
      <c r="C149" s="23"/>
      <c r="F149" s="119"/>
      <c r="G149" s="119"/>
    </row>
    <row r="152" spans="1:7" x14ac:dyDescent="0.2">
      <c r="A152" s="30"/>
      <c r="B152" s="30"/>
      <c r="C152" s="23"/>
      <c r="F152" s="148"/>
      <c r="G152" s="148"/>
    </row>
    <row r="153" spans="1:7" x14ac:dyDescent="0.2">
      <c r="F153"/>
      <c r="G153"/>
    </row>
  </sheetData>
  <sortState ref="A2:Z16">
    <sortCondition ref="E2:E16"/>
  </sortState>
  <phoneticPr fontId="10" type="noConversion"/>
  <conditionalFormatting sqref="H2:H41">
    <cfRule type="expression" dxfId="164" priority="9" stopIfTrue="1">
      <formula>T2&gt;=2</formula>
    </cfRule>
  </conditionalFormatting>
  <conditionalFormatting sqref="J2:J41">
    <cfRule type="expression" dxfId="163" priority="11" stopIfTrue="1">
      <formula>U2&gt;=2</formula>
    </cfRule>
  </conditionalFormatting>
  <conditionalFormatting sqref="K2:K41">
    <cfRule type="expression" dxfId="162" priority="12" stopIfTrue="1">
      <formula>V2&gt;=2</formula>
    </cfRule>
  </conditionalFormatting>
  <conditionalFormatting sqref="L2:L41">
    <cfRule type="expression" dxfId="161" priority="13" stopIfTrue="1">
      <formula>W2&gt;=2</formula>
    </cfRule>
  </conditionalFormatting>
  <conditionalFormatting sqref="N2:N41">
    <cfRule type="expression" dxfId="160" priority="14" stopIfTrue="1">
      <formula>X2&gt;=2</formula>
    </cfRule>
  </conditionalFormatting>
  <conditionalFormatting sqref="C42:C45 C50:C57 C59 C62:C64 C47:C48">
    <cfRule type="expression" dxfId="159" priority="3" stopIfTrue="1">
      <formula>(I42=1)</formula>
    </cfRule>
  </conditionalFormatting>
  <conditionalFormatting sqref="C85">
    <cfRule type="expression" dxfId="158" priority="2" stopIfTrue="1">
      <formula>(I85=1)</formula>
    </cfRule>
  </conditionalFormatting>
  <conditionalFormatting sqref="C119">
    <cfRule type="expression" dxfId="157" priority="1" stopIfTrue="1">
      <formula>(I119=1)</formula>
    </cfRule>
  </conditionalFormatting>
  <conditionalFormatting sqref="C32:C40">
    <cfRule type="expression" dxfId="156" priority="4" stopIfTrue="1">
      <formula>(I32=1)</formula>
    </cfRule>
  </conditionalFormatting>
  <conditionalFormatting sqref="C112:C115">
    <cfRule type="expression" dxfId="155" priority="5" stopIfTrue="1">
      <formula>(I112=1)</formula>
    </cfRule>
  </conditionalFormatting>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31"/>
  <sheetViews>
    <sheetView zoomScale="80" zoomScaleNormal="80" workbookViewId="0">
      <pane ySplit="1" topLeftCell="A459" activePane="bottomLeft" state="frozen"/>
      <selection pane="bottomLeft" activeCell="C335" sqref="C335"/>
    </sheetView>
  </sheetViews>
  <sheetFormatPr defaultRowHeight="12.75" x14ac:dyDescent="0.2"/>
  <cols>
    <col min="5" max="5" width="9.140625" style="111"/>
    <col min="6" max="6" width="22.28515625" customWidth="1"/>
    <col min="7" max="7" width="26.42578125" bestFit="1" customWidth="1"/>
    <col min="8" max="8" width="11.85546875" customWidth="1"/>
    <col min="9" max="9" width="5" style="111" customWidth="1"/>
    <col min="10" max="10" width="8.42578125" hidden="1" customWidth="1"/>
    <col min="11" max="13" width="7" hidden="1" customWidth="1"/>
    <col min="14" max="14" width="9.28515625" hidden="1" customWidth="1"/>
    <col min="15" max="15" width="7.42578125" hidden="1" customWidth="1"/>
    <col min="16" max="16" width="8.42578125" hidden="1" customWidth="1"/>
    <col min="17" max="17" width="12.28515625" style="5" bestFit="1" customWidth="1"/>
    <col min="18" max="18" width="12.42578125" bestFit="1" customWidth="1"/>
    <col min="20" max="20" width="5.7109375" style="111" hidden="1" customWidth="1"/>
    <col min="21" max="24" width="6" style="111" hidden="1" customWidth="1"/>
    <col min="25" max="25" width="4.42578125" hidden="1" customWidth="1"/>
    <col min="26" max="26" width="3.5703125" hidden="1" customWidth="1"/>
    <col min="27" max="27" width="24.42578125" customWidth="1"/>
  </cols>
  <sheetData>
    <row r="1" spans="1:28" s="80" customFormat="1" ht="38.25" x14ac:dyDescent="0.2">
      <c r="A1" s="92" t="s">
        <v>137</v>
      </c>
      <c r="B1" s="93" t="s">
        <v>8</v>
      </c>
      <c r="C1" s="94" t="s">
        <v>9</v>
      </c>
      <c r="D1" s="94" t="s">
        <v>10</v>
      </c>
      <c r="E1" s="109" t="s">
        <v>11</v>
      </c>
      <c r="F1" s="20" t="s">
        <v>12</v>
      </c>
      <c r="G1" s="20" t="s">
        <v>13</v>
      </c>
      <c r="H1" s="21" t="s">
        <v>14</v>
      </c>
      <c r="I1" s="109" t="s">
        <v>15</v>
      </c>
      <c r="J1" s="22" t="s">
        <v>16</v>
      </c>
      <c r="K1" s="22" t="s">
        <v>17</v>
      </c>
      <c r="L1" s="20" t="s">
        <v>18</v>
      </c>
      <c r="M1" s="20" t="s">
        <v>19</v>
      </c>
      <c r="N1" s="21" t="s">
        <v>20</v>
      </c>
      <c r="O1" s="21" t="s">
        <v>145</v>
      </c>
      <c r="P1" s="20" t="s">
        <v>21</v>
      </c>
      <c r="Q1" s="20" t="s">
        <v>24</v>
      </c>
      <c r="R1" s="20" t="s">
        <v>25</v>
      </c>
      <c r="S1" s="19" t="s">
        <v>22</v>
      </c>
      <c r="T1" s="116" t="s">
        <v>148</v>
      </c>
      <c r="U1" s="116" t="s">
        <v>149</v>
      </c>
      <c r="V1" s="117" t="s">
        <v>150</v>
      </c>
      <c r="W1" s="117" t="s">
        <v>151</v>
      </c>
      <c r="X1" s="117" t="s">
        <v>152</v>
      </c>
      <c r="Y1" s="79"/>
      <c r="Z1" s="79"/>
    </row>
    <row r="2" spans="1:28" x14ac:dyDescent="0.2">
      <c r="A2" s="30"/>
      <c r="B2" s="30"/>
      <c r="C2" s="5"/>
      <c r="D2" s="31">
        <v>2.2858796296296294E-2</v>
      </c>
      <c r="E2" s="29">
        <v>2</v>
      </c>
      <c r="F2" s="119" t="s">
        <v>887</v>
      </c>
      <c r="G2" s="119" t="s">
        <v>661</v>
      </c>
      <c r="H2" s="96">
        <v>1.6608796296296295E-2</v>
      </c>
      <c r="I2" s="110" t="s">
        <v>403</v>
      </c>
      <c r="J2" s="27"/>
      <c r="K2" s="27"/>
      <c r="L2" s="27"/>
      <c r="M2" s="27"/>
      <c r="N2" s="26">
        <v>0</v>
      </c>
      <c r="O2" s="27"/>
      <c r="P2" s="27"/>
      <c r="Q2" s="107" t="s">
        <v>27</v>
      </c>
      <c r="R2" s="28">
        <v>41871</v>
      </c>
      <c r="S2" s="24">
        <v>6.2500000000000003E-3</v>
      </c>
      <c r="T2" s="149">
        <v>1</v>
      </c>
      <c r="U2" s="149">
        <v>1</v>
      </c>
      <c r="V2" s="149">
        <v>1</v>
      </c>
      <c r="W2" s="149">
        <v>1</v>
      </c>
      <c r="X2" s="149">
        <v>1</v>
      </c>
      <c r="Y2" s="77" t="s">
        <v>889</v>
      </c>
      <c r="Z2" s="77" t="s">
        <v>678</v>
      </c>
      <c r="AB2" s="111"/>
    </row>
    <row r="3" spans="1:28" x14ac:dyDescent="0.2">
      <c r="A3" s="5"/>
      <c r="B3" s="5"/>
      <c r="C3" s="5"/>
      <c r="D3" s="31">
        <v>1.7662037037037035E-2</v>
      </c>
      <c r="E3" s="29">
        <v>5</v>
      </c>
      <c r="F3" s="53" t="s">
        <v>660</v>
      </c>
      <c r="G3" s="53" t="s">
        <v>661</v>
      </c>
      <c r="H3" s="96">
        <v>1.6273148148148148E-2</v>
      </c>
      <c r="I3" s="110" t="s">
        <v>403</v>
      </c>
      <c r="J3" s="27"/>
      <c r="K3" s="27"/>
      <c r="L3" s="27"/>
      <c r="M3" s="27"/>
      <c r="N3" s="26">
        <v>0</v>
      </c>
      <c r="O3" s="27"/>
      <c r="P3" s="118"/>
      <c r="Q3" s="107" t="s">
        <v>27</v>
      </c>
      <c r="R3" s="28">
        <v>41822</v>
      </c>
      <c r="S3" s="24">
        <v>1.3888888888888889E-3</v>
      </c>
      <c r="T3" s="149">
        <v>1</v>
      </c>
      <c r="U3" s="149">
        <v>1</v>
      </c>
      <c r="V3" s="149">
        <v>1</v>
      </c>
      <c r="W3" s="149">
        <v>1</v>
      </c>
      <c r="X3" s="149">
        <v>1</v>
      </c>
      <c r="Y3" s="77" t="s">
        <v>677</v>
      </c>
      <c r="Z3" s="77" t="s">
        <v>678</v>
      </c>
      <c r="AB3" s="111"/>
    </row>
    <row r="4" spans="1:28" x14ac:dyDescent="0.2">
      <c r="A4" s="5"/>
      <c r="B4" s="5"/>
      <c r="C4" s="5"/>
      <c r="D4" s="31">
        <v>2.584490740740741E-2</v>
      </c>
      <c r="E4" s="29">
        <v>2</v>
      </c>
      <c r="F4" s="119" t="s">
        <v>224</v>
      </c>
      <c r="G4" s="119" t="s">
        <v>30</v>
      </c>
      <c r="H4" s="96">
        <v>1.8900462962962966E-2</v>
      </c>
      <c r="I4" s="110" t="s">
        <v>403</v>
      </c>
      <c r="J4" s="27"/>
      <c r="K4" s="27"/>
      <c r="L4" s="27"/>
      <c r="M4" s="27"/>
      <c r="N4" s="26">
        <v>0</v>
      </c>
      <c r="O4" s="27"/>
      <c r="P4" s="27"/>
      <c r="Q4" s="107" t="s">
        <v>80</v>
      </c>
      <c r="R4" s="28">
        <v>41836</v>
      </c>
      <c r="S4" s="24">
        <v>6.9444444444444449E-3</v>
      </c>
      <c r="T4" s="149">
        <v>1</v>
      </c>
      <c r="U4" s="149">
        <v>1</v>
      </c>
      <c r="V4" s="149">
        <v>1</v>
      </c>
      <c r="W4" s="149">
        <v>1</v>
      </c>
      <c r="X4" s="149">
        <v>1</v>
      </c>
      <c r="Y4" s="77" t="s">
        <v>719</v>
      </c>
      <c r="Z4" s="77" t="s">
        <v>260</v>
      </c>
      <c r="AB4" s="111"/>
    </row>
    <row r="5" spans="1:28" x14ac:dyDescent="0.2">
      <c r="A5" s="30"/>
      <c r="B5" s="30"/>
      <c r="C5" s="30"/>
      <c r="D5" s="31">
        <v>2.4814814814814817E-2</v>
      </c>
      <c r="E5" s="29">
        <v>5</v>
      </c>
      <c r="F5" s="53" t="s">
        <v>220</v>
      </c>
      <c r="G5" s="53" t="s">
        <v>30</v>
      </c>
      <c r="H5" s="96">
        <v>1.0231481481481517E-2</v>
      </c>
      <c r="I5" s="110"/>
      <c r="J5" s="27"/>
      <c r="K5" s="27"/>
      <c r="L5" s="27"/>
      <c r="M5" s="27"/>
      <c r="N5" s="26">
        <v>0</v>
      </c>
      <c r="O5" s="27"/>
      <c r="P5" s="27"/>
      <c r="Q5" s="107" t="s">
        <v>80</v>
      </c>
      <c r="R5" s="28">
        <v>41738</v>
      </c>
      <c r="S5" s="24">
        <v>1.4583333333333301E-2</v>
      </c>
      <c r="T5" s="76">
        <v>1</v>
      </c>
      <c r="U5" s="76">
        <v>1</v>
      </c>
      <c r="V5" s="76">
        <v>1</v>
      </c>
      <c r="W5" s="76">
        <v>1</v>
      </c>
      <c r="X5" s="76">
        <v>1</v>
      </c>
      <c r="Y5" s="77" t="s">
        <v>299</v>
      </c>
      <c r="Z5" s="77" t="s">
        <v>260</v>
      </c>
      <c r="AB5" s="111"/>
    </row>
    <row r="6" spans="1:28" x14ac:dyDescent="0.2">
      <c r="A6" s="5"/>
      <c r="B6" s="5"/>
      <c r="C6" s="5"/>
      <c r="D6" s="31">
        <v>2.2465277777777778E-2</v>
      </c>
      <c r="E6" s="29">
        <v>8</v>
      </c>
      <c r="F6" s="119" t="s">
        <v>511</v>
      </c>
      <c r="G6" s="119" t="s">
        <v>30</v>
      </c>
      <c r="H6" s="96">
        <v>2.1770833333333333E-2</v>
      </c>
      <c r="I6" s="110" t="s">
        <v>403</v>
      </c>
      <c r="J6" s="27"/>
      <c r="K6" s="27"/>
      <c r="L6" s="27"/>
      <c r="M6" s="27"/>
      <c r="N6" s="26">
        <v>0</v>
      </c>
      <c r="O6" s="27"/>
      <c r="P6" s="27"/>
      <c r="Q6" t="s">
        <v>80</v>
      </c>
      <c r="R6" s="28">
        <v>41836</v>
      </c>
      <c r="S6" s="24">
        <v>6.9444444444444447E-4</v>
      </c>
      <c r="T6" s="149">
        <v>1</v>
      </c>
      <c r="U6" s="149">
        <v>1</v>
      </c>
      <c r="V6" s="149">
        <v>1</v>
      </c>
      <c r="W6" s="149">
        <v>1</v>
      </c>
      <c r="X6" s="149">
        <v>1</v>
      </c>
      <c r="Y6" s="77" t="s">
        <v>728</v>
      </c>
      <c r="Z6" s="77" t="s">
        <v>260</v>
      </c>
      <c r="AB6" s="111"/>
    </row>
    <row r="7" spans="1:28" x14ac:dyDescent="0.2">
      <c r="A7" s="30"/>
      <c r="B7" s="30"/>
      <c r="C7" s="23"/>
      <c r="D7" s="30">
        <v>3.2986111111111112E-2</v>
      </c>
      <c r="E7" s="110">
        <v>13</v>
      </c>
      <c r="F7" s="53" t="s">
        <v>220</v>
      </c>
      <c r="G7" t="s">
        <v>30</v>
      </c>
      <c r="H7" s="96">
        <v>1.7708333333333413E-2</v>
      </c>
      <c r="I7" s="29"/>
      <c r="J7" s="27"/>
      <c r="K7" s="27"/>
      <c r="L7" s="27"/>
      <c r="M7" s="27"/>
      <c r="N7" s="26">
        <v>0</v>
      </c>
      <c r="O7" s="27"/>
      <c r="P7" s="27"/>
      <c r="Q7" s="107" t="s">
        <v>27</v>
      </c>
      <c r="R7" s="28">
        <v>41745</v>
      </c>
      <c r="S7" s="24">
        <v>1.5277777777777699E-2</v>
      </c>
      <c r="T7" s="76">
        <v>1</v>
      </c>
      <c r="U7" s="76">
        <v>1</v>
      </c>
      <c r="V7" s="76">
        <v>1</v>
      </c>
      <c r="W7" s="76">
        <v>1</v>
      </c>
      <c r="X7" s="76">
        <v>1</v>
      </c>
      <c r="Y7" s="77" t="s">
        <v>356</v>
      </c>
      <c r="Z7" s="77" t="s">
        <v>260</v>
      </c>
      <c r="AB7" s="111"/>
    </row>
    <row r="8" spans="1:28" x14ac:dyDescent="0.2">
      <c r="A8" s="30"/>
      <c r="B8" s="30"/>
      <c r="C8" s="30"/>
      <c r="D8" s="31">
        <v>2.7430555555555555E-2</v>
      </c>
      <c r="E8" s="29">
        <v>7</v>
      </c>
      <c r="F8" s="53" t="s">
        <v>220</v>
      </c>
      <c r="G8" s="53" t="s">
        <v>30</v>
      </c>
      <c r="H8" s="97">
        <v>2.1180555555555557E-2</v>
      </c>
      <c r="I8" s="110"/>
      <c r="J8" s="27"/>
      <c r="K8" s="27"/>
      <c r="L8" s="27"/>
      <c r="M8" s="27"/>
      <c r="N8" s="26">
        <v>3.1249999999999958E-3</v>
      </c>
      <c r="O8" s="27">
        <v>9</v>
      </c>
      <c r="P8" s="27"/>
      <c r="Q8" s="107" t="s">
        <v>27</v>
      </c>
      <c r="R8" s="28">
        <v>41644</v>
      </c>
      <c r="S8" s="24">
        <v>6.2500000000000003E-3</v>
      </c>
      <c r="T8" s="76">
        <v>1</v>
      </c>
      <c r="U8" s="76">
        <v>1</v>
      </c>
      <c r="V8" s="76">
        <v>1</v>
      </c>
      <c r="W8" s="76">
        <v>1</v>
      </c>
      <c r="X8" s="76">
        <v>1</v>
      </c>
      <c r="Y8" s="77" t="s">
        <v>265</v>
      </c>
      <c r="Z8" s="77" t="s">
        <v>266</v>
      </c>
      <c r="AB8" s="111"/>
    </row>
    <row r="9" spans="1:28" x14ac:dyDescent="0.2">
      <c r="A9" s="30"/>
      <c r="B9" s="30"/>
      <c r="C9" s="30"/>
      <c r="D9" s="31">
        <v>3.4363425925925929E-2</v>
      </c>
      <c r="E9" s="29">
        <v>6</v>
      </c>
      <c r="F9" s="147" t="s">
        <v>400</v>
      </c>
      <c r="G9" s="147" t="s">
        <v>30</v>
      </c>
      <c r="H9" s="96">
        <v>1.7696759259259329E-2</v>
      </c>
      <c r="I9" s="110" t="s">
        <v>403</v>
      </c>
      <c r="J9" s="27"/>
      <c r="K9" s="27"/>
      <c r="L9" s="27"/>
      <c r="M9" s="27"/>
      <c r="N9" s="26">
        <v>0</v>
      </c>
      <c r="O9" s="27"/>
      <c r="P9" s="27"/>
      <c r="Q9" t="s">
        <v>27</v>
      </c>
      <c r="R9" s="28">
        <v>41752</v>
      </c>
      <c r="S9" s="24">
        <v>1.6666666666666601E-2</v>
      </c>
      <c r="T9" s="149">
        <v>1</v>
      </c>
      <c r="U9" s="149">
        <v>1</v>
      </c>
      <c r="V9" s="149">
        <v>1</v>
      </c>
      <c r="W9" s="149">
        <v>1</v>
      </c>
      <c r="X9" s="149">
        <v>1</v>
      </c>
      <c r="Y9" s="77" t="s">
        <v>409</v>
      </c>
      <c r="Z9" s="77" t="s">
        <v>260</v>
      </c>
      <c r="AB9" s="111"/>
    </row>
    <row r="10" spans="1:28" x14ac:dyDescent="0.2">
      <c r="A10" s="5"/>
      <c r="B10" s="5"/>
      <c r="C10" s="5"/>
      <c r="D10" s="31">
        <v>3.1064814814814812E-2</v>
      </c>
      <c r="E10" s="29">
        <v>11</v>
      </c>
      <c r="F10" s="53" t="s">
        <v>668</v>
      </c>
      <c r="G10" s="53" t="s">
        <v>30</v>
      </c>
      <c r="H10" s="96">
        <v>1.8564814814814812E-2</v>
      </c>
      <c r="I10" s="110" t="s">
        <v>403</v>
      </c>
      <c r="J10" s="27"/>
      <c r="K10" s="27"/>
      <c r="L10" s="27"/>
      <c r="M10" s="27"/>
      <c r="N10" s="26">
        <v>0</v>
      </c>
      <c r="O10" s="27"/>
      <c r="P10" s="27"/>
      <c r="Q10" s="107" t="s">
        <v>27</v>
      </c>
      <c r="R10" s="28">
        <v>41822</v>
      </c>
      <c r="S10" s="24">
        <v>1.2500000000000001E-2</v>
      </c>
      <c r="T10" s="149">
        <v>1</v>
      </c>
      <c r="U10" s="149">
        <v>1</v>
      </c>
      <c r="V10" s="149">
        <v>1</v>
      </c>
      <c r="W10" s="149">
        <v>1</v>
      </c>
      <c r="X10" s="149">
        <v>1</v>
      </c>
      <c r="Y10" s="77" t="s">
        <v>687</v>
      </c>
      <c r="Z10" s="77" t="s">
        <v>260</v>
      </c>
      <c r="AB10" s="111"/>
    </row>
    <row r="11" spans="1:28" x14ac:dyDescent="0.2">
      <c r="A11" s="30"/>
      <c r="B11" s="30"/>
      <c r="C11" s="5"/>
      <c r="D11" s="31">
        <v>2.1539351851851851E-2</v>
      </c>
      <c r="E11" s="29">
        <v>9</v>
      </c>
      <c r="F11" s="119" t="s">
        <v>668</v>
      </c>
      <c r="G11" s="119" t="s">
        <v>30</v>
      </c>
      <c r="H11" s="96">
        <v>1.8761574074074073E-2</v>
      </c>
      <c r="I11" s="110" t="s">
        <v>403</v>
      </c>
      <c r="J11" s="27"/>
      <c r="K11" s="27"/>
      <c r="L11" s="27"/>
      <c r="M11" s="27"/>
      <c r="N11" s="26">
        <v>0</v>
      </c>
      <c r="O11" s="27"/>
      <c r="P11" s="118"/>
      <c r="Q11" s="107" t="s">
        <v>27</v>
      </c>
      <c r="R11" s="28">
        <v>41871</v>
      </c>
      <c r="S11" s="24">
        <v>2.7777777777777779E-3</v>
      </c>
      <c r="T11" s="149">
        <v>1</v>
      </c>
      <c r="U11" s="149">
        <v>1</v>
      </c>
      <c r="V11" s="149">
        <v>1</v>
      </c>
      <c r="W11" s="149">
        <v>1</v>
      </c>
      <c r="X11" s="149">
        <v>1</v>
      </c>
      <c r="Y11" s="77" t="s">
        <v>896</v>
      </c>
      <c r="Z11" s="77" t="s">
        <v>260</v>
      </c>
      <c r="AB11" s="111"/>
    </row>
    <row r="12" spans="1:28" x14ac:dyDescent="0.2">
      <c r="A12" s="5"/>
      <c r="B12" s="5"/>
      <c r="C12" s="5"/>
      <c r="D12" s="31">
        <v>3.1539351851851853E-2</v>
      </c>
      <c r="E12" s="29">
        <v>3</v>
      </c>
      <c r="F12" s="53" t="s">
        <v>671</v>
      </c>
      <c r="G12" s="53" t="s">
        <v>30</v>
      </c>
      <c r="H12" s="96">
        <v>1.6261574074074154E-2</v>
      </c>
      <c r="I12" s="110" t="s">
        <v>403</v>
      </c>
      <c r="J12" s="27"/>
      <c r="K12" s="27"/>
      <c r="L12" s="27"/>
      <c r="M12" s="27"/>
      <c r="N12" s="26">
        <v>0</v>
      </c>
      <c r="O12" s="27"/>
      <c r="P12" s="27"/>
      <c r="Q12" s="107" t="s">
        <v>27</v>
      </c>
      <c r="R12" s="28">
        <v>41822</v>
      </c>
      <c r="S12" s="24">
        <v>1.5277777777777699E-2</v>
      </c>
      <c r="T12" s="149">
        <v>1</v>
      </c>
      <c r="U12" s="149">
        <v>1</v>
      </c>
      <c r="V12" s="149">
        <v>1</v>
      </c>
      <c r="W12" s="149">
        <v>1</v>
      </c>
      <c r="X12" s="149">
        <v>1</v>
      </c>
      <c r="Y12" s="77" t="s">
        <v>676</v>
      </c>
      <c r="Z12" s="77" t="s">
        <v>260</v>
      </c>
      <c r="AB12" s="111"/>
    </row>
    <row r="13" spans="1:28" x14ac:dyDescent="0.2">
      <c r="A13" s="30"/>
      <c r="B13" s="30"/>
      <c r="C13" s="30"/>
      <c r="D13" s="31">
        <v>2.5532407407407406E-2</v>
      </c>
      <c r="E13" s="29">
        <v>7</v>
      </c>
      <c r="F13" s="119" t="s">
        <v>51</v>
      </c>
      <c r="G13" s="119" t="s">
        <v>30</v>
      </c>
      <c r="H13" s="96">
        <v>1.8587962962962962E-2</v>
      </c>
      <c r="I13" s="110" t="s">
        <v>403</v>
      </c>
      <c r="J13" s="27"/>
      <c r="K13" s="27"/>
      <c r="L13" s="27"/>
      <c r="M13" s="27"/>
      <c r="N13" s="26">
        <v>0</v>
      </c>
      <c r="O13" s="27"/>
      <c r="P13" s="27"/>
      <c r="Q13" s="107" t="s">
        <v>27</v>
      </c>
      <c r="R13" s="28">
        <v>41871</v>
      </c>
      <c r="S13" s="24">
        <v>6.9444444444444449E-3</v>
      </c>
      <c r="T13" s="149">
        <v>1</v>
      </c>
      <c r="U13" s="149">
        <v>1</v>
      </c>
      <c r="V13" s="149">
        <v>1</v>
      </c>
      <c r="W13" s="149">
        <v>1</v>
      </c>
      <c r="X13" s="149">
        <v>1</v>
      </c>
      <c r="Y13" s="77" t="s">
        <v>894</v>
      </c>
      <c r="Z13" s="77" t="s">
        <v>260</v>
      </c>
      <c r="AB13" s="111"/>
    </row>
    <row r="14" spans="1:28" x14ac:dyDescent="0.2">
      <c r="A14" s="30"/>
      <c r="B14" s="30"/>
      <c r="C14" s="30"/>
      <c r="D14" s="31">
        <v>2.9710648148148149E-2</v>
      </c>
      <c r="E14" s="29">
        <v>10</v>
      </c>
      <c r="F14" s="53" t="s">
        <v>51</v>
      </c>
      <c r="G14" s="53" t="s">
        <v>30</v>
      </c>
      <c r="H14" s="96">
        <v>1.8599537037037039E-2</v>
      </c>
      <c r="I14" s="110" t="s">
        <v>403</v>
      </c>
      <c r="J14" s="27"/>
      <c r="K14" s="27"/>
      <c r="L14" s="27"/>
      <c r="M14" s="27"/>
      <c r="N14" s="26">
        <v>0</v>
      </c>
      <c r="O14" s="27"/>
      <c r="P14" s="27"/>
      <c r="Q14" s="107" t="s">
        <v>27</v>
      </c>
      <c r="R14" s="28">
        <v>41752</v>
      </c>
      <c r="S14" s="24">
        <v>1.1111111111111108E-2</v>
      </c>
      <c r="T14" s="149">
        <v>1</v>
      </c>
      <c r="U14" s="149">
        <v>1</v>
      </c>
      <c r="V14" s="149">
        <v>1</v>
      </c>
      <c r="W14" s="149">
        <v>1</v>
      </c>
      <c r="X14" s="149">
        <v>1</v>
      </c>
      <c r="Y14" s="77" t="s">
        <v>415</v>
      </c>
      <c r="Z14" s="77" t="s">
        <v>260</v>
      </c>
      <c r="AB14" s="111"/>
    </row>
    <row r="15" spans="1:28" x14ac:dyDescent="0.2">
      <c r="A15" s="30"/>
      <c r="B15" s="30"/>
      <c r="C15" s="30"/>
      <c r="D15" s="30">
        <v>3.5787037037037034E-2</v>
      </c>
      <c r="E15" s="110">
        <v>20</v>
      </c>
      <c r="F15" s="53" t="s">
        <v>51</v>
      </c>
      <c r="G15" t="s">
        <v>30</v>
      </c>
      <c r="H15" s="96">
        <v>1.9120370370370433E-2</v>
      </c>
      <c r="I15" s="29"/>
      <c r="J15" s="27"/>
      <c r="K15" s="27"/>
      <c r="L15" s="27"/>
      <c r="M15" s="27"/>
      <c r="N15" s="26">
        <v>0</v>
      </c>
      <c r="O15" s="27"/>
      <c r="P15" s="27"/>
      <c r="Q15" s="107" t="s">
        <v>27</v>
      </c>
      <c r="R15" s="28">
        <v>41745</v>
      </c>
      <c r="S15" s="24">
        <v>1.6666666666666601E-2</v>
      </c>
      <c r="T15" s="76">
        <v>1</v>
      </c>
      <c r="U15" s="76">
        <v>1</v>
      </c>
      <c r="V15" s="76">
        <v>1</v>
      </c>
      <c r="W15" s="76">
        <v>1</v>
      </c>
      <c r="X15" s="76">
        <v>1</v>
      </c>
      <c r="Y15" s="77" t="s">
        <v>367</v>
      </c>
      <c r="Z15" s="77" t="s">
        <v>260</v>
      </c>
      <c r="AB15" s="111"/>
    </row>
    <row r="16" spans="1:28" ht="12.75" customHeight="1" x14ac:dyDescent="0.2">
      <c r="A16" s="30"/>
      <c r="B16" s="30"/>
      <c r="C16" s="23"/>
      <c r="D16" s="31">
        <v>1.9976851851851853E-2</v>
      </c>
      <c r="E16" s="29">
        <v>16</v>
      </c>
      <c r="F16" s="53" t="s">
        <v>446</v>
      </c>
      <c r="G16" s="53" t="s">
        <v>30</v>
      </c>
      <c r="H16" s="96">
        <v>1.9282407407407408E-2</v>
      </c>
      <c r="I16" s="110" t="s">
        <v>403</v>
      </c>
      <c r="J16" s="27"/>
      <c r="K16" s="27"/>
      <c r="L16" s="27"/>
      <c r="M16" s="27"/>
      <c r="N16" s="26">
        <v>0</v>
      </c>
      <c r="O16" s="27"/>
      <c r="P16" s="27"/>
      <c r="Q16" s="107" t="s">
        <v>27</v>
      </c>
      <c r="R16" s="28">
        <v>41752</v>
      </c>
      <c r="S16" s="24">
        <v>6.9444444444444447E-4</v>
      </c>
      <c r="T16" s="149">
        <v>1</v>
      </c>
      <c r="U16" s="149">
        <v>1</v>
      </c>
      <c r="V16" s="149">
        <v>1</v>
      </c>
      <c r="W16" s="149">
        <v>1</v>
      </c>
      <c r="X16" s="149">
        <v>1</v>
      </c>
      <c r="Y16" s="77" t="s">
        <v>424</v>
      </c>
      <c r="Z16" s="77" t="s">
        <v>260</v>
      </c>
      <c r="AB16" s="111"/>
    </row>
    <row r="17" spans="1:28" x14ac:dyDescent="0.2">
      <c r="A17" s="5"/>
      <c r="B17" s="5"/>
      <c r="C17" s="5"/>
      <c r="D17" s="30">
        <v>4.2083333333333334E-2</v>
      </c>
      <c r="E17" s="110">
        <v>4</v>
      </c>
      <c r="F17" s="53" t="s">
        <v>44</v>
      </c>
      <c r="G17" t="s">
        <v>30</v>
      </c>
      <c r="H17" s="96">
        <v>1.6388888888888932E-2</v>
      </c>
      <c r="I17" s="29"/>
      <c r="J17" s="27"/>
      <c r="K17" s="27"/>
      <c r="L17" s="27"/>
      <c r="M17" s="27"/>
      <c r="N17" s="26">
        <v>0</v>
      </c>
      <c r="O17" s="27"/>
      <c r="P17" s="118"/>
      <c r="Q17" s="107" t="s">
        <v>27</v>
      </c>
      <c r="R17" s="28">
        <v>41745</v>
      </c>
      <c r="S17" s="24">
        <v>2.5694444444444402E-2</v>
      </c>
      <c r="T17" s="76">
        <v>1</v>
      </c>
      <c r="U17" s="76">
        <v>1</v>
      </c>
      <c r="V17" s="76">
        <v>1</v>
      </c>
      <c r="W17" s="76">
        <v>1</v>
      </c>
      <c r="X17" s="76">
        <v>1</v>
      </c>
      <c r="Y17" s="77" t="s">
        <v>346</v>
      </c>
      <c r="Z17" s="77" t="s">
        <v>260</v>
      </c>
      <c r="AB17" s="111"/>
    </row>
    <row r="18" spans="1:28" x14ac:dyDescent="0.2">
      <c r="A18" s="30"/>
      <c r="B18" s="30"/>
      <c r="C18" s="23"/>
      <c r="D18" s="31">
        <v>2.8391203703703707E-2</v>
      </c>
      <c r="E18" s="29">
        <v>1</v>
      </c>
      <c r="F18" s="119" t="s">
        <v>44</v>
      </c>
      <c r="G18" s="119" t="s">
        <v>30</v>
      </c>
      <c r="H18" s="96">
        <v>1.6585648148148207E-2</v>
      </c>
      <c r="I18" s="110" t="s">
        <v>403</v>
      </c>
      <c r="J18" s="27"/>
      <c r="K18" s="27"/>
      <c r="L18" s="27"/>
      <c r="M18" s="27"/>
      <c r="N18" s="26">
        <v>0</v>
      </c>
      <c r="O18" s="27"/>
      <c r="P18" s="27"/>
      <c r="Q18" s="107" t="s">
        <v>27</v>
      </c>
      <c r="R18" s="28">
        <v>41871</v>
      </c>
      <c r="S18" s="24">
        <v>1.18055555555555E-2</v>
      </c>
      <c r="T18" s="149">
        <v>1</v>
      </c>
      <c r="U18" s="149">
        <v>1</v>
      </c>
      <c r="V18" s="149">
        <v>1</v>
      </c>
      <c r="W18" s="149">
        <v>1</v>
      </c>
      <c r="X18" s="149">
        <v>1</v>
      </c>
      <c r="Y18" s="77" t="s">
        <v>888</v>
      </c>
      <c r="Z18" s="77" t="s">
        <v>260</v>
      </c>
      <c r="AB18" s="111"/>
    </row>
    <row r="19" spans="1:28" x14ac:dyDescent="0.2">
      <c r="A19" s="30"/>
      <c r="B19" s="30"/>
      <c r="C19" s="30"/>
      <c r="D19" s="31">
        <v>2.225694444444444E-2</v>
      </c>
      <c r="E19" s="29">
        <v>2</v>
      </c>
      <c r="F19" s="119" t="s">
        <v>44</v>
      </c>
      <c r="G19" s="119" t="s">
        <v>30</v>
      </c>
      <c r="H19" s="96">
        <v>1.6701388888888884E-2</v>
      </c>
      <c r="I19" s="110" t="s">
        <v>403</v>
      </c>
      <c r="J19" s="27"/>
      <c r="K19" s="27"/>
      <c r="L19" s="27"/>
      <c r="M19" s="27"/>
      <c r="N19" s="26">
        <v>0</v>
      </c>
      <c r="O19" s="27"/>
      <c r="P19" s="118"/>
      <c r="Q19" s="107" t="s">
        <v>27</v>
      </c>
      <c r="R19" s="28">
        <v>41864</v>
      </c>
      <c r="S19" s="24">
        <v>5.5555555555555558E-3</v>
      </c>
      <c r="T19" s="149">
        <v>1</v>
      </c>
      <c r="U19" s="149">
        <v>1</v>
      </c>
      <c r="V19" s="149">
        <v>1</v>
      </c>
      <c r="W19" s="149">
        <v>1</v>
      </c>
      <c r="X19" s="149">
        <v>1</v>
      </c>
      <c r="Y19" s="77" t="s">
        <v>863</v>
      </c>
      <c r="Z19" s="77" t="s">
        <v>260</v>
      </c>
      <c r="AB19" s="111"/>
    </row>
    <row r="20" spans="1:28" x14ac:dyDescent="0.2">
      <c r="A20" s="30"/>
      <c r="B20" s="30"/>
      <c r="C20" s="30"/>
      <c r="D20" s="31">
        <v>2.946759259259259E-2</v>
      </c>
      <c r="E20" s="29">
        <v>17</v>
      </c>
      <c r="F20" s="119" t="s">
        <v>168</v>
      </c>
      <c r="G20" s="119" t="s">
        <v>30</v>
      </c>
      <c r="H20" s="96">
        <v>2.1134259259259255E-2</v>
      </c>
      <c r="I20" s="110" t="s">
        <v>403</v>
      </c>
      <c r="J20" s="27"/>
      <c r="K20" s="27"/>
      <c r="L20" s="27"/>
      <c r="M20" s="27"/>
      <c r="N20" s="26">
        <v>0</v>
      </c>
      <c r="O20" s="27"/>
      <c r="P20" s="27"/>
      <c r="Q20" s="107" t="s">
        <v>27</v>
      </c>
      <c r="R20" s="28">
        <v>41871</v>
      </c>
      <c r="S20" s="24">
        <v>8.3333333333333332E-3</v>
      </c>
      <c r="T20" s="149">
        <v>1</v>
      </c>
      <c r="U20" s="149">
        <v>1</v>
      </c>
      <c r="V20" s="149">
        <v>1</v>
      </c>
      <c r="W20" s="149">
        <v>1</v>
      </c>
      <c r="X20" s="149">
        <v>1</v>
      </c>
      <c r="Y20" s="77" t="s">
        <v>908</v>
      </c>
      <c r="Z20" s="77" t="s">
        <v>260</v>
      </c>
      <c r="AB20" s="111"/>
    </row>
    <row r="21" spans="1:28" x14ac:dyDescent="0.2">
      <c r="A21" s="30"/>
      <c r="B21" s="30"/>
      <c r="C21" s="30"/>
      <c r="D21" s="31">
        <v>2.8437500000000001E-2</v>
      </c>
      <c r="E21" s="29">
        <v>30</v>
      </c>
      <c r="F21" s="53" t="s">
        <v>168</v>
      </c>
      <c r="G21" s="53" t="s">
        <v>30</v>
      </c>
      <c r="H21" s="96">
        <v>2.1493055555555557E-2</v>
      </c>
      <c r="I21" s="110" t="s">
        <v>403</v>
      </c>
      <c r="J21" s="27"/>
      <c r="K21" s="27"/>
      <c r="L21" s="27"/>
      <c r="M21" s="27"/>
      <c r="N21" s="26">
        <v>0</v>
      </c>
      <c r="O21" s="27"/>
      <c r="P21" s="118"/>
      <c r="Q21" s="107" t="s">
        <v>27</v>
      </c>
      <c r="R21" s="28">
        <v>41752</v>
      </c>
      <c r="S21" s="24">
        <v>6.9444444444444449E-3</v>
      </c>
      <c r="T21" s="149">
        <v>1</v>
      </c>
      <c r="U21" s="149">
        <v>1</v>
      </c>
      <c r="V21" s="149">
        <v>1</v>
      </c>
      <c r="W21" s="149">
        <v>1</v>
      </c>
      <c r="X21" s="149">
        <v>1</v>
      </c>
      <c r="Y21" s="77" t="s">
        <v>445</v>
      </c>
      <c r="Z21" s="77" t="s">
        <v>260</v>
      </c>
      <c r="AB21" s="111"/>
    </row>
    <row r="22" spans="1:28" x14ac:dyDescent="0.2">
      <c r="A22" s="30"/>
      <c r="B22" s="30"/>
      <c r="C22" s="30"/>
      <c r="D22" s="30">
        <v>2.4062500000000001E-2</v>
      </c>
      <c r="E22" s="110">
        <v>37</v>
      </c>
      <c r="F22" s="53" t="s">
        <v>144</v>
      </c>
      <c r="G22" s="53" t="s">
        <v>30</v>
      </c>
      <c r="H22" s="96">
        <v>2.0590277777777777E-2</v>
      </c>
      <c r="I22" s="29"/>
      <c r="J22" s="27"/>
      <c r="K22" s="27"/>
      <c r="L22" s="27"/>
      <c r="M22" s="27"/>
      <c r="N22" s="26">
        <v>0</v>
      </c>
      <c r="O22" s="27"/>
      <c r="P22" s="27"/>
      <c r="Q22" s="107" t="s">
        <v>27</v>
      </c>
      <c r="R22" s="28">
        <v>41745</v>
      </c>
      <c r="S22" s="24">
        <v>3.472222222222222E-3</v>
      </c>
      <c r="T22" s="76">
        <v>1</v>
      </c>
      <c r="U22" s="76">
        <v>1</v>
      </c>
      <c r="V22" s="76">
        <v>1</v>
      </c>
      <c r="W22" s="76">
        <v>1</v>
      </c>
      <c r="X22" s="76">
        <v>1</v>
      </c>
      <c r="Y22" s="77" t="s">
        <v>391</v>
      </c>
      <c r="Z22" s="77" t="s">
        <v>260</v>
      </c>
      <c r="AB22" s="111"/>
    </row>
    <row r="23" spans="1:28" x14ac:dyDescent="0.2">
      <c r="A23" s="5"/>
      <c r="B23" s="5"/>
      <c r="C23" s="5"/>
      <c r="D23" s="30">
        <v>4.4293981481481483E-2</v>
      </c>
      <c r="E23" s="110">
        <v>22</v>
      </c>
      <c r="F23" s="53" t="s">
        <v>339</v>
      </c>
      <c r="G23" s="53" t="s">
        <v>30</v>
      </c>
      <c r="H23" s="96">
        <v>1.9293981481481481E-2</v>
      </c>
      <c r="I23" s="29"/>
      <c r="J23" s="27"/>
      <c r="K23" s="27"/>
      <c r="L23" s="27"/>
      <c r="M23" s="27"/>
      <c r="N23" s="26">
        <v>0</v>
      </c>
      <c r="O23" s="27"/>
      <c r="P23" s="27"/>
      <c r="Q23" s="107" t="s">
        <v>27</v>
      </c>
      <c r="R23" s="28">
        <v>41745</v>
      </c>
      <c r="S23" s="24">
        <v>2.5000000000000001E-2</v>
      </c>
      <c r="T23" s="76">
        <v>1</v>
      </c>
      <c r="U23" s="76">
        <v>1</v>
      </c>
      <c r="V23" s="76">
        <v>1</v>
      </c>
      <c r="W23" s="76">
        <v>1</v>
      </c>
      <c r="X23" s="76">
        <v>1</v>
      </c>
      <c r="Y23" s="77" t="s">
        <v>370</v>
      </c>
      <c r="Z23" s="77" t="s">
        <v>260</v>
      </c>
      <c r="AB23" s="111"/>
    </row>
    <row r="24" spans="1:28" x14ac:dyDescent="0.2">
      <c r="A24" s="30"/>
      <c r="B24" s="30"/>
      <c r="C24" s="30"/>
      <c r="D24" s="30">
        <v>2.1898148148148149E-2</v>
      </c>
      <c r="E24" s="110">
        <v>8</v>
      </c>
      <c r="F24" s="53" t="s">
        <v>912</v>
      </c>
      <c r="G24" s="53" t="s">
        <v>30</v>
      </c>
      <c r="H24" s="96">
        <v>1.7037037037037038E-2</v>
      </c>
      <c r="I24" s="29"/>
      <c r="J24" s="27"/>
      <c r="K24" s="27"/>
      <c r="L24" s="27"/>
      <c r="M24" s="27"/>
      <c r="N24" s="26">
        <v>0</v>
      </c>
      <c r="O24" s="27"/>
      <c r="P24" s="27"/>
      <c r="Q24" s="107" t="s">
        <v>27</v>
      </c>
      <c r="R24" s="28">
        <v>41745</v>
      </c>
      <c r="S24" s="24">
        <v>4.8611111111111112E-3</v>
      </c>
      <c r="T24" s="76">
        <v>1</v>
      </c>
      <c r="U24" s="76">
        <v>1</v>
      </c>
      <c r="V24" s="76">
        <v>1</v>
      </c>
      <c r="W24" s="76">
        <v>1</v>
      </c>
      <c r="X24" s="76">
        <v>1</v>
      </c>
      <c r="Y24" s="77" t="s">
        <v>350</v>
      </c>
      <c r="Z24" s="77" t="s">
        <v>260</v>
      </c>
      <c r="AB24" s="111"/>
    </row>
    <row r="25" spans="1:28" x14ac:dyDescent="0.2">
      <c r="A25" s="5"/>
      <c r="B25" s="5"/>
      <c r="C25" s="5"/>
      <c r="D25" s="31">
        <v>2.2650462962962966E-2</v>
      </c>
      <c r="E25" s="29">
        <v>4</v>
      </c>
      <c r="F25" s="53" t="s">
        <v>235</v>
      </c>
      <c r="G25" s="53" t="s">
        <v>30</v>
      </c>
      <c r="H25" s="96">
        <v>1.9178240740740746E-2</v>
      </c>
      <c r="I25" s="110"/>
      <c r="J25" s="27"/>
      <c r="K25" s="118"/>
      <c r="L25" s="27"/>
      <c r="M25" s="27"/>
      <c r="N25" s="26">
        <v>0</v>
      </c>
      <c r="O25" s="27"/>
      <c r="P25" s="118"/>
      <c r="Q25" s="53" t="s">
        <v>27</v>
      </c>
      <c r="R25" s="28">
        <v>41644</v>
      </c>
      <c r="S25" s="24">
        <v>3.472222222222222E-3</v>
      </c>
      <c r="T25" s="76">
        <v>1</v>
      </c>
      <c r="U25" s="76">
        <v>1</v>
      </c>
      <c r="V25" s="76">
        <v>1</v>
      </c>
      <c r="W25" s="76">
        <v>1</v>
      </c>
      <c r="X25" s="76">
        <v>1</v>
      </c>
      <c r="Y25" s="77" t="s">
        <v>259</v>
      </c>
      <c r="Z25" s="77" t="s">
        <v>260</v>
      </c>
      <c r="AB25" s="111"/>
    </row>
    <row r="26" spans="1:28" x14ac:dyDescent="0.2">
      <c r="A26" s="30"/>
      <c r="B26" s="30"/>
      <c r="C26" s="30"/>
      <c r="D26" s="31">
        <v>2.3472222222222217E-2</v>
      </c>
      <c r="E26" s="29">
        <v>3</v>
      </c>
      <c r="F26" s="53" t="s">
        <v>164</v>
      </c>
      <c r="G26" s="53" t="s">
        <v>30</v>
      </c>
      <c r="H26" s="96">
        <v>2.1388888888888884E-2</v>
      </c>
      <c r="I26" s="110" t="s">
        <v>403</v>
      </c>
      <c r="J26" s="27"/>
      <c r="K26" s="27"/>
      <c r="L26" s="27"/>
      <c r="M26" s="27"/>
      <c r="N26" s="26">
        <v>0</v>
      </c>
      <c r="O26" s="27"/>
      <c r="P26" s="118"/>
      <c r="Q26" s="107" t="s">
        <v>83</v>
      </c>
      <c r="R26" s="28">
        <v>41801</v>
      </c>
      <c r="S26" s="24">
        <v>2.0833333333333333E-3</v>
      </c>
      <c r="T26" s="149">
        <v>1</v>
      </c>
      <c r="U26" s="149">
        <v>1</v>
      </c>
      <c r="V26" s="149">
        <v>1</v>
      </c>
      <c r="W26" s="149">
        <v>1</v>
      </c>
      <c r="X26" s="149">
        <v>1</v>
      </c>
      <c r="Y26" s="77" t="s">
        <v>981</v>
      </c>
      <c r="Z26" s="77" t="s">
        <v>260</v>
      </c>
      <c r="AB26" s="111"/>
    </row>
    <row r="27" spans="1:28" x14ac:dyDescent="0.2">
      <c r="A27" s="30"/>
      <c r="B27" s="30"/>
      <c r="C27" s="30"/>
      <c r="D27" s="31">
        <v>3.2152777777777773E-2</v>
      </c>
      <c r="E27" s="29">
        <v>7</v>
      </c>
      <c r="F27" s="53" t="s">
        <v>51</v>
      </c>
      <c r="G27" s="53" t="s">
        <v>30</v>
      </c>
      <c r="H27" s="96">
        <v>2.3124999999999996E-2</v>
      </c>
      <c r="I27" s="110" t="s">
        <v>403</v>
      </c>
      <c r="J27" s="27"/>
      <c r="K27" s="27"/>
      <c r="L27" s="27"/>
      <c r="M27" s="27"/>
      <c r="N27" s="26">
        <v>0</v>
      </c>
      <c r="O27" s="27"/>
      <c r="P27" s="27"/>
      <c r="Q27" s="107" t="s">
        <v>83</v>
      </c>
      <c r="R27" s="28">
        <v>41801</v>
      </c>
      <c r="S27" s="24">
        <v>9.0277777777777769E-3</v>
      </c>
      <c r="T27" s="149">
        <v>1</v>
      </c>
      <c r="U27" s="149">
        <v>1</v>
      </c>
      <c r="V27" s="149">
        <v>1</v>
      </c>
      <c r="W27" s="149">
        <v>1</v>
      </c>
      <c r="X27" s="149">
        <v>1</v>
      </c>
      <c r="Y27" s="77" t="s">
        <v>985</v>
      </c>
      <c r="Z27" s="77" t="s">
        <v>260</v>
      </c>
      <c r="AB27" s="111"/>
    </row>
    <row r="28" spans="1:28" x14ac:dyDescent="0.2">
      <c r="A28" s="30"/>
      <c r="B28" s="30"/>
      <c r="C28" s="30"/>
      <c r="D28" s="31">
        <v>3.2418981481481479E-2</v>
      </c>
      <c r="E28" s="29">
        <v>1</v>
      </c>
      <c r="F28" s="53" t="s">
        <v>44</v>
      </c>
      <c r="G28" s="53" t="s">
        <v>30</v>
      </c>
      <c r="H28" s="96">
        <v>2.0613425925925979E-2</v>
      </c>
      <c r="I28" s="110" t="s">
        <v>403</v>
      </c>
      <c r="J28" s="27"/>
      <c r="K28" s="118"/>
      <c r="L28" s="27"/>
      <c r="M28" s="27"/>
      <c r="N28" s="26">
        <v>0</v>
      </c>
      <c r="O28" s="27"/>
      <c r="P28" s="118"/>
      <c r="Q28" s="53" t="s">
        <v>83</v>
      </c>
      <c r="R28" s="28">
        <v>41801</v>
      </c>
      <c r="S28" s="24">
        <v>1.18055555555555E-2</v>
      </c>
      <c r="T28" s="149">
        <v>1</v>
      </c>
      <c r="U28" s="149">
        <v>1</v>
      </c>
      <c r="V28" s="149">
        <v>1</v>
      </c>
      <c r="W28" s="149">
        <v>1</v>
      </c>
      <c r="X28" s="149">
        <v>1</v>
      </c>
      <c r="Y28" s="77" t="s">
        <v>978</v>
      </c>
      <c r="Z28" s="77" t="s">
        <v>260</v>
      </c>
      <c r="AB28" s="111"/>
    </row>
    <row r="29" spans="1:28" x14ac:dyDescent="0.2">
      <c r="A29" s="5"/>
      <c r="B29" s="5"/>
      <c r="C29" s="5"/>
      <c r="D29" s="30">
        <v>4.4444444444444446E-2</v>
      </c>
      <c r="E29" s="29">
        <v>1</v>
      </c>
      <c r="F29" s="119" t="s">
        <v>224</v>
      </c>
      <c r="G29" s="119" t="s">
        <v>30</v>
      </c>
      <c r="H29" s="96">
        <v>4.0972222222222222E-2</v>
      </c>
      <c r="I29" s="110" t="s">
        <v>403</v>
      </c>
      <c r="J29" s="27"/>
      <c r="K29" s="27"/>
      <c r="L29" s="27"/>
      <c r="M29" s="27"/>
      <c r="N29" s="26">
        <v>0</v>
      </c>
      <c r="O29" s="27"/>
      <c r="P29" s="27"/>
      <c r="Q29" s="107" t="s">
        <v>707</v>
      </c>
      <c r="R29" s="28">
        <v>41829</v>
      </c>
      <c r="S29" s="24">
        <v>3.472222222222222E-3</v>
      </c>
      <c r="T29" s="149">
        <v>1</v>
      </c>
      <c r="U29" s="149">
        <v>1</v>
      </c>
      <c r="V29" s="149">
        <v>1</v>
      </c>
      <c r="W29" s="149">
        <v>1</v>
      </c>
      <c r="X29" s="149">
        <v>1</v>
      </c>
      <c r="Y29" s="77" t="s">
        <v>708</v>
      </c>
      <c r="Z29" s="77" t="s">
        <v>260</v>
      </c>
      <c r="AB29" s="111"/>
    </row>
    <row r="30" spans="1:28" x14ac:dyDescent="0.2">
      <c r="A30" s="5"/>
      <c r="B30" s="5"/>
      <c r="C30" s="5"/>
      <c r="D30" s="31">
        <v>5.5208333333333333E-3</v>
      </c>
      <c r="E30" s="110">
        <v>1</v>
      </c>
      <c r="F30" s="53" t="s">
        <v>963</v>
      </c>
      <c r="G30" s="147" t="s">
        <v>30</v>
      </c>
      <c r="H30" s="96">
        <v>1.3541666666666667E-3</v>
      </c>
      <c r="I30" s="110" t="s">
        <v>403</v>
      </c>
      <c r="J30" s="27"/>
      <c r="K30" s="118"/>
      <c r="L30" s="27"/>
      <c r="M30" s="27"/>
      <c r="N30" s="26">
        <v>0</v>
      </c>
      <c r="O30" s="27"/>
      <c r="P30" s="27"/>
      <c r="Q30" s="53" t="s">
        <v>117</v>
      </c>
      <c r="R30" s="28">
        <v>41910</v>
      </c>
      <c r="S30" s="24">
        <v>4.1666666666666666E-3</v>
      </c>
      <c r="T30" s="149">
        <v>1</v>
      </c>
      <c r="U30" s="149">
        <v>1</v>
      </c>
      <c r="V30" s="149">
        <v>1</v>
      </c>
      <c r="W30" s="149">
        <v>1</v>
      </c>
      <c r="X30" s="149">
        <v>1</v>
      </c>
      <c r="Y30" s="77" t="s">
        <v>964</v>
      </c>
      <c r="Z30" s="77" t="s">
        <v>260</v>
      </c>
      <c r="AB30" s="111"/>
    </row>
    <row r="31" spans="1:28" x14ac:dyDescent="0.2">
      <c r="A31" s="30"/>
      <c r="B31" s="30"/>
      <c r="C31" s="30"/>
      <c r="D31" s="31">
        <v>2.478009259259259E-2</v>
      </c>
      <c r="E31" s="29">
        <v>9</v>
      </c>
      <c r="F31" s="53" t="s">
        <v>51</v>
      </c>
      <c r="G31" s="53" t="s">
        <v>30</v>
      </c>
      <c r="H31" s="96">
        <v>1.8530092592592591E-2</v>
      </c>
      <c r="I31" s="110" t="s">
        <v>403</v>
      </c>
      <c r="J31" s="27"/>
      <c r="K31" s="27"/>
      <c r="L31" s="27"/>
      <c r="M31" s="27"/>
      <c r="N31" s="26">
        <v>0</v>
      </c>
      <c r="O31" s="27"/>
      <c r="P31" s="118"/>
      <c r="Q31" s="107" t="s">
        <v>90</v>
      </c>
      <c r="R31" s="151">
        <v>41759</v>
      </c>
      <c r="S31" s="24">
        <v>6.2500000000000003E-3</v>
      </c>
      <c r="T31" s="149">
        <v>1</v>
      </c>
      <c r="U31" s="149">
        <v>1</v>
      </c>
      <c r="V31" s="149">
        <v>1</v>
      </c>
      <c r="W31" s="149">
        <v>1</v>
      </c>
      <c r="X31" s="149">
        <v>1</v>
      </c>
      <c r="Y31" s="77" t="s">
        <v>464</v>
      </c>
      <c r="Z31" s="77" t="s">
        <v>260</v>
      </c>
      <c r="AB31" s="111"/>
    </row>
    <row r="32" spans="1:28" x14ac:dyDescent="0.2">
      <c r="A32" s="30"/>
      <c r="B32" s="30"/>
      <c r="C32" s="30"/>
      <c r="D32" s="31">
        <v>2.7615740740740743E-2</v>
      </c>
      <c r="E32" s="29">
        <v>22</v>
      </c>
      <c r="F32" s="53" t="s">
        <v>168</v>
      </c>
      <c r="G32" s="53" t="s">
        <v>30</v>
      </c>
      <c r="H32" s="96">
        <v>2.0671296296296299E-2</v>
      </c>
      <c r="I32" s="110" t="s">
        <v>403</v>
      </c>
      <c r="J32" s="27"/>
      <c r="K32" s="27"/>
      <c r="L32" s="27"/>
      <c r="M32" s="27"/>
      <c r="N32" s="26">
        <v>0</v>
      </c>
      <c r="O32" s="27"/>
      <c r="P32" s="118"/>
      <c r="Q32" s="107" t="s">
        <v>90</v>
      </c>
      <c r="R32" s="28">
        <v>41759</v>
      </c>
      <c r="S32" s="24">
        <v>6.9444444444444449E-3</v>
      </c>
      <c r="T32" s="149">
        <v>1</v>
      </c>
      <c r="U32" s="149">
        <v>1</v>
      </c>
      <c r="V32" s="149">
        <v>1</v>
      </c>
      <c r="W32" s="149">
        <v>1</v>
      </c>
      <c r="X32" s="149">
        <v>1</v>
      </c>
      <c r="Y32" s="77" t="s">
        <v>483</v>
      </c>
      <c r="Z32" s="77" t="s">
        <v>260</v>
      </c>
      <c r="AB32" s="111"/>
    </row>
    <row r="33" spans="1:28" x14ac:dyDescent="0.2">
      <c r="A33" s="30"/>
      <c r="B33" s="30"/>
      <c r="C33" s="30"/>
      <c r="D33" s="31">
        <v>3.0729166666666669E-2</v>
      </c>
      <c r="E33" s="29">
        <v>2</v>
      </c>
      <c r="F33" s="53" t="s">
        <v>168</v>
      </c>
      <c r="G33" s="53" t="s">
        <v>30</v>
      </c>
      <c r="H33" s="96">
        <v>2.9340277777777781E-2</v>
      </c>
      <c r="I33" s="110" t="s">
        <v>403</v>
      </c>
      <c r="J33" s="27"/>
      <c r="K33" s="27"/>
      <c r="L33" s="27"/>
      <c r="M33" s="27"/>
      <c r="N33" s="26">
        <v>0</v>
      </c>
      <c r="O33" s="27"/>
      <c r="P33" s="27"/>
      <c r="Q33" s="107" t="s">
        <v>89</v>
      </c>
      <c r="R33" s="28">
        <v>41766</v>
      </c>
      <c r="S33" s="24">
        <v>1.3888888888888889E-3</v>
      </c>
      <c r="T33" s="149">
        <v>1</v>
      </c>
      <c r="U33" s="149">
        <v>1</v>
      </c>
      <c r="V33" s="149">
        <v>1</v>
      </c>
      <c r="W33" s="149">
        <v>1</v>
      </c>
      <c r="X33" s="149">
        <v>1</v>
      </c>
      <c r="Y33" s="77" t="s">
        <v>509</v>
      </c>
      <c r="Z33" s="77" t="s">
        <v>260</v>
      </c>
      <c r="AB33" s="111"/>
    </row>
    <row r="34" spans="1:28" x14ac:dyDescent="0.2">
      <c r="A34" s="5"/>
      <c r="B34" s="5"/>
      <c r="C34" s="5"/>
      <c r="D34" s="31">
        <v>1.741898148148148E-2</v>
      </c>
      <c r="E34" s="29">
        <v>6</v>
      </c>
      <c r="F34" s="119" t="s">
        <v>671</v>
      </c>
      <c r="G34" s="119" t="s">
        <v>30</v>
      </c>
      <c r="H34" s="96">
        <v>1.5335648148148147E-2</v>
      </c>
      <c r="I34" s="110" t="s">
        <v>403</v>
      </c>
      <c r="J34" s="27"/>
      <c r="K34" s="27"/>
      <c r="L34" s="27"/>
      <c r="M34" s="27"/>
      <c r="N34" s="26">
        <v>0</v>
      </c>
      <c r="O34" s="27"/>
      <c r="P34" s="27"/>
      <c r="Q34" s="107" t="s">
        <v>99</v>
      </c>
      <c r="R34" s="28">
        <v>41850</v>
      </c>
      <c r="S34" s="24">
        <v>2.0833333333333333E-3</v>
      </c>
      <c r="T34" s="149">
        <v>1</v>
      </c>
      <c r="U34" s="149">
        <v>1</v>
      </c>
      <c r="V34" s="149">
        <v>1</v>
      </c>
      <c r="W34" s="149">
        <v>1</v>
      </c>
      <c r="X34" s="149">
        <v>1</v>
      </c>
      <c r="Y34" s="77" t="s">
        <v>782</v>
      </c>
      <c r="Z34" s="77" t="s">
        <v>260</v>
      </c>
      <c r="AB34" s="111"/>
    </row>
    <row r="35" spans="1:28" x14ac:dyDescent="0.2">
      <c r="A35" s="5"/>
      <c r="B35" s="5"/>
      <c r="C35" s="5"/>
      <c r="D35" s="31">
        <v>2.3344907407407408E-2</v>
      </c>
      <c r="E35" s="29">
        <v>1</v>
      </c>
      <c r="F35" s="119" t="s">
        <v>671</v>
      </c>
      <c r="G35" s="119" t="s">
        <v>30</v>
      </c>
      <c r="H35" s="96">
        <v>1.5706018518518518E-2</v>
      </c>
      <c r="I35" s="110" t="s">
        <v>403</v>
      </c>
      <c r="J35" s="27"/>
      <c r="K35" s="27"/>
      <c r="L35" s="27"/>
      <c r="M35" s="27"/>
      <c r="N35" s="26">
        <v>0</v>
      </c>
      <c r="O35" s="27"/>
      <c r="P35" s="27"/>
      <c r="Q35" s="107" t="s">
        <v>99</v>
      </c>
      <c r="R35" s="28">
        <v>41843</v>
      </c>
      <c r="S35" s="24">
        <v>7.6388888888888886E-3</v>
      </c>
      <c r="T35" s="149">
        <v>1</v>
      </c>
      <c r="U35" s="149">
        <v>1</v>
      </c>
      <c r="V35" s="149">
        <v>1</v>
      </c>
      <c r="W35" s="149">
        <v>1</v>
      </c>
      <c r="X35" s="149">
        <v>1</v>
      </c>
      <c r="Y35" s="77" t="s">
        <v>745</v>
      </c>
      <c r="Z35" s="77" t="s">
        <v>260</v>
      </c>
      <c r="AB35" s="111"/>
    </row>
    <row r="36" spans="1:28" x14ac:dyDescent="0.2">
      <c r="A36" s="30"/>
      <c r="B36" s="30"/>
      <c r="C36" s="23"/>
      <c r="D36" s="31">
        <v>2.6875E-2</v>
      </c>
      <c r="E36" s="29">
        <v>19</v>
      </c>
      <c r="F36" s="119" t="s">
        <v>513</v>
      </c>
      <c r="G36" s="119" t="s">
        <v>30</v>
      </c>
      <c r="H36" s="96">
        <v>1.6458333333333335E-2</v>
      </c>
      <c r="I36" s="110" t="s">
        <v>403</v>
      </c>
      <c r="J36" s="27"/>
      <c r="K36" s="27"/>
      <c r="L36" s="27"/>
      <c r="M36" s="27"/>
      <c r="N36" s="26">
        <v>0</v>
      </c>
      <c r="O36" s="27"/>
      <c r="P36" s="118"/>
      <c r="Q36" s="107" t="s">
        <v>99</v>
      </c>
      <c r="R36" s="151">
        <v>41850</v>
      </c>
      <c r="S36" s="24">
        <v>1.0416666666666664E-2</v>
      </c>
      <c r="T36" s="149">
        <v>1</v>
      </c>
      <c r="U36" s="149">
        <v>1</v>
      </c>
      <c r="V36" s="149">
        <v>1</v>
      </c>
      <c r="W36" s="149">
        <v>1</v>
      </c>
      <c r="X36" s="149">
        <v>1</v>
      </c>
      <c r="Y36" s="77" t="s">
        <v>796</v>
      </c>
      <c r="Z36" s="77" t="s">
        <v>260</v>
      </c>
      <c r="AB36" s="111"/>
    </row>
    <row r="37" spans="1:28" x14ac:dyDescent="0.2">
      <c r="A37" s="30"/>
      <c r="B37" s="30"/>
      <c r="C37" s="30"/>
      <c r="D37" s="31">
        <v>2.8310185185185185E-2</v>
      </c>
      <c r="E37" s="29">
        <v>12</v>
      </c>
      <c r="F37" s="119" t="s">
        <v>164</v>
      </c>
      <c r="G37" s="119" t="s">
        <v>30</v>
      </c>
      <c r="H37" s="96">
        <v>1.5810185185185184E-2</v>
      </c>
      <c r="I37" s="110" t="s">
        <v>403</v>
      </c>
      <c r="J37" s="27"/>
      <c r="K37" s="27"/>
      <c r="L37" s="27"/>
      <c r="M37" s="27"/>
      <c r="N37" s="26">
        <v>0</v>
      </c>
      <c r="O37" s="27"/>
      <c r="P37" s="27"/>
      <c r="Q37" s="107" t="s">
        <v>99</v>
      </c>
      <c r="R37" s="28">
        <v>41850</v>
      </c>
      <c r="S37" s="24">
        <v>1.2500000000000001E-2</v>
      </c>
      <c r="T37" s="149">
        <v>1</v>
      </c>
      <c r="U37" s="149">
        <v>1</v>
      </c>
      <c r="V37" s="149">
        <v>1</v>
      </c>
      <c r="W37" s="149">
        <v>1</v>
      </c>
      <c r="X37" s="149">
        <v>1</v>
      </c>
      <c r="Y37" s="77" t="s">
        <v>788</v>
      </c>
      <c r="Z37" s="77" t="s">
        <v>260</v>
      </c>
      <c r="AB37" s="111"/>
    </row>
    <row r="38" spans="1:28" x14ac:dyDescent="0.2">
      <c r="A38" s="30"/>
      <c r="B38" s="30"/>
      <c r="C38" s="30"/>
      <c r="D38" s="31">
        <v>3.1944444444444449E-2</v>
      </c>
      <c r="E38" s="29">
        <v>23</v>
      </c>
      <c r="F38" s="119" t="s">
        <v>51</v>
      </c>
      <c r="G38" s="119" t="s">
        <v>30</v>
      </c>
      <c r="H38" s="97">
        <v>1.666666666666675E-2</v>
      </c>
      <c r="I38" s="110" t="s">
        <v>403</v>
      </c>
      <c r="J38" s="27"/>
      <c r="K38" s="27"/>
      <c r="L38" s="27"/>
      <c r="M38" s="27"/>
      <c r="N38" s="26">
        <v>0</v>
      </c>
      <c r="O38" s="27"/>
      <c r="P38" s="27"/>
      <c r="Q38" s="107" t="s">
        <v>99</v>
      </c>
      <c r="R38" s="28">
        <v>41850</v>
      </c>
      <c r="S38" s="24">
        <v>1.5277777777777699E-2</v>
      </c>
      <c r="T38" s="149">
        <v>1</v>
      </c>
      <c r="U38" s="149">
        <v>1</v>
      </c>
      <c r="V38" s="149">
        <v>1</v>
      </c>
      <c r="W38" s="149">
        <v>1</v>
      </c>
      <c r="X38" s="149">
        <v>1</v>
      </c>
      <c r="Y38" s="77" t="s">
        <v>801</v>
      </c>
      <c r="Z38" s="77" t="s">
        <v>260</v>
      </c>
      <c r="AB38" s="111"/>
    </row>
    <row r="39" spans="1:28" x14ac:dyDescent="0.2">
      <c r="A39" s="30"/>
      <c r="B39" s="30"/>
      <c r="C39" s="30"/>
      <c r="D39" s="31">
        <v>2.0092592592592592E-2</v>
      </c>
      <c r="E39" s="29">
        <v>7</v>
      </c>
      <c r="F39" s="119" t="s">
        <v>51</v>
      </c>
      <c r="G39" s="119" t="s">
        <v>30</v>
      </c>
      <c r="H39" s="97">
        <v>1.7314814814814814E-2</v>
      </c>
      <c r="I39" s="110" t="s">
        <v>403</v>
      </c>
      <c r="J39" s="27"/>
      <c r="K39" s="27"/>
      <c r="L39" s="27"/>
      <c r="M39" s="27"/>
      <c r="N39" s="26">
        <v>0</v>
      </c>
      <c r="O39" s="27"/>
      <c r="P39" s="27"/>
      <c r="Q39" s="107" t="s">
        <v>99</v>
      </c>
      <c r="R39" s="28">
        <v>41843</v>
      </c>
      <c r="S39" s="24">
        <v>2.7777777777777779E-3</v>
      </c>
      <c r="T39" s="149">
        <v>1</v>
      </c>
      <c r="U39" s="149">
        <v>1</v>
      </c>
      <c r="V39" s="149">
        <v>1</v>
      </c>
      <c r="W39" s="149">
        <v>1</v>
      </c>
      <c r="X39" s="149">
        <v>1</v>
      </c>
      <c r="Y39" s="77" t="s">
        <v>751</v>
      </c>
      <c r="Z39" s="77" t="s">
        <v>260</v>
      </c>
      <c r="AB39" s="111"/>
    </row>
    <row r="40" spans="1:28" x14ac:dyDescent="0.2">
      <c r="A40" s="5"/>
      <c r="B40" s="5"/>
      <c r="C40" s="5"/>
      <c r="D40" s="31">
        <v>2.6770833333333331E-2</v>
      </c>
      <c r="E40" s="29">
        <v>29</v>
      </c>
      <c r="F40" s="119" t="s">
        <v>771</v>
      </c>
      <c r="G40" s="119" t="s">
        <v>30</v>
      </c>
      <c r="H40" s="96">
        <v>1.7048611111111108E-2</v>
      </c>
      <c r="I40" s="110" t="s">
        <v>403</v>
      </c>
      <c r="J40" s="27"/>
      <c r="K40" s="27"/>
      <c r="L40" s="27"/>
      <c r="M40" s="27"/>
      <c r="N40" s="26">
        <v>0</v>
      </c>
      <c r="O40" s="27"/>
      <c r="P40" s="27"/>
      <c r="Q40" s="107" t="s">
        <v>99</v>
      </c>
      <c r="R40" s="28">
        <v>41850</v>
      </c>
      <c r="S40" s="24">
        <v>9.7222222222222224E-3</v>
      </c>
      <c r="T40" s="149">
        <v>1</v>
      </c>
      <c r="U40" s="149">
        <v>1</v>
      </c>
      <c r="V40" s="149">
        <v>1</v>
      </c>
      <c r="W40" s="149">
        <v>1</v>
      </c>
      <c r="X40" s="149">
        <v>1</v>
      </c>
      <c r="Y40" s="77" t="s">
        <v>807</v>
      </c>
      <c r="Z40" s="77" t="s">
        <v>260</v>
      </c>
      <c r="AB40" s="111"/>
    </row>
    <row r="41" spans="1:28" x14ac:dyDescent="0.2">
      <c r="A41" s="30"/>
      <c r="B41" s="30"/>
      <c r="C41" s="30"/>
      <c r="D41" s="31">
        <v>2.2152777777777775E-2</v>
      </c>
      <c r="E41" s="29">
        <v>16</v>
      </c>
      <c r="F41" s="119" t="s">
        <v>168</v>
      </c>
      <c r="G41" s="119" t="s">
        <v>30</v>
      </c>
      <c r="H41" s="96">
        <v>2.0763888888888887E-2</v>
      </c>
      <c r="I41" s="110" t="s">
        <v>403</v>
      </c>
      <c r="J41" s="27"/>
      <c r="K41" s="27"/>
      <c r="L41" s="27"/>
      <c r="M41" s="27"/>
      <c r="N41" s="26">
        <v>0</v>
      </c>
      <c r="O41" s="27"/>
      <c r="P41" s="118"/>
      <c r="Q41" s="107" t="s">
        <v>99</v>
      </c>
      <c r="R41" s="28">
        <v>41843</v>
      </c>
      <c r="S41" s="24">
        <v>1.3888888888888889E-3</v>
      </c>
      <c r="T41" s="149">
        <v>1</v>
      </c>
      <c r="U41" s="149">
        <v>1</v>
      </c>
      <c r="V41" s="149">
        <v>1</v>
      </c>
      <c r="W41" s="149">
        <v>1</v>
      </c>
      <c r="X41" s="149">
        <v>1</v>
      </c>
      <c r="Y41" s="77" t="s">
        <v>764</v>
      </c>
      <c r="Z41" s="77" t="s">
        <v>260</v>
      </c>
      <c r="AB41" s="111"/>
    </row>
    <row r="42" spans="1:28" x14ac:dyDescent="0.2">
      <c r="A42" s="5"/>
      <c r="B42" s="5"/>
      <c r="C42" s="5"/>
      <c r="D42" s="31">
        <v>2.326388888888889E-2</v>
      </c>
      <c r="E42" s="29">
        <v>28</v>
      </c>
      <c r="F42" s="119" t="s">
        <v>511</v>
      </c>
      <c r="G42" s="119" t="s">
        <v>30</v>
      </c>
      <c r="H42" s="96">
        <v>1.7013888888888891E-2</v>
      </c>
      <c r="I42" s="110" t="s">
        <v>403</v>
      </c>
      <c r="J42" s="27"/>
      <c r="K42" s="27"/>
      <c r="L42" s="27"/>
      <c r="M42" s="27"/>
      <c r="N42" s="26">
        <v>0</v>
      </c>
      <c r="O42" s="27"/>
      <c r="P42" s="27"/>
      <c r="Q42" s="107" t="s">
        <v>99</v>
      </c>
      <c r="R42" s="28">
        <v>41850</v>
      </c>
      <c r="S42" s="24">
        <v>6.2500000000000003E-3</v>
      </c>
      <c r="T42" s="149">
        <v>1</v>
      </c>
      <c r="U42" s="149">
        <v>1</v>
      </c>
      <c r="V42" s="149">
        <v>1</v>
      </c>
      <c r="W42" s="149">
        <v>1</v>
      </c>
      <c r="X42" s="149">
        <v>1</v>
      </c>
      <c r="Y42" s="77" t="s">
        <v>806</v>
      </c>
      <c r="Z42" s="77" t="s">
        <v>260</v>
      </c>
      <c r="AB42" s="111"/>
    </row>
    <row r="43" spans="1:28" x14ac:dyDescent="0.2">
      <c r="A43" s="5"/>
      <c r="B43" s="5"/>
      <c r="C43" s="5"/>
      <c r="D43" s="31">
        <v>3.7627314814814815E-2</v>
      </c>
      <c r="E43" s="29">
        <v>7</v>
      </c>
      <c r="F43" s="119" t="s">
        <v>744</v>
      </c>
      <c r="G43" s="119" t="s">
        <v>30</v>
      </c>
      <c r="H43" s="96">
        <v>1.5405092592592616E-2</v>
      </c>
      <c r="I43" s="110" t="s">
        <v>403</v>
      </c>
      <c r="J43" s="27"/>
      <c r="K43" s="27"/>
      <c r="L43" s="27"/>
      <c r="M43" s="27"/>
      <c r="N43" s="26">
        <v>0</v>
      </c>
      <c r="O43" s="27"/>
      <c r="P43" s="27"/>
      <c r="Q43" s="107" t="s">
        <v>99</v>
      </c>
      <c r="R43" s="151">
        <v>41850</v>
      </c>
      <c r="S43" s="24">
        <v>2.2222222222222199E-2</v>
      </c>
      <c r="T43" s="149">
        <v>1</v>
      </c>
      <c r="U43" s="149">
        <v>1</v>
      </c>
      <c r="V43" s="149">
        <v>1</v>
      </c>
      <c r="W43" s="149">
        <v>1</v>
      </c>
      <c r="X43" s="149">
        <v>1</v>
      </c>
      <c r="Y43" s="77" t="s">
        <v>783</v>
      </c>
      <c r="Z43" s="77" t="s">
        <v>260</v>
      </c>
      <c r="AB43" s="111"/>
    </row>
    <row r="44" spans="1:28" x14ac:dyDescent="0.2">
      <c r="A44" s="5"/>
      <c r="B44" s="5"/>
      <c r="C44" s="5"/>
      <c r="D44" s="31">
        <v>2.6354166666666668E-2</v>
      </c>
      <c r="E44" s="29">
        <v>8</v>
      </c>
      <c r="F44" s="119" t="s">
        <v>744</v>
      </c>
      <c r="G44" s="119" t="s">
        <v>30</v>
      </c>
      <c r="H44" s="96">
        <v>1.7326388888888891E-2</v>
      </c>
      <c r="I44" s="110" t="s">
        <v>403</v>
      </c>
      <c r="J44" s="27"/>
      <c r="K44" s="27"/>
      <c r="L44" s="27"/>
      <c r="M44" s="27"/>
      <c r="N44" s="26">
        <v>0</v>
      </c>
      <c r="O44" s="27"/>
      <c r="P44" s="118"/>
      <c r="Q44" t="s">
        <v>99</v>
      </c>
      <c r="R44" s="28">
        <v>41843</v>
      </c>
      <c r="S44" s="24">
        <v>9.0277777777777769E-3</v>
      </c>
      <c r="T44" s="149">
        <v>1</v>
      </c>
      <c r="U44" s="149">
        <v>1</v>
      </c>
      <c r="V44" s="149">
        <v>1</v>
      </c>
      <c r="W44" s="149">
        <v>1</v>
      </c>
      <c r="X44" s="149">
        <v>1</v>
      </c>
      <c r="Y44" s="77" t="s">
        <v>752</v>
      </c>
      <c r="Z44" s="77" t="s">
        <v>260</v>
      </c>
      <c r="AB44" s="111"/>
    </row>
    <row r="45" spans="1:28" x14ac:dyDescent="0.2">
      <c r="A45" s="5"/>
      <c r="B45" s="5"/>
      <c r="C45" s="5"/>
      <c r="D45" s="31">
        <v>3.7083333333333336E-2</v>
      </c>
      <c r="E45" s="29">
        <v>4</v>
      </c>
      <c r="F45" s="119" t="s">
        <v>671</v>
      </c>
      <c r="G45" s="119" t="s">
        <v>30</v>
      </c>
      <c r="H45" s="96">
        <v>1.5555555555555635E-2</v>
      </c>
      <c r="I45" s="110" t="s">
        <v>403</v>
      </c>
      <c r="J45" s="27"/>
      <c r="K45" s="27"/>
      <c r="L45" s="27"/>
      <c r="M45" s="27"/>
      <c r="N45" s="26">
        <v>0</v>
      </c>
      <c r="O45" s="27"/>
      <c r="P45" s="118"/>
      <c r="Q45" s="175" t="s">
        <v>85</v>
      </c>
      <c r="R45" s="176">
        <v>41857</v>
      </c>
      <c r="S45" s="24">
        <v>2.1527777777777701E-2</v>
      </c>
      <c r="T45" s="149">
        <v>1</v>
      </c>
      <c r="U45" s="149">
        <v>1</v>
      </c>
      <c r="V45" s="149">
        <v>1</v>
      </c>
      <c r="W45" s="149">
        <v>1</v>
      </c>
      <c r="X45" s="149">
        <v>1</v>
      </c>
      <c r="Y45" s="77" t="s">
        <v>829</v>
      </c>
      <c r="Z45" s="77" t="s">
        <v>260</v>
      </c>
      <c r="AB45" s="111"/>
    </row>
    <row r="46" spans="1:28" x14ac:dyDescent="0.2">
      <c r="A46" s="5"/>
      <c r="B46" s="5"/>
      <c r="C46" s="30"/>
      <c r="D46" s="31">
        <v>1.9791666666666666E-2</v>
      </c>
      <c r="E46" s="29">
        <v>17</v>
      </c>
      <c r="F46" s="120" t="s">
        <v>51</v>
      </c>
      <c r="G46" s="119" t="s">
        <v>30</v>
      </c>
      <c r="H46" s="96">
        <v>1.7013888888888887E-2</v>
      </c>
      <c r="I46" s="110" t="s">
        <v>403</v>
      </c>
      <c r="J46" s="27"/>
      <c r="K46" s="27"/>
      <c r="L46" s="27"/>
      <c r="M46" s="27"/>
      <c r="N46" s="26">
        <v>0</v>
      </c>
      <c r="O46" s="27"/>
      <c r="P46" s="27"/>
      <c r="Q46" s="107" t="s">
        <v>85</v>
      </c>
      <c r="R46" s="28">
        <v>41857</v>
      </c>
      <c r="S46" s="24">
        <v>2.7777777777777779E-3</v>
      </c>
      <c r="T46" s="149">
        <v>1</v>
      </c>
      <c r="U46" s="149">
        <v>1</v>
      </c>
      <c r="V46" s="149">
        <v>1</v>
      </c>
      <c r="W46" s="149">
        <v>1</v>
      </c>
      <c r="X46" s="149">
        <v>1</v>
      </c>
      <c r="Y46" s="77" t="s">
        <v>806</v>
      </c>
      <c r="Z46" s="77" t="s">
        <v>260</v>
      </c>
      <c r="AB46" s="111"/>
    </row>
    <row r="47" spans="1:28" x14ac:dyDescent="0.2">
      <c r="A47" s="5"/>
      <c r="B47" s="5"/>
      <c r="C47" s="5"/>
      <c r="D47" s="31">
        <v>2.1585648148148145E-2</v>
      </c>
      <c r="E47" s="29">
        <v>20</v>
      </c>
      <c r="F47" s="119" t="s">
        <v>191</v>
      </c>
      <c r="G47" s="119" t="s">
        <v>30</v>
      </c>
      <c r="H47" s="96">
        <v>1.741898148148148E-2</v>
      </c>
      <c r="I47" s="110" t="s">
        <v>403</v>
      </c>
      <c r="J47" s="27"/>
      <c r="K47" s="27"/>
      <c r="L47" s="27"/>
      <c r="M47" s="27"/>
      <c r="N47" s="26">
        <v>0</v>
      </c>
      <c r="O47" s="27"/>
      <c r="P47" s="118"/>
      <c r="Q47" s="107" t="s">
        <v>85</v>
      </c>
      <c r="R47" s="28">
        <v>41857</v>
      </c>
      <c r="S47" s="24">
        <v>4.1666666666666666E-3</v>
      </c>
      <c r="T47" s="149">
        <v>1</v>
      </c>
      <c r="U47" s="149">
        <v>1</v>
      </c>
      <c r="V47" s="149">
        <v>1</v>
      </c>
      <c r="W47" s="149">
        <v>1</v>
      </c>
      <c r="X47" s="149">
        <v>1</v>
      </c>
      <c r="Y47" s="77" t="s">
        <v>844</v>
      </c>
      <c r="Z47" s="77" t="s">
        <v>260</v>
      </c>
      <c r="AB47" s="111"/>
    </row>
    <row r="48" spans="1:28" x14ac:dyDescent="0.2">
      <c r="A48" s="5"/>
      <c r="B48" s="5"/>
      <c r="C48" s="30"/>
      <c r="D48" s="31">
        <v>2.1886574074074072E-2</v>
      </c>
      <c r="E48" s="29">
        <v>29</v>
      </c>
      <c r="F48" s="119" t="s">
        <v>168</v>
      </c>
      <c r="G48" s="119" t="s">
        <v>30</v>
      </c>
      <c r="H48" s="96">
        <v>1.9803240740740739E-2</v>
      </c>
      <c r="I48" s="110" t="s">
        <v>403</v>
      </c>
      <c r="J48" s="27"/>
      <c r="K48" s="27"/>
      <c r="L48" s="27"/>
      <c r="M48" s="27"/>
      <c r="N48" s="26">
        <v>0</v>
      </c>
      <c r="O48" s="27"/>
      <c r="P48" s="27"/>
      <c r="Q48" s="107" t="s">
        <v>85</v>
      </c>
      <c r="R48" s="28">
        <v>41857</v>
      </c>
      <c r="S48" s="24">
        <v>2.0833333333333333E-3</v>
      </c>
      <c r="T48" s="149">
        <v>1</v>
      </c>
      <c r="U48" s="149">
        <v>1</v>
      </c>
      <c r="V48" s="149">
        <v>1</v>
      </c>
      <c r="W48" s="149">
        <v>1</v>
      </c>
      <c r="X48" s="149">
        <v>1</v>
      </c>
      <c r="Y48" s="77" t="s">
        <v>853</v>
      </c>
      <c r="Z48" s="77" t="s">
        <v>260</v>
      </c>
      <c r="AB48" s="111"/>
    </row>
    <row r="49" spans="1:28" x14ac:dyDescent="0.2">
      <c r="A49" s="30"/>
      <c r="B49" s="30"/>
      <c r="C49" s="5"/>
      <c r="D49" s="31">
        <v>2.2673611111111113E-2</v>
      </c>
      <c r="E49" s="29">
        <v>22</v>
      </c>
      <c r="F49" s="119" t="s">
        <v>511</v>
      </c>
      <c r="G49" s="119" t="s">
        <v>30</v>
      </c>
      <c r="H49" s="96">
        <v>1.7812500000000002E-2</v>
      </c>
      <c r="I49" s="110" t="s">
        <v>403</v>
      </c>
      <c r="J49" s="27"/>
      <c r="K49" s="27"/>
      <c r="L49" s="27"/>
      <c r="M49" s="27"/>
      <c r="N49" s="26">
        <v>0</v>
      </c>
      <c r="O49" s="27"/>
      <c r="P49" s="27"/>
      <c r="Q49" s="107" t="s">
        <v>85</v>
      </c>
      <c r="R49" s="28">
        <v>41857</v>
      </c>
      <c r="S49" s="24">
        <v>4.8611111111111112E-3</v>
      </c>
      <c r="T49" s="149">
        <v>1</v>
      </c>
      <c r="U49" s="149">
        <v>1</v>
      </c>
      <c r="V49" s="149">
        <v>1</v>
      </c>
      <c r="W49" s="149">
        <v>1</v>
      </c>
      <c r="X49" s="149">
        <v>1</v>
      </c>
      <c r="Y49" s="77" t="s">
        <v>847</v>
      </c>
      <c r="Z49" s="77" t="s">
        <v>260</v>
      </c>
      <c r="AB49" s="111"/>
    </row>
    <row r="50" spans="1:28" x14ac:dyDescent="0.2">
      <c r="A50" s="5"/>
      <c r="B50" s="5"/>
      <c r="C50" s="5"/>
      <c r="D50" s="31">
        <v>2.5428240740740741E-2</v>
      </c>
      <c r="E50" s="29">
        <v>5</v>
      </c>
      <c r="F50" s="119" t="s">
        <v>221</v>
      </c>
      <c r="G50" s="119" t="s">
        <v>30</v>
      </c>
      <c r="H50" s="96">
        <v>1.5706018518518518E-2</v>
      </c>
      <c r="I50" s="110" t="s">
        <v>403</v>
      </c>
      <c r="J50" s="27"/>
      <c r="K50" s="27"/>
      <c r="L50" s="27"/>
      <c r="M50" s="27"/>
      <c r="N50" s="26">
        <v>0</v>
      </c>
      <c r="O50" s="27"/>
      <c r="P50" s="27"/>
      <c r="Q50" s="107" t="s">
        <v>85</v>
      </c>
      <c r="R50" s="28">
        <v>41857</v>
      </c>
      <c r="S50" s="24">
        <v>9.7222222222222224E-3</v>
      </c>
      <c r="T50" s="149">
        <v>2</v>
      </c>
      <c r="U50" s="149">
        <v>1</v>
      </c>
      <c r="V50" s="149">
        <v>1</v>
      </c>
      <c r="W50" s="149">
        <v>1</v>
      </c>
      <c r="X50" s="149">
        <v>1</v>
      </c>
      <c r="Y50" s="77" t="s">
        <v>745</v>
      </c>
      <c r="Z50" s="77" t="s">
        <v>260</v>
      </c>
      <c r="AB50" s="111"/>
    </row>
    <row r="51" spans="1:28" x14ac:dyDescent="0.2">
      <c r="A51" s="5"/>
      <c r="B51" s="5"/>
      <c r="C51" s="5"/>
      <c r="D51" s="31">
        <v>3.6759259259259255E-2</v>
      </c>
      <c r="E51" s="29">
        <v>10</v>
      </c>
      <c r="F51" s="119" t="s">
        <v>744</v>
      </c>
      <c r="G51" s="119" t="s">
        <v>30</v>
      </c>
      <c r="H51" s="96">
        <v>1.5925925925925954E-2</v>
      </c>
      <c r="I51" s="110" t="s">
        <v>403</v>
      </c>
      <c r="J51" s="27"/>
      <c r="K51" s="27"/>
      <c r="L51" s="27"/>
      <c r="M51" s="27"/>
      <c r="N51" s="26">
        <v>0</v>
      </c>
      <c r="O51" s="27"/>
      <c r="P51" s="27"/>
      <c r="Q51" s="107" t="s">
        <v>85</v>
      </c>
      <c r="R51" s="28">
        <v>41857</v>
      </c>
      <c r="S51" s="24">
        <v>2.0833333333333301E-2</v>
      </c>
      <c r="T51" s="149">
        <v>1</v>
      </c>
      <c r="U51" s="149">
        <v>1</v>
      </c>
      <c r="V51" s="149">
        <v>1</v>
      </c>
      <c r="W51" s="149">
        <v>1</v>
      </c>
      <c r="X51" s="149">
        <v>1</v>
      </c>
      <c r="Y51" s="77" t="s">
        <v>833</v>
      </c>
      <c r="Z51" s="77" t="s">
        <v>260</v>
      </c>
      <c r="AB51" s="111"/>
    </row>
    <row r="52" spans="1:28" x14ac:dyDescent="0.2">
      <c r="A52" s="30"/>
      <c r="B52" s="30"/>
      <c r="C52" s="23"/>
      <c r="D52" s="31">
        <v>2.2430555555555554E-2</v>
      </c>
      <c r="E52" s="29">
        <v>12</v>
      </c>
      <c r="F52" s="53" t="s">
        <v>513</v>
      </c>
      <c r="G52" s="53" t="s">
        <v>30</v>
      </c>
      <c r="H52" s="96">
        <v>1.6180555555555552E-2</v>
      </c>
      <c r="I52" s="110" t="s">
        <v>403</v>
      </c>
      <c r="J52" s="27"/>
      <c r="K52" s="27"/>
      <c r="L52" s="27"/>
      <c r="M52" s="27"/>
      <c r="N52" s="26">
        <v>0</v>
      </c>
      <c r="O52" s="27"/>
      <c r="P52" s="118"/>
      <c r="Q52" s="107" t="s">
        <v>510</v>
      </c>
      <c r="R52" s="28">
        <v>41773</v>
      </c>
      <c r="S52" s="24">
        <v>6.2500000000000003E-3</v>
      </c>
      <c r="T52" s="149">
        <v>1</v>
      </c>
      <c r="U52" s="149">
        <v>1</v>
      </c>
      <c r="V52" s="149">
        <v>1</v>
      </c>
      <c r="W52" s="149">
        <v>1</v>
      </c>
      <c r="X52" s="149">
        <v>1</v>
      </c>
      <c r="Y52" s="77" t="s">
        <v>528</v>
      </c>
      <c r="Z52" s="77" t="s">
        <v>260</v>
      </c>
      <c r="AB52" s="111"/>
    </row>
    <row r="53" spans="1:28" x14ac:dyDescent="0.2">
      <c r="A53" s="30"/>
      <c r="B53" s="30"/>
      <c r="C53" s="30"/>
      <c r="D53" s="31">
        <v>2.1851851851851848E-2</v>
      </c>
      <c r="E53" s="29">
        <v>13</v>
      </c>
      <c r="F53" s="53" t="s">
        <v>51</v>
      </c>
      <c r="G53" s="53" t="s">
        <v>30</v>
      </c>
      <c r="H53" s="96">
        <v>1.6296296296296291E-2</v>
      </c>
      <c r="I53" s="110" t="s">
        <v>403</v>
      </c>
      <c r="J53" s="27"/>
      <c r="K53" s="27"/>
      <c r="L53" s="27"/>
      <c r="M53" s="27"/>
      <c r="N53" s="26">
        <v>0</v>
      </c>
      <c r="O53" s="27"/>
      <c r="P53" s="27"/>
      <c r="Q53" s="107" t="s">
        <v>510</v>
      </c>
      <c r="R53" s="28">
        <v>41773</v>
      </c>
      <c r="S53" s="24">
        <v>5.5555555555555558E-3</v>
      </c>
      <c r="T53" s="149">
        <v>1</v>
      </c>
      <c r="U53" s="149">
        <v>1</v>
      </c>
      <c r="V53" s="149">
        <v>1</v>
      </c>
      <c r="W53" s="149">
        <v>1</v>
      </c>
      <c r="X53" s="149">
        <v>1</v>
      </c>
      <c r="Y53" s="77" t="s">
        <v>529</v>
      </c>
      <c r="Z53" s="77" t="s">
        <v>260</v>
      </c>
      <c r="AB53" s="111"/>
    </row>
    <row r="54" spans="1:28" x14ac:dyDescent="0.2">
      <c r="A54" s="30"/>
      <c r="B54" s="30"/>
      <c r="C54" s="30"/>
      <c r="D54" s="31">
        <v>1.7708333333333333E-2</v>
      </c>
      <c r="E54" s="29">
        <v>5</v>
      </c>
      <c r="F54" s="53" t="s">
        <v>51</v>
      </c>
      <c r="G54" s="53" t="s">
        <v>30</v>
      </c>
      <c r="H54" s="96">
        <v>1.6319444444444445E-2</v>
      </c>
      <c r="I54" s="110" t="s">
        <v>403</v>
      </c>
      <c r="J54" s="27"/>
      <c r="K54" s="27"/>
      <c r="L54" s="27"/>
      <c r="M54" s="27"/>
      <c r="N54" s="26">
        <v>0</v>
      </c>
      <c r="O54" s="27"/>
      <c r="P54" s="27"/>
      <c r="Q54" s="107" t="s">
        <v>510</v>
      </c>
      <c r="R54" s="28">
        <v>41808</v>
      </c>
      <c r="S54" s="24">
        <v>1.3888888888888889E-3</v>
      </c>
      <c r="T54" s="149">
        <v>1</v>
      </c>
      <c r="U54" s="149">
        <v>1</v>
      </c>
      <c r="V54" s="149">
        <v>1</v>
      </c>
      <c r="W54" s="149">
        <v>1</v>
      </c>
      <c r="X54" s="149">
        <v>1</v>
      </c>
      <c r="Y54" s="77" t="s">
        <v>603</v>
      </c>
      <c r="Z54" s="77" t="s">
        <v>260</v>
      </c>
      <c r="AB54" s="111"/>
    </row>
    <row r="55" spans="1:28" x14ac:dyDescent="0.2">
      <c r="A55" s="30"/>
      <c r="B55" s="30"/>
      <c r="C55" s="30"/>
      <c r="D55" s="99">
        <v>3.5682870370370372E-2</v>
      </c>
      <c r="E55" s="29">
        <v>3</v>
      </c>
      <c r="F55" s="108" t="s">
        <v>44</v>
      </c>
      <c r="G55" s="108" t="s">
        <v>30</v>
      </c>
      <c r="H55" s="96">
        <v>1.4849537037037071E-2</v>
      </c>
      <c r="I55" s="110" t="s">
        <v>403</v>
      </c>
      <c r="J55" s="27"/>
      <c r="K55" s="27"/>
      <c r="L55" s="27"/>
      <c r="M55" s="27"/>
      <c r="N55" s="26">
        <v>0</v>
      </c>
      <c r="O55" s="27"/>
      <c r="P55" s="118"/>
      <c r="Q55" s="107" t="s">
        <v>510</v>
      </c>
      <c r="R55" s="28">
        <v>41773</v>
      </c>
      <c r="S55" s="24">
        <v>2.0833333333333301E-2</v>
      </c>
      <c r="T55" s="149">
        <v>1</v>
      </c>
      <c r="U55" s="149">
        <v>1</v>
      </c>
      <c r="V55" s="149">
        <v>1</v>
      </c>
      <c r="W55" s="149">
        <v>1</v>
      </c>
      <c r="X55" s="149">
        <v>1</v>
      </c>
      <c r="Y55" s="77" t="s">
        <v>518</v>
      </c>
      <c r="Z55" s="77" t="s">
        <v>260</v>
      </c>
      <c r="AB55" s="111"/>
    </row>
    <row r="56" spans="1:28" x14ac:dyDescent="0.2">
      <c r="A56" s="30"/>
      <c r="B56" s="30"/>
      <c r="C56" s="30"/>
      <c r="D56" s="31">
        <v>2.5717592592592594E-2</v>
      </c>
      <c r="E56" s="29">
        <v>28</v>
      </c>
      <c r="F56" s="53" t="s">
        <v>168</v>
      </c>
      <c r="G56" s="53" t="s">
        <v>30</v>
      </c>
      <c r="H56" s="96">
        <v>1.877314814814815E-2</v>
      </c>
      <c r="I56" s="110" t="s">
        <v>403</v>
      </c>
      <c r="J56" s="27"/>
      <c r="K56" s="27"/>
      <c r="L56" s="27"/>
      <c r="M56" s="27"/>
      <c r="N56" s="26">
        <v>0</v>
      </c>
      <c r="O56" s="27"/>
      <c r="P56" s="27"/>
      <c r="Q56" s="107" t="s">
        <v>510</v>
      </c>
      <c r="R56" s="28">
        <v>41773</v>
      </c>
      <c r="S56" s="24">
        <v>6.9444444444444449E-3</v>
      </c>
      <c r="T56" s="149">
        <v>1</v>
      </c>
      <c r="U56" s="149">
        <v>1</v>
      </c>
      <c r="V56" s="149">
        <v>1</v>
      </c>
      <c r="W56" s="149">
        <v>1</v>
      </c>
      <c r="X56" s="149">
        <v>1</v>
      </c>
      <c r="Y56" s="77" t="s">
        <v>546</v>
      </c>
      <c r="Z56" s="77" t="s">
        <v>260</v>
      </c>
      <c r="AB56" s="111"/>
    </row>
    <row r="57" spans="1:28" x14ac:dyDescent="0.2">
      <c r="A57" s="30"/>
      <c r="B57" s="30"/>
      <c r="C57" s="30"/>
      <c r="D57" s="31">
        <v>0.02</v>
      </c>
      <c r="E57" s="29">
        <v>23</v>
      </c>
      <c r="F57" s="53" t="s">
        <v>168</v>
      </c>
      <c r="G57" s="53" t="s">
        <v>30</v>
      </c>
      <c r="H57" s="96">
        <v>1.9305555555555555E-2</v>
      </c>
      <c r="I57" s="110" t="s">
        <v>403</v>
      </c>
      <c r="J57" s="27"/>
      <c r="K57" s="27"/>
      <c r="L57" s="27"/>
      <c r="M57" s="27"/>
      <c r="N57" s="26">
        <v>0</v>
      </c>
      <c r="O57" s="27"/>
      <c r="P57" s="27"/>
      <c r="Q57" s="107" t="s">
        <v>510</v>
      </c>
      <c r="R57" s="28">
        <v>41780</v>
      </c>
      <c r="S57" s="24">
        <v>6.9444444444444447E-4</v>
      </c>
      <c r="T57" s="149">
        <v>1</v>
      </c>
      <c r="U57" s="149">
        <v>1</v>
      </c>
      <c r="V57" s="149">
        <v>1</v>
      </c>
      <c r="W57" s="149">
        <v>1</v>
      </c>
      <c r="X57" s="149">
        <v>1</v>
      </c>
      <c r="Y57" s="77" t="s">
        <v>577</v>
      </c>
      <c r="Z57" s="77" t="s">
        <v>260</v>
      </c>
      <c r="AB57" s="111"/>
    </row>
    <row r="58" spans="1:28" x14ac:dyDescent="0.2">
      <c r="A58" s="5"/>
      <c r="B58" s="5"/>
      <c r="C58" s="5"/>
      <c r="D58" s="31">
        <v>2.4675925925925924E-2</v>
      </c>
      <c r="E58" s="29">
        <v>15</v>
      </c>
      <c r="F58" s="53" t="s">
        <v>511</v>
      </c>
      <c r="G58" s="53" t="s">
        <v>30</v>
      </c>
      <c r="H58" s="97">
        <v>1.7037037037037035E-2</v>
      </c>
      <c r="I58" s="110" t="s">
        <v>403</v>
      </c>
      <c r="J58" s="27"/>
      <c r="K58" s="27"/>
      <c r="L58" s="27"/>
      <c r="M58" s="27"/>
      <c r="N58" s="26">
        <v>0</v>
      </c>
      <c r="O58" s="27"/>
      <c r="P58" s="27"/>
      <c r="Q58" s="107" t="s">
        <v>510</v>
      </c>
      <c r="R58" s="28">
        <v>41808</v>
      </c>
      <c r="S58" s="24">
        <v>7.6388888888888886E-3</v>
      </c>
      <c r="T58" s="149">
        <v>1</v>
      </c>
      <c r="U58" s="149">
        <v>1</v>
      </c>
      <c r="V58" s="149">
        <v>1</v>
      </c>
      <c r="W58" s="149">
        <v>1</v>
      </c>
      <c r="X58" s="149">
        <v>1</v>
      </c>
      <c r="Y58" s="77" t="s">
        <v>350</v>
      </c>
      <c r="Z58" s="77" t="s">
        <v>260</v>
      </c>
      <c r="AB58" s="111"/>
    </row>
    <row r="59" spans="1:28" x14ac:dyDescent="0.2">
      <c r="A59" s="5"/>
      <c r="B59" s="5"/>
      <c r="C59" s="5"/>
      <c r="D59" s="31">
        <v>1.9930555555555556E-2</v>
      </c>
      <c r="E59" s="29">
        <v>21</v>
      </c>
      <c r="F59" t="s">
        <v>511</v>
      </c>
      <c r="G59" t="s">
        <v>30</v>
      </c>
      <c r="H59" s="96">
        <v>1.7152777777777777E-2</v>
      </c>
      <c r="I59" s="110" t="s">
        <v>403</v>
      </c>
      <c r="J59" s="27"/>
      <c r="K59" s="27"/>
      <c r="L59" s="27"/>
      <c r="M59" s="27"/>
      <c r="N59" s="26">
        <v>0</v>
      </c>
      <c r="O59" s="27"/>
      <c r="P59" s="27"/>
      <c r="Q59" s="107" t="s">
        <v>510</v>
      </c>
      <c r="R59" s="28">
        <v>41773</v>
      </c>
      <c r="S59" s="24">
        <v>2.7777777777777779E-3</v>
      </c>
      <c r="T59" s="149">
        <v>1</v>
      </c>
      <c r="U59" s="149">
        <v>1</v>
      </c>
      <c r="V59" s="149">
        <v>1</v>
      </c>
      <c r="W59" s="149">
        <v>1</v>
      </c>
      <c r="X59" s="149">
        <v>1</v>
      </c>
      <c r="Y59" s="77" t="s">
        <v>537</v>
      </c>
      <c r="Z59" s="77" t="s">
        <v>260</v>
      </c>
      <c r="AB59" s="111"/>
    </row>
    <row r="60" spans="1:28" x14ac:dyDescent="0.2">
      <c r="A60" s="30"/>
      <c r="B60" s="30"/>
      <c r="C60" s="30"/>
      <c r="D60" s="31">
        <v>2.0347222222222221E-2</v>
      </c>
      <c r="E60" s="29">
        <v>9</v>
      </c>
      <c r="F60" s="53" t="s">
        <v>168</v>
      </c>
      <c r="G60" s="53" t="s">
        <v>30</v>
      </c>
      <c r="H60" s="96">
        <v>1.8958333333333334E-2</v>
      </c>
      <c r="I60" s="110" t="s">
        <v>403</v>
      </c>
      <c r="J60" s="27"/>
      <c r="K60" s="27"/>
      <c r="L60" s="27"/>
      <c r="M60" s="27"/>
      <c r="N60" s="26">
        <v>0</v>
      </c>
      <c r="O60" s="27"/>
      <c r="P60" s="27"/>
      <c r="Q60" s="107" t="s">
        <v>578</v>
      </c>
      <c r="R60" s="28">
        <v>41794</v>
      </c>
      <c r="S60" s="24">
        <v>1.3888888888888889E-3</v>
      </c>
      <c r="T60" s="149">
        <v>1</v>
      </c>
      <c r="U60" s="149">
        <v>1</v>
      </c>
      <c r="V60" s="149">
        <v>1</v>
      </c>
      <c r="W60" s="149">
        <v>1</v>
      </c>
      <c r="X60" s="149">
        <v>1</v>
      </c>
      <c r="Y60" s="77" t="s">
        <v>590</v>
      </c>
      <c r="Z60" s="77" t="s">
        <v>260</v>
      </c>
      <c r="AB60" s="111"/>
    </row>
    <row r="61" spans="1:28" x14ac:dyDescent="0.2">
      <c r="A61" s="30"/>
      <c r="B61" s="30"/>
      <c r="C61" s="30"/>
      <c r="D61" s="30">
        <v>4.538194444444444E-2</v>
      </c>
      <c r="E61" s="29">
        <v>9</v>
      </c>
      <c r="F61" s="53" t="s">
        <v>51</v>
      </c>
      <c r="G61" s="53" t="s">
        <v>30</v>
      </c>
      <c r="H61" s="101">
        <v>4.1909722222222216E-2</v>
      </c>
      <c r="I61" s="110" t="s">
        <v>403</v>
      </c>
      <c r="J61" s="27"/>
      <c r="K61" s="27"/>
      <c r="L61" s="27"/>
      <c r="M61" s="27"/>
      <c r="N61" s="26">
        <v>0</v>
      </c>
      <c r="O61" s="27"/>
      <c r="P61" s="118"/>
      <c r="Q61" s="107" t="s">
        <v>630</v>
      </c>
      <c r="R61" s="28">
        <v>41815</v>
      </c>
      <c r="S61" s="24">
        <v>3.472222222222222E-3</v>
      </c>
      <c r="T61" s="149">
        <v>1</v>
      </c>
      <c r="U61" s="149">
        <v>1</v>
      </c>
      <c r="V61" s="149">
        <v>1</v>
      </c>
      <c r="W61" s="149">
        <v>1</v>
      </c>
      <c r="X61" s="149">
        <v>1</v>
      </c>
      <c r="Y61" s="77" t="s">
        <v>642</v>
      </c>
      <c r="Z61" s="77" t="s">
        <v>260</v>
      </c>
      <c r="AB61" s="111"/>
    </row>
    <row r="62" spans="1:28" x14ac:dyDescent="0.2">
      <c r="A62" s="5"/>
      <c r="B62" s="5"/>
      <c r="C62" s="5"/>
      <c r="D62" s="30">
        <v>4.8067129629629633E-2</v>
      </c>
      <c r="E62" s="29">
        <v>12</v>
      </c>
      <c r="F62" s="53" t="s">
        <v>627</v>
      </c>
      <c r="G62" s="53" t="s">
        <v>30</v>
      </c>
      <c r="H62" s="101">
        <v>4.2511574074074077E-2</v>
      </c>
      <c r="I62" s="110" t="s">
        <v>403</v>
      </c>
      <c r="J62" s="27"/>
      <c r="K62" s="27"/>
      <c r="L62" s="27"/>
      <c r="M62" s="27"/>
      <c r="N62" s="26">
        <v>0</v>
      </c>
      <c r="O62" s="27"/>
      <c r="P62" s="118"/>
      <c r="Q62" s="107" t="s">
        <v>630</v>
      </c>
      <c r="R62" s="28">
        <v>41815</v>
      </c>
      <c r="S62" s="24">
        <v>5.5555555555555558E-3</v>
      </c>
      <c r="T62" s="149">
        <v>1</v>
      </c>
      <c r="U62" s="149">
        <v>1</v>
      </c>
      <c r="V62" s="149">
        <v>1</v>
      </c>
      <c r="W62" s="149">
        <v>1</v>
      </c>
      <c r="X62" s="149">
        <v>1</v>
      </c>
      <c r="Y62" s="77" t="s">
        <v>647</v>
      </c>
      <c r="Z62" s="77" t="s">
        <v>260</v>
      </c>
      <c r="AB62" s="111"/>
    </row>
    <row r="63" spans="1:28" x14ac:dyDescent="0.2">
      <c r="A63" s="5"/>
      <c r="B63" s="5"/>
      <c r="C63" s="5"/>
      <c r="D63" s="30">
        <v>4.4814814814814814E-2</v>
      </c>
      <c r="E63" s="29">
        <v>14</v>
      </c>
      <c r="F63" s="53" t="s">
        <v>511</v>
      </c>
      <c r="G63" s="53" t="s">
        <v>30</v>
      </c>
      <c r="H63" s="101">
        <v>4.3425925925925923E-2</v>
      </c>
      <c r="I63" s="110" t="s">
        <v>403</v>
      </c>
      <c r="J63" s="27"/>
      <c r="K63" s="27"/>
      <c r="L63" s="27"/>
      <c r="M63" s="27"/>
      <c r="N63" s="26">
        <v>0</v>
      </c>
      <c r="O63" s="27"/>
      <c r="P63" s="118"/>
      <c r="Q63" s="107" t="s">
        <v>630</v>
      </c>
      <c r="R63" s="28">
        <v>41815</v>
      </c>
      <c r="S63" s="24">
        <v>1.3888888888888889E-3</v>
      </c>
      <c r="T63" s="149">
        <v>1</v>
      </c>
      <c r="U63" s="149">
        <v>1</v>
      </c>
      <c r="V63" s="149">
        <v>1</v>
      </c>
      <c r="W63" s="149">
        <v>1</v>
      </c>
      <c r="X63" s="149">
        <v>1</v>
      </c>
      <c r="Y63" s="77" t="s">
        <v>650</v>
      </c>
      <c r="Z63" s="77" t="s">
        <v>260</v>
      </c>
      <c r="AB63" s="111"/>
    </row>
    <row r="64" spans="1:28" x14ac:dyDescent="0.2">
      <c r="A64" s="30"/>
      <c r="B64" s="30"/>
      <c r="C64" s="30"/>
      <c r="D64" s="31">
        <v>2.3009259259259257E-2</v>
      </c>
      <c r="E64" s="29">
        <v>3</v>
      </c>
      <c r="F64" s="53" t="s">
        <v>285</v>
      </c>
      <c r="G64" s="53" t="s">
        <v>34</v>
      </c>
      <c r="H64" s="96">
        <v>9.8148148148148578E-3</v>
      </c>
      <c r="I64" s="110"/>
      <c r="J64" s="27"/>
      <c r="K64" s="27"/>
      <c r="L64" s="27"/>
      <c r="M64" s="27"/>
      <c r="N64" s="26">
        <v>0</v>
      </c>
      <c r="O64" s="27"/>
      <c r="P64" s="118"/>
      <c r="Q64" s="107" t="s">
        <v>80</v>
      </c>
      <c r="R64" s="28">
        <v>41738</v>
      </c>
      <c r="S64" s="24">
        <v>1.3194444444444399E-2</v>
      </c>
      <c r="T64" s="76">
        <v>1</v>
      </c>
      <c r="U64" s="76">
        <v>1</v>
      </c>
      <c r="V64" s="76">
        <v>1</v>
      </c>
      <c r="W64" s="76">
        <v>1</v>
      </c>
      <c r="X64" s="76">
        <v>1</v>
      </c>
      <c r="Y64" s="77" t="s">
        <v>297</v>
      </c>
      <c r="Z64" s="77" t="s">
        <v>296</v>
      </c>
      <c r="AB64" s="111"/>
    </row>
    <row r="65" spans="1:28" x14ac:dyDescent="0.2">
      <c r="A65" s="30"/>
      <c r="B65" s="30"/>
      <c r="C65" s="30"/>
      <c r="D65" s="31">
        <v>3.0474537037037036E-2</v>
      </c>
      <c r="E65" s="29">
        <v>6</v>
      </c>
      <c r="F65" s="120" t="s">
        <v>717</v>
      </c>
      <c r="G65" s="119" t="s">
        <v>34</v>
      </c>
      <c r="H65" s="96">
        <v>2.1446759259259259E-2</v>
      </c>
      <c r="I65" s="110">
        <v>1</v>
      </c>
      <c r="J65" s="27"/>
      <c r="K65" s="27"/>
      <c r="L65" s="27"/>
      <c r="M65" s="27"/>
      <c r="N65" s="26">
        <v>0</v>
      </c>
      <c r="O65" s="27"/>
      <c r="P65" s="27"/>
      <c r="Q65" s="107" t="s">
        <v>80</v>
      </c>
      <c r="R65" s="28">
        <v>41836</v>
      </c>
      <c r="S65" s="24">
        <v>9.0277777777777769E-3</v>
      </c>
      <c r="T65" s="149">
        <v>1</v>
      </c>
      <c r="U65" s="149">
        <v>1</v>
      </c>
      <c r="V65" s="149">
        <v>1</v>
      </c>
      <c r="W65" s="149">
        <v>1</v>
      </c>
      <c r="X65" s="149">
        <v>1</v>
      </c>
      <c r="Y65" s="77" t="s">
        <v>725</v>
      </c>
      <c r="Z65" s="77" t="s">
        <v>296</v>
      </c>
      <c r="AB65" s="111"/>
    </row>
    <row r="66" spans="1:28" x14ac:dyDescent="0.2">
      <c r="A66" s="30"/>
      <c r="B66" s="30"/>
      <c r="C66" s="30"/>
      <c r="D66" s="31">
        <v>2.165509259259259E-2</v>
      </c>
      <c r="E66" s="29">
        <v>11</v>
      </c>
      <c r="F66" s="53" t="s">
        <v>154</v>
      </c>
      <c r="G66" s="53" t="s">
        <v>34</v>
      </c>
      <c r="H66" s="96">
        <v>1.1238425925925926E-2</v>
      </c>
      <c r="I66" s="110"/>
      <c r="J66" s="27"/>
      <c r="K66" s="27"/>
      <c r="L66" s="27"/>
      <c r="M66" s="27"/>
      <c r="N66" s="26">
        <v>0</v>
      </c>
      <c r="O66" s="27"/>
      <c r="P66" s="27"/>
      <c r="Q66" s="107" t="s">
        <v>80</v>
      </c>
      <c r="R66" s="28">
        <v>41738</v>
      </c>
      <c r="S66" s="24">
        <v>1.0416666666666664E-2</v>
      </c>
      <c r="T66" s="76">
        <v>1</v>
      </c>
      <c r="U66" s="76">
        <v>1</v>
      </c>
      <c r="V66" s="76">
        <v>1</v>
      </c>
      <c r="W66" s="76">
        <v>1</v>
      </c>
      <c r="X66" s="76">
        <v>1</v>
      </c>
      <c r="Y66" s="77" t="s">
        <v>310</v>
      </c>
      <c r="Z66" s="77" t="s">
        <v>296</v>
      </c>
      <c r="AB66" s="111"/>
    </row>
    <row r="67" spans="1:28" x14ac:dyDescent="0.2">
      <c r="A67" s="30"/>
      <c r="B67" s="30"/>
      <c r="C67" s="30"/>
      <c r="D67" s="31">
        <v>2.3946759259259261E-2</v>
      </c>
      <c r="E67" s="29">
        <v>14</v>
      </c>
      <c r="F67" s="53" t="s">
        <v>159</v>
      </c>
      <c r="G67" s="53" t="s">
        <v>34</v>
      </c>
      <c r="H67" s="96">
        <v>1.1446759259259261E-2</v>
      </c>
      <c r="I67" s="110"/>
      <c r="J67" s="27"/>
      <c r="K67" s="27"/>
      <c r="L67" s="27"/>
      <c r="M67" s="27"/>
      <c r="N67" s="26">
        <v>0</v>
      </c>
      <c r="O67" s="27"/>
      <c r="P67" s="27"/>
      <c r="Q67" s="107" t="s">
        <v>80</v>
      </c>
      <c r="R67" s="28">
        <v>41738</v>
      </c>
      <c r="S67" s="24">
        <v>1.2500000000000001E-2</v>
      </c>
      <c r="T67" s="76">
        <v>1</v>
      </c>
      <c r="U67" s="76">
        <v>1</v>
      </c>
      <c r="V67" s="76">
        <v>1</v>
      </c>
      <c r="W67" s="76">
        <v>1</v>
      </c>
      <c r="X67" s="76">
        <v>1</v>
      </c>
      <c r="Y67" s="77" t="s">
        <v>314</v>
      </c>
      <c r="Z67" s="77" t="s">
        <v>296</v>
      </c>
      <c r="AB67" s="111"/>
    </row>
    <row r="68" spans="1:28" x14ac:dyDescent="0.2">
      <c r="A68" s="183"/>
      <c r="B68" s="183"/>
      <c r="C68" s="183"/>
      <c r="D68" s="31">
        <v>2.5347222222222219E-2</v>
      </c>
      <c r="E68" s="29">
        <v>15</v>
      </c>
      <c r="F68" s="53" t="s">
        <v>286</v>
      </c>
      <c r="G68" t="s">
        <v>34</v>
      </c>
      <c r="H68" s="96">
        <v>1.1458333333333419E-2</v>
      </c>
      <c r="I68" s="110"/>
      <c r="J68" s="27"/>
      <c r="K68" s="27"/>
      <c r="L68" s="27"/>
      <c r="M68" s="27"/>
      <c r="N68" s="26">
        <v>0</v>
      </c>
      <c r="O68" s="27"/>
      <c r="P68" s="118"/>
      <c r="Q68" s="175" t="s">
        <v>80</v>
      </c>
      <c r="R68" s="176">
        <v>41738</v>
      </c>
      <c r="S68" s="24">
        <v>1.38888888888888E-2</v>
      </c>
      <c r="T68" s="76">
        <v>1</v>
      </c>
      <c r="U68" s="76">
        <v>1</v>
      </c>
      <c r="V68" s="76">
        <v>1</v>
      </c>
      <c r="W68" s="76">
        <v>1</v>
      </c>
      <c r="X68" s="76">
        <v>1</v>
      </c>
      <c r="Y68" s="77" t="s">
        <v>315</v>
      </c>
      <c r="Z68" s="77" t="s">
        <v>316</v>
      </c>
      <c r="AB68" s="111"/>
    </row>
    <row r="69" spans="1:28" x14ac:dyDescent="0.2">
      <c r="A69" s="30"/>
      <c r="B69" s="30"/>
      <c r="C69" s="23"/>
      <c r="D69" s="31">
        <v>2.6990740740740742E-2</v>
      </c>
      <c r="E69" s="29">
        <v>2</v>
      </c>
      <c r="F69" s="147" t="s">
        <v>180</v>
      </c>
      <c r="G69" s="147" t="s">
        <v>34</v>
      </c>
      <c r="H69" s="96">
        <v>9.6296296296296408E-3</v>
      </c>
      <c r="I69" s="110"/>
      <c r="J69" s="27"/>
      <c r="K69" s="27"/>
      <c r="L69" s="27"/>
      <c r="M69" s="27"/>
      <c r="N69" s="26">
        <v>0</v>
      </c>
      <c r="O69" s="27"/>
      <c r="P69" s="118"/>
      <c r="Q69" t="s">
        <v>80</v>
      </c>
      <c r="R69" s="28">
        <v>41738</v>
      </c>
      <c r="S69" s="24">
        <v>1.7361111111111101E-2</v>
      </c>
      <c r="T69" s="76">
        <v>1</v>
      </c>
      <c r="U69" s="76">
        <v>1</v>
      </c>
      <c r="V69" s="76">
        <v>1</v>
      </c>
      <c r="W69" s="76">
        <v>1</v>
      </c>
      <c r="X69" s="76">
        <v>1</v>
      </c>
      <c r="Y69" s="77" t="s">
        <v>295</v>
      </c>
      <c r="Z69" s="77" t="s">
        <v>296</v>
      </c>
      <c r="AB69" s="111"/>
    </row>
    <row r="70" spans="1:28" x14ac:dyDescent="0.2">
      <c r="A70" s="5"/>
      <c r="B70" s="5"/>
      <c r="C70" s="5"/>
      <c r="D70" s="31">
        <v>2.7025462962962959E-2</v>
      </c>
      <c r="E70" s="29">
        <v>3</v>
      </c>
      <c r="F70" s="119" t="s">
        <v>211</v>
      </c>
      <c r="G70" s="119" t="s">
        <v>34</v>
      </c>
      <c r="H70" s="96">
        <v>1.938657407407407E-2</v>
      </c>
      <c r="I70" s="110" t="s">
        <v>403</v>
      </c>
      <c r="J70" s="27"/>
      <c r="K70" s="27"/>
      <c r="L70" s="27"/>
      <c r="M70" s="27"/>
      <c r="N70" s="26">
        <v>0</v>
      </c>
      <c r="O70" s="27"/>
      <c r="P70" s="118"/>
      <c r="Q70" s="107" t="s">
        <v>80</v>
      </c>
      <c r="R70" s="28">
        <v>41836</v>
      </c>
      <c r="S70" s="24">
        <v>7.6388888888888886E-3</v>
      </c>
      <c r="T70" s="149">
        <v>1</v>
      </c>
      <c r="U70" s="149">
        <v>1</v>
      </c>
      <c r="V70" s="149">
        <v>1</v>
      </c>
      <c r="W70" s="149">
        <v>1</v>
      </c>
      <c r="X70" s="149">
        <v>1</v>
      </c>
      <c r="Y70" s="77" t="s">
        <v>720</v>
      </c>
      <c r="Z70" s="77" t="s">
        <v>296</v>
      </c>
      <c r="AB70" s="111"/>
    </row>
    <row r="71" spans="1:28" x14ac:dyDescent="0.2">
      <c r="A71" s="30"/>
      <c r="B71" s="30"/>
      <c r="C71" s="5"/>
      <c r="D71" s="30">
        <v>2.6979166666666669E-2</v>
      </c>
      <c r="E71" s="29">
        <v>1</v>
      </c>
      <c r="F71" s="119" t="s">
        <v>224</v>
      </c>
      <c r="G71" s="119" t="s">
        <v>34</v>
      </c>
      <c r="H71" s="96">
        <v>1.6562500000000004E-2</v>
      </c>
      <c r="I71" s="110" t="s">
        <v>403</v>
      </c>
      <c r="J71" s="27"/>
      <c r="K71" s="27"/>
      <c r="L71" s="27"/>
      <c r="M71" s="27"/>
      <c r="N71" s="26">
        <v>0</v>
      </c>
      <c r="O71" s="27"/>
      <c r="P71" s="27"/>
      <c r="Q71" s="107" t="s">
        <v>27</v>
      </c>
      <c r="R71" s="28">
        <v>41903</v>
      </c>
      <c r="S71" s="24">
        <v>1.0416666666666664E-2</v>
      </c>
      <c r="T71" s="149">
        <v>1</v>
      </c>
      <c r="U71" s="149">
        <v>1</v>
      </c>
      <c r="V71" s="149">
        <v>1</v>
      </c>
      <c r="W71" s="149">
        <v>1</v>
      </c>
      <c r="X71" s="149">
        <v>1</v>
      </c>
      <c r="Y71" s="77" t="s">
        <v>926</v>
      </c>
      <c r="Z71" s="77" t="s">
        <v>296</v>
      </c>
      <c r="AB71" s="111"/>
    </row>
    <row r="72" spans="1:28" x14ac:dyDescent="0.2">
      <c r="A72" s="30"/>
      <c r="B72" s="30"/>
      <c r="C72" s="5"/>
      <c r="D72" s="31">
        <v>2.6354166666666668E-2</v>
      </c>
      <c r="E72" s="29">
        <v>18</v>
      </c>
      <c r="F72" s="119" t="s">
        <v>820</v>
      </c>
      <c r="G72" s="119" t="s">
        <v>34</v>
      </c>
      <c r="H72" s="96">
        <v>1.9409722222222224E-2</v>
      </c>
      <c r="I72" s="110" t="s">
        <v>403</v>
      </c>
      <c r="J72" s="27"/>
      <c r="K72" s="27"/>
      <c r="L72" s="27"/>
      <c r="M72" s="27"/>
      <c r="N72" s="26">
        <v>0</v>
      </c>
      <c r="O72" s="27"/>
      <c r="P72" s="118"/>
      <c r="Q72" s="107" t="s">
        <v>27</v>
      </c>
      <c r="R72" s="28">
        <v>41864</v>
      </c>
      <c r="S72" s="24">
        <v>6.9444444444444449E-3</v>
      </c>
      <c r="T72" s="149">
        <v>1</v>
      </c>
      <c r="U72" s="149">
        <v>1</v>
      </c>
      <c r="V72" s="149">
        <v>1</v>
      </c>
      <c r="W72" s="149">
        <v>1</v>
      </c>
      <c r="X72" s="149">
        <v>1</v>
      </c>
      <c r="Y72" s="77" t="s">
        <v>881</v>
      </c>
      <c r="Z72" s="77" t="s">
        <v>296</v>
      </c>
      <c r="AB72" s="111"/>
    </row>
    <row r="73" spans="1:28" x14ac:dyDescent="0.2">
      <c r="A73" s="30"/>
      <c r="B73" s="30"/>
      <c r="C73" s="5"/>
      <c r="D73" s="31">
        <v>1.9675925925925927E-2</v>
      </c>
      <c r="E73" s="29">
        <v>14</v>
      </c>
      <c r="F73" s="119" t="s">
        <v>194</v>
      </c>
      <c r="G73" s="119" t="s">
        <v>34</v>
      </c>
      <c r="H73" s="96">
        <v>1.8981481481481481E-2</v>
      </c>
      <c r="I73" s="110" t="s">
        <v>403</v>
      </c>
      <c r="J73" s="27"/>
      <c r="K73" s="27"/>
      <c r="L73" s="27"/>
      <c r="M73" s="27"/>
      <c r="N73" s="26">
        <v>0</v>
      </c>
      <c r="O73" s="27"/>
      <c r="P73" s="27"/>
      <c r="Q73" s="107" t="s">
        <v>27</v>
      </c>
      <c r="R73" s="28">
        <v>41864</v>
      </c>
      <c r="S73" s="24">
        <v>6.9444444444444447E-4</v>
      </c>
      <c r="T73" s="149">
        <v>1</v>
      </c>
      <c r="U73" s="149">
        <v>1</v>
      </c>
      <c r="V73" s="149">
        <v>1</v>
      </c>
      <c r="W73" s="149">
        <v>1</v>
      </c>
      <c r="X73" s="149">
        <v>1</v>
      </c>
      <c r="Y73" s="77" t="s">
        <v>422</v>
      </c>
      <c r="Z73" s="77" t="s">
        <v>296</v>
      </c>
      <c r="AB73" s="111"/>
    </row>
    <row r="74" spans="1:28" x14ac:dyDescent="0.2">
      <c r="A74" s="30"/>
      <c r="B74" s="30"/>
      <c r="C74" s="30"/>
      <c r="D74" s="31">
        <v>3.3425925925925921E-2</v>
      </c>
      <c r="E74" s="29">
        <v>20</v>
      </c>
      <c r="F74" s="53" t="s">
        <v>398</v>
      </c>
      <c r="G74" s="53" t="s">
        <v>34</v>
      </c>
      <c r="H74" s="96">
        <v>1.9537037037037124E-2</v>
      </c>
      <c r="I74" s="110" t="s">
        <v>403</v>
      </c>
      <c r="J74" s="27"/>
      <c r="K74" s="27"/>
      <c r="L74" s="27"/>
      <c r="M74" s="27"/>
      <c r="N74" s="26">
        <v>0</v>
      </c>
      <c r="O74" s="27"/>
      <c r="P74" s="118"/>
      <c r="Q74" s="107" t="s">
        <v>27</v>
      </c>
      <c r="R74" s="28">
        <v>41752</v>
      </c>
      <c r="S74" s="24">
        <v>1.38888888888888E-2</v>
      </c>
      <c r="T74" s="149">
        <v>1</v>
      </c>
      <c r="U74" s="149">
        <v>1</v>
      </c>
      <c r="V74" s="149">
        <v>1</v>
      </c>
      <c r="W74" s="149">
        <v>1</v>
      </c>
      <c r="X74" s="149">
        <v>1</v>
      </c>
      <c r="Y74" s="77" t="s">
        <v>429</v>
      </c>
      <c r="Z74" s="77" t="s">
        <v>296</v>
      </c>
      <c r="AB74" s="111"/>
    </row>
    <row r="75" spans="1:28" x14ac:dyDescent="0.2">
      <c r="A75" s="30"/>
      <c r="B75" s="30"/>
      <c r="C75" s="30"/>
      <c r="D75" s="102">
        <v>2.4074074074074071E-2</v>
      </c>
      <c r="E75" s="110">
        <v>39</v>
      </c>
      <c r="F75" s="108" t="s">
        <v>182</v>
      </c>
      <c r="G75" s="108" t="s">
        <v>34</v>
      </c>
      <c r="H75" s="96">
        <v>2.1296296296296292E-2</v>
      </c>
      <c r="I75" s="29"/>
      <c r="J75" s="27"/>
      <c r="K75" s="27"/>
      <c r="L75" s="27"/>
      <c r="M75" s="27"/>
      <c r="N75" s="26">
        <v>0</v>
      </c>
      <c r="O75" s="27"/>
      <c r="P75" s="118"/>
      <c r="Q75" s="107" t="s">
        <v>27</v>
      </c>
      <c r="R75" s="28">
        <v>41745</v>
      </c>
      <c r="S75" s="24">
        <v>2.7777777777777779E-3</v>
      </c>
      <c r="T75" s="76">
        <v>1</v>
      </c>
      <c r="U75" s="76">
        <v>1</v>
      </c>
      <c r="V75" s="76">
        <v>1</v>
      </c>
      <c r="W75" s="76">
        <v>1</v>
      </c>
      <c r="X75" s="76">
        <v>1</v>
      </c>
      <c r="Y75" s="77" t="s">
        <v>394</v>
      </c>
      <c r="Z75" s="77" t="s">
        <v>296</v>
      </c>
      <c r="AB75" s="111"/>
    </row>
    <row r="76" spans="1:28" x14ac:dyDescent="0.2">
      <c r="A76" s="30"/>
      <c r="B76" s="30"/>
      <c r="C76" s="5"/>
      <c r="D76" s="30">
        <v>2.5763888888888892E-2</v>
      </c>
      <c r="E76" s="29">
        <v>32</v>
      </c>
      <c r="F76" s="53" t="s">
        <v>182</v>
      </c>
      <c r="G76" s="53" t="s">
        <v>34</v>
      </c>
      <c r="H76" s="96">
        <v>2.2986111111111113E-2</v>
      </c>
      <c r="I76" s="110" t="s">
        <v>403</v>
      </c>
      <c r="J76" s="27"/>
      <c r="K76" s="27"/>
      <c r="L76" s="27"/>
      <c r="M76" s="27"/>
      <c r="N76" s="26">
        <v>0</v>
      </c>
      <c r="O76" s="27"/>
      <c r="P76" s="118"/>
      <c r="Q76" s="107" t="s">
        <v>27</v>
      </c>
      <c r="R76" s="28">
        <v>41903</v>
      </c>
      <c r="S76" s="24">
        <v>2.7777777777777779E-3</v>
      </c>
      <c r="T76" s="149">
        <v>1</v>
      </c>
      <c r="U76" s="149">
        <v>1</v>
      </c>
      <c r="V76" s="149">
        <v>1</v>
      </c>
      <c r="W76" s="149">
        <v>1</v>
      </c>
      <c r="X76" s="149">
        <v>1</v>
      </c>
      <c r="Y76" s="77" t="s">
        <v>961</v>
      </c>
      <c r="Z76" s="77" t="s">
        <v>296</v>
      </c>
      <c r="AB76" s="111"/>
    </row>
    <row r="77" spans="1:28" x14ac:dyDescent="0.2">
      <c r="A77" s="30"/>
      <c r="B77" s="30"/>
      <c r="C77" s="30"/>
      <c r="D77" s="31">
        <v>2.0671296296296295E-2</v>
      </c>
      <c r="E77" s="29">
        <v>6</v>
      </c>
      <c r="F77" s="119" t="s">
        <v>717</v>
      </c>
      <c r="G77" s="119" t="s">
        <v>34</v>
      </c>
      <c r="H77" s="96">
        <v>1.7893518518518517E-2</v>
      </c>
      <c r="I77" s="110" t="s">
        <v>403</v>
      </c>
      <c r="J77" s="27"/>
      <c r="K77" s="27"/>
      <c r="L77" s="27"/>
      <c r="M77" s="27"/>
      <c r="N77" s="26">
        <v>0</v>
      </c>
      <c r="O77" s="27"/>
      <c r="P77" s="27"/>
      <c r="Q77" s="107" t="s">
        <v>27</v>
      </c>
      <c r="R77" s="28">
        <v>41864</v>
      </c>
      <c r="S77" s="24">
        <v>2.7777777777777779E-3</v>
      </c>
      <c r="T77" s="149">
        <v>1</v>
      </c>
      <c r="U77" s="149">
        <v>1</v>
      </c>
      <c r="V77" s="149">
        <v>1</v>
      </c>
      <c r="W77" s="149">
        <v>1</v>
      </c>
      <c r="X77" s="149">
        <v>1</v>
      </c>
      <c r="Y77" s="77" t="s">
        <v>867</v>
      </c>
      <c r="Z77" s="77" t="s">
        <v>296</v>
      </c>
      <c r="AB77" s="111"/>
    </row>
    <row r="78" spans="1:28" x14ac:dyDescent="0.2">
      <c r="A78" s="30"/>
      <c r="B78" s="30"/>
      <c r="C78" s="30"/>
      <c r="D78" s="30">
        <v>3.9687500000000001E-2</v>
      </c>
      <c r="E78" s="29">
        <v>5</v>
      </c>
      <c r="F78" s="119" t="s">
        <v>717</v>
      </c>
      <c r="G78" s="119" t="s">
        <v>34</v>
      </c>
      <c r="H78" s="96">
        <v>1.8159722222222299E-2</v>
      </c>
      <c r="I78" s="110" t="s">
        <v>403</v>
      </c>
      <c r="J78" s="27"/>
      <c r="K78" s="27"/>
      <c r="L78" s="27"/>
      <c r="M78" s="27"/>
      <c r="N78" s="26">
        <v>0</v>
      </c>
      <c r="O78" s="27"/>
      <c r="P78" s="27"/>
      <c r="Q78" s="107" t="s">
        <v>27</v>
      </c>
      <c r="R78" s="28">
        <v>41903</v>
      </c>
      <c r="S78" s="24">
        <v>2.1527777777777701E-2</v>
      </c>
      <c r="T78" s="149">
        <v>1</v>
      </c>
      <c r="U78" s="149">
        <v>1</v>
      </c>
      <c r="V78" s="149">
        <v>1</v>
      </c>
      <c r="W78" s="149">
        <v>1</v>
      </c>
      <c r="X78" s="149">
        <v>1</v>
      </c>
      <c r="Y78" s="77" t="s">
        <v>931</v>
      </c>
      <c r="Z78" s="77" t="s">
        <v>296</v>
      </c>
      <c r="AB78" s="111"/>
    </row>
    <row r="79" spans="1:28" x14ac:dyDescent="0.2">
      <c r="A79" s="30"/>
      <c r="B79" s="30"/>
      <c r="C79" s="30"/>
      <c r="D79" s="31">
        <v>3.7048611111111109E-2</v>
      </c>
      <c r="E79" s="29">
        <v>15</v>
      </c>
      <c r="F79" s="147" t="s">
        <v>154</v>
      </c>
      <c r="G79" s="147" t="s">
        <v>34</v>
      </c>
      <c r="H79" s="96">
        <v>1.899305555555561E-2</v>
      </c>
      <c r="I79" s="110" t="s">
        <v>403</v>
      </c>
      <c r="J79" s="27"/>
      <c r="K79" s="27"/>
      <c r="L79" s="27"/>
      <c r="M79" s="27"/>
      <c r="N79" s="26">
        <v>0</v>
      </c>
      <c r="O79" s="27"/>
      <c r="P79" s="27"/>
      <c r="Q79" t="s">
        <v>27</v>
      </c>
      <c r="R79" s="28">
        <v>41752</v>
      </c>
      <c r="S79" s="24">
        <v>1.8055555555555498E-2</v>
      </c>
      <c r="T79" s="149">
        <v>1</v>
      </c>
      <c r="U79" s="149">
        <v>1</v>
      </c>
      <c r="V79" s="149">
        <v>1</v>
      </c>
      <c r="W79" s="149">
        <v>1</v>
      </c>
      <c r="X79" s="149">
        <v>1</v>
      </c>
      <c r="Y79" s="77" t="s">
        <v>423</v>
      </c>
      <c r="Z79" s="77" t="s">
        <v>296</v>
      </c>
      <c r="AB79" s="111"/>
    </row>
    <row r="80" spans="1:28" x14ac:dyDescent="0.2">
      <c r="A80" s="30"/>
      <c r="B80" s="30"/>
      <c r="C80" s="30"/>
      <c r="D80" s="31">
        <v>2.8819444444444443E-2</v>
      </c>
      <c r="E80" s="29">
        <v>15</v>
      </c>
      <c r="F80" s="119" t="s">
        <v>154</v>
      </c>
      <c r="G80" s="119" t="s">
        <v>34</v>
      </c>
      <c r="H80" s="96">
        <v>1.909722222222222E-2</v>
      </c>
      <c r="I80" s="110" t="s">
        <v>403</v>
      </c>
      <c r="J80" s="27"/>
      <c r="K80" s="27"/>
      <c r="L80" s="27"/>
      <c r="M80" s="27"/>
      <c r="N80" s="26">
        <v>0</v>
      </c>
      <c r="O80" s="27"/>
      <c r="P80" s="27"/>
      <c r="Q80" s="107" t="s">
        <v>27</v>
      </c>
      <c r="R80" s="28">
        <v>41864</v>
      </c>
      <c r="S80" s="24">
        <v>9.7222222222222224E-3</v>
      </c>
      <c r="T80" s="149">
        <v>1</v>
      </c>
      <c r="U80" s="149">
        <v>1</v>
      </c>
      <c r="V80" s="149">
        <v>1</v>
      </c>
      <c r="W80" s="149">
        <v>1</v>
      </c>
      <c r="X80" s="149">
        <v>1</v>
      </c>
      <c r="Y80" s="77" t="s">
        <v>878</v>
      </c>
      <c r="Z80" s="77" t="s">
        <v>296</v>
      </c>
      <c r="AB80" s="111"/>
    </row>
    <row r="81" spans="1:28" x14ac:dyDescent="0.2">
      <c r="A81" s="30"/>
      <c r="B81" s="30"/>
      <c r="C81" s="30"/>
      <c r="D81" s="31">
        <v>2.4282407407407409E-2</v>
      </c>
      <c r="E81" s="29">
        <v>12</v>
      </c>
      <c r="F81" s="119" t="s">
        <v>154</v>
      </c>
      <c r="G81" s="119" t="s">
        <v>34</v>
      </c>
      <c r="H81" s="96">
        <v>1.9421296296296298E-2</v>
      </c>
      <c r="I81" s="110" t="s">
        <v>403</v>
      </c>
      <c r="J81" s="27"/>
      <c r="K81" s="27"/>
      <c r="L81" s="27"/>
      <c r="M81" s="27"/>
      <c r="N81" s="26">
        <v>0</v>
      </c>
      <c r="O81" s="27"/>
      <c r="P81" s="27"/>
      <c r="Q81" s="107" t="s">
        <v>27</v>
      </c>
      <c r="R81" s="28">
        <v>41871</v>
      </c>
      <c r="S81" s="24">
        <v>4.8611111111111112E-3</v>
      </c>
      <c r="T81" s="149">
        <v>1</v>
      </c>
      <c r="U81" s="149">
        <v>1</v>
      </c>
      <c r="V81" s="149">
        <v>1</v>
      </c>
      <c r="W81" s="149">
        <v>1</v>
      </c>
      <c r="X81" s="149">
        <v>1</v>
      </c>
      <c r="Y81" s="77" t="s">
        <v>900</v>
      </c>
      <c r="Z81" s="77" t="s">
        <v>296</v>
      </c>
      <c r="AB81" s="111"/>
    </row>
    <row r="82" spans="1:28" x14ac:dyDescent="0.2">
      <c r="A82" s="30"/>
      <c r="B82" s="30"/>
      <c r="C82" s="23"/>
      <c r="D82" s="172">
        <v>3.7476851851851851E-2</v>
      </c>
      <c r="E82" s="110">
        <v>24</v>
      </c>
      <c r="F82" s="53" t="s">
        <v>154</v>
      </c>
      <c r="G82" t="s">
        <v>34</v>
      </c>
      <c r="H82" s="96">
        <v>1.9421296296296353E-2</v>
      </c>
      <c r="I82" s="29"/>
      <c r="J82" s="27"/>
      <c r="K82" s="27"/>
      <c r="L82" s="27"/>
      <c r="M82" s="27"/>
      <c r="N82" s="26">
        <v>0</v>
      </c>
      <c r="O82" s="27"/>
      <c r="P82" s="27"/>
      <c r="Q82" s="107" t="s">
        <v>27</v>
      </c>
      <c r="R82" s="28">
        <v>41745</v>
      </c>
      <c r="S82" s="24">
        <v>1.8055555555555498E-2</v>
      </c>
      <c r="T82" s="76">
        <v>1</v>
      </c>
      <c r="U82" s="76">
        <v>1</v>
      </c>
      <c r="V82" s="76">
        <v>1</v>
      </c>
      <c r="W82" s="76">
        <v>1</v>
      </c>
      <c r="X82" s="76">
        <v>1</v>
      </c>
      <c r="Y82" s="77" t="s">
        <v>372</v>
      </c>
      <c r="Z82" s="77" t="s">
        <v>296</v>
      </c>
      <c r="AB82" s="111"/>
    </row>
    <row r="83" spans="1:28" x14ac:dyDescent="0.2">
      <c r="A83" s="30"/>
      <c r="B83" s="30"/>
      <c r="C83" s="30"/>
      <c r="D83" s="30">
        <v>2.5983796296296297E-2</v>
      </c>
      <c r="E83" s="29">
        <v>18</v>
      </c>
      <c r="F83" s="53" t="s">
        <v>154</v>
      </c>
      <c r="G83" s="53" t="s">
        <v>34</v>
      </c>
      <c r="H83" s="96">
        <v>1.9733796296296298E-2</v>
      </c>
      <c r="I83" s="110" t="s">
        <v>403</v>
      </c>
      <c r="J83" s="27"/>
      <c r="K83" s="27"/>
      <c r="L83" s="27"/>
      <c r="M83" s="27"/>
      <c r="N83" s="26">
        <v>0</v>
      </c>
      <c r="O83" s="27"/>
      <c r="P83" s="27"/>
      <c r="Q83" s="107" t="s">
        <v>27</v>
      </c>
      <c r="R83" s="28">
        <v>41903</v>
      </c>
      <c r="S83" s="24">
        <v>6.2500000000000003E-3</v>
      </c>
      <c r="T83" s="149">
        <v>1</v>
      </c>
      <c r="U83" s="149">
        <v>1</v>
      </c>
      <c r="V83" s="149">
        <v>1</v>
      </c>
      <c r="W83" s="149">
        <v>1</v>
      </c>
      <c r="X83" s="149">
        <v>1</v>
      </c>
      <c r="Y83" s="77" t="s">
        <v>944</v>
      </c>
      <c r="Z83" s="77" t="s">
        <v>296</v>
      </c>
      <c r="AB83" s="111"/>
    </row>
    <row r="84" spans="1:28" x14ac:dyDescent="0.2">
      <c r="A84" s="30"/>
      <c r="B84" s="30"/>
      <c r="C84" s="30"/>
      <c r="D84" s="31">
        <v>2.0833333333333332E-2</v>
      </c>
      <c r="E84" s="29">
        <v>18</v>
      </c>
      <c r="F84" s="108" t="s">
        <v>147</v>
      </c>
      <c r="G84" s="108" t="s">
        <v>34</v>
      </c>
      <c r="H84" s="96">
        <v>1.9444444444444445E-2</v>
      </c>
      <c r="I84" s="110" t="s">
        <v>403</v>
      </c>
      <c r="J84" s="27"/>
      <c r="K84" s="27"/>
      <c r="L84" s="27"/>
      <c r="M84" s="27"/>
      <c r="N84" s="26">
        <v>0</v>
      </c>
      <c r="O84" s="27"/>
      <c r="P84" s="27"/>
      <c r="Q84" s="107" t="s">
        <v>27</v>
      </c>
      <c r="R84" s="151">
        <v>41752</v>
      </c>
      <c r="S84" s="24">
        <v>1.3888888888888889E-3</v>
      </c>
      <c r="T84" s="149">
        <v>1</v>
      </c>
      <c r="U84" s="149">
        <v>1</v>
      </c>
      <c r="V84" s="149">
        <v>1</v>
      </c>
      <c r="W84" s="149">
        <v>1</v>
      </c>
      <c r="X84" s="149">
        <v>1</v>
      </c>
      <c r="Y84" s="77" t="s">
        <v>427</v>
      </c>
      <c r="Z84" s="77" t="s">
        <v>296</v>
      </c>
      <c r="AB84" s="111"/>
    </row>
    <row r="85" spans="1:28" x14ac:dyDescent="0.2">
      <c r="A85" s="30"/>
      <c r="B85" s="30"/>
      <c r="C85" s="23"/>
      <c r="D85" s="30">
        <v>2.6168981481481474E-2</v>
      </c>
      <c r="E85" s="110">
        <v>27</v>
      </c>
      <c r="F85" s="108" t="s">
        <v>147</v>
      </c>
      <c r="G85" s="108" t="s">
        <v>34</v>
      </c>
      <c r="H85" s="96">
        <v>1.9918981481481475E-2</v>
      </c>
      <c r="I85" s="29"/>
      <c r="J85" s="27"/>
      <c r="K85" s="118"/>
      <c r="L85" s="27"/>
      <c r="M85" s="27"/>
      <c r="N85" s="26">
        <v>0</v>
      </c>
      <c r="O85" s="27"/>
      <c r="P85" s="27"/>
      <c r="Q85" s="53" t="s">
        <v>27</v>
      </c>
      <c r="R85" s="28">
        <v>41745</v>
      </c>
      <c r="S85" s="24">
        <v>6.2500000000000003E-3</v>
      </c>
      <c r="T85" s="76">
        <v>2</v>
      </c>
      <c r="U85" s="76">
        <v>2</v>
      </c>
      <c r="V85" s="76">
        <v>1</v>
      </c>
      <c r="W85" s="76">
        <v>1</v>
      </c>
      <c r="X85" s="76">
        <v>1</v>
      </c>
      <c r="Y85" s="77" t="s">
        <v>377</v>
      </c>
      <c r="Z85" s="77" t="s">
        <v>296</v>
      </c>
      <c r="AB85" s="111"/>
    </row>
    <row r="86" spans="1:28" x14ac:dyDescent="0.2">
      <c r="A86" s="5"/>
      <c r="B86" s="5"/>
      <c r="C86" s="5"/>
      <c r="D86" s="30">
        <v>4.2916666666666665E-2</v>
      </c>
      <c r="E86" s="29">
        <v>31</v>
      </c>
      <c r="F86" s="53" t="s">
        <v>925</v>
      </c>
      <c r="G86" s="53" t="s">
        <v>34</v>
      </c>
      <c r="H86" s="96">
        <v>2.2083333333333365E-2</v>
      </c>
      <c r="I86" s="110" t="s">
        <v>403</v>
      </c>
      <c r="J86" s="27"/>
      <c r="K86" s="27"/>
      <c r="L86" s="27"/>
      <c r="M86" s="27"/>
      <c r="N86" s="26">
        <v>0</v>
      </c>
      <c r="O86" s="27"/>
      <c r="P86" s="27"/>
      <c r="Q86" s="107" t="s">
        <v>27</v>
      </c>
      <c r="R86" s="28">
        <v>41903</v>
      </c>
      <c r="S86" s="24">
        <v>2.0833333333333301E-2</v>
      </c>
      <c r="T86" s="149">
        <v>1</v>
      </c>
      <c r="U86" s="149">
        <v>1</v>
      </c>
      <c r="V86" s="149">
        <v>1</v>
      </c>
      <c r="W86" s="149">
        <v>1</v>
      </c>
      <c r="X86" s="149">
        <v>1</v>
      </c>
      <c r="Y86" s="77" t="s">
        <v>960</v>
      </c>
      <c r="Z86" s="77" t="s">
        <v>296</v>
      </c>
      <c r="AB86" s="111"/>
    </row>
    <row r="87" spans="1:28" x14ac:dyDescent="0.2">
      <c r="A87" s="30"/>
      <c r="B87" s="30"/>
      <c r="C87" s="30"/>
      <c r="D87" s="30">
        <v>3.6712962962962961E-2</v>
      </c>
      <c r="E87" s="29">
        <v>2</v>
      </c>
      <c r="F87" s="119" t="s">
        <v>56</v>
      </c>
      <c r="G87" s="119" t="s">
        <v>34</v>
      </c>
      <c r="H87" s="96">
        <v>1.6574074074074161E-2</v>
      </c>
      <c r="I87" s="110" t="s">
        <v>403</v>
      </c>
      <c r="J87" s="27"/>
      <c r="K87" s="27"/>
      <c r="L87" s="27"/>
      <c r="M87" s="27"/>
      <c r="N87" s="26">
        <v>0</v>
      </c>
      <c r="O87" s="27"/>
      <c r="P87" s="27"/>
      <c r="Q87" s="107" t="s">
        <v>27</v>
      </c>
      <c r="R87" s="28">
        <v>41903</v>
      </c>
      <c r="S87" s="24">
        <v>2.01388888888888E-2</v>
      </c>
      <c r="T87" s="149">
        <v>1</v>
      </c>
      <c r="U87" s="149">
        <v>1</v>
      </c>
      <c r="V87" s="149">
        <v>1</v>
      </c>
      <c r="W87" s="149">
        <v>1</v>
      </c>
      <c r="X87" s="149">
        <v>1</v>
      </c>
      <c r="Y87" s="77" t="s">
        <v>927</v>
      </c>
      <c r="Z87" s="77" t="s">
        <v>296</v>
      </c>
      <c r="AB87" s="111"/>
    </row>
    <row r="88" spans="1:28" x14ac:dyDescent="0.2">
      <c r="A88" s="5"/>
      <c r="B88" s="5"/>
      <c r="C88" s="5"/>
      <c r="D88" s="30">
        <v>2.7696759259259258E-2</v>
      </c>
      <c r="E88" s="29">
        <v>13</v>
      </c>
      <c r="F88" t="s">
        <v>917</v>
      </c>
      <c r="G88" s="53" t="s">
        <v>34</v>
      </c>
      <c r="H88" s="97">
        <v>1.9363425925925923E-2</v>
      </c>
      <c r="I88" s="110" t="s">
        <v>403</v>
      </c>
      <c r="J88" s="27"/>
      <c r="K88" s="27"/>
      <c r="L88" s="27"/>
      <c r="M88" s="27"/>
      <c r="N88" s="26">
        <v>0</v>
      </c>
      <c r="O88" s="27"/>
      <c r="P88" s="27"/>
      <c r="Q88" s="107" t="s">
        <v>27</v>
      </c>
      <c r="R88" s="28">
        <v>41903</v>
      </c>
      <c r="S88" s="24">
        <v>8.3333333333333332E-3</v>
      </c>
      <c r="T88" s="149">
        <v>2</v>
      </c>
      <c r="U88" s="149">
        <v>1</v>
      </c>
      <c r="V88" s="149">
        <v>1</v>
      </c>
      <c r="W88" s="149">
        <v>1</v>
      </c>
      <c r="X88" s="149">
        <v>1</v>
      </c>
      <c r="Y88" s="77" t="s">
        <v>940</v>
      </c>
      <c r="Z88" s="77" t="s">
        <v>296</v>
      </c>
      <c r="AB88" s="111"/>
    </row>
    <row r="89" spans="1:28" x14ac:dyDescent="0.2">
      <c r="A89" s="5"/>
      <c r="B89" s="5"/>
      <c r="C89" s="5"/>
      <c r="D89" s="30">
        <v>3.4525462962962966E-2</v>
      </c>
      <c r="E89" s="29">
        <v>30</v>
      </c>
      <c r="F89" s="53" t="s">
        <v>919</v>
      </c>
      <c r="G89" s="53" t="s">
        <v>34</v>
      </c>
      <c r="H89" s="96">
        <v>2.2025462962962965E-2</v>
      </c>
      <c r="I89" s="110" t="s">
        <v>403</v>
      </c>
      <c r="J89" s="27"/>
      <c r="K89" s="27"/>
      <c r="L89" s="27"/>
      <c r="M89" s="27"/>
      <c r="N89" s="26">
        <v>0</v>
      </c>
      <c r="O89" s="27"/>
      <c r="P89" s="118"/>
      <c r="Q89" s="107" t="s">
        <v>27</v>
      </c>
      <c r="R89" s="28">
        <v>41903</v>
      </c>
      <c r="S89" s="24">
        <v>1.2500000000000001E-2</v>
      </c>
      <c r="T89" s="149">
        <v>1</v>
      </c>
      <c r="U89" s="149">
        <v>1</v>
      </c>
      <c r="V89" s="149">
        <v>1</v>
      </c>
      <c r="W89" s="149">
        <v>1</v>
      </c>
      <c r="X89" s="149">
        <v>1</v>
      </c>
      <c r="Y89" s="77" t="s">
        <v>959</v>
      </c>
      <c r="Z89" s="77" t="s">
        <v>296</v>
      </c>
      <c r="AB89" s="111"/>
    </row>
    <row r="90" spans="1:28" x14ac:dyDescent="0.2">
      <c r="A90" s="5"/>
      <c r="B90" s="5"/>
      <c r="C90" s="5"/>
      <c r="D90" s="30">
        <v>2.8148148148148148E-2</v>
      </c>
      <c r="E90" s="29">
        <v>7</v>
      </c>
      <c r="F90" s="119" t="s">
        <v>918</v>
      </c>
      <c r="G90" s="119" t="s">
        <v>34</v>
      </c>
      <c r="H90" s="96">
        <v>1.8425925925925925E-2</v>
      </c>
      <c r="I90" s="110" t="s">
        <v>403</v>
      </c>
      <c r="J90" s="27"/>
      <c r="K90" s="27"/>
      <c r="L90" s="27"/>
      <c r="M90" s="27"/>
      <c r="N90" s="26">
        <v>0</v>
      </c>
      <c r="O90" s="27"/>
      <c r="P90" s="27"/>
      <c r="Q90" s="107" t="s">
        <v>27</v>
      </c>
      <c r="R90" s="28">
        <v>41903</v>
      </c>
      <c r="S90" s="24">
        <v>9.7222222222222224E-3</v>
      </c>
      <c r="T90" s="149">
        <v>1</v>
      </c>
      <c r="U90" s="149">
        <v>1</v>
      </c>
      <c r="V90" s="149">
        <v>1</v>
      </c>
      <c r="W90" s="149">
        <v>1</v>
      </c>
      <c r="X90" s="149">
        <v>1</v>
      </c>
      <c r="Y90" s="77" t="s">
        <v>934</v>
      </c>
      <c r="Z90" s="77" t="s">
        <v>296</v>
      </c>
      <c r="AB90" s="111"/>
    </row>
    <row r="91" spans="1:28" x14ac:dyDescent="0.2">
      <c r="A91" s="5"/>
      <c r="B91" s="5"/>
      <c r="C91" s="5"/>
      <c r="D91" s="30">
        <v>2.1307870370370369E-2</v>
      </c>
      <c r="E91" s="29">
        <v>12</v>
      </c>
      <c r="F91" s="53" t="s">
        <v>915</v>
      </c>
      <c r="G91" s="53" t="s">
        <v>34</v>
      </c>
      <c r="H91" s="96">
        <v>1.9224537037037037E-2</v>
      </c>
      <c r="I91" s="110" t="s">
        <v>403</v>
      </c>
      <c r="J91" s="27"/>
      <c r="K91" s="27"/>
      <c r="L91" s="27"/>
      <c r="M91" s="27"/>
      <c r="N91" s="26">
        <v>0</v>
      </c>
      <c r="O91" s="27"/>
      <c r="P91" s="27"/>
      <c r="Q91" s="107" t="s">
        <v>27</v>
      </c>
      <c r="R91" s="28">
        <v>41903</v>
      </c>
      <c r="S91" s="24">
        <v>2.0833333333333333E-3</v>
      </c>
      <c r="T91" s="149">
        <v>1</v>
      </c>
      <c r="U91" s="149">
        <v>1</v>
      </c>
      <c r="V91" s="149">
        <v>1</v>
      </c>
      <c r="W91" s="149">
        <v>1</v>
      </c>
      <c r="X91" s="149">
        <v>1</v>
      </c>
      <c r="Y91" s="77" t="s">
        <v>939</v>
      </c>
      <c r="Z91" s="77" t="s">
        <v>296</v>
      </c>
      <c r="AB91" s="111"/>
    </row>
    <row r="92" spans="1:28" x14ac:dyDescent="0.2">
      <c r="A92" s="5"/>
      <c r="B92" s="5"/>
      <c r="C92" s="5"/>
      <c r="D92" s="31">
        <v>2.6863425925925926E-2</v>
      </c>
      <c r="E92" s="29">
        <v>3</v>
      </c>
      <c r="F92" s="147" t="s">
        <v>212</v>
      </c>
      <c r="G92" s="147" t="s">
        <v>34</v>
      </c>
      <c r="H92" s="96">
        <v>1.7141203703703704E-2</v>
      </c>
      <c r="I92" s="110" t="s">
        <v>403</v>
      </c>
      <c r="J92" s="27"/>
      <c r="K92" s="27"/>
      <c r="L92" s="27"/>
      <c r="M92" s="27"/>
      <c r="N92" s="26">
        <v>0</v>
      </c>
      <c r="O92" s="27"/>
      <c r="P92" s="118"/>
      <c r="Q92" t="s">
        <v>27</v>
      </c>
      <c r="R92" s="28">
        <v>41752</v>
      </c>
      <c r="S92" s="24">
        <v>9.7222222222222224E-3</v>
      </c>
      <c r="T92" s="149">
        <v>1</v>
      </c>
      <c r="U92" s="149">
        <v>1</v>
      </c>
      <c r="V92" s="149">
        <v>1</v>
      </c>
      <c r="W92" s="149">
        <v>1</v>
      </c>
      <c r="X92" s="149">
        <v>1</v>
      </c>
      <c r="Y92" s="77" t="s">
        <v>406</v>
      </c>
      <c r="Z92" s="77" t="s">
        <v>296</v>
      </c>
      <c r="AB92" s="111"/>
    </row>
    <row r="93" spans="1:28" x14ac:dyDescent="0.2">
      <c r="A93" s="30"/>
      <c r="B93" s="30"/>
      <c r="C93" s="30"/>
      <c r="D93" s="31">
        <v>2.568287037037037E-2</v>
      </c>
      <c r="E93" s="29">
        <v>4</v>
      </c>
      <c r="F93" s="108" t="s">
        <v>337</v>
      </c>
      <c r="G93" s="108" t="s">
        <v>34</v>
      </c>
      <c r="H93" s="96">
        <v>1.7349537037037038E-2</v>
      </c>
      <c r="I93" s="110" t="s">
        <v>403</v>
      </c>
      <c r="J93" s="27"/>
      <c r="K93" s="27"/>
      <c r="L93" s="27"/>
      <c r="M93" s="27"/>
      <c r="N93" s="26">
        <v>0</v>
      </c>
      <c r="O93" s="27"/>
      <c r="P93" s="27"/>
      <c r="Q93" s="107" t="s">
        <v>27</v>
      </c>
      <c r="R93" s="28">
        <v>41752</v>
      </c>
      <c r="S93" s="24">
        <v>8.3333333333333332E-3</v>
      </c>
      <c r="T93" s="149">
        <v>1</v>
      </c>
      <c r="U93" s="149">
        <v>1</v>
      </c>
      <c r="V93" s="149">
        <v>1</v>
      </c>
      <c r="W93" s="149">
        <v>1</v>
      </c>
      <c r="X93" s="149">
        <v>1</v>
      </c>
      <c r="Y93" s="77" t="s">
        <v>407</v>
      </c>
      <c r="Z93" s="77" t="s">
        <v>296</v>
      </c>
      <c r="AB93" s="111"/>
    </row>
    <row r="94" spans="1:28" x14ac:dyDescent="0.2">
      <c r="A94" s="30"/>
      <c r="B94" s="30"/>
      <c r="C94" s="30"/>
      <c r="D94" s="30">
        <v>2.4421296296296292E-2</v>
      </c>
      <c r="E94" s="110">
        <v>10</v>
      </c>
      <c r="F94" s="53" t="s">
        <v>337</v>
      </c>
      <c r="G94" t="s">
        <v>34</v>
      </c>
      <c r="H94" s="96">
        <v>1.7476851851851848E-2</v>
      </c>
      <c r="I94" s="29"/>
      <c r="J94" s="27"/>
      <c r="K94" s="27"/>
      <c r="L94" s="27"/>
      <c r="M94" s="27"/>
      <c r="N94" s="26">
        <v>0</v>
      </c>
      <c r="O94" s="27"/>
      <c r="P94" s="27"/>
      <c r="Q94" s="107" t="s">
        <v>27</v>
      </c>
      <c r="R94" s="28">
        <v>41745</v>
      </c>
      <c r="S94" s="24">
        <v>6.9444444444444449E-3</v>
      </c>
      <c r="T94" s="76">
        <v>1</v>
      </c>
      <c r="U94" s="76">
        <v>1</v>
      </c>
      <c r="V94" s="76">
        <v>1</v>
      </c>
      <c r="W94" s="76">
        <v>1</v>
      </c>
      <c r="X94" s="76">
        <v>1</v>
      </c>
      <c r="Y94" s="77" t="s">
        <v>352</v>
      </c>
      <c r="Z94" s="77" t="s">
        <v>296</v>
      </c>
      <c r="AB94" s="111"/>
    </row>
    <row r="95" spans="1:28" ht="15" customHeight="1" x14ac:dyDescent="0.2">
      <c r="A95" s="30"/>
      <c r="B95" s="30"/>
      <c r="C95" s="5"/>
      <c r="D95" s="31">
        <v>2.6168981481481477E-2</v>
      </c>
      <c r="E95" s="29">
        <v>6</v>
      </c>
      <c r="F95" s="119" t="s">
        <v>772</v>
      </c>
      <c r="G95" s="119" t="s">
        <v>34</v>
      </c>
      <c r="H95" s="96">
        <v>1.8530092592592588E-2</v>
      </c>
      <c r="I95" s="110" t="s">
        <v>403</v>
      </c>
      <c r="J95" s="27"/>
      <c r="K95" s="27"/>
      <c r="L95" s="27"/>
      <c r="M95" s="27"/>
      <c r="N95" s="26">
        <v>0</v>
      </c>
      <c r="O95" s="27"/>
      <c r="P95" s="27"/>
      <c r="Q95" s="107" t="s">
        <v>27</v>
      </c>
      <c r="R95" s="28">
        <v>41871</v>
      </c>
      <c r="S95" s="24">
        <v>7.6388888888888886E-3</v>
      </c>
      <c r="T95" s="149">
        <v>1</v>
      </c>
      <c r="U95" s="149">
        <v>1</v>
      </c>
      <c r="V95" s="149">
        <v>1</v>
      </c>
      <c r="W95" s="149">
        <v>1</v>
      </c>
      <c r="X95" s="149">
        <v>1</v>
      </c>
      <c r="Y95" s="77" t="s">
        <v>893</v>
      </c>
      <c r="Z95" s="77" t="s">
        <v>296</v>
      </c>
      <c r="AB95" s="111"/>
    </row>
    <row r="96" spans="1:28" x14ac:dyDescent="0.2">
      <c r="A96" s="30"/>
      <c r="B96" s="30"/>
      <c r="C96" s="30"/>
      <c r="D96" s="30">
        <v>2.4444444444444446E-2</v>
      </c>
      <c r="E96" s="29">
        <v>17</v>
      </c>
      <c r="F96" s="147" t="s">
        <v>41</v>
      </c>
      <c r="G96" s="147" t="s">
        <v>34</v>
      </c>
      <c r="H96" s="96">
        <v>1.9583333333333335E-2</v>
      </c>
      <c r="I96" s="110" t="s">
        <v>403</v>
      </c>
      <c r="J96" s="27"/>
      <c r="K96" s="27"/>
      <c r="L96" s="27"/>
      <c r="M96" s="27"/>
      <c r="N96" s="26">
        <v>0</v>
      </c>
      <c r="O96" s="27"/>
      <c r="P96" s="118"/>
      <c r="Q96" t="s">
        <v>27</v>
      </c>
      <c r="R96" s="28">
        <v>41903</v>
      </c>
      <c r="S96" s="24">
        <v>4.8611111111111112E-3</v>
      </c>
      <c r="T96" s="149">
        <v>1</v>
      </c>
      <c r="U96" s="149">
        <v>1</v>
      </c>
      <c r="V96" s="149">
        <v>1</v>
      </c>
      <c r="W96" s="149">
        <v>1</v>
      </c>
      <c r="X96" s="149">
        <v>1</v>
      </c>
      <c r="Y96" s="77" t="s">
        <v>943</v>
      </c>
      <c r="Z96" s="77" t="s">
        <v>296</v>
      </c>
      <c r="AB96" s="111"/>
    </row>
    <row r="97" spans="1:28" x14ac:dyDescent="0.2">
      <c r="A97" s="30"/>
      <c r="B97" s="30"/>
      <c r="C97" s="30"/>
      <c r="D97" s="31">
        <v>2.7442129629629632E-2</v>
      </c>
      <c r="E97" s="29">
        <v>22</v>
      </c>
      <c r="F97" s="53" t="s">
        <v>41</v>
      </c>
      <c r="G97" s="53" t="s">
        <v>34</v>
      </c>
      <c r="H97" s="96">
        <v>1.9803240740740743E-2</v>
      </c>
      <c r="I97" s="110" t="s">
        <v>403</v>
      </c>
      <c r="J97" s="27"/>
      <c r="K97" s="27"/>
      <c r="L97" s="27"/>
      <c r="M97" s="27"/>
      <c r="N97" s="26">
        <v>0</v>
      </c>
      <c r="O97" s="27"/>
      <c r="P97" s="27"/>
      <c r="Q97" s="107" t="s">
        <v>27</v>
      </c>
      <c r="R97" s="28">
        <v>41752</v>
      </c>
      <c r="S97" s="24">
        <v>7.6388888888888886E-3</v>
      </c>
      <c r="T97" s="149">
        <v>1</v>
      </c>
      <c r="U97" s="149">
        <v>1</v>
      </c>
      <c r="V97" s="149">
        <v>1</v>
      </c>
      <c r="W97" s="149">
        <v>1</v>
      </c>
      <c r="X97" s="149">
        <v>1</v>
      </c>
      <c r="Y97" s="77" t="s">
        <v>432</v>
      </c>
      <c r="Z97" s="77" t="s">
        <v>296</v>
      </c>
      <c r="AB97" s="111"/>
    </row>
    <row r="98" spans="1:28" x14ac:dyDescent="0.2">
      <c r="A98" s="5"/>
      <c r="B98" s="5"/>
      <c r="C98" s="5"/>
      <c r="D98" s="30">
        <v>3.3252314814814811E-2</v>
      </c>
      <c r="E98" s="29">
        <v>23</v>
      </c>
      <c r="F98" s="53" t="s">
        <v>920</v>
      </c>
      <c r="G98" s="53" t="s">
        <v>34</v>
      </c>
      <c r="H98" s="96">
        <v>2.0057870370370413E-2</v>
      </c>
      <c r="I98" s="110" t="s">
        <v>403</v>
      </c>
      <c r="J98" s="118"/>
      <c r="K98" s="118"/>
      <c r="L98" s="27"/>
      <c r="M98" s="27"/>
      <c r="N98" s="26">
        <v>0</v>
      </c>
      <c r="O98" s="27"/>
      <c r="P98" s="27"/>
      <c r="Q98" s="53" t="s">
        <v>27</v>
      </c>
      <c r="R98" s="28">
        <v>41903</v>
      </c>
      <c r="S98" s="24">
        <v>1.3194444444444399E-2</v>
      </c>
      <c r="T98" s="149">
        <v>1</v>
      </c>
      <c r="U98" s="149">
        <v>1</v>
      </c>
      <c r="V98" s="149">
        <v>1</v>
      </c>
      <c r="W98" s="149">
        <v>1</v>
      </c>
      <c r="X98" s="149">
        <v>1</v>
      </c>
      <c r="Y98" s="77" t="s">
        <v>950</v>
      </c>
      <c r="Z98" s="77" t="s">
        <v>296</v>
      </c>
      <c r="AB98" s="111"/>
    </row>
    <row r="99" spans="1:28" x14ac:dyDescent="0.2">
      <c r="A99" s="30"/>
      <c r="B99" s="30"/>
      <c r="C99" s="5"/>
      <c r="D99" s="31">
        <v>3.2974537037037038E-2</v>
      </c>
      <c r="E99" s="29">
        <v>4</v>
      </c>
      <c r="F99" s="119" t="s">
        <v>181</v>
      </c>
      <c r="G99" s="119" t="s">
        <v>34</v>
      </c>
      <c r="H99" s="96">
        <v>1.7696759259259339E-2</v>
      </c>
      <c r="I99" s="110" t="s">
        <v>403</v>
      </c>
      <c r="J99" s="27"/>
      <c r="K99" s="27"/>
      <c r="L99" s="27"/>
      <c r="M99" s="27"/>
      <c r="N99" s="26">
        <v>0</v>
      </c>
      <c r="O99" s="27"/>
      <c r="P99" s="118"/>
      <c r="Q99" s="107" t="s">
        <v>27</v>
      </c>
      <c r="R99" s="28">
        <v>41864</v>
      </c>
      <c r="S99" s="24">
        <v>1.5277777777777699E-2</v>
      </c>
      <c r="T99" s="149">
        <v>1</v>
      </c>
      <c r="U99" s="149">
        <v>1</v>
      </c>
      <c r="V99" s="149">
        <v>1</v>
      </c>
      <c r="W99" s="149">
        <v>1</v>
      </c>
      <c r="X99" s="149">
        <v>1</v>
      </c>
      <c r="Y99" s="77" t="s">
        <v>865</v>
      </c>
      <c r="Z99" s="77" t="s">
        <v>296</v>
      </c>
      <c r="AB99" s="111"/>
    </row>
    <row r="100" spans="1:28" x14ac:dyDescent="0.2">
      <c r="A100" s="30"/>
      <c r="B100" s="30"/>
      <c r="C100" s="5"/>
      <c r="D100" s="31">
        <v>2.5486111111111112E-2</v>
      </c>
      <c r="E100" s="29">
        <v>17</v>
      </c>
      <c r="F100" s="120" t="s">
        <v>821</v>
      </c>
      <c r="G100" s="119" t="s">
        <v>34</v>
      </c>
      <c r="H100" s="96">
        <v>1.9236111111111114E-2</v>
      </c>
      <c r="I100" s="110" t="s">
        <v>403</v>
      </c>
      <c r="J100" s="27"/>
      <c r="K100" s="27"/>
      <c r="L100" s="27"/>
      <c r="M100" s="27"/>
      <c r="N100" s="26">
        <v>0</v>
      </c>
      <c r="O100" s="27"/>
      <c r="P100" s="27"/>
      <c r="Q100" s="107" t="s">
        <v>27</v>
      </c>
      <c r="R100" s="28">
        <v>41864</v>
      </c>
      <c r="S100" s="24">
        <v>6.2500000000000003E-3</v>
      </c>
      <c r="T100" s="149">
        <v>1</v>
      </c>
      <c r="U100" s="149">
        <v>1</v>
      </c>
      <c r="V100" s="149">
        <v>1</v>
      </c>
      <c r="W100" s="149">
        <v>1</v>
      </c>
      <c r="X100" s="149">
        <v>1</v>
      </c>
      <c r="Y100" s="77" t="s">
        <v>880</v>
      </c>
      <c r="Z100" s="77" t="s">
        <v>296</v>
      </c>
      <c r="AB100" s="111"/>
    </row>
    <row r="101" spans="1:28" x14ac:dyDescent="0.2">
      <c r="A101" s="5"/>
      <c r="B101" s="5"/>
      <c r="C101" s="5"/>
      <c r="D101" s="30">
        <v>2.3240740740740742E-2</v>
      </c>
      <c r="E101" s="29">
        <v>19</v>
      </c>
      <c r="F101" s="53" t="s">
        <v>821</v>
      </c>
      <c r="G101" s="53" t="s">
        <v>34</v>
      </c>
      <c r="H101" s="96">
        <v>1.9768518518518519E-2</v>
      </c>
      <c r="I101" s="110" t="s">
        <v>403</v>
      </c>
      <c r="J101" s="27"/>
      <c r="K101" s="27"/>
      <c r="L101" s="27"/>
      <c r="M101" s="27"/>
      <c r="N101" s="26">
        <v>0</v>
      </c>
      <c r="O101" s="27"/>
      <c r="P101" s="27"/>
      <c r="Q101" s="107" t="s">
        <v>27</v>
      </c>
      <c r="R101" s="28">
        <v>41903</v>
      </c>
      <c r="S101" s="24">
        <v>3.472222222222222E-3</v>
      </c>
      <c r="T101" s="149">
        <v>1</v>
      </c>
      <c r="U101" s="149">
        <v>1</v>
      </c>
      <c r="V101" s="149">
        <v>1</v>
      </c>
      <c r="W101" s="149">
        <v>1</v>
      </c>
      <c r="X101" s="149">
        <v>1</v>
      </c>
      <c r="Y101" s="77" t="s">
        <v>945</v>
      </c>
      <c r="Z101" s="77" t="s">
        <v>296</v>
      </c>
      <c r="AB101" s="111"/>
    </row>
    <row r="102" spans="1:28" x14ac:dyDescent="0.2">
      <c r="A102" s="30"/>
      <c r="B102" s="30"/>
      <c r="C102" s="30"/>
      <c r="D102" s="31">
        <v>2.7696759259259258E-2</v>
      </c>
      <c r="E102" s="29">
        <v>8</v>
      </c>
      <c r="F102" s="119" t="s">
        <v>178</v>
      </c>
      <c r="G102" s="119" t="s">
        <v>34</v>
      </c>
      <c r="H102" s="96">
        <v>1.8668981481481481E-2</v>
      </c>
      <c r="I102" s="110" t="s">
        <v>403</v>
      </c>
      <c r="J102" s="27"/>
      <c r="K102" s="27"/>
      <c r="L102" s="27"/>
      <c r="M102" s="27"/>
      <c r="N102" s="26">
        <v>0</v>
      </c>
      <c r="O102" s="27"/>
      <c r="P102" s="27"/>
      <c r="Q102" s="107" t="s">
        <v>27</v>
      </c>
      <c r="R102" s="28">
        <v>41871</v>
      </c>
      <c r="S102" s="24">
        <v>9.0277777777777769E-3</v>
      </c>
      <c r="T102" s="149">
        <v>1</v>
      </c>
      <c r="U102" s="149">
        <v>1</v>
      </c>
      <c r="V102" s="149">
        <v>1</v>
      </c>
      <c r="W102" s="149">
        <v>1</v>
      </c>
      <c r="X102" s="149">
        <v>1</v>
      </c>
      <c r="Y102" s="77" t="s">
        <v>895</v>
      </c>
      <c r="Z102" s="77" t="s">
        <v>296</v>
      </c>
      <c r="AB102" s="111"/>
    </row>
    <row r="103" spans="1:28" x14ac:dyDescent="0.2">
      <c r="A103" s="30"/>
      <c r="B103" s="30"/>
      <c r="C103" s="30"/>
      <c r="D103" s="31">
        <v>2.4016203703703706E-2</v>
      </c>
      <c r="E103" s="29">
        <v>16</v>
      </c>
      <c r="F103" s="119" t="s">
        <v>178</v>
      </c>
      <c r="G103" s="119" t="s">
        <v>34</v>
      </c>
      <c r="H103" s="96">
        <v>1.9155092592592595E-2</v>
      </c>
      <c r="I103" s="110" t="s">
        <v>403</v>
      </c>
      <c r="J103" s="27"/>
      <c r="K103" s="27"/>
      <c r="L103" s="27"/>
      <c r="M103" s="27"/>
      <c r="N103" s="26">
        <v>0</v>
      </c>
      <c r="O103" s="27"/>
      <c r="P103" s="118"/>
      <c r="Q103" s="107" t="s">
        <v>27</v>
      </c>
      <c r="R103" s="28">
        <v>41864</v>
      </c>
      <c r="S103" s="24">
        <v>4.8611111111111112E-3</v>
      </c>
      <c r="T103" s="149">
        <v>1</v>
      </c>
      <c r="U103" s="149">
        <v>1</v>
      </c>
      <c r="V103" s="149">
        <v>1</v>
      </c>
      <c r="W103" s="149">
        <v>1</v>
      </c>
      <c r="X103" s="149">
        <v>1</v>
      </c>
      <c r="Y103" s="77" t="s">
        <v>879</v>
      </c>
      <c r="Z103" s="77" t="s">
        <v>296</v>
      </c>
      <c r="AB103" s="111"/>
    </row>
    <row r="104" spans="1:28" x14ac:dyDescent="0.2">
      <c r="A104" s="30"/>
      <c r="B104" s="30"/>
      <c r="C104" s="30"/>
      <c r="D104" s="31">
        <v>3.4837962962962959E-2</v>
      </c>
      <c r="E104" s="29">
        <v>12</v>
      </c>
      <c r="F104" s="53" t="s">
        <v>159</v>
      </c>
      <c r="G104" s="53" t="s">
        <v>34</v>
      </c>
      <c r="H104" s="96">
        <v>1.8865740740740759E-2</v>
      </c>
      <c r="I104" s="110" t="s">
        <v>403</v>
      </c>
      <c r="J104" s="27"/>
      <c r="K104" s="27"/>
      <c r="L104" s="27"/>
      <c r="M104" s="27"/>
      <c r="N104" s="26">
        <v>0</v>
      </c>
      <c r="O104" s="27"/>
      <c r="P104" s="27"/>
      <c r="Q104" s="107" t="s">
        <v>27</v>
      </c>
      <c r="R104" s="28">
        <v>41822</v>
      </c>
      <c r="S104" s="24">
        <v>1.59722222222222E-2</v>
      </c>
      <c r="T104" s="149">
        <v>1</v>
      </c>
      <c r="U104" s="149">
        <v>1</v>
      </c>
      <c r="V104" s="149">
        <v>1</v>
      </c>
      <c r="W104" s="149">
        <v>1</v>
      </c>
      <c r="X104" s="149">
        <v>1</v>
      </c>
      <c r="Y104" s="77" t="s">
        <v>688</v>
      </c>
      <c r="Z104" s="77" t="s">
        <v>296</v>
      </c>
      <c r="AB104" s="111"/>
    </row>
    <row r="105" spans="1:28" x14ac:dyDescent="0.2">
      <c r="A105" s="30"/>
      <c r="B105" s="30"/>
      <c r="C105" s="30"/>
      <c r="D105" s="31">
        <v>2.1342592592592594E-2</v>
      </c>
      <c r="E105" s="29">
        <v>18</v>
      </c>
      <c r="F105" s="119" t="s">
        <v>159</v>
      </c>
      <c r="G105" s="119" t="s">
        <v>34</v>
      </c>
      <c r="H105" s="96">
        <v>1.9953703703703706E-2</v>
      </c>
      <c r="I105" s="110" t="s">
        <v>403</v>
      </c>
      <c r="J105" s="27"/>
      <c r="K105" s="27"/>
      <c r="L105" s="27"/>
      <c r="M105" s="27"/>
      <c r="N105" s="26">
        <v>0</v>
      </c>
      <c r="O105" s="27"/>
      <c r="P105" s="27"/>
      <c r="Q105" s="107" t="s">
        <v>27</v>
      </c>
      <c r="R105" s="28">
        <v>41864</v>
      </c>
      <c r="S105" s="24">
        <v>1.3888888888888889E-3</v>
      </c>
      <c r="T105" s="149">
        <v>1</v>
      </c>
      <c r="U105" s="149">
        <v>1</v>
      </c>
      <c r="V105" s="149">
        <v>1</v>
      </c>
      <c r="W105" s="149">
        <v>1</v>
      </c>
      <c r="X105" s="149">
        <v>1</v>
      </c>
      <c r="Y105" s="77" t="s">
        <v>882</v>
      </c>
      <c r="Z105" s="77" t="s">
        <v>296</v>
      </c>
      <c r="AB105" s="111"/>
    </row>
    <row r="106" spans="1:28" x14ac:dyDescent="0.2">
      <c r="A106" s="30"/>
      <c r="B106" s="30"/>
      <c r="C106" s="30"/>
      <c r="D106" s="30">
        <v>3.951388888888889E-2</v>
      </c>
      <c r="E106" s="110">
        <v>32</v>
      </c>
      <c r="F106" s="53" t="s">
        <v>159</v>
      </c>
      <c r="G106" s="53" t="s">
        <v>34</v>
      </c>
      <c r="H106" s="96">
        <v>2.006944444444449E-2</v>
      </c>
      <c r="I106" s="29"/>
      <c r="J106" s="27"/>
      <c r="K106" s="27"/>
      <c r="L106" s="27"/>
      <c r="M106" s="27"/>
      <c r="N106" s="26">
        <v>0</v>
      </c>
      <c r="O106" s="27"/>
      <c r="P106" s="27"/>
      <c r="Q106" s="107" t="s">
        <v>27</v>
      </c>
      <c r="R106" s="28">
        <v>41745</v>
      </c>
      <c r="S106" s="24">
        <v>1.94444444444444E-2</v>
      </c>
      <c r="T106" s="76">
        <v>1</v>
      </c>
      <c r="U106" s="76">
        <v>1</v>
      </c>
      <c r="V106" s="76">
        <v>1</v>
      </c>
      <c r="W106" s="76">
        <v>1</v>
      </c>
      <c r="X106" s="76">
        <v>1</v>
      </c>
      <c r="Y106" s="77" t="s">
        <v>383</v>
      </c>
      <c r="Z106" s="77" t="s">
        <v>296</v>
      </c>
      <c r="AB106" s="111"/>
    </row>
    <row r="107" spans="1:28" x14ac:dyDescent="0.2">
      <c r="A107" s="30"/>
      <c r="B107" s="30"/>
      <c r="C107" s="30"/>
      <c r="D107" s="31">
        <v>3.4791666666666672E-2</v>
      </c>
      <c r="E107" s="29">
        <v>26</v>
      </c>
      <c r="F107" s="53" t="s">
        <v>286</v>
      </c>
      <c r="G107" s="53" t="s">
        <v>34</v>
      </c>
      <c r="H107" s="96">
        <v>2.020833333333337E-2</v>
      </c>
      <c r="I107" s="110" t="s">
        <v>403</v>
      </c>
      <c r="J107" s="27"/>
      <c r="K107" s="27"/>
      <c r="L107" s="27"/>
      <c r="M107" s="27"/>
      <c r="N107" s="26">
        <v>0</v>
      </c>
      <c r="O107" s="27"/>
      <c r="P107" s="27"/>
      <c r="Q107" s="107" t="s">
        <v>27</v>
      </c>
      <c r="R107" s="28">
        <v>41752</v>
      </c>
      <c r="S107" s="24">
        <v>1.4583333333333301E-2</v>
      </c>
      <c r="T107" s="149">
        <v>1</v>
      </c>
      <c r="U107" s="149">
        <v>1</v>
      </c>
      <c r="V107" s="149">
        <v>1</v>
      </c>
      <c r="W107" s="149">
        <v>1</v>
      </c>
      <c r="X107" s="149">
        <v>1</v>
      </c>
      <c r="Y107" s="77" t="s">
        <v>439</v>
      </c>
      <c r="Z107" s="77" t="s">
        <v>316</v>
      </c>
      <c r="AB107" s="111"/>
    </row>
    <row r="108" spans="1:28" x14ac:dyDescent="0.2">
      <c r="A108" s="5"/>
      <c r="B108" s="5"/>
      <c r="C108" s="5"/>
      <c r="D108" s="31">
        <v>3.5543981481481475E-2</v>
      </c>
      <c r="E108" s="29">
        <v>13</v>
      </c>
      <c r="F108" s="53" t="s">
        <v>218</v>
      </c>
      <c r="G108" s="53" t="s">
        <v>34</v>
      </c>
      <c r="H108" s="96">
        <v>1.8877314814814874E-2</v>
      </c>
      <c r="I108" s="110" t="s">
        <v>403</v>
      </c>
      <c r="J108" s="27"/>
      <c r="K108" s="27"/>
      <c r="L108" s="27"/>
      <c r="M108" s="27"/>
      <c r="N108" s="26">
        <v>0</v>
      </c>
      <c r="O108" s="27"/>
      <c r="P108" s="27"/>
      <c r="Q108" s="107" t="s">
        <v>27</v>
      </c>
      <c r="R108" s="28">
        <v>41822</v>
      </c>
      <c r="S108" s="24">
        <v>1.6666666666666601E-2</v>
      </c>
      <c r="T108" s="149">
        <v>1</v>
      </c>
      <c r="U108" s="149">
        <v>1</v>
      </c>
      <c r="V108" s="149">
        <v>1</v>
      </c>
      <c r="W108" s="149">
        <v>1</v>
      </c>
      <c r="X108" s="149">
        <v>1</v>
      </c>
      <c r="Y108" s="77" t="s">
        <v>689</v>
      </c>
      <c r="Z108" s="77" t="s">
        <v>296</v>
      </c>
      <c r="AB108" s="111"/>
    </row>
    <row r="109" spans="1:28" x14ac:dyDescent="0.2">
      <c r="A109" s="30"/>
      <c r="B109" s="30"/>
      <c r="C109" s="5"/>
      <c r="D109" s="30">
        <v>4.2013888888888885E-2</v>
      </c>
      <c r="E109" s="29">
        <v>20</v>
      </c>
      <c r="F109" s="53" t="s">
        <v>218</v>
      </c>
      <c r="G109" s="53" t="s">
        <v>34</v>
      </c>
      <c r="H109" s="96">
        <v>1.9791666666666687E-2</v>
      </c>
      <c r="I109" s="110" t="s">
        <v>403</v>
      </c>
      <c r="J109" s="27"/>
      <c r="K109" s="27"/>
      <c r="L109" s="27"/>
      <c r="M109" s="27"/>
      <c r="N109" s="26">
        <v>0</v>
      </c>
      <c r="O109" s="27"/>
      <c r="P109" s="27"/>
      <c r="Q109" s="107" t="s">
        <v>27</v>
      </c>
      <c r="R109" s="28">
        <v>41903</v>
      </c>
      <c r="S109" s="24">
        <v>2.2222222222222199E-2</v>
      </c>
      <c r="T109" s="149">
        <v>2</v>
      </c>
      <c r="U109" s="149">
        <v>1</v>
      </c>
      <c r="V109" s="149">
        <v>1</v>
      </c>
      <c r="W109" s="149">
        <v>1</v>
      </c>
      <c r="X109" s="149">
        <v>1</v>
      </c>
      <c r="Y109" s="77" t="s">
        <v>946</v>
      </c>
      <c r="Z109" s="77" t="s">
        <v>296</v>
      </c>
      <c r="AB109" s="111"/>
    </row>
    <row r="110" spans="1:28" x14ac:dyDescent="0.2">
      <c r="A110" s="5"/>
      <c r="B110" s="5"/>
      <c r="C110" s="5"/>
      <c r="D110" s="31">
        <v>1.8078703703703704E-2</v>
      </c>
      <c r="E110" s="29">
        <v>7</v>
      </c>
      <c r="F110" s="53" t="s">
        <v>450</v>
      </c>
      <c r="G110" s="53" t="s">
        <v>34</v>
      </c>
      <c r="H110" s="96">
        <v>1.7384259259259259E-2</v>
      </c>
      <c r="I110" s="110" t="s">
        <v>403</v>
      </c>
      <c r="J110" s="27"/>
      <c r="K110" s="27"/>
      <c r="L110" s="27"/>
      <c r="M110" s="27"/>
      <c r="N110" s="26">
        <v>0</v>
      </c>
      <c r="O110" s="27"/>
      <c r="P110" s="27"/>
      <c r="Q110" s="107" t="s">
        <v>27</v>
      </c>
      <c r="R110" s="28">
        <v>41822</v>
      </c>
      <c r="S110" s="24">
        <v>6.9444444444444447E-4</v>
      </c>
      <c r="T110" s="149">
        <v>1</v>
      </c>
      <c r="U110" s="149">
        <v>1</v>
      </c>
      <c r="V110" s="149">
        <v>1</v>
      </c>
      <c r="W110" s="149">
        <v>1</v>
      </c>
      <c r="X110" s="149">
        <v>1</v>
      </c>
      <c r="Y110" s="77" t="s">
        <v>680</v>
      </c>
      <c r="Z110" s="77" t="s">
        <v>296</v>
      </c>
      <c r="AB110" s="111"/>
    </row>
    <row r="111" spans="1:28" x14ac:dyDescent="0.2">
      <c r="A111" s="5"/>
      <c r="B111" s="5"/>
      <c r="C111" s="5"/>
      <c r="D111" s="30">
        <v>3.8252314814814815E-2</v>
      </c>
      <c r="E111" s="29">
        <v>25</v>
      </c>
      <c r="F111" s="53" t="s">
        <v>923</v>
      </c>
      <c r="G111" s="53" t="s">
        <v>34</v>
      </c>
      <c r="H111" s="96">
        <v>2.0196759259259317E-2</v>
      </c>
      <c r="I111" s="110" t="s">
        <v>403</v>
      </c>
      <c r="J111" s="27"/>
      <c r="K111" s="27"/>
      <c r="L111" s="27"/>
      <c r="M111" s="27"/>
      <c r="N111" s="26">
        <v>0</v>
      </c>
      <c r="O111" s="27"/>
      <c r="P111" s="27"/>
      <c r="Q111" s="107" t="s">
        <v>27</v>
      </c>
      <c r="R111" s="28">
        <v>41903</v>
      </c>
      <c r="S111" s="24">
        <v>1.8055555555555498E-2</v>
      </c>
      <c r="T111" s="149">
        <v>1</v>
      </c>
      <c r="U111" s="149">
        <v>1</v>
      </c>
      <c r="V111" s="149">
        <v>1</v>
      </c>
      <c r="W111" s="149">
        <v>1</v>
      </c>
      <c r="X111" s="149">
        <v>1</v>
      </c>
      <c r="Y111" s="77" t="s">
        <v>952</v>
      </c>
      <c r="Z111" s="77" t="s">
        <v>296</v>
      </c>
      <c r="AB111" s="111"/>
    </row>
    <row r="112" spans="1:28" x14ac:dyDescent="0.2">
      <c r="A112" s="30"/>
      <c r="B112" s="30"/>
      <c r="C112" s="23"/>
      <c r="D112" s="30">
        <v>3.2812500000000001E-2</v>
      </c>
      <c r="E112" s="29">
        <v>9</v>
      </c>
      <c r="F112" s="119" t="s">
        <v>175</v>
      </c>
      <c r="G112" s="119" t="s">
        <v>34</v>
      </c>
      <c r="H112" s="96">
        <v>1.8923611111111203E-2</v>
      </c>
      <c r="I112" s="110" t="s">
        <v>403</v>
      </c>
      <c r="J112" s="27"/>
      <c r="K112" s="27"/>
      <c r="L112" s="27"/>
      <c r="M112" s="27"/>
      <c r="N112" s="26">
        <v>0</v>
      </c>
      <c r="O112" s="27"/>
      <c r="P112" s="27"/>
      <c r="Q112" s="107" t="s">
        <v>27</v>
      </c>
      <c r="R112" s="28">
        <v>41903</v>
      </c>
      <c r="S112" s="24">
        <v>1.38888888888888E-2</v>
      </c>
      <c r="T112" s="149">
        <v>1</v>
      </c>
      <c r="U112" s="149">
        <v>1</v>
      </c>
      <c r="V112" s="149">
        <v>1</v>
      </c>
      <c r="W112" s="149">
        <v>1</v>
      </c>
      <c r="X112" s="149">
        <v>1</v>
      </c>
      <c r="Y112" s="77" t="s">
        <v>936</v>
      </c>
      <c r="Z112" s="77" t="s">
        <v>296</v>
      </c>
      <c r="AB112" s="111"/>
    </row>
    <row r="113" spans="1:28" x14ac:dyDescent="0.2">
      <c r="A113" s="30"/>
      <c r="B113" s="30"/>
      <c r="C113" s="5"/>
      <c r="D113" s="30">
        <v>3.4791666666666672E-2</v>
      </c>
      <c r="E113" s="29">
        <v>8</v>
      </c>
      <c r="F113" s="119" t="s">
        <v>200</v>
      </c>
      <c r="G113" s="119" t="s">
        <v>34</v>
      </c>
      <c r="H113" s="96">
        <v>1.8819444444444472E-2</v>
      </c>
      <c r="I113" s="110" t="s">
        <v>403</v>
      </c>
      <c r="J113" s="27"/>
      <c r="K113" s="27"/>
      <c r="L113" s="27"/>
      <c r="M113" s="27"/>
      <c r="N113" s="26">
        <v>0</v>
      </c>
      <c r="O113" s="27"/>
      <c r="P113" s="27"/>
      <c r="Q113" s="107" t="s">
        <v>27</v>
      </c>
      <c r="R113" s="28">
        <v>41903</v>
      </c>
      <c r="S113" s="24">
        <v>1.59722222222222E-2</v>
      </c>
      <c r="T113" s="149">
        <v>1</v>
      </c>
      <c r="U113" s="149">
        <v>1</v>
      </c>
      <c r="V113" s="149">
        <v>1</v>
      </c>
      <c r="W113" s="149">
        <v>1</v>
      </c>
      <c r="X113" s="149">
        <v>1</v>
      </c>
      <c r="Y113" s="77" t="s">
        <v>935</v>
      </c>
      <c r="Z113" s="77" t="s">
        <v>296</v>
      </c>
      <c r="AB113" s="111"/>
    </row>
    <row r="114" spans="1:28" x14ac:dyDescent="0.2">
      <c r="A114" s="5"/>
      <c r="B114" s="5"/>
      <c r="C114" s="5"/>
      <c r="D114" s="30">
        <v>3.9328703703703706E-2</v>
      </c>
      <c r="E114" s="29">
        <v>26</v>
      </c>
      <c r="F114" s="53" t="s">
        <v>924</v>
      </c>
      <c r="G114" s="53" t="s">
        <v>34</v>
      </c>
      <c r="H114" s="96">
        <v>2.0578703703703707E-2</v>
      </c>
      <c r="I114" s="110" t="s">
        <v>403</v>
      </c>
      <c r="J114" s="27"/>
      <c r="K114" s="27"/>
      <c r="L114" s="27"/>
      <c r="M114" s="27"/>
      <c r="N114" s="26">
        <v>0</v>
      </c>
      <c r="O114" s="27"/>
      <c r="P114" s="118"/>
      <c r="Q114" s="107" t="s">
        <v>27</v>
      </c>
      <c r="R114" s="151">
        <v>41903</v>
      </c>
      <c r="S114" s="24">
        <v>1.8749999999999999E-2</v>
      </c>
      <c r="T114" s="149">
        <v>1</v>
      </c>
      <c r="U114" s="149">
        <v>1</v>
      </c>
      <c r="V114" s="149">
        <v>1</v>
      </c>
      <c r="W114" s="149">
        <v>1</v>
      </c>
      <c r="X114" s="149">
        <v>1</v>
      </c>
      <c r="Y114" s="77" t="s">
        <v>953</v>
      </c>
      <c r="Z114" s="77" t="s">
        <v>296</v>
      </c>
      <c r="AB114" s="111"/>
    </row>
    <row r="115" spans="1:28" x14ac:dyDescent="0.2">
      <c r="A115" s="30"/>
      <c r="B115" s="30"/>
      <c r="C115" s="23"/>
      <c r="D115" s="31">
        <v>3.1898148148148148E-2</v>
      </c>
      <c r="E115" s="29">
        <v>2</v>
      </c>
      <c r="F115" s="108" t="s">
        <v>180</v>
      </c>
      <c r="G115" s="108" t="s">
        <v>34</v>
      </c>
      <c r="H115" s="96">
        <v>1.6620370370370448E-2</v>
      </c>
      <c r="I115" s="110" t="s">
        <v>403</v>
      </c>
      <c r="J115" s="27"/>
      <c r="K115" s="27"/>
      <c r="L115" s="27"/>
      <c r="M115" s="27"/>
      <c r="N115" s="26">
        <v>0</v>
      </c>
      <c r="O115" s="27"/>
      <c r="P115" s="27"/>
      <c r="Q115" s="107" t="s">
        <v>27</v>
      </c>
      <c r="R115" s="28">
        <v>41752</v>
      </c>
      <c r="S115" s="24">
        <v>1.5277777777777699E-2</v>
      </c>
      <c r="T115" s="149">
        <v>1</v>
      </c>
      <c r="U115" s="149">
        <v>1</v>
      </c>
      <c r="V115" s="149">
        <v>1</v>
      </c>
      <c r="W115" s="149">
        <v>1</v>
      </c>
      <c r="X115" s="149">
        <v>1</v>
      </c>
      <c r="Y115" s="77" t="s">
        <v>405</v>
      </c>
      <c r="Z115" s="77" t="s">
        <v>296</v>
      </c>
      <c r="AB115" s="111"/>
    </row>
    <row r="116" spans="1:28" x14ac:dyDescent="0.2">
      <c r="A116" s="30"/>
      <c r="B116" s="30"/>
      <c r="C116" s="30"/>
      <c r="D116" s="30">
        <v>3.9166666666666662E-2</v>
      </c>
      <c r="E116" s="110">
        <v>7</v>
      </c>
      <c r="F116" s="53" t="s">
        <v>180</v>
      </c>
      <c r="G116" s="53" t="s">
        <v>34</v>
      </c>
      <c r="H116" s="96">
        <v>1.6944444444444463E-2</v>
      </c>
      <c r="I116" s="29"/>
      <c r="J116" s="27"/>
      <c r="K116" s="27"/>
      <c r="L116" s="27"/>
      <c r="M116" s="27"/>
      <c r="N116" s="26">
        <v>0</v>
      </c>
      <c r="O116" s="27"/>
      <c r="P116" s="27"/>
      <c r="Q116" s="107" t="s">
        <v>27</v>
      </c>
      <c r="R116" s="28">
        <v>41745</v>
      </c>
      <c r="S116" s="24">
        <v>2.2222222222222199E-2</v>
      </c>
      <c r="T116" s="76">
        <v>1</v>
      </c>
      <c r="U116" s="76">
        <v>1</v>
      </c>
      <c r="V116" s="76">
        <v>1</v>
      </c>
      <c r="W116" s="76">
        <v>1</v>
      </c>
      <c r="X116" s="76">
        <v>1</v>
      </c>
      <c r="Y116" s="77" t="s">
        <v>349</v>
      </c>
      <c r="Z116" s="77" t="s">
        <v>296</v>
      </c>
      <c r="AB116" s="111"/>
    </row>
    <row r="117" spans="1:28" x14ac:dyDescent="0.2">
      <c r="A117" s="5"/>
      <c r="B117" s="5"/>
      <c r="C117" s="5"/>
      <c r="D117" s="30">
        <v>2.4965277777777781E-2</v>
      </c>
      <c r="E117" s="29">
        <v>15</v>
      </c>
      <c r="F117" s="53" t="s">
        <v>916</v>
      </c>
      <c r="G117" s="53" t="s">
        <v>34</v>
      </c>
      <c r="H117" s="97">
        <v>1.9409722222222224E-2</v>
      </c>
      <c r="I117" s="110" t="s">
        <v>403</v>
      </c>
      <c r="J117" s="27"/>
      <c r="K117" s="27"/>
      <c r="L117" s="27"/>
      <c r="M117" s="27"/>
      <c r="N117" s="26">
        <v>0</v>
      </c>
      <c r="O117" s="27"/>
      <c r="P117" s="27"/>
      <c r="Q117" s="107" t="s">
        <v>27</v>
      </c>
      <c r="R117" s="28">
        <v>41903</v>
      </c>
      <c r="S117" s="24">
        <v>5.5555555555555558E-3</v>
      </c>
      <c r="T117" s="149">
        <v>1</v>
      </c>
      <c r="U117" s="149">
        <v>1</v>
      </c>
      <c r="V117" s="149">
        <v>1</v>
      </c>
      <c r="W117" s="149">
        <v>1</v>
      </c>
      <c r="X117" s="149">
        <v>1</v>
      </c>
      <c r="Y117" s="77" t="s">
        <v>881</v>
      </c>
      <c r="Z117" s="77" t="s">
        <v>296</v>
      </c>
      <c r="AB117" s="111"/>
    </row>
    <row r="118" spans="1:28" x14ac:dyDescent="0.2">
      <c r="A118" s="5"/>
      <c r="B118" s="5"/>
      <c r="C118" s="5"/>
      <c r="D118" s="31">
        <v>2.7905092592592592E-2</v>
      </c>
      <c r="E118" s="29">
        <v>5</v>
      </c>
      <c r="F118" s="108" t="s">
        <v>193</v>
      </c>
      <c r="G118" s="108" t="s">
        <v>34</v>
      </c>
      <c r="H118" s="96">
        <v>1.7488425925925928E-2</v>
      </c>
      <c r="I118" s="110" t="s">
        <v>403</v>
      </c>
      <c r="J118" s="27"/>
      <c r="K118" s="27"/>
      <c r="L118" s="27"/>
      <c r="M118" s="27"/>
      <c r="N118" s="26">
        <v>0</v>
      </c>
      <c r="O118" s="27"/>
      <c r="P118" s="118"/>
      <c r="Q118" s="107" t="s">
        <v>27</v>
      </c>
      <c r="R118" s="151">
        <v>41752</v>
      </c>
      <c r="S118" s="24">
        <v>1.0416666666666664E-2</v>
      </c>
      <c r="T118" s="149">
        <v>1</v>
      </c>
      <c r="U118" s="149">
        <v>1</v>
      </c>
      <c r="V118" s="149">
        <v>1</v>
      </c>
      <c r="W118" s="149">
        <v>1</v>
      </c>
      <c r="X118" s="149">
        <v>1</v>
      </c>
      <c r="Y118" s="77" t="s">
        <v>408</v>
      </c>
      <c r="Z118" s="77" t="s">
        <v>296</v>
      </c>
      <c r="AB118" s="111"/>
    </row>
    <row r="119" spans="1:28" x14ac:dyDescent="0.2">
      <c r="A119" s="5"/>
      <c r="B119" s="5"/>
      <c r="C119" s="5"/>
      <c r="D119" s="30">
        <v>3.4942129629629635E-2</v>
      </c>
      <c r="E119" s="110">
        <v>12</v>
      </c>
      <c r="F119" s="53" t="s">
        <v>193</v>
      </c>
      <c r="G119" t="s">
        <v>34</v>
      </c>
      <c r="H119" s="96">
        <v>1.7581018518518534E-2</v>
      </c>
      <c r="I119" s="29"/>
      <c r="J119" s="27"/>
      <c r="K119" s="27"/>
      <c r="L119" s="27"/>
      <c r="M119" s="27"/>
      <c r="N119" s="26">
        <v>0</v>
      </c>
      <c r="O119" s="27"/>
      <c r="P119" s="118"/>
      <c r="Q119" s="107" t="s">
        <v>27</v>
      </c>
      <c r="R119" s="28">
        <v>41745</v>
      </c>
      <c r="S119" s="24">
        <v>1.7361111111111101E-2</v>
      </c>
      <c r="T119" s="76">
        <v>1</v>
      </c>
      <c r="U119" s="76">
        <v>1</v>
      </c>
      <c r="V119" s="76">
        <v>1</v>
      </c>
      <c r="W119" s="76">
        <v>1</v>
      </c>
      <c r="X119" s="76">
        <v>1</v>
      </c>
      <c r="Y119" s="77" t="s">
        <v>355</v>
      </c>
      <c r="Z119" s="77" t="s">
        <v>296</v>
      </c>
      <c r="AB119" s="111"/>
    </row>
    <row r="120" spans="1:28" x14ac:dyDescent="0.2">
      <c r="A120" s="30"/>
      <c r="B120" s="30"/>
      <c r="C120" s="5"/>
      <c r="D120" s="30">
        <v>3.4270833333333334E-2</v>
      </c>
      <c r="E120" s="29">
        <v>3</v>
      </c>
      <c r="F120" s="120" t="s">
        <v>193</v>
      </c>
      <c r="G120" s="119" t="s">
        <v>34</v>
      </c>
      <c r="H120" s="96">
        <v>1.7604166666666733E-2</v>
      </c>
      <c r="I120" s="110" t="s">
        <v>403</v>
      </c>
      <c r="J120" s="27"/>
      <c r="K120" s="27"/>
      <c r="L120" s="27"/>
      <c r="M120" s="27"/>
      <c r="N120" s="26">
        <v>0</v>
      </c>
      <c r="O120" s="27"/>
      <c r="P120" s="118"/>
      <c r="Q120" s="107" t="s">
        <v>27</v>
      </c>
      <c r="R120" s="28">
        <v>41903</v>
      </c>
      <c r="S120" s="24">
        <v>1.6666666666666601E-2</v>
      </c>
      <c r="T120" s="149">
        <v>1</v>
      </c>
      <c r="U120" s="149">
        <v>1</v>
      </c>
      <c r="V120" s="149">
        <v>1</v>
      </c>
      <c r="W120" s="149">
        <v>1</v>
      </c>
      <c r="X120" s="149">
        <v>1</v>
      </c>
      <c r="Y120" s="77" t="s">
        <v>928</v>
      </c>
      <c r="Z120" s="77" t="s">
        <v>296</v>
      </c>
      <c r="AB120" s="111"/>
    </row>
    <row r="121" spans="1:28" x14ac:dyDescent="0.2">
      <c r="A121" s="5"/>
      <c r="B121" s="5"/>
      <c r="C121" s="5"/>
      <c r="D121" s="31">
        <v>2.642361111111111E-2</v>
      </c>
      <c r="E121" s="29">
        <v>2</v>
      </c>
      <c r="F121" s="53" t="s">
        <v>211</v>
      </c>
      <c r="G121" s="53" t="s">
        <v>34</v>
      </c>
      <c r="H121" s="96">
        <v>1.6006944444444445E-2</v>
      </c>
      <c r="I121" s="110" t="s">
        <v>403</v>
      </c>
      <c r="J121" s="27"/>
      <c r="K121" s="27"/>
      <c r="L121" s="27"/>
      <c r="M121" s="27"/>
      <c r="N121" s="26">
        <v>0</v>
      </c>
      <c r="O121" s="27"/>
      <c r="P121" s="118"/>
      <c r="Q121" s="107" t="s">
        <v>27</v>
      </c>
      <c r="R121" s="28">
        <v>41822</v>
      </c>
      <c r="S121" s="24">
        <v>1.0416666666666664E-2</v>
      </c>
      <c r="T121" s="149">
        <v>1</v>
      </c>
      <c r="U121" s="149">
        <v>1</v>
      </c>
      <c r="V121" s="149">
        <v>1</v>
      </c>
      <c r="W121" s="149">
        <v>1</v>
      </c>
      <c r="X121" s="149">
        <v>1</v>
      </c>
      <c r="Y121" s="77" t="s">
        <v>673</v>
      </c>
      <c r="Z121" s="77" t="s">
        <v>296</v>
      </c>
      <c r="AB121" s="111"/>
    </row>
    <row r="122" spans="1:28" x14ac:dyDescent="0.2">
      <c r="A122" s="30"/>
      <c r="B122" s="30"/>
      <c r="C122" s="23"/>
      <c r="D122" s="30">
        <v>4.3912037037037034E-2</v>
      </c>
      <c r="E122" s="110">
        <v>6</v>
      </c>
      <c r="F122" s="53" t="s">
        <v>211</v>
      </c>
      <c r="G122" t="s">
        <v>34</v>
      </c>
      <c r="H122" s="96">
        <v>1.6828703703703735E-2</v>
      </c>
      <c r="I122" s="29"/>
      <c r="J122" s="27"/>
      <c r="K122" s="27"/>
      <c r="L122" s="27"/>
      <c r="M122" s="27"/>
      <c r="N122" s="26">
        <v>0</v>
      </c>
      <c r="O122" s="27"/>
      <c r="P122" s="118"/>
      <c r="Q122" s="107" t="s">
        <v>27</v>
      </c>
      <c r="R122" s="28">
        <v>41745</v>
      </c>
      <c r="S122" s="24">
        <v>2.70833333333333E-2</v>
      </c>
      <c r="T122" s="76">
        <v>1</v>
      </c>
      <c r="U122" s="76">
        <v>1</v>
      </c>
      <c r="V122" s="76">
        <v>1</v>
      </c>
      <c r="W122" s="76">
        <v>1</v>
      </c>
      <c r="X122" s="76">
        <v>1</v>
      </c>
      <c r="Y122" s="77" t="s">
        <v>348</v>
      </c>
      <c r="Z122" s="77" t="s">
        <v>296</v>
      </c>
      <c r="AB122" s="111"/>
    </row>
    <row r="123" spans="1:28" x14ac:dyDescent="0.2">
      <c r="A123" s="5"/>
      <c r="B123" s="5"/>
      <c r="C123" s="5"/>
      <c r="D123" s="30">
        <v>3.6724537037037035E-2</v>
      </c>
      <c r="E123" s="29">
        <v>13</v>
      </c>
      <c r="F123" s="53" t="s">
        <v>922</v>
      </c>
      <c r="G123" s="53" t="s">
        <v>34</v>
      </c>
      <c r="H123" s="96">
        <v>1.9363425925925933E-2</v>
      </c>
      <c r="I123" s="110" t="s">
        <v>403</v>
      </c>
      <c r="J123" s="27"/>
      <c r="K123" s="27"/>
      <c r="L123" s="27"/>
      <c r="M123" s="27"/>
      <c r="N123" s="26">
        <v>0</v>
      </c>
      <c r="O123" s="27"/>
      <c r="P123" s="27"/>
      <c r="Q123" s="107" t="s">
        <v>27</v>
      </c>
      <c r="R123" s="28">
        <v>41903</v>
      </c>
      <c r="S123" s="24">
        <v>1.7361111111111101E-2</v>
      </c>
      <c r="T123" s="149">
        <v>2</v>
      </c>
      <c r="U123" s="149">
        <v>1</v>
      </c>
      <c r="V123" s="149">
        <v>1</v>
      </c>
      <c r="W123" s="149">
        <v>1</v>
      </c>
      <c r="X123" s="149">
        <v>1</v>
      </c>
      <c r="Y123" s="77" t="s">
        <v>940</v>
      </c>
      <c r="Z123" s="77" t="s">
        <v>296</v>
      </c>
      <c r="AB123" s="111"/>
    </row>
    <row r="124" spans="1:28" x14ac:dyDescent="0.2">
      <c r="A124" s="5"/>
      <c r="B124" s="5"/>
      <c r="C124" s="5"/>
      <c r="D124" s="31">
        <v>2.5555555555555554E-2</v>
      </c>
      <c r="E124" s="29">
        <v>15</v>
      </c>
      <c r="F124" s="119" t="s">
        <v>192</v>
      </c>
      <c r="G124" s="119" t="s">
        <v>34</v>
      </c>
      <c r="H124" s="96">
        <v>1.9305555555555555E-2</v>
      </c>
      <c r="I124" s="110" t="s">
        <v>403</v>
      </c>
      <c r="J124" s="27"/>
      <c r="K124" s="27"/>
      <c r="L124" s="27"/>
      <c r="M124" s="27"/>
      <c r="N124" s="26">
        <v>0</v>
      </c>
      <c r="O124" s="27"/>
      <c r="P124" s="27"/>
      <c r="Q124" s="107" t="s">
        <v>27</v>
      </c>
      <c r="R124" s="28">
        <v>41822</v>
      </c>
      <c r="S124" s="24">
        <v>6.2500000000000003E-3</v>
      </c>
      <c r="T124" s="149">
        <v>1</v>
      </c>
      <c r="U124" s="149">
        <v>1</v>
      </c>
      <c r="V124" s="149">
        <v>1</v>
      </c>
      <c r="W124" s="149">
        <v>1</v>
      </c>
      <c r="X124" s="149">
        <v>1</v>
      </c>
      <c r="Y124" s="77" t="s">
        <v>692</v>
      </c>
      <c r="Z124" s="77" t="s">
        <v>296</v>
      </c>
      <c r="AB124" s="111"/>
    </row>
    <row r="125" spans="1:28" x14ac:dyDescent="0.2">
      <c r="A125" s="5"/>
      <c r="B125" s="5"/>
      <c r="C125" s="5"/>
      <c r="D125" s="30">
        <v>4.7881944444444442E-2</v>
      </c>
      <c r="E125" s="110">
        <v>40</v>
      </c>
      <c r="F125" s="108" t="s">
        <v>192</v>
      </c>
      <c r="G125" s="108" t="s">
        <v>34</v>
      </c>
      <c r="H125" s="96">
        <v>2.1493055555555644E-2</v>
      </c>
      <c r="I125" s="29"/>
      <c r="J125" s="27"/>
      <c r="K125" s="27"/>
      <c r="L125" s="27"/>
      <c r="M125" s="27"/>
      <c r="N125" s="26">
        <v>0</v>
      </c>
      <c r="O125" s="27"/>
      <c r="P125" s="118"/>
      <c r="Q125" s="107" t="s">
        <v>27</v>
      </c>
      <c r="R125" s="151">
        <v>41745</v>
      </c>
      <c r="S125" s="24">
        <v>2.6388888888888799E-2</v>
      </c>
      <c r="T125" s="76">
        <v>1</v>
      </c>
      <c r="U125" s="76">
        <v>1</v>
      </c>
      <c r="V125" s="76">
        <v>1</v>
      </c>
      <c r="W125" s="76">
        <v>1</v>
      </c>
      <c r="X125" s="76">
        <v>1</v>
      </c>
      <c r="Y125" s="77" t="s">
        <v>395</v>
      </c>
      <c r="Z125" s="77" t="s">
        <v>296</v>
      </c>
      <c r="AB125" s="111"/>
    </row>
    <row r="126" spans="1:28" x14ac:dyDescent="0.2">
      <c r="A126" s="30"/>
      <c r="B126" s="30"/>
      <c r="C126" s="23"/>
      <c r="D126" s="31">
        <v>2.2939814814814816E-2</v>
      </c>
      <c r="E126" s="29">
        <v>10</v>
      </c>
      <c r="F126" s="119" t="s">
        <v>187</v>
      </c>
      <c r="G126" s="119" t="s">
        <v>34</v>
      </c>
      <c r="H126" s="96">
        <v>1.877314814814815E-2</v>
      </c>
      <c r="I126" s="110" t="s">
        <v>403</v>
      </c>
      <c r="J126" s="27"/>
      <c r="K126" s="27"/>
      <c r="L126" s="27"/>
      <c r="M126" s="27"/>
      <c r="N126" s="26">
        <v>0</v>
      </c>
      <c r="O126" s="27"/>
      <c r="P126" s="27"/>
      <c r="Q126" s="107" t="s">
        <v>27</v>
      </c>
      <c r="R126" s="28">
        <v>41871</v>
      </c>
      <c r="S126" s="24">
        <v>4.1666666666666666E-3</v>
      </c>
      <c r="T126" s="149">
        <v>1</v>
      </c>
      <c r="U126" s="149">
        <v>1</v>
      </c>
      <c r="V126" s="149">
        <v>1</v>
      </c>
      <c r="W126" s="149">
        <v>1</v>
      </c>
      <c r="X126" s="149">
        <v>1</v>
      </c>
      <c r="Y126" s="77" t="s">
        <v>897</v>
      </c>
      <c r="Z126" s="77" t="s">
        <v>296</v>
      </c>
      <c r="AB126" s="111"/>
    </row>
    <row r="127" spans="1:28" x14ac:dyDescent="0.2">
      <c r="A127" s="30"/>
      <c r="B127" s="30"/>
      <c r="C127" s="23"/>
      <c r="D127" s="30">
        <v>2.0347222222222221E-2</v>
      </c>
      <c r="E127" s="29">
        <v>10</v>
      </c>
      <c r="F127" s="119" t="s">
        <v>187</v>
      </c>
      <c r="G127" s="53" t="s">
        <v>34</v>
      </c>
      <c r="H127" s="96">
        <v>1.8958333333333334E-2</v>
      </c>
      <c r="I127" s="110" t="s">
        <v>403</v>
      </c>
      <c r="J127" s="27"/>
      <c r="K127" s="27"/>
      <c r="L127" s="118"/>
      <c r="M127" s="27"/>
      <c r="N127" s="26">
        <v>0</v>
      </c>
      <c r="O127" s="27"/>
      <c r="P127" s="118"/>
      <c r="Q127" s="53" t="s">
        <v>27</v>
      </c>
      <c r="R127" s="28">
        <v>41903</v>
      </c>
      <c r="S127" s="24">
        <v>1.3888888888888889E-3</v>
      </c>
      <c r="T127" s="149">
        <v>1</v>
      </c>
      <c r="U127" s="149">
        <v>1</v>
      </c>
      <c r="V127" s="149">
        <v>1</v>
      </c>
      <c r="W127" s="149">
        <v>1</v>
      </c>
      <c r="X127" s="149">
        <v>1</v>
      </c>
      <c r="Y127" s="77" t="s">
        <v>937</v>
      </c>
      <c r="Z127" s="77" t="s">
        <v>296</v>
      </c>
      <c r="AB127" s="111"/>
    </row>
    <row r="128" spans="1:28" x14ac:dyDescent="0.2">
      <c r="A128" s="30"/>
      <c r="B128" s="30"/>
      <c r="C128" s="23"/>
      <c r="D128" s="31">
        <v>2.1064814814814814E-2</v>
      </c>
      <c r="E128" s="29">
        <v>14</v>
      </c>
      <c r="F128" t="s">
        <v>187</v>
      </c>
      <c r="G128" t="s">
        <v>34</v>
      </c>
      <c r="H128" s="96">
        <v>1.8981481481481481E-2</v>
      </c>
      <c r="I128" s="110" t="s">
        <v>403</v>
      </c>
      <c r="J128" s="27"/>
      <c r="K128" s="27"/>
      <c r="L128" s="27"/>
      <c r="M128" s="27"/>
      <c r="N128" s="26">
        <v>0</v>
      </c>
      <c r="O128" s="27"/>
      <c r="P128" s="27"/>
      <c r="Q128" s="107" t="s">
        <v>27</v>
      </c>
      <c r="R128" s="151">
        <v>41752</v>
      </c>
      <c r="S128" s="24">
        <v>2.0833333333333333E-3</v>
      </c>
      <c r="T128" s="149">
        <v>1</v>
      </c>
      <c r="U128" s="149">
        <v>1</v>
      </c>
      <c r="V128" s="149">
        <v>1</v>
      </c>
      <c r="W128" s="149">
        <v>1</v>
      </c>
      <c r="X128" s="149">
        <v>1</v>
      </c>
      <c r="Y128" s="77" t="s">
        <v>422</v>
      </c>
      <c r="Z128" s="77" t="s">
        <v>296</v>
      </c>
      <c r="AB128" s="111"/>
    </row>
    <row r="129" spans="1:28" x14ac:dyDescent="0.2">
      <c r="A129" s="30"/>
      <c r="B129" s="30"/>
      <c r="C129" s="30"/>
      <c r="D129" s="30">
        <v>2.5474537037037035E-2</v>
      </c>
      <c r="E129" s="110">
        <v>27</v>
      </c>
      <c r="F129" s="53" t="s">
        <v>187</v>
      </c>
      <c r="G129" s="53" t="s">
        <v>34</v>
      </c>
      <c r="H129" s="96">
        <v>1.9918981481481478E-2</v>
      </c>
      <c r="I129" s="29"/>
      <c r="J129" s="118"/>
      <c r="K129" s="118"/>
      <c r="L129" s="27"/>
      <c r="M129" s="27"/>
      <c r="N129" s="26">
        <v>0</v>
      </c>
      <c r="O129" s="27"/>
      <c r="P129" s="27"/>
      <c r="Q129" s="53" t="s">
        <v>27</v>
      </c>
      <c r="R129" s="28">
        <v>41745</v>
      </c>
      <c r="S129" s="24">
        <v>5.5555555555555558E-3</v>
      </c>
      <c r="T129" s="76">
        <v>2</v>
      </c>
      <c r="U129" s="76">
        <v>2</v>
      </c>
      <c r="V129" s="76">
        <v>1</v>
      </c>
      <c r="W129" s="76">
        <v>1</v>
      </c>
      <c r="X129" s="76">
        <v>1</v>
      </c>
      <c r="Y129" s="77" t="s">
        <v>377</v>
      </c>
      <c r="Z129" s="77" t="s">
        <v>296</v>
      </c>
      <c r="AB129" s="111"/>
    </row>
    <row r="130" spans="1:28" x14ac:dyDescent="0.2">
      <c r="A130" s="30"/>
      <c r="B130" s="30"/>
      <c r="C130" s="5"/>
      <c r="D130" s="30">
        <v>2.3287037037037037E-2</v>
      </c>
      <c r="E130" s="29">
        <v>11</v>
      </c>
      <c r="F130" s="147" t="s">
        <v>228</v>
      </c>
      <c r="G130" s="147" t="s">
        <v>34</v>
      </c>
      <c r="H130" s="96">
        <v>1.9120370370370371E-2</v>
      </c>
      <c r="I130" s="110" t="s">
        <v>403</v>
      </c>
      <c r="J130" s="27"/>
      <c r="K130" s="27"/>
      <c r="L130" s="27"/>
      <c r="M130" s="27"/>
      <c r="N130" s="26">
        <v>0</v>
      </c>
      <c r="O130" s="27"/>
      <c r="P130" s="118"/>
      <c r="Q130" t="s">
        <v>27</v>
      </c>
      <c r="R130" s="28">
        <v>41903</v>
      </c>
      <c r="S130" s="24">
        <v>4.1666666666666666E-3</v>
      </c>
      <c r="T130" s="149">
        <v>1</v>
      </c>
      <c r="U130" s="149">
        <v>1</v>
      </c>
      <c r="V130" s="149">
        <v>1</v>
      </c>
      <c r="W130" s="149">
        <v>1</v>
      </c>
      <c r="X130" s="149">
        <v>1</v>
      </c>
      <c r="Y130" s="77" t="s">
        <v>938</v>
      </c>
      <c r="Z130" s="77" t="s">
        <v>296</v>
      </c>
      <c r="AB130" s="111"/>
    </row>
    <row r="131" spans="1:28" x14ac:dyDescent="0.2">
      <c r="A131" s="5"/>
      <c r="B131" s="5"/>
      <c r="C131" s="5"/>
      <c r="D131" s="30">
        <v>3.4722222222222224E-2</v>
      </c>
      <c r="E131" s="29">
        <v>24</v>
      </c>
      <c r="F131" s="53" t="s">
        <v>921</v>
      </c>
      <c r="G131" s="53" t="s">
        <v>34</v>
      </c>
      <c r="H131" s="96">
        <v>2.0138888888888921E-2</v>
      </c>
      <c r="I131" s="110" t="s">
        <v>403</v>
      </c>
      <c r="J131" s="27"/>
      <c r="K131" s="27"/>
      <c r="L131" s="27"/>
      <c r="M131" s="27"/>
      <c r="N131" s="26">
        <v>0</v>
      </c>
      <c r="O131" s="27"/>
      <c r="P131" s="27"/>
      <c r="Q131" s="107" t="s">
        <v>27</v>
      </c>
      <c r="R131" s="28">
        <v>41903</v>
      </c>
      <c r="S131" s="24">
        <v>1.4583333333333301E-2</v>
      </c>
      <c r="T131" s="149">
        <v>1</v>
      </c>
      <c r="U131" s="149">
        <v>1</v>
      </c>
      <c r="V131" s="149">
        <v>1</v>
      </c>
      <c r="W131" s="149">
        <v>1</v>
      </c>
      <c r="X131" s="149">
        <v>1</v>
      </c>
      <c r="Y131" s="77" t="s">
        <v>951</v>
      </c>
      <c r="Z131" s="77" t="s">
        <v>296</v>
      </c>
      <c r="AB131" s="111"/>
    </row>
    <row r="132" spans="1:28" x14ac:dyDescent="0.2">
      <c r="A132" s="185"/>
      <c r="B132" s="185"/>
      <c r="C132" s="5"/>
      <c r="D132" s="31">
        <v>2.9942129629629628E-2</v>
      </c>
      <c r="E132" s="29">
        <v>13</v>
      </c>
      <c r="F132" s="53" t="s">
        <v>194</v>
      </c>
      <c r="G132" s="53" t="s">
        <v>34</v>
      </c>
      <c r="H132" s="96">
        <v>2.4386574074074071E-2</v>
      </c>
      <c r="I132" s="110" t="s">
        <v>403</v>
      </c>
      <c r="J132" s="27"/>
      <c r="K132" s="27"/>
      <c r="L132" s="27"/>
      <c r="M132" s="27"/>
      <c r="N132" s="26">
        <v>0</v>
      </c>
      <c r="O132" s="27"/>
      <c r="P132" s="27"/>
      <c r="Q132" s="107" t="s">
        <v>83</v>
      </c>
      <c r="R132" s="28">
        <v>41801</v>
      </c>
      <c r="S132" s="24">
        <v>5.5555555555555558E-3</v>
      </c>
      <c r="T132" s="149">
        <v>1</v>
      </c>
      <c r="U132" s="149">
        <v>1</v>
      </c>
      <c r="V132" s="149">
        <v>1</v>
      </c>
      <c r="W132" s="149">
        <v>1</v>
      </c>
      <c r="X132" s="149">
        <v>1</v>
      </c>
      <c r="Y132" s="77" t="s">
        <v>993</v>
      </c>
      <c r="Z132" s="77" t="s">
        <v>296</v>
      </c>
      <c r="AB132" s="111"/>
    </row>
    <row r="133" spans="1:28" x14ac:dyDescent="0.2">
      <c r="A133" s="30"/>
      <c r="B133" s="30"/>
      <c r="C133" s="30"/>
      <c r="D133" s="31">
        <v>3.4583333333333334E-2</v>
      </c>
      <c r="E133" s="29">
        <v>11</v>
      </c>
      <c r="F133" s="53" t="s">
        <v>154</v>
      </c>
      <c r="G133" s="53" t="s">
        <v>34</v>
      </c>
      <c r="H133" s="96">
        <v>2.416666666666667E-2</v>
      </c>
      <c r="I133" s="110" t="s">
        <v>403</v>
      </c>
      <c r="J133" s="27"/>
      <c r="K133" s="27"/>
      <c r="L133" s="27"/>
      <c r="M133" s="27"/>
      <c r="N133" s="26">
        <v>0</v>
      </c>
      <c r="O133" s="27"/>
      <c r="P133" s="118"/>
      <c r="Q133" s="107" t="s">
        <v>83</v>
      </c>
      <c r="R133" s="28">
        <v>41801</v>
      </c>
      <c r="S133" s="24">
        <v>1.0416666666666664E-2</v>
      </c>
      <c r="T133" s="149">
        <v>2</v>
      </c>
      <c r="U133" s="149">
        <v>1</v>
      </c>
      <c r="V133" s="149">
        <v>1</v>
      </c>
      <c r="W133" s="149">
        <v>1</v>
      </c>
      <c r="X133" s="149">
        <v>1</v>
      </c>
      <c r="Y133" s="77" t="s">
        <v>992</v>
      </c>
      <c r="Z133" s="77" t="s">
        <v>296</v>
      </c>
      <c r="AB133" s="111"/>
    </row>
    <row r="134" spans="1:28" x14ac:dyDescent="0.2">
      <c r="A134" s="5"/>
      <c r="B134" s="5"/>
      <c r="C134" s="5"/>
      <c r="D134" s="31">
        <v>2.9409722222222223E-2</v>
      </c>
      <c r="E134" s="29">
        <v>14</v>
      </c>
      <c r="F134" s="53" t="s">
        <v>595</v>
      </c>
      <c r="G134" s="53" t="s">
        <v>34</v>
      </c>
      <c r="H134" s="96">
        <v>2.5243055555555557E-2</v>
      </c>
      <c r="I134" s="110" t="s">
        <v>403</v>
      </c>
      <c r="J134" s="27"/>
      <c r="K134" s="27"/>
      <c r="L134" s="27"/>
      <c r="M134" s="27"/>
      <c r="N134" s="26">
        <v>0</v>
      </c>
      <c r="O134" s="27"/>
      <c r="P134" s="27"/>
      <c r="Q134" s="107" t="s">
        <v>83</v>
      </c>
      <c r="R134" s="28">
        <v>41801</v>
      </c>
      <c r="S134" s="24">
        <v>4.1666666666666666E-3</v>
      </c>
      <c r="T134" s="149">
        <v>1</v>
      </c>
      <c r="U134" s="149">
        <v>1</v>
      </c>
      <c r="V134" s="149">
        <v>1</v>
      </c>
      <c r="W134" s="149">
        <v>1</v>
      </c>
      <c r="X134" s="149">
        <v>1</v>
      </c>
      <c r="Y134" s="77" t="s">
        <v>994</v>
      </c>
      <c r="Z134" s="77" t="s">
        <v>296</v>
      </c>
      <c r="AB134" s="111"/>
    </row>
    <row r="135" spans="1:28" x14ac:dyDescent="0.2">
      <c r="A135" s="101"/>
      <c r="B135" s="101"/>
      <c r="C135" s="30"/>
      <c r="D135" s="99">
        <v>2.4756944444444443E-2</v>
      </c>
      <c r="E135" s="29">
        <v>10</v>
      </c>
      <c r="F135" t="s">
        <v>41</v>
      </c>
      <c r="G135" t="s">
        <v>34</v>
      </c>
      <c r="H135" s="96">
        <v>2.4062499999999997E-2</v>
      </c>
      <c r="I135" s="110" t="s">
        <v>403</v>
      </c>
      <c r="J135" s="27"/>
      <c r="K135" s="27"/>
      <c r="L135" s="27"/>
      <c r="M135" s="27"/>
      <c r="N135" s="26">
        <v>0</v>
      </c>
      <c r="O135" s="27"/>
      <c r="P135" s="27"/>
      <c r="Q135" s="107" t="s">
        <v>83</v>
      </c>
      <c r="R135" s="151">
        <v>41801</v>
      </c>
      <c r="S135" s="24">
        <v>6.9444444444444447E-4</v>
      </c>
      <c r="T135" s="149">
        <v>1</v>
      </c>
      <c r="U135" s="149">
        <v>1</v>
      </c>
      <c r="V135" s="149">
        <v>1</v>
      </c>
      <c r="W135" s="149">
        <v>1</v>
      </c>
      <c r="X135" s="149">
        <v>1</v>
      </c>
      <c r="Y135" s="77" t="s">
        <v>989</v>
      </c>
      <c r="Z135" s="77" t="s">
        <v>296</v>
      </c>
      <c r="AB135" s="111"/>
    </row>
    <row r="136" spans="1:28" x14ac:dyDescent="0.2">
      <c r="A136" s="5"/>
      <c r="B136" s="5"/>
      <c r="C136" s="5"/>
      <c r="D136" s="31">
        <v>2.4560185185185185E-2</v>
      </c>
      <c r="E136" s="29">
        <v>8</v>
      </c>
      <c r="F136" s="53" t="s">
        <v>450</v>
      </c>
      <c r="G136" s="53" t="s">
        <v>34</v>
      </c>
      <c r="H136" s="96">
        <v>2.3171296296296297E-2</v>
      </c>
      <c r="I136" s="110" t="s">
        <v>403</v>
      </c>
      <c r="J136" s="27"/>
      <c r="K136" s="27"/>
      <c r="L136" s="27"/>
      <c r="M136" s="27"/>
      <c r="N136" s="26">
        <v>0</v>
      </c>
      <c r="O136" s="27"/>
      <c r="P136" s="118"/>
      <c r="Q136" s="107" t="s">
        <v>83</v>
      </c>
      <c r="R136" s="28">
        <v>41801</v>
      </c>
      <c r="S136" s="24">
        <v>1.3888888888888889E-3</v>
      </c>
      <c r="T136" s="149">
        <v>1</v>
      </c>
      <c r="U136" s="149">
        <v>1</v>
      </c>
      <c r="V136" s="149">
        <v>1</v>
      </c>
      <c r="W136" s="149">
        <v>1</v>
      </c>
      <c r="X136" s="149">
        <v>1</v>
      </c>
      <c r="Y136" s="77" t="s">
        <v>986</v>
      </c>
      <c r="Z136" s="77" t="s">
        <v>296</v>
      </c>
      <c r="AB136" s="111"/>
    </row>
    <row r="137" spans="1:28" x14ac:dyDescent="0.2">
      <c r="A137" s="30"/>
      <c r="B137" s="30"/>
      <c r="C137" s="23"/>
      <c r="D137" s="31">
        <v>2.9259259259259259E-2</v>
      </c>
      <c r="E137" s="29">
        <v>6</v>
      </c>
      <c r="F137" s="53" t="s">
        <v>187</v>
      </c>
      <c r="G137" s="53" t="s">
        <v>34</v>
      </c>
      <c r="H137" s="96">
        <v>2.3009259259259257E-2</v>
      </c>
      <c r="I137" s="110" t="s">
        <v>403</v>
      </c>
      <c r="J137" s="27"/>
      <c r="K137" s="27"/>
      <c r="L137" s="27"/>
      <c r="M137" s="27"/>
      <c r="N137" s="26">
        <v>0</v>
      </c>
      <c r="O137" s="27"/>
      <c r="P137" s="118"/>
      <c r="Q137" s="107" t="s">
        <v>83</v>
      </c>
      <c r="R137" s="28">
        <v>41801</v>
      </c>
      <c r="S137" s="24">
        <v>6.2500000000000003E-3</v>
      </c>
      <c r="T137" s="149">
        <v>1</v>
      </c>
      <c r="U137" s="149">
        <v>1</v>
      </c>
      <c r="V137" s="149">
        <v>1</v>
      </c>
      <c r="W137" s="149">
        <v>1</v>
      </c>
      <c r="X137" s="149">
        <v>1</v>
      </c>
      <c r="Y137" s="77" t="s">
        <v>984</v>
      </c>
      <c r="Z137" s="77" t="s">
        <v>296</v>
      </c>
      <c r="AB137" s="111"/>
    </row>
    <row r="138" spans="1:28" x14ac:dyDescent="0.2">
      <c r="A138" s="30"/>
      <c r="B138" s="30"/>
      <c r="C138" s="30"/>
      <c r="D138" s="30">
        <v>5.5196759259259265E-2</v>
      </c>
      <c r="E138" s="29">
        <v>5</v>
      </c>
      <c r="F138" s="119" t="s">
        <v>154</v>
      </c>
      <c r="G138" s="119" t="s">
        <v>34</v>
      </c>
      <c r="H138" s="96">
        <v>5.0335648148148157E-2</v>
      </c>
      <c r="I138" s="110" t="s">
        <v>403</v>
      </c>
      <c r="J138" s="27"/>
      <c r="K138" s="118"/>
      <c r="L138" s="27"/>
      <c r="M138" s="27"/>
      <c r="N138" s="26">
        <v>0</v>
      </c>
      <c r="O138" s="27"/>
      <c r="P138" s="27"/>
      <c r="Q138" s="53" t="s">
        <v>707</v>
      </c>
      <c r="R138" s="28">
        <v>41829</v>
      </c>
      <c r="S138" s="24">
        <v>4.8611111111111112E-3</v>
      </c>
      <c r="T138" s="149">
        <v>1</v>
      </c>
      <c r="U138" s="149">
        <v>1</v>
      </c>
      <c r="V138" s="149">
        <v>1</v>
      </c>
      <c r="W138" s="149">
        <v>1</v>
      </c>
      <c r="X138" s="149">
        <v>1</v>
      </c>
      <c r="Y138" s="77" t="s">
        <v>713</v>
      </c>
      <c r="Z138" s="77" t="s">
        <v>296</v>
      </c>
      <c r="AB138" s="111"/>
    </row>
    <row r="139" spans="1:28" x14ac:dyDescent="0.2">
      <c r="A139" s="30"/>
      <c r="B139" s="30"/>
      <c r="C139" s="30"/>
      <c r="D139" s="30">
        <v>5.4259259259259257E-2</v>
      </c>
      <c r="E139" s="29">
        <v>3</v>
      </c>
      <c r="F139" s="119" t="s">
        <v>159</v>
      </c>
      <c r="G139" s="119" t="s">
        <v>34</v>
      </c>
      <c r="H139" s="96">
        <v>4.87037037037037E-2</v>
      </c>
      <c r="I139" s="110" t="s">
        <v>403</v>
      </c>
      <c r="J139" s="27"/>
      <c r="K139" s="27"/>
      <c r="L139" s="27"/>
      <c r="M139" s="27"/>
      <c r="N139" s="26">
        <v>0</v>
      </c>
      <c r="O139" s="27"/>
      <c r="P139" s="27"/>
      <c r="Q139" s="107" t="s">
        <v>707</v>
      </c>
      <c r="R139" s="28">
        <v>41829</v>
      </c>
      <c r="S139" s="24">
        <v>5.5555555555555558E-3</v>
      </c>
      <c r="T139" s="149">
        <v>1</v>
      </c>
      <c r="U139" s="149">
        <v>1</v>
      </c>
      <c r="V139" s="149">
        <v>1</v>
      </c>
      <c r="W139" s="149">
        <v>1</v>
      </c>
      <c r="X139" s="149">
        <v>1</v>
      </c>
      <c r="Y139" s="77" t="s">
        <v>711</v>
      </c>
      <c r="Z139" s="77" t="s">
        <v>296</v>
      </c>
      <c r="AB139" s="111"/>
    </row>
    <row r="140" spans="1:28" x14ac:dyDescent="0.2">
      <c r="A140" s="5"/>
      <c r="B140" s="5"/>
      <c r="C140" s="5"/>
      <c r="D140" s="30">
        <v>5.6967592592592597E-2</v>
      </c>
      <c r="E140" s="29">
        <v>7</v>
      </c>
      <c r="F140" s="119" t="s">
        <v>218</v>
      </c>
      <c r="G140" s="119" t="s">
        <v>34</v>
      </c>
      <c r="H140" s="96">
        <v>5.0717592592592599E-2</v>
      </c>
      <c r="I140" s="110" t="s">
        <v>403</v>
      </c>
      <c r="J140" s="27"/>
      <c r="K140" s="27"/>
      <c r="L140" s="27"/>
      <c r="M140" s="27"/>
      <c r="N140" s="26">
        <v>0</v>
      </c>
      <c r="O140" s="27"/>
      <c r="P140" s="27"/>
      <c r="Q140" s="53" t="s">
        <v>707</v>
      </c>
      <c r="R140" s="28">
        <v>41829</v>
      </c>
      <c r="S140" s="24">
        <v>6.2500000000000003E-3</v>
      </c>
      <c r="T140" s="149">
        <v>1</v>
      </c>
      <c r="U140" s="149">
        <v>1</v>
      </c>
      <c r="V140" s="149">
        <v>1</v>
      </c>
      <c r="W140" s="149">
        <v>1</v>
      </c>
      <c r="X140" s="149">
        <v>1</v>
      </c>
      <c r="Y140" s="77" t="s">
        <v>715</v>
      </c>
      <c r="Z140" s="77" t="s">
        <v>296</v>
      </c>
      <c r="AB140" s="111"/>
    </row>
    <row r="141" spans="1:28" x14ac:dyDescent="0.2">
      <c r="A141" s="5"/>
      <c r="B141" s="5"/>
      <c r="C141" s="5"/>
      <c r="D141" s="30">
        <v>5.3356481481481477E-2</v>
      </c>
      <c r="E141" s="29">
        <v>4</v>
      </c>
      <c r="F141" s="119" t="s">
        <v>228</v>
      </c>
      <c r="G141" s="119" t="s">
        <v>34</v>
      </c>
      <c r="H141" s="96">
        <v>4.9189814814814811E-2</v>
      </c>
      <c r="I141" s="110" t="s">
        <v>403</v>
      </c>
      <c r="J141" s="27"/>
      <c r="K141" s="27"/>
      <c r="L141" s="27"/>
      <c r="M141" s="27"/>
      <c r="N141" s="26">
        <v>0</v>
      </c>
      <c r="O141" s="27"/>
      <c r="P141" s="27"/>
      <c r="Q141" s="53" t="s">
        <v>707</v>
      </c>
      <c r="R141" s="28">
        <v>41829</v>
      </c>
      <c r="S141" s="24">
        <v>4.1666666666666666E-3</v>
      </c>
      <c r="T141" s="149">
        <v>1</v>
      </c>
      <c r="U141" s="149">
        <v>1</v>
      </c>
      <c r="V141" s="149">
        <v>1</v>
      </c>
      <c r="W141" s="149">
        <v>1</v>
      </c>
      <c r="X141" s="149">
        <v>1</v>
      </c>
      <c r="Y141" s="77" t="s">
        <v>712</v>
      </c>
      <c r="Z141" s="77" t="s">
        <v>296</v>
      </c>
      <c r="AB141" s="111"/>
    </row>
    <row r="142" spans="1:28" x14ac:dyDescent="0.2">
      <c r="A142" s="5"/>
      <c r="B142" s="5"/>
      <c r="C142" s="5"/>
      <c r="D142" s="31">
        <v>2.8622685185185185E-2</v>
      </c>
      <c r="E142" s="29">
        <v>1</v>
      </c>
      <c r="F142" s="53" t="s">
        <v>224</v>
      </c>
      <c r="G142" s="53" t="s">
        <v>34</v>
      </c>
      <c r="H142" s="96">
        <v>1.5428240740740786E-2</v>
      </c>
      <c r="I142" s="110" t="s">
        <v>403</v>
      </c>
      <c r="J142" s="27"/>
      <c r="K142" s="27"/>
      <c r="L142" s="27"/>
      <c r="M142" s="27"/>
      <c r="N142" s="26">
        <v>0</v>
      </c>
      <c r="O142" s="27"/>
      <c r="P142" s="27"/>
      <c r="Q142" s="107" t="s">
        <v>90</v>
      </c>
      <c r="R142" s="28">
        <v>41759</v>
      </c>
      <c r="S142" s="24">
        <v>1.3194444444444399E-2</v>
      </c>
      <c r="T142" s="149">
        <v>1</v>
      </c>
      <c r="U142" s="149">
        <v>1</v>
      </c>
      <c r="V142" s="149">
        <v>1</v>
      </c>
      <c r="W142" s="149">
        <v>1</v>
      </c>
      <c r="X142" s="149">
        <v>1</v>
      </c>
      <c r="Y142" s="77" t="s">
        <v>451</v>
      </c>
      <c r="Z142" s="77" t="s">
        <v>296</v>
      </c>
      <c r="AB142" s="111"/>
    </row>
    <row r="143" spans="1:28" x14ac:dyDescent="0.2">
      <c r="A143" s="5"/>
      <c r="B143" s="5"/>
      <c r="C143" s="5"/>
      <c r="D143" s="31">
        <v>2.3912037037037034E-2</v>
      </c>
      <c r="E143" s="29">
        <v>23</v>
      </c>
      <c r="F143" s="53" t="s">
        <v>182</v>
      </c>
      <c r="G143" s="53" t="s">
        <v>34</v>
      </c>
      <c r="H143" s="96">
        <v>2.1134259259259255E-2</v>
      </c>
      <c r="I143" s="110" t="s">
        <v>403</v>
      </c>
      <c r="J143" s="27"/>
      <c r="K143" s="27"/>
      <c r="L143" s="27"/>
      <c r="M143" s="27"/>
      <c r="N143" s="26">
        <v>0</v>
      </c>
      <c r="O143" s="27"/>
      <c r="P143" s="27"/>
      <c r="Q143" s="107" t="s">
        <v>90</v>
      </c>
      <c r="R143" s="28">
        <v>41759</v>
      </c>
      <c r="S143" s="24">
        <v>2.7777777777777779E-3</v>
      </c>
      <c r="T143" s="149">
        <v>1</v>
      </c>
      <c r="U143" s="149">
        <v>1</v>
      </c>
      <c r="V143" s="149">
        <v>1</v>
      </c>
      <c r="W143" s="149">
        <v>1</v>
      </c>
      <c r="X143" s="149">
        <v>1</v>
      </c>
      <c r="Y143" s="77" t="s">
        <v>484</v>
      </c>
      <c r="Z143" s="77" t="s">
        <v>296</v>
      </c>
      <c r="AB143" s="111"/>
    </row>
    <row r="144" spans="1:28" x14ac:dyDescent="0.2">
      <c r="A144" s="30"/>
      <c r="B144" s="30"/>
      <c r="C144" s="30"/>
      <c r="D144" s="99">
        <v>3.3622685185185179E-2</v>
      </c>
      <c r="E144" s="29">
        <v>13</v>
      </c>
      <c r="F144" s="147" t="s">
        <v>154</v>
      </c>
      <c r="G144" s="147" t="s">
        <v>34</v>
      </c>
      <c r="H144" s="96">
        <v>1.9039351851851877E-2</v>
      </c>
      <c r="I144" s="110" t="s">
        <v>403</v>
      </c>
      <c r="J144" s="27"/>
      <c r="K144" s="27"/>
      <c r="L144" s="27"/>
      <c r="M144" s="27"/>
      <c r="N144" s="26">
        <v>0</v>
      </c>
      <c r="O144" s="27"/>
      <c r="P144" s="118"/>
      <c r="Q144" t="s">
        <v>90</v>
      </c>
      <c r="R144" s="28">
        <v>41759</v>
      </c>
      <c r="S144" s="24">
        <v>1.4583333333333301E-2</v>
      </c>
      <c r="T144" s="149">
        <v>1</v>
      </c>
      <c r="U144" s="149">
        <v>1</v>
      </c>
      <c r="V144" s="149">
        <v>1</v>
      </c>
      <c r="W144" s="149">
        <v>1</v>
      </c>
      <c r="X144" s="149">
        <v>1</v>
      </c>
      <c r="Y144" s="77" t="s">
        <v>469</v>
      </c>
      <c r="Z144" s="77" t="s">
        <v>296</v>
      </c>
      <c r="AB144" s="111"/>
    </row>
    <row r="145" spans="1:28" x14ac:dyDescent="0.2">
      <c r="A145" s="30"/>
      <c r="B145" s="30"/>
      <c r="C145" s="30"/>
      <c r="D145" s="31">
        <v>2.0416666666666666E-2</v>
      </c>
      <c r="E145" s="29">
        <v>12</v>
      </c>
      <c r="F145" s="53" t="s">
        <v>147</v>
      </c>
      <c r="G145" s="53" t="s">
        <v>34</v>
      </c>
      <c r="H145" s="96">
        <v>1.9027777777777779E-2</v>
      </c>
      <c r="I145" s="110" t="s">
        <v>403</v>
      </c>
      <c r="J145" s="27"/>
      <c r="K145" s="27"/>
      <c r="L145" s="27"/>
      <c r="M145" s="27"/>
      <c r="N145" s="26">
        <v>0</v>
      </c>
      <c r="O145" s="27"/>
      <c r="P145" s="27"/>
      <c r="Q145" s="107" t="s">
        <v>90</v>
      </c>
      <c r="R145" s="28">
        <v>41759</v>
      </c>
      <c r="S145" s="24">
        <v>1.3888888888888889E-3</v>
      </c>
      <c r="T145" s="149">
        <v>1</v>
      </c>
      <c r="U145" s="149">
        <v>1</v>
      </c>
      <c r="V145" s="149">
        <v>1</v>
      </c>
      <c r="W145" s="149">
        <v>1</v>
      </c>
      <c r="X145" s="149">
        <v>1</v>
      </c>
      <c r="Y145" s="77" t="s">
        <v>468</v>
      </c>
      <c r="Z145" s="77" t="s">
        <v>296</v>
      </c>
      <c r="AB145" s="111"/>
    </row>
    <row r="146" spans="1:28" x14ac:dyDescent="0.2">
      <c r="A146" s="30"/>
      <c r="B146" s="30"/>
      <c r="C146" s="30"/>
      <c r="D146" s="31">
        <v>3.5972222222222218E-2</v>
      </c>
      <c r="E146" s="29">
        <v>18</v>
      </c>
      <c r="F146" s="53" t="s">
        <v>159</v>
      </c>
      <c r="G146" s="53" t="s">
        <v>34</v>
      </c>
      <c r="H146" s="96">
        <v>2.0000000000000018E-2</v>
      </c>
      <c r="I146" s="110" t="s">
        <v>403</v>
      </c>
      <c r="J146" s="27"/>
      <c r="K146" s="27"/>
      <c r="L146" s="27"/>
      <c r="M146" s="27"/>
      <c r="N146" s="26">
        <v>0</v>
      </c>
      <c r="O146" s="27"/>
      <c r="P146" s="27"/>
      <c r="Q146" s="107" t="s">
        <v>90</v>
      </c>
      <c r="R146" s="28">
        <v>41759</v>
      </c>
      <c r="S146" s="24">
        <v>1.59722222222222E-2</v>
      </c>
      <c r="T146" s="149">
        <v>1</v>
      </c>
      <c r="U146" s="149">
        <v>1</v>
      </c>
      <c r="V146" s="149">
        <v>1</v>
      </c>
      <c r="W146" s="149">
        <v>1</v>
      </c>
      <c r="X146" s="149">
        <v>1</v>
      </c>
      <c r="Y146" s="77" t="s">
        <v>477</v>
      </c>
      <c r="Z146" s="77" t="s">
        <v>296</v>
      </c>
      <c r="AB146" s="111"/>
    </row>
    <row r="147" spans="1:28" x14ac:dyDescent="0.2">
      <c r="A147" s="5"/>
      <c r="B147" s="5"/>
      <c r="C147" s="5"/>
      <c r="D147" s="31">
        <v>2.854166666666667E-2</v>
      </c>
      <c r="E147" s="29">
        <v>8</v>
      </c>
      <c r="F147" s="53" t="s">
        <v>450</v>
      </c>
      <c r="G147" s="53" t="s">
        <v>34</v>
      </c>
      <c r="H147" s="96">
        <v>1.8125000000000006E-2</v>
      </c>
      <c r="I147" s="110" t="s">
        <v>403</v>
      </c>
      <c r="J147" s="27"/>
      <c r="K147" s="27"/>
      <c r="L147" s="27"/>
      <c r="M147" s="27"/>
      <c r="N147" s="26">
        <v>0</v>
      </c>
      <c r="O147" s="27"/>
      <c r="P147" s="27"/>
      <c r="Q147" s="107" t="s">
        <v>90</v>
      </c>
      <c r="R147" s="28">
        <v>41759</v>
      </c>
      <c r="S147" s="24">
        <v>1.0416666666666664E-2</v>
      </c>
      <c r="T147" s="149">
        <v>1</v>
      </c>
      <c r="U147" s="149">
        <v>1</v>
      </c>
      <c r="V147" s="149">
        <v>1</v>
      </c>
      <c r="W147" s="149">
        <v>1</v>
      </c>
      <c r="X147" s="149">
        <v>1</v>
      </c>
      <c r="Y147" s="77" t="s">
        <v>463</v>
      </c>
      <c r="Z147" s="77" t="s">
        <v>296</v>
      </c>
      <c r="AB147" s="111"/>
    </row>
    <row r="148" spans="1:28" x14ac:dyDescent="0.2">
      <c r="A148" s="30"/>
      <c r="B148" s="30"/>
      <c r="C148" s="23"/>
      <c r="D148" s="31">
        <v>2.2476851851851855E-2</v>
      </c>
      <c r="E148" s="29">
        <v>10</v>
      </c>
      <c r="F148" s="147" t="s">
        <v>187</v>
      </c>
      <c r="G148" s="147" t="s">
        <v>34</v>
      </c>
      <c r="H148" s="96">
        <v>1.9004629629629635E-2</v>
      </c>
      <c r="I148" s="110" t="s">
        <v>403</v>
      </c>
      <c r="J148" s="27"/>
      <c r="K148" s="27"/>
      <c r="L148" s="27"/>
      <c r="M148" s="27"/>
      <c r="N148" s="26">
        <v>0</v>
      </c>
      <c r="O148" s="27"/>
      <c r="P148" s="27"/>
      <c r="Q148" t="s">
        <v>90</v>
      </c>
      <c r="R148" s="28">
        <v>41759</v>
      </c>
      <c r="S148" s="24">
        <v>3.472222222222222E-3</v>
      </c>
      <c r="T148" s="149">
        <v>1</v>
      </c>
      <c r="U148" s="149">
        <v>1</v>
      </c>
      <c r="V148" s="149">
        <v>1</v>
      </c>
      <c r="W148" s="149">
        <v>1</v>
      </c>
      <c r="X148" s="149">
        <v>1</v>
      </c>
      <c r="Y148" s="77" t="s">
        <v>465</v>
      </c>
      <c r="Z148" s="77" t="s">
        <v>296</v>
      </c>
      <c r="AB148" s="111"/>
    </row>
    <row r="149" spans="1:28" x14ac:dyDescent="0.2">
      <c r="A149" s="30"/>
      <c r="B149" s="30"/>
      <c r="C149" s="30"/>
      <c r="D149" s="31">
        <v>3.4490740740740738E-2</v>
      </c>
      <c r="E149" s="29">
        <v>12</v>
      </c>
      <c r="F149" s="53" t="s">
        <v>154</v>
      </c>
      <c r="G149" s="53" t="s">
        <v>34</v>
      </c>
      <c r="H149" s="96">
        <v>2.6157407407407407E-2</v>
      </c>
      <c r="I149" s="110" t="s">
        <v>403</v>
      </c>
      <c r="J149" s="27"/>
      <c r="K149" s="27"/>
      <c r="L149" s="27"/>
      <c r="M149" s="27"/>
      <c r="N149" s="26">
        <v>0</v>
      </c>
      <c r="O149" s="27"/>
      <c r="P149" s="27"/>
      <c r="Q149" s="107" t="s">
        <v>89</v>
      </c>
      <c r="R149" s="28">
        <v>41766</v>
      </c>
      <c r="S149" s="24">
        <v>8.3333333333333332E-3</v>
      </c>
      <c r="T149" s="149">
        <v>1</v>
      </c>
      <c r="U149" s="149">
        <v>1</v>
      </c>
      <c r="V149" s="149">
        <v>1</v>
      </c>
      <c r="W149" s="149">
        <v>1</v>
      </c>
      <c r="X149" s="149">
        <v>1</v>
      </c>
      <c r="Y149" s="77" t="s">
        <v>494</v>
      </c>
      <c r="Z149" s="77" t="s">
        <v>296</v>
      </c>
      <c r="AB149" s="111"/>
    </row>
    <row r="150" spans="1:28" x14ac:dyDescent="0.2">
      <c r="A150" s="30"/>
      <c r="B150" s="30"/>
      <c r="C150" s="23"/>
      <c r="D150" s="31">
        <v>3.8564814814814816E-2</v>
      </c>
      <c r="E150" s="29">
        <v>15</v>
      </c>
      <c r="F150" s="108" t="s">
        <v>286</v>
      </c>
      <c r="G150" s="108" t="s">
        <v>34</v>
      </c>
      <c r="H150" s="96">
        <v>2.8148148148148151E-2</v>
      </c>
      <c r="I150" s="110" t="s">
        <v>403</v>
      </c>
      <c r="J150" s="27"/>
      <c r="K150" s="27"/>
      <c r="L150" s="27"/>
      <c r="M150" s="27"/>
      <c r="N150" s="26">
        <v>0</v>
      </c>
      <c r="O150" s="27"/>
      <c r="P150" s="118"/>
      <c r="Q150" s="107" t="s">
        <v>89</v>
      </c>
      <c r="R150" s="28">
        <v>41766</v>
      </c>
      <c r="S150" s="24">
        <v>1.0416666666666664E-2</v>
      </c>
      <c r="T150" s="149">
        <v>1</v>
      </c>
      <c r="U150" s="149">
        <v>1</v>
      </c>
      <c r="V150" s="149">
        <v>1</v>
      </c>
      <c r="W150" s="149">
        <v>1</v>
      </c>
      <c r="X150" s="149">
        <v>1</v>
      </c>
      <c r="Y150" s="77" t="s">
        <v>503</v>
      </c>
      <c r="Z150" s="77" t="s">
        <v>296</v>
      </c>
      <c r="AB150" s="111"/>
    </row>
    <row r="151" spans="1:28" x14ac:dyDescent="0.2">
      <c r="A151" s="30"/>
      <c r="B151" s="30"/>
      <c r="C151" s="30"/>
      <c r="D151" s="31">
        <v>4.0439814814814817E-2</v>
      </c>
      <c r="E151" s="29">
        <v>25</v>
      </c>
      <c r="F151" s="119" t="s">
        <v>717</v>
      </c>
      <c r="G151" s="119" t="s">
        <v>34</v>
      </c>
      <c r="H151" s="96">
        <v>1.6828703703703717E-2</v>
      </c>
      <c r="I151" s="110" t="s">
        <v>403</v>
      </c>
      <c r="J151" s="27"/>
      <c r="K151" s="27"/>
      <c r="L151" s="27"/>
      <c r="M151" s="27"/>
      <c r="N151" s="26">
        <v>0</v>
      </c>
      <c r="O151" s="27"/>
      <c r="P151" s="118"/>
      <c r="Q151" t="s">
        <v>99</v>
      </c>
      <c r="R151" s="28">
        <v>41850</v>
      </c>
      <c r="S151" s="24">
        <v>2.36111111111111E-2</v>
      </c>
      <c r="T151" s="149">
        <v>1</v>
      </c>
      <c r="U151" s="149">
        <v>1</v>
      </c>
      <c r="V151" s="149">
        <v>1</v>
      </c>
      <c r="W151" s="149">
        <v>1</v>
      </c>
      <c r="X151" s="149">
        <v>1</v>
      </c>
      <c r="Y151" s="77" t="s">
        <v>348</v>
      </c>
      <c r="Z151" s="77" t="s">
        <v>296</v>
      </c>
      <c r="AB151" s="111"/>
    </row>
    <row r="152" spans="1:28" x14ac:dyDescent="0.2">
      <c r="A152" s="30"/>
      <c r="B152" s="30"/>
      <c r="C152" s="30"/>
      <c r="D152" s="31">
        <v>3.4722222222222224E-2</v>
      </c>
      <c r="E152" s="29">
        <v>32</v>
      </c>
      <c r="F152" s="119" t="s">
        <v>154</v>
      </c>
      <c r="G152" s="119" t="s">
        <v>34</v>
      </c>
      <c r="H152" s="96">
        <v>1.7361111111111122E-2</v>
      </c>
      <c r="I152" s="110" t="s">
        <v>403</v>
      </c>
      <c r="J152" s="27"/>
      <c r="K152" s="27"/>
      <c r="L152" s="27"/>
      <c r="M152" s="27"/>
      <c r="N152" s="26">
        <v>0</v>
      </c>
      <c r="O152" s="27"/>
      <c r="P152" s="27"/>
      <c r="Q152" s="107" t="s">
        <v>99</v>
      </c>
      <c r="R152" s="28">
        <v>41850</v>
      </c>
      <c r="S152" s="24">
        <v>1.7361111111111101E-2</v>
      </c>
      <c r="T152" s="149">
        <v>1</v>
      </c>
      <c r="U152" s="149">
        <v>1</v>
      </c>
      <c r="V152" s="149">
        <v>1</v>
      </c>
      <c r="W152" s="149">
        <v>1</v>
      </c>
      <c r="X152" s="149">
        <v>1</v>
      </c>
      <c r="Y152" s="77" t="s">
        <v>811</v>
      </c>
      <c r="Z152" s="77" t="s">
        <v>296</v>
      </c>
      <c r="AB152" s="111"/>
    </row>
    <row r="153" spans="1:28" x14ac:dyDescent="0.2">
      <c r="A153" s="5"/>
      <c r="B153" s="5"/>
      <c r="C153" s="5"/>
      <c r="D153" s="31">
        <v>2.809027777777778E-2</v>
      </c>
      <c r="E153" s="29">
        <v>27</v>
      </c>
      <c r="F153" s="119" t="s">
        <v>772</v>
      </c>
      <c r="G153" s="119" t="s">
        <v>34</v>
      </c>
      <c r="H153" s="96">
        <v>1.697916666666667E-2</v>
      </c>
      <c r="I153" s="110" t="s">
        <v>403</v>
      </c>
      <c r="J153" s="27"/>
      <c r="K153" s="27"/>
      <c r="L153" s="27"/>
      <c r="M153" s="27"/>
      <c r="N153" s="26">
        <v>0</v>
      </c>
      <c r="O153" s="27"/>
      <c r="P153" s="27"/>
      <c r="Q153" s="107" t="s">
        <v>99</v>
      </c>
      <c r="R153" s="28">
        <v>41850</v>
      </c>
      <c r="S153" s="24">
        <v>1.1111111111111108E-2</v>
      </c>
      <c r="T153" s="149">
        <v>1</v>
      </c>
      <c r="U153" s="149">
        <v>1</v>
      </c>
      <c r="V153" s="149">
        <v>1</v>
      </c>
      <c r="W153" s="149">
        <v>1</v>
      </c>
      <c r="X153" s="149">
        <v>1</v>
      </c>
      <c r="Y153" s="77" t="s">
        <v>805</v>
      </c>
      <c r="Z153" s="77" t="s">
        <v>296</v>
      </c>
      <c r="AB153" s="111"/>
    </row>
    <row r="154" spans="1:28" x14ac:dyDescent="0.2">
      <c r="A154" s="30"/>
      <c r="B154" s="30"/>
      <c r="C154" s="23"/>
      <c r="D154" s="31">
        <v>3.8530092592592595E-2</v>
      </c>
      <c r="E154" s="29">
        <v>9</v>
      </c>
      <c r="F154" s="119" t="s">
        <v>180</v>
      </c>
      <c r="G154" s="119" t="s">
        <v>34</v>
      </c>
      <c r="H154" s="96">
        <v>1.5613425925925996E-2</v>
      </c>
      <c r="I154" s="110" t="s">
        <v>403</v>
      </c>
      <c r="J154" s="27"/>
      <c r="K154" s="27"/>
      <c r="L154" s="27"/>
      <c r="M154" s="27"/>
      <c r="N154" s="26">
        <v>0</v>
      </c>
      <c r="O154" s="27"/>
      <c r="P154" s="118"/>
      <c r="Q154" s="107" t="s">
        <v>99</v>
      </c>
      <c r="R154" s="28">
        <v>41850</v>
      </c>
      <c r="S154" s="24">
        <v>2.2916666666666599E-2</v>
      </c>
      <c r="T154" s="149">
        <v>1</v>
      </c>
      <c r="U154" s="149">
        <v>1</v>
      </c>
      <c r="V154" s="149">
        <v>1</v>
      </c>
      <c r="W154" s="149">
        <v>1</v>
      </c>
      <c r="X154" s="149">
        <v>1</v>
      </c>
      <c r="Y154" s="77" t="s">
        <v>785</v>
      </c>
      <c r="Z154" s="77" t="s">
        <v>296</v>
      </c>
      <c r="AB154" s="111"/>
    </row>
    <row r="155" spans="1:28" x14ac:dyDescent="0.2">
      <c r="A155" s="5"/>
      <c r="B155" s="5"/>
      <c r="C155" s="5"/>
      <c r="D155" s="31">
        <v>3.7453703703703704E-2</v>
      </c>
      <c r="E155" s="29">
        <v>14</v>
      </c>
      <c r="F155" s="119" t="s">
        <v>193</v>
      </c>
      <c r="G155" s="119" t="s">
        <v>34</v>
      </c>
      <c r="H155" s="96">
        <v>1.5925925925926003E-2</v>
      </c>
      <c r="I155" s="110" t="s">
        <v>403</v>
      </c>
      <c r="J155" s="27"/>
      <c r="K155" s="27"/>
      <c r="L155" s="27"/>
      <c r="M155" s="27"/>
      <c r="N155" s="26">
        <v>0</v>
      </c>
      <c r="O155" s="27"/>
      <c r="P155" s="27"/>
      <c r="Q155" s="107" t="s">
        <v>99</v>
      </c>
      <c r="R155" s="28">
        <v>41850</v>
      </c>
      <c r="S155" s="24">
        <v>2.1527777777777701E-2</v>
      </c>
      <c r="T155" s="149">
        <v>1</v>
      </c>
      <c r="U155" s="149">
        <v>1</v>
      </c>
      <c r="V155" s="149">
        <v>1</v>
      </c>
      <c r="W155" s="149">
        <v>1</v>
      </c>
      <c r="X155" s="149">
        <v>1</v>
      </c>
      <c r="Y155" s="77" t="s">
        <v>790</v>
      </c>
      <c r="Z155" s="77" t="s">
        <v>296</v>
      </c>
      <c r="AB155" s="111"/>
    </row>
    <row r="156" spans="1:28" x14ac:dyDescent="0.2">
      <c r="A156" s="5"/>
      <c r="B156" s="5"/>
      <c r="C156" s="5"/>
      <c r="D156" s="31">
        <v>3.9861111111111111E-2</v>
      </c>
      <c r="E156" s="29">
        <v>8</v>
      </c>
      <c r="F156" s="119" t="s">
        <v>211</v>
      </c>
      <c r="G156" s="119" t="s">
        <v>34</v>
      </c>
      <c r="H156" s="96">
        <v>1.5555555555555611E-2</v>
      </c>
      <c r="I156" s="110" t="s">
        <v>403</v>
      </c>
      <c r="J156" s="27"/>
      <c r="K156" s="27"/>
      <c r="L156" s="27"/>
      <c r="M156" s="27"/>
      <c r="N156" s="26">
        <v>0</v>
      </c>
      <c r="O156" s="27"/>
      <c r="P156" s="118"/>
      <c r="Q156" s="107" t="s">
        <v>99</v>
      </c>
      <c r="R156" s="28">
        <v>41850</v>
      </c>
      <c r="S156" s="24">
        <v>2.43055555555555E-2</v>
      </c>
      <c r="T156" s="149">
        <v>1</v>
      </c>
      <c r="U156" s="149">
        <v>1</v>
      </c>
      <c r="V156" s="149">
        <v>1</v>
      </c>
      <c r="W156" s="149">
        <v>1</v>
      </c>
      <c r="X156" s="149">
        <v>1</v>
      </c>
      <c r="Y156" s="77" t="s">
        <v>784</v>
      </c>
      <c r="Z156" s="77" t="s">
        <v>296</v>
      </c>
      <c r="AB156" s="111"/>
    </row>
    <row r="157" spans="1:28" x14ac:dyDescent="0.2">
      <c r="A157" s="5"/>
      <c r="B157" s="5"/>
      <c r="C157" s="5"/>
      <c r="D157" s="31">
        <v>2.6493055555555558E-2</v>
      </c>
      <c r="E157" s="29">
        <v>28</v>
      </c>
      <c r="F157" s="119" t="s">
        <v>820</v>
      </c>
      <c r="G157" s="119" t="s">
        <v>34</v>
      </c>
      <c r="H157" s="96">
        <v>1.9548611111111114E-2</v>
      </c>
      <c r="I157" s="110" t="s">
        <v>403</v>
      </c>
      <c r="J157" s="27"/>
      <c r="K157" s="27"/>
      <c r="L157" s="27"/>
      <c r="M157" s="27"/>
      <c r="N157" s="26">
        <v>0</v>
      </c>
      <c r="O157" s="27"/>
      <c r="P157" s="27"/>
      <c r="Q157" s="107" t="s">
        <v>85</v>
      </c>
      <c r="R157" s="28">
        <v>41857</v>
      </c>
      <c r="S157" s="24">
        <v>6.9444444444444449E-3</v>
      </c>
      <c r="T157" s="149">
        <v>1</v>
      </c>
      <c r="U157" s="149">
        <v>1</v>
      </c>
      <c r="V157" s="149">
        <v>1</v>
      </c>
      <c r="W157" s="149">
        <v>1</v>
      </c>
      <c r="X157" s="149">
        <v>1</v>
      </c>
      <c r="Y157" s="77" t="s">
        <v>852</v>
      </c>
      <c r="Z157" s="77" t="s">
        <v>296</v>
      </c>
      <c r="AB157" s="111"/>
    </row>
    <row r="158" spans="1:28" x14ac:dyDescent="0.2">
      <c r="A158" s="5"/>
      <c r="B158" s="5"/>
      <c r="C158" s="5"/>
      <c r="D158" s="31">
        <v>2.5717592592592594E-2</v>
      </c>
      <c r="E158" s="29">
        <v>24</v>
      </c>
      <c r="F158" s="119" t="s">
        <v>821</v>
      </c>
      <c r="G158" s="119" t="s">
        <v>34</v>
      </c>
      <c r="H158" s="96">
        <v>1.8078703703703704E-2</v>
      </c>
      <c r="I158" s="110" t="s">
        <v>403</v>
      </c>
      <c r="J158" s="27"/>
      <c r="K158" s="27"/>
      <c r="L158" s="27"/>
      <c r="M158" s="27"/>
      <c r="N158" s="26">
        <v>0</v>
      </c>
      <c r="O158" s="27"/>
      <c r="P158" s="27"/>
      <c r="Q158" s="107" t="s">
        <v>85</v>
      </c>
      <c r="R158" s="28">
        <v>41857</v>
      </c>
      <c r="S158" s="24">
        <v>7.6388888888888886E-3</v>
      </c>
      <c r="T158" s="149">
        <v>1</v>
      </c>
      <c r="U158" s="149">
        <v>1</v>
      </c>
      <c r="V158" s="149">
        <v>1</v>
      </c>
      <c r="W158" s="149">
        <v>1</v>
      </c>
      <c r="X158" s="149">
        <v>1</v>
      </c>
      <c r="Y158" s="77" t="s">
        <v>849</v>
      </c>
      <c r="Z158" s="77" t="s">
        <v>296</v>
      </c>
      <c r="AB158" s="111"/>
    </row>
    <row r="159" spans="1:28" x14ac:dyDescent="0.2">
      <c r="A159" s="30"/>
      <c r="B159" s="30"/>
      <c r="C159" s="30"/>
      <c r="D159" s="31">
        <v>3.5219907407407408E-2</v>
      </c>
      <c r="E159" s="29">
        <v>26</v>
      </c>
      <c r="F159" s="119" t="s">
        <v>159</v>
      </c>
      <c r="G159" s="119" t="s">
        <v>34</v>
      </c>
      <c r="H159" s="96">
        <v>1.9247685185185208E-2</v>
      </c>
      <c r="I159" s="110" t="s">
        <v>403</v>
      </c>
      <c r="J159" s="27"/>
      <c r="K159" s="27"/>
      <c r="L159" s="27"/>
      <c r="M159" s="27"/>
      <c r="N159" s="26">
        <v>0</v>
      </c>
      <c r="O159" s="27"/>
      <c r="P159" s="27"/>
      <c r="Q159" s="107" t="s">
        <v>85</v>
      </c>
      <c r="R159" s="28">
        <v>41857</v>
      </c>
      <c r="S159" s="24">
        <v>1.59722222222222E-2</v>
      </c>
      <c r="T159" s="149">
        <v>1</v>
      </c>
      <c r="U159" s="149">
        <v>1</v>
      </c>
      <c r="V159" s="149">
        <v>1</v>
      </c>
      <c r="W159" s="149">
        <v>1</v>
      </c>
      <c r="X159" s="149">
        <v>1</v>
      </c>
      <c r="Y159" s="77" t="s">
        <v>850</v>
      </c>
      <c r="Z159" s="77" t="s">
        <v>296</v>
      </c>
      <c r="AB159" s="111"/>
    </row>
    <row r="160" spans="1:28" x14ac:dyDescent="0.2">
      <c r="A160" s="30"/>
      <c r="B160" s="30"/>
      <c r="C160" s="23"/>
      <c r="D160" s="31">
        <v>3.1006944444444445E-2</v>
      </c>
      <c r="E160" s="29">
        <v>8</v>
      </c>
      <c r="F160" s="119" t="s">
        <v>180</v>
      </c>
      <c r="G160" s="119" t="s">
        <v>34</v>
      </c>
      <c r="H160" s="96">
        <v>1.5729166666666745E-2</v>
      </c>
      <c r="I160" s="110" t="s">
        <v>403</v>
      </c>
      <c r="J160" s="27"/>
      <c r="K160" s="27"/>
      <c r="L160" s="27"/>
      <c r="M160" s="27"/>
      <c r="N160" s="26">
        <v>0</v>
      </c>
      <c r="O160" s="27"/>
      <c r="P160" s="27"/>
      <c r="Q160" s="107" t="s">
        <v>85</v>
      </c>
      <c r="R160" s="28">
        <v>41857</v>
      </c>
      <c r="S160" s="24">
        <v>1.5277777777777699E-2</v>
      </c>
      <c r="T160" s="149">
        <v>1</v>
      </c>
      <c r="U160" s="149">
        <v>1</v>
      </c>
      <c r="V160" s="149">
        <v>1</v>
      </c>
      <c r="W160" s="149">
        <v>1</v>
      </c>
      <c r="X160" s="149">
        <v>1</v>
      </c>
      <c r="Y160" s="77" t="s">
        <v>524</v>
      </c>
      <c r="Z160" s="77" t="s">
        <v>296</v>
      </c>
      <c r="AB160" s="111"/>
    </row>
    <row r="161" spans="1:28" x14ac:dyDescent="0.2">
      <c r="A161" s="5"/>
      <c r="B161" s="5"/>
      <c r="C161" s="5"/>
      <c r="D161" s="31" t="s">
        <v>515</v>
      </c>
      <c r="E161" s="29">
        <v>99</v>
      </c>
      <c r="F161" s="53" t="s">
        <v>224</v>
      </c>
      <c r="G161" s="53" t="s">
        <v>34</v>
      </c>
      <c r="H161" s="96">
        <v>0</v>
      </c>
      <c r="I161" s="110"/>
      <c r="J161" s="27"/>
      <c r="K161" s="27"/>
      <c r="L161" s="27"/>
      <c r="M161" s="27"/>
      <c r="N161" s="26">
        <v>0</v>
      </c>
      <c r="O161" s="27"/>
      <c r="P161" s="27"/>
      <c r="Q161" s="107" t="s">
        <v>510</v>
      </c>
      <c r="R161" s="28">
        <v>41773</v>
      </c>
      <c r="S161" s="24">
        <v>6.9444444444444447E-4</v>
      </c>
      <c r="T161" s="149">
        <v>2</v>
      </c>
      <c r="U161" s="149">
        <v>2</v>
      </c>
      <c r="V161" s="149">
        <v>1</v>
      </c>
      <c r="W161" s="149">
        <v>1</v>
      </c>
      <c r="X161" s="149">
        <v>1</v>
      </c>
      <c r="Y161" s="77" t="e">
        <v>#VALUE!</v>
      </c>
      <c r="Z161" s="77" t="s">
        <v>260</v>
      </c>
      <c r="AB161" s="111"/>
    </row>
    <row r="162" spans="1:28" x14ac:dyDescent="0.2">
      <c r="A162" s="5"/>
      <c r="B162" s="5"/>
      <c r="C162" s="5"/>
      <c r="D162" s="31">
        <v>1.621527777777778E-2</v>
      </c>
      <c r="E162" s="29">
        <v>1</v>
      </c>
      <c r="F162" s="53" t="s">
        <v>224</v>
      </c>
      <c r="G162" s="53" t="s">
        <v>34</v>
      </c>
      <c r="H162" s="96">
        <v>1.4826388888888891E-2</v>
      </c>
      <c r="I162" s="110" t="s">
        <v>403</v>
      </c>
      <c r="J162" s="27"/>
      <c r="K162" s="27"/>
      <c r="L162" s="27"/>
      <c r="M162" s="27"/>
      <c r="N162" s="26">
        <v>0</v>
      </c>
      <c r="O162" s="27"/>
      <c r="P162" s="27"/>
      <c r="Q162" s="107" t="s">
        <v>510</v>
      </c>
      <c r="R162" s="28">
        <v>41780</v>
      </c>
      <c r="S162" s="24">
        <v>1.3888888888888889E-3</v>
      </c>
      <c r="T162" s="149">
        <v>1</v>
      </c>
      <c r="U162" s="149">
        <v>1</v>
      </c>
      <c r="V162" s="149">
        <v>1</v>
      </c>
      <c r="W162" s="149">
        <v>1</v>
      </c>
      <c r="X162" s="149">
        <v>1</v>
      </c>
      <c r="Y162" s="77" t="s">
        <v>548</v>
      </c>
      <c r="Z162" s="77" t="s">
        <v>296</v>
      </c>
      <c r="AB162" s="111"/>
    </row>
    <row r="163" spans="1:28" x14ac:dyDescent="0.2">
      <c r="A163" s="30"/>
      <c r="B163" s="30"/>
      <c r="C163" s="30"/>
      <c r="D163" s="99">
        <v>2.836805555555556E-2</v>
      </c>
      <c r="E163" s="29">
        <v>16</v>
      </c>
      <c r="F163" s="108" t="s">
        <v>717</v>
      </c>
      <c r="G163" s="108" t="s">
        <v>34</v>
      </c>
      <c r="H163" s="96">
        <v>1.656250000000006E-2</v>
      </c>
      <c r="I163" s="110" t="s">
        <v>403</v>
      </c>
      <c r="J163" s="27"/>
      <c r="K163" s="27"/>
      <c r="L163" s="27"/>
      <c r="M163" s="27"/>
      <c r="N163" s="26">
        <v>0</v>
      </c>
      <c r="O163" s="27"/>
      <c r="P163" s="27"/>
      <c r="Q163" s="107" t="s">
        <v>510</v>
      </c>
      <c r="R163" s="28">
        <v>41773</v>
      </c>
      <c r="S163" s="24">
        <v>1.18055555555555E-2</v>
      </c>
      <c r="T163" s="149">
        <v>1</v>
      </c>
      <c r="U163" s="149">
        <v>1</v>
      </c>
      <c r="V163" s="149">
        <v>1</v>
      </c>
      <c r="W163" s="149">
        <v>1</v>
      </c>
      <c r="X163" s="149">
        <v>1</v>
      </c>
      <c r="Y163" s="77" t="s">
        <v>532</v>
      </c>
      <c r="Z163" s="77" t="s">
        <v>296</v>
      </c>
      <c r="AB163" s="111"/>
    </row>
    <row r="164" spans="1:28" x14ac:dyDescent="0.2">
      <c r="A164" s="30"/>
      <c r="B164" s="30"/>
      <c r="C164" s="30"/>
      <c r="D164" s="31">
        <v>3.1435185185185184E-2</v>
      </c>
      <c r="E164" s="29">
        <v>12</v>
      </c>
      <c r="F164" s="53" t="s">
        <v>717</v>
      </c>
      <c r="G164" s="53" t="s">
        <v>34</v>
      </c>
      <c r="H164" s="96">
        <v>1.6851851851851882E-2</v>
      </c>
      <c r="I164" s="110" t="s">
        <v>403</v>
      </c>
      <c r="J164" s="118"/>
      <c r="K164" s="118"/>
      <c r="L164" s="27"/>
      <c r="M164" s="27"/>
      <c r="N164" s="26">
        <v>0</v>
      </c>
      <c r="O164" s="27"/>
      <c r="P164" s="27"/>
      <c r="Q164" s="53" t="s">
        <v>510</v>
      </c>
      <c r="R164" s="28">
        <v>41780</v>
      </c>
      <c r="S164" s="24">
        <v>1.4583333333333301E-2</v>
      </c>
      <c r="T164" s="149">
        <v>1</v>
      </c>
      <c r="U164" s="149">
        <v>1</v>
      </c>
      <c r="V164" s="149">
        <v>1</v>
      </c>
      <c r="W164" s="149">
        <v>1</v>
      </c>
      <c r="X164" s="149">
        <v>1</v>
      </c>
      <c r="Y164" s="77" t="s">
        <v>562</v>
      </c>
      <c r="Z164" s="77" t="s">
        <v>296</v>
      </c>
      <c r="AB164" s="111"/>
    </row>
    <row r="165" spans="1:28" x14ac:dyDescent="0.2">
      <c r="A165" s="30"/>
      <c r="B165" s="30"/>
      <c r="C165" s="30"/>
      <c r="D165" s="31">
        <v>3.019675925925926E-2</v>
      </c>
      <c r="E165" s="29">
        <v>14</v>
      </c>
      <c r="F165" s="147" t="s">
        <v>717</v>
      </c>
      <c r="G165" s="147" t="s">
        <v>34</v>
      </c>
      <c r="H165" s="96">
        <v>1.7002314814814859E-2</v>
      </c>
      <c r="I165" s="110" t="s">
        <v>403</v>
      </c>
      <c r="J165" s="27"/>
      <c r="K165" s="27"/>
      <c r="L165" s="27"/>
      <c r="M165" s="27"/>
      <c r="N165" s="26">
        <v>0</v>
      </c>
      <c r="O165" s="27"/>
      <c r="P165" s="118"/>
      <c r="Q165" t="s">
        <v>510</v>
      </c>
      <c r="R165" s="28">
        <v>41808</v>
      </c>
      <c r="S165" s="24">
        <v>1.3194444444444399E-2</v>
      </c>
      <c r="T165" s="149">
        <v>1</v>
      </c>
      <c r="U165" s="149">
        <v>1</v>
      </c>
      <c r="V165" s="149">
        <v>1</v>
      </c>
      <c r="W165" s="149">
        <v>1</v>
      </c>
      <c r="X165" s="149">
        <v>1</v>
      </c>
      <c r="Y165" s="77" t="s">
        <v>616</v>
      </c>
      <c r="Z165" s="77" t="s">
        <v>296</v>
      </c>
      <c r="AB165" s="111"/>
    </row>
    <row r="166" spans="1:28" x14ac:dyDescent="0.2">
      <c r="A166" s="30"/>
      <c r="B166" s="30"/>
      <c r="C166" s="30"/>
      <c r="D166" s="31">
        <v>2.2719907407407411E-2</v>
      </c>
      <c r="E166" s="29">
        <v>16</v>
      </c>
      <c r="F166" s="147" t="s">
        <v>154</v>
      </c>
      <c r="G166" s="147" t="s">
        <v>34</v>
      </c>
      <c r="H166" s="96">
        <v>1.7164351851851854E-2</v>
      </c>
      <c r="I166" s="110" t="s">
        <v>403</v>
      </c>
      <c r="J166" s="27"/>
      <c r="K166" s="27"/>
      <c r="L166" s="27"/>
      <c r="M166" s="27"/>
      <c r="N166" s="26">
        <v>0</v>
      </c>
      <c r="O166" s="27"/>
      <c r="P166" s="118"/>
      <c r="Q166" t="s">
        <v>510</v>
      </c>
      <c r="R166" s="28">
        <v>41808</v>
      </c>
      <c r="S166" s="24">
        <v>5.5555555555555558E-3</v>
      </c>
      <c r="T166" s="149">
        <v>1</v>
      </c>
      <c r="U166" s="149">
        <v>1</v>
      </c>
      <c r="V166" s="149">
        <v>1</v>
      </c>
      <c r="W166" s="149">
        <v>1</v>
      </c>
      <c r="X166" s="149">
        <v>1</v>
      </c>
      <c r="Y166" s="77" t="s">
        <v>617</v>
      </c>
      <c r="Z166" s="77" t="s">
        <v>296</v>
      </c>
      <c r="AB166" s="111"/>
    </row>
    <row r="167" spans="1:28" x14ac:dyDescent="0.2">
      <c r="A167" s="30"/>
      <c r="B167" s="30"/>
      <c r="C167" s="30"/>
      <c r="D167" s="31">
        <v>2.9212962962962965E-2</v>
      </c>
      <c r="E167" s="29">
        <v>16</v>
      </c>
      <c r="F167" s="147" t="s">
        <v>154</v>
      </c>
      <c r="G167" s="147" t="s">
        <v>34</v>
      </c>
      <c r="H167" s="96">
        <v>1.7407407407407465E-2</v>
      </c>
      <c r="I167" s="110" t="s">
        <v>403</v>
      </c>
      <c r="J167" s="27"/>
      <c r="K167" s="27"/>
      <c r="L167" s="27"/>
      <c r="M167" s="27"/>
      <c r="N167" s="26">
        <v>0</v>
      </c>
      <c r="O167" s="27"/>
      <c r="P167" s="27"/>
      <c r="Q167" t="s">
        <v>510</v>
      </c>
      <c r="R167" s="28">
        <v>41780</v>
      </c>
      <c r="S167" s="24">
        <v>1.18055555555555E-2</v>
      </c>
      <c r="T167" s="149">
        <v>1</v>
      </c>
      <c r="U167" s="149">
        <v>1</v>
      </c>
      <c r="V167" s="149">
        <v>1</v>
      </c>
      <c r="W167" s="149">
        <v>1</v>
      </c>
      <c r="X167" s="149">
        <v>1</v>
      </c>
      <c r="Y167" s="77" t="s">
        <v>568</v>
      </c>
      <c r="Z167" s="77" t="s">
        <v>296</v>
      </c>
      <c r="AB167" s="111"/>
    </row>
    <row r="168" spans="1:28" x14ac:dyDescent="0.2">
      <c r="A168" s="30"/>
      <c r="B168" s="30"/>
      <c r="C168" s="30"/>
      <c r="D168" s="31">
        <v>2.5613425925925925E-2</v>
      </c>
      <c r="E168" s="29">
        <v>22</v>
      </c>
      <c r="F168" s="108" t="s">
        <v>147</v>
      </c>
      <c r="G168" s="108" t="s">
        <v>34</v>
      </c>
      <c r="H168" s="96">
        <v>1.728009259259259E-2</v>
      </c>
      <c r="I168" s="110" t="s">
        <v>403</v>
      </c>
      <c r="J168" s="27"/>
      <c r="K168" s="27"/>
      <c r="L168" s="27"/>
      <c r="M168" s="27"/>
      <c r="N168" s="26">
        <v>0</v>
      </c>
      <c r="O168" s="27"/>
      <c r="P168" s="27"/>
      <c r="Q168" s="107" t="s">
        <v>510</v>
      </c>
      <c r="R168" s="28">
        <v>41773</v>
      </c>
      <c r="S168" s="24">
        <v>8.3333333333333332E-3</v>
      </c>
      <c r="T168" s="149">
        <v>1</v>
      </c>
      <c r="U168" s="149">
        <v>1</v>
      </c>
      <c r="V168" s="149">
        <v>1</v>
      </c>
      <c r="W168" s="149">
        <v>1</v>
      </c>
      <c r="X168" s="149">
        <v>1</v>
      </c>
      <c r="Y168" s="77" t="s">
        <v>538</v>
      </c>
      <c r="Z168" s="77" t="s">
        <v>296</v>
      </c>
      <c r="AB168" s="111"/>
    </row>
    <row r="169" spans="1:28" x14ac:dyDescent="0.2">
      <c r="A169" s="30"/>
      <c r="B169" s="30"/>
      <c r="C169" s="30"/>
      <c r="D169" s="31">
        <v>2.3368055555555555E-2</v>
      </c>
      <c r="E169" s="29">
        <v>8</v>
      </c>
      <c r="F169" s="53" t="s">
        <v>337</v>
      </c>
      <c r="G169" s="53" t="s">
        <v>34</v>
      </c>
      <c r="H169" s="96">
        <v>1.5729166666666666E-2</v>
      </c>
      <c r="I169" s="110" t="s">
        <v>403</v>
      </c>
      <c r="J169" s="27"/>
      <c r="K169" s="27"/>
      <c r="L169" s="27"/>
      <c r="M169" s="27"/>
      <c r="N169" s="26">
        <v>0</v>
      </c>
      <c r="O169" s="27"/>
      <c r="P169" s="118"/>
      <c r="Q169" s="107" t="s">
        <v>510</v>
      </c>
      <c r="R169" s="28">
        <v>41773</v>
      </c>
      <c r="S169" s="24">
        <v>7.6388888888888886E-3</v>
      </c>
      <c r="T169" s="149">
        <v>1</v>
      </c>
      <c r="U169" s="149">
        <v>1</v>
      </c>
      <c r="V169" s="149">
        <v>1</v>
      </c>
      <c r="W169" s="149">
        <v>1</v>
      </c>
      <c r="X169" s="149">
        <v>1</v>
      </c>
      <c r="Y169" s="77" t="s">
        <v>524</v>
      </c>
      <c r="Z169" s="77" t="s">
        <v>296</v>
      </c>
      <c r="AB169" s="111"/>
    </row>
    <row r="170" spans="1:28" x14ac:dyDescent="0.2">
      <c r="A170" s="30"/>
      <c r="B170" s="30"/>
      <c r="C170" s="30"/>
      <c r="D170" s="31">
        <v>1.9027777777777779E-2</v>
      </c>
      <c r="E170" s="29">
        <v>19</v>
      </c>
      <c r="F170" s="108" t="s">
        <v>41</v>
      </c>
      <c r="G170" s="108" t="s">
        <v>34</v>
      </c>
      <c r="H170" s="96">
        <v>1.6944444444444446E-2</v>
      </c>
      <c r="I170" s="110" t="s">
        <v>403</v>
      </c>
      <c r="J170" s="27"/>
      <c r="K170" s="27"/>
      <c r="L170" s="27"/>
      <c r="M170" s="27"/>
      <c r="N170" s="26">
        <v>0</v>
      </c>
      <c r="O170" s="27"/>
      <c r="P170" s="118"/>
      <c r="Q170" s="107" t="s">
        <v>510</v>
      </c>
      <c r="R170" s="28">
        <v>41773</v>
      </c>
      <c r="S170" s="24">
        <v>2.0833333333333333E-3</v>
      </c>
      <c r="T170" s="149">
        <v>2</v>
      </c>
      <c r="U170" s="149">
        <v>2</v>
      </c>
      <c r="V170" s="149">
        <v>1</v>
      </c>
      <c r="W170" s="149">
        <v>1</v>
      </c>
      <c r="X170" s="149">
        <v>1</v>
      </c>
      <c r="Y170" s="77" t="s">
        <v>536</v>
      </c>
      <c r="Z170" s="77" t="s">
        <v>296</v>
      </c>
      <c r="AB170" s="111"/>
    </row>
    <row r="171" spans="1:28" x14ac:dyDescent="0.2">
      <c r="A171" s="30"/>
      <c r="B171" s="30"/>
      <c r="C171" s="30"/>
      <c r="D171" s="31">
        <v>3.6388888888888887E-2</v>
      </c>
      <c r="E171" s="29">
        <v>25</v>
      </c>
      <c r="F171" s="53" t="s">
        <v>159</v>
      </c>
      <c r="G171" s="53" t="s">
        <v>34</v>
      </c>
      <c r="H171" s="96">
        <v>1.7638888888888888E-2</v>
      </c>
      <c r="I171" s="110" t="s">
        <v>403</v>
      </c>
      <c r="J171" s="27"/>
      <c r="K171" s="27"/>
      <c r="L171" s="27"/>
      <c r="M171" s="27"/>
      <c r="N171" s="26">
        <v>0</v>
      </c>
      <c r="O171" s="27"/>
      <c r="P171" s="118"/>
      <c r="Q171" s="107" t="s">
        <v>510</v>
      </c>
      <c r="R171" s="28">
        <v>41773</v>
      </c>
      <c r="S171" s="24">
        <v>1.8749999999999999E-2</v>
      </c>
      <c r="T171" s="149">
        <v>1</v>
      </c>
      <c r="U171" s="149">
        <v>1</v>
      </c>
      <c r="V171" s="149">
        <v>1</v>
      </c>
      <c r="W171" s="149">
        <v>1</v>
      </c>
      <c r="X171" s="149">
        <v>1</v>
      </c>
      <c r="Y171" s="77" t="s">
        <v>542</v>
      </c>
      <c r="Z171" s="77" t="s">
        <v>296</v>
      </c>
      <c r="AB171" s="111"/>
    </row>
    <row r="172" spans="1:28" x14ac:dyDescent="0.2">
      <c r="A172" s="5"/>
      <c r="B172" s="5"/>
      <c r="C172" s="5"/>
      <c r="D172" s="31">
        <v>1.7881944444444443E-2</v>
      </c>
      <c r="E172" s="29">
        <v>4</v>
      </c>
      <c r="F172" s="53" t="s">
        <v>547</v>
      </c>
      <c r="G172" s="53" t="s">
        <v>34</v>
      </c>
      <c r="H172" s="96">
        <v>1.579861111111111E-2</v>
      </c>
      <c r="I172" s="110" t="s">
        <v>403</v>
      </c>
      <c r="J172" s="27"/>
      <c r="K172" s="27"/>
      <c r="L172" s="27"/>
      <c r="M172" s="27"/>
      <c r="N172" s="26">
        <v>0</v>
      </c>
      <c r="O172" s="27"/>
      <c r="P172" s="27"/>
      <c r="Q172" s="107" t="s">
        <v>510</v>
      </c>
      <c r="R172" s="28">
        <v>41780</v>
      </c>
      <c r="S172" s="24">
        <v>2.0833333333333333E-3</v>
      </c>
      <c r="T172" s="149">
        <v>1</v>
      </c>
      <c r="U172" s="149">
        <v>1</v>
      </c>
      <c r="V172" s="149">
        <v>1</v>
      </c>
      <c r="W172" s="149">
        <v>1</v>
      </c>
      <c r="X172" s="149">
        <v>1</v>
      </c>
      <c r="Y172" s="77" t="s">
        <v>552</v>
      </c>
      <c r="Z172" s="77" t="s">
        <v>296</v>
      </c>
      <c r="AB172" s="111"/>
    </row>
    <row r="173" spans="1:28" x14ac:dyDescent="0.2">
      <c r="A173" s="5"/>
      <c r="B173" s="5"/>
      <c r="C173" s="5"/>
      <c r="D173" s="31">
        <v>3.2870370370370376E-2</v>
      </c>
      <c r="E173" s="29">
        <v>19</v>
      </c>
      <c r="F173" s="53" t="s">
        <v>218</v>
      </c>
      <c r="G173" s="53" t="s">
        <v>34</v>
      </c>
      <c r="H173" s="96">
        <v>1.7592592592592677E-2</v>
      </c>
      <c r="I173" s="110" t="s">
        <v>403</v>
      </c>
      <c r="J173" s="27"/>
      <c r="K173" s="27"/>
      <c r="L173" s="27"/>
      <c r="M173" s="27"/>
      <c r="N173" s="26">
        <v>0</v>
      </c>
      <c r="O173" s="27"/>
      <c r="P173" s="118"/>
      <c r="Q173" s="107" t="s">
        <v>510</v>
      </c>
      <c r="R173" s="28">
        <v>41808</v>
      </c>
      <c r="S173" s="24">
        <v>1.5277777777777699E-2</v>
      </c>
      <c r="T173" s="149">
        <v>1</v>
      </c>
      <c r="U173" s="149">
        <v>1</v>
      </c>
      <c r="V173" s="149">
        <v>1</v>
      </c>
      <c r="W173" s="149">
        <v>1</v>
      </c>
      <c r="X173" s="149">
        <v>1</v>
      </c>
      <c r="Y173" s="77" t="s">
        <v>621</v>
      </c>
      <c r="Z173" s="77" t="s">
        <v>296</v>
      </c>
      <c r="AB173" s="111"/>
    </row>
    <row r="174" spans="1:28" x14ac:dyDescent="0.2">
      <c r="A174" s="5"/>
      <c r="B174" s="5"/>
      <c r="C174" s="5"/>
      <c r="D174" s="31">
        <v>1.695601851851852E-2</v>
      </c>
      <c r="E174" s="29">
        <v>4</v>
      </c>
      <c r="F174" s="53" t="s">
        <v>450</v>
      </c>
      <c r="G174" s="53" t="s">
        <v>34</v>
      </c>
      <c r="H174" s="96">
        <v>1.6261574074074074E-2</v>
      </c>
      <c r="I174" s="110" t="s">
        <v>403</v>
      </c>
      <c r="J174" s="27"/>
      <c r="K174" s="27"/>
      <c r="L174" s="27"/>
      <c r="M174" s="27"/>
      <c r="N174" s="26">
        <v>0</v>
      </c>
      <c r="O174" s="27"/>
      <c r="P174" s="27"/>
      <c r="Q174" s="107" t="s">
        <v>510</v>
      </c>
      <c r="R174" s="28">
        <v>41808</v>
      </c>
      <c r="S174" s="24">
        <v>6.9444444444444447E-4</v>
      </c>
      <c r="T174" s="149">
        <v>1</v>
      </c>
      <c r="U174" s="149">
        <v>1</v>
      </c>
      <c r="V174" s="149">
        <v>1</v>
      </c>
      <c r="W174" s="149">
        <v>1</v>
      </c>
      <c r="X174" s="149">
        <v>1</v>
      </c>
      <c r="Y174" s="77" t="s">
        <v>602</v>
      </c>
      <c r="Z174" s="77" t="s">
        <v>296</v>
      </c>
      <c r="AB174" s="111"/>
    </row>
    <row r="175" spans="1:28" x14ac:dyDescent="0.2">
      <c r="A175" s="5"/>
      <c r="B175" s="5"/>
      <c r="C175" s="5"/>
      <c r="D175" s="31">
        <v>3.4571759259259253E-2</v>
      </c>
      <c r="E175" s="29">
        <v>14</v>
      </c>
      <c r="F175" s="53" t="s">
        <v>450</v>
      </c>
      <c r="G175" s="53" t="s">
        <v>34</v>
      </c>
      <c r="H175" s="96">
        <v>1.6516203703703755E-2</v>
      </c>
      <c r="I175" s="110" t="s">
        <v>403</v>
      </c>
      <c r="J175" s="27"/>
      <c r="K175" s="27"/>
      <c r="L175" s="27"/>
      <c r="M175" s="27"/>
      <c r="N175" s="26">
        <v>0</v>
      </c>
      <c r="O175" s="27"/>
      <c r="P175" s="27"/>
      <c r="Q175" s="107" t="s">
        <v>510</v>
      </c>
      <c r="R175" s="28">
        <v>41773</v>
      </c>
      <c r="S175" s="24">
        <v>1.8055555555555498E-2</v>
      </c>
      <c r="T175" s="149">
        <v>1</v>
      </c>
      <c r="U175" s="149">
        <v>1</v>
      </c>
      <c r="V175" s="149">
        <v>1</v>
      </c>
      <c r="W175" s="149">
        <v>1</v>
      </c>
      <c r="X175" s="149">
        <v>1</v>
      </c>
      <c r="Y175" s="77" t="s">
        <v>530</v>
      </c>
      <c r="Z175" s="77" t="s">
        <v>296</v>
      </c>
      <c r="AB175" s="111"/>
    </row>
    <row r="176" spans="1:28" x14ac:dyDescent="0.2">
      <c r="A176" s="30"/>
      <c r="B176" s="30"/>
      <c r="C176" s="23"/>
      <c r="D176" s="31">
        <v>2.3761574074074074E-2</v>
      </c>
      <c r="E176" s="29">
        <v>11</v>
      </c>
      <c r="F176" s="53" t="s">
        <v>175</v>
      </c>
      <c r="G176" s="53" t="s">
        <v>34</v>
      </c>
      <c r="H176" s="184">
        <v>1.681712962962963E-2</v>
      </c>
      <c r="I176" s="110" t="s">
        <v>403</v>
      </c>
      <c r="J176" s="27"/>
      <c r="K176" s="27"/>
      <c r="L176" s="27"/>
      <c r="M176" s="27"/>
      <c r="N176" s="26">
        <v>0</v>
      </c>
      <c r="O176" s="27"/>
      <c r="P176" s="27"/>
      <c r="Q176" s="107" t="s">
        <v>510</v>
      </c>
      <c r="R176" s="28">
        <v>41780</v>
      </c>
      <c r="S176" s="24">
        <v>6.9444444444444449E-3</v>
      </c>
      <c r="T176" s="149">
        <v>1</v>
      </c>
      <c r="U176" s="149">
        <v>1</v>
      </c>
      <c r="V176" s="149">
        <v>1</v>
      </c>
      <c r="W176" s="149">
        <v>1</v>
      </c>
      <c r="X176" s="149">
        <v>1</v>
      </c>
      <c r="Y176" s="77" t="s">
        <v>561</v>
      </c>
      <c r="Z176" s="77" t="s">
        <v>296</v>
      </c>
      <c r="AB176" s="111"/>
    </row>
    <row r="177" spans="1:28" x14ac:dyDescent="0.2">
      <c r="A177" s="30"/>
      <c r="B177" s="30"/>
      <c r="C177" s="23"/>
      <c r="D177" s="31">
        <v>2.5879629629629627E-2</v>
      </c>
      <c r="E177" s="29">
        <v>2</v>
      </c>
      <c r="F177" s="53" t="s">
        <v>180</v>
      </c>
      <c r="G177" s="53" t="s">
        <v>34</v>
      </c>
      <c r="H177" s="96">
        <v>1.5462962962962963E-2</v>
      </c>
      <c r="I177" s="110" t="s">
        <v>403</v>
      </c>
      <c r="J177" s="27"/>
      <c r="K177" s="27"/>
      <c r="L177" s="27"/>
      <c r="M177" s="27"/>
      <c r="N177" s="26">
        <v>0</v>
      </c>
      <c r="O177" s="27"/>
      <c r="P177" s="118"/>
      <c r="Q177" s="107" t="s">
        <v>510</v>
      </c>
      <c r="R177" s="28">
        <v>41780</v>
      </c>
      <c r="S177" s="24">
        <v>1.0416666666666664E-2</v>
      </c>
      <c r="T177" s="149">
        <v>1</v>
      </c>
      <c r="U177" s="149">
        <v>1</v>
      </c>
      <c r="V177" s="149">
        <v>1</v>
      </c>
      <c r="W177" s="149">
        <v>1</v>
      </c>
      <c r="X177" s="149">
        <v>1</v>
      </c>
      <c r="Y177" s="77" t="s">
        <v>549</v>
      </c>
      <c r="Z177" s="77" t="s">
        <v>296</v>
      </c>
      <c r="AB177" s="111"/>
    </row>
    <row r="178" spans="1:28" x14ac:dyDescent="0.2">
      <c r="A178" s="5"/>
      <c r="B178" s="5"/>
      <c r="C178" s="5"/>
      <c r="D178" s="31">
        <v>2.9953703703703705E-2</v>
      </c>
      <c r="E178" s="29">
        <v>5</v>
      </c>
      <c r="F178" s="53" t="s">
        <v>193</v>
      </c>
      <c r="G178" s="53" t="s">
        <v>34</v>
      </c>
      <c r="H178" s="96">
        <v>1.6064814814814907E-2</v>
      </c>
      <c r="I178" s="110" t="s">
        <v>403</v>
      </c>
      <c r="J178" s="27"/>
      <c r="K178" s="27"/>
      <c r="L178" s="27"/>
      <c r="M178" s="27"/>
      <c r="N178" s="26">
        <v>0</v>
      </c>
      <c r="O178" s="27"/>
      <c r="P178" s="27"/>
      <c r="Q178" s="107" t="s">
        <v>510</v>
      </c>
      <c r="R178" s="28">
        <v>41780</v>
      </c>
      <c r="S178" s="24">
        <v>1.38888888888888E-2</v>
      </c>
      <c r="T178" s="149">
        <v>1</v>
      </c>
      <c r="U178" s="149">
        <v>1</v>
      </c>
      <c r="V178" s="149">
        <v>1</v>
      </c>
      <c r="W178" s="149">
        <v>1</v>
      </c>
      <c r="X178" s="149">
        <v>1</v>
      </c>
      <c r="Y178" s="77" t="s">
        <v>553</v>
      </c>
      <c r="Z178" s="77" t="s">
        <v>296</v>
      </c>
      <c r="AB178" s="111"/>
    </row>
    <row r="179" spans="1:28" x14ac:dyDescent="0.2">
      <c r="A179" s="30"/>
      <c r="B179" s="30"/>
      <c r="C179" s="30"/>
      <c r="D179" s="31">
        <v>2.5185185185185185E-2</v>
      </c>
      <c r="E179" s="29">
        <v>3</v>
      </c>
      <c r="F179" s="53" t="s">
        <v>176</v>
      </c>
      <c r="G179" s="53" t="s">
        <v>34</v>
      </c>
      <c r="H179" s="96">
        <v>1.6157407407407409E-2</v>
      </c>
      <c r="I179" s="110" t="s">
        <v>403</v>
      </c>
      <c r="J179" s="27"/>
      <c r="K179" s="27"/>
      <c r="L179" s="27"/>
      <c r="M179" s="27"/>
      <c r="N179" s="26">
        <v>0</v>
      </c>
      <c r="O179" s="27"/>
      <c r="P179" s="27"/>
      <c r="Q179" s="107" t="s">
        <v>510</v>
      </c>
      <c r="R179" s="28">
        <v>41808</v>
      </c>
      <c r="S179" s="24">
        <v>9.0277777777777769E-3</v>
      </c>
      <c r="T179" s="149">
        <v>1</v>
      </c>
      <c r="U179" s="149">
        <v>1</v>
      </c>
      <c r="V179" s="149">
        <v>1</v>
      </c>
      <c r="W179" s="149">
        <v>1</v>
      </c>
      <c r="X179" s="149">
        <v>1</v>
      </c>
      <c r="Y179" s="77" t="s">
        <v>601</v>
      </c>
      <c r="Z179" s="77" t="s">
        <v>296</v>
      </c>
      <c r="AB179" s="111"/>
    </row>
    <row r="180" spans="1:28" x14ac:dyDescent="0.2">
      <c r="A180" s="5"/>
      <c r="B180" s="5"/>
      <c r="C180" s="5"/>
      <c r="D180" s="31">
        <v>3.1006944444444445E-2</v>
      </c>
      <c r="E180" s="29">
        <v>4</v>
      </c>
      <c r="F180" s="108" t="s">
        <v>211</v>
      </c>
      <c r="G180" s="108" t="s">
        <v>34</v>
      </c>
      <c r="H180" s="96">
        <v>1.5034722222222244E-2</v>
      </c>
      <c r="I180" s="110" t="s">
        <v>403</v>
      </c>
      <c r="J180" s="27"/>
      <c r="K180" s="27"/>
      <c r="L180" s="27"/>
      <c r="M180" s="27"/>
      <c r="N180" s="26">
        <v>0</v>
      </c>
      <c r="O180" s="27"/>
      <c r="P180" s="118"/>
      <c r="Q180" s="107" t="s">
        <v>510</v>
      </c>
      <c r="R180" s="28">
        <v>41773</v>
      </c>
      <c r="S180" s="24">
        <v>1.59722222222222E-2</v>
      </c>
      <c r="T180" s="149">
        <v>1</v>
      </c>
      <c r="U180" s="149">
        <v>1</v>
      </c>
      <c r="V180" s="149">
        <v>1</v>
      </c>
      <c r="W180" s="149">
        <v>1</v>
      </c>
      <c r="X180" s="149">
        <v>1</v>
      </c>
      <c r="Y180" s="77" t="s">
        <v>519</v>
      </c>
      <c r="Z180" s="77" t="s">
        <v>296</v>
      </c>
      <c r="AB180" s="111"/>
    </row>
    <row r="181" spans="1:28" x14ac:dyDescent="0.2">
      <c r="A181" s="5"/>
      <c r="B181" s="5"/>
      <c r="C181" s="5"/>
      <c r="D181" s="31">
        <v>3.3541666666666664E-2</v>
      </c>
      <c r="E181" s="29">
        <v>26</v>
      </c>
      <c r="F181" s="53" t="s">
        <v>192</v>
      </c>
      <c r="G181" s="53" t="s">
        <v>34</v>
      </c>
      <c r="H181" s="96">
        <v>1.8263888888888965E-2</v>
      </c>
      <c r="I181" s="110" t="s">
        <v>403</v>
      </c>
      <c r="J181" s="27"/>
      <c r="K181" s="27"/>
      <c r="L181" s="27"/>
      <c r="M181" s="27"/>
      <c r="N181" s="26">
        <v>0</v>
      </c>
      <c r="O181" s="27"/>
      <c r="P181" s="27"/>
      <c r="Q181" s="107" t="s">
        <v>510</v>
      </c>
      <c r="R181" s="28">
        <v>41773</v>
      </c>
      <c r="S181" s="24">
        <v>1.5277777777777699E-2</v>
      </c>
      <c r="T181" s="149">
        <v>1</v>
      </c>
      <c r="U181" s="149">
        <v>1</v>
      </c>
      <c r="V181" s="149">
        <v>1</v>
      </c>
      <c r="W181" s="149">
        <v>1</v>
      </c>
      <c r="X181" s="149">
        <v>1</v>
      </c>
      <c r="Y181" s="77" t="s">
        <v>543</v>
      </c>
      <c r="Z181" s="77" t="s">
        <v>296</v>
      </c>
      <c r="AB181" s="111"/>
    </row>
    <row r="182" spans="1:28" x14ac:dyDescent="0.2">
      <c r="A182" s="5"/>
      <c r="B182" s="5"/>
      <c r="C182" s="5"/>
      <c r="D182" s="31">
        <v>2.7303240740740743E-2</v>
      </c>
      <c r="E182" s="29">
        <v>22</v>
      </c>
      <c r="F182" s="53" t="s">
        <v>192</v>
      </c>
      <c r="G182" s="53" t="s">
        <v>34</v>
      </c>
      <c r="H182" s="96">
        <v>1.8969907407407408E-2</v>
      </c>
      <c r="I182" s="110" t="s">
        <v>403</v>
      </c>
      <c r="J182" s="27"/>
      <c r="K182" s="27"/>
      <c r="L182" s="27"/>
      <c r="M182" s="27"/>
      <c r="N182" s="26">
        <v>0</v>
      </c>
      <c r="O182" s="27"/>
      <c r="P182" s="27"/>
      <c r="Q182" s="107" t="s">
        <v>510</v>
      </c>
      <c r="R182" s="28">
        <v>41808</v>
      </c>
      <c r="S182" s="24">
        <v>8.3333333333333332E-3</v>
      </c>
      <c r="T182" s="149">
        <v>1</v>
      </c>
      <c r="U182" s="149">
        <v>1</v>
      </c>
      <c r="V182" s="149">
        <v>1</v>
      </c>
      <c r="W182" s="149">
        <v>1</v>
      </c>
      <c r="X182" s="149">
        <v>1</v>
      </c>
      <c r="Y182" s="77" t="s">
        <v>626</v>
      </c>
      <c r="Z182" s="77" t="s">
        <v>296</v>
      </c>
      <c r="AB182" s="111"/>
    </row>
    <row r="183" spans="1:28" x14ac:dyDescent="0.2">
      <c r="A183" s="30"/>
      <c r="B183" s="30"/>
      <c r="C183" s="23"/>
      <c r="D183" s="31">
        <v>2.1111111111111108E-2</v>
      </c>
      <c r="E183" s="29">
        <v>19</v>
      </c>
      <c r="F183" s="108" t="s">
        <v>187</v>
      </c>
      <c r="G183" s="108" t="s">
        <v>34</v>
      </c>
      <c r="H183" s="96">
        <v>1.6944444444444443E-2</v>
      </c>
      <c r="I183" s="110" t="s">
        <v>403</v>
      </c>
      <c r="J183" s="27"/>
      <c r="K183" s="27"/>
      <c r="L183" s="27"/>
      <c r="M183" s="27"/>
      <c r="N183" s="26">
        <v>0</v>
      </c>
      <c r="O183" s="27"/>
      <c r="P183" s="27"/>
      <c r="Q183" s="107" t="s">
        <v>510</v>
      </c>
      <c r="R183" s="28">
        <v>41773</v>
      </c>
      <c r="S183" s="24">
        <v>4.1666666666666666E-3</v>
      </c>
      <c r="T183" s="149">
        <v>2</v>
      </c>
      <c r="U183" s="149">
        <v>2</v>
      </c>
      <c r="V183" s="149">
        <v>1</v>
      </c>
      <c r="W183" s="149">
        <v>1</v>
      </c>
      <c r="X183" s="149">
        <v>1</v>
      </c>
      <c r="Y183" s="77" t="s">
        <v>536</v>
      </c>
      <c r="Z183" s="77" t="s">
        <v>296</v>
      </c>
      <c r="AB183" s="111"/>
    </row>
    <row r="184" spans="1:28" x14ac:dyDescent="0.2">
      <c r="A184" s="30"/>
      <c r="B184" s="30"/>
      <c r="C184" s="23"/>
      <c r="D184" s="31">
        <v>2.0891203703703703E-2</v>
      </c>
      <c r="E184" s="29">
        <v>17</v>
      </c>
      <c r="F184" s="147" t="s">
        <v>187</v>
      </c>
      <c r="G184" s="147" t="s">
        <v>34</v>
      </c>
      <c r="H184" s="96">
        <v>1.741898148148148E-2</v>
      </c>
      <c r="I184" s="110" t="s">
        <v>403</v>
      </c>
      <c r="J184" s="27"/>
      <c r="K184" s="27"/>
      <c r="L184" s="27"/>
      <c r="M184" s="27"/>
      <c r="N184" s="26">
        <v>0</v>
      </c>
      <c r="O184" s="27"/>
      <c r="P184" s="118"/>
      <c r="Q184" t="s">
        <v>510</v>
      </c>
      <c r="R184" s="28">
        <v>41780</v>
      </c>
      <c r="S184" s="24">
        <v>3.472222222222222E-3</v>
      </c>
      <c r="T184" s="149">
        <v>1</v>
      </c>
      <c r="U184" s="149">
        <v>1</v>
      </c>
      <c r="V184" s="149">
        <v>1</v>
      </c>
      <c r="W184" s="149">
        <v>1</v>
      </c>
      <c r="X184" s="149">
        <v>1</v>
      </c>
      <c r="Y184" s="77" t="s">
        <v>569</v>
      </c>
      <c r="Z184" s="77" t="s">
        <v>296</v>
      </c>
      <c r="AB184" s="111"/>
    </row>
    <row r="185" spans="1:28" x14ac:dyDescent="0.2">
      <c r="A185" s="30"/>
      <c r="B185" s="30"/>
      <c r="C185" s="30"/>
      <c r="D185" s="31">
        <v>2.3483796296296298E-2</v>
      </c>
      <c r="E185" s="29">
        <v>7</v>
      </c>
      <c r="F185" s="53" t="s">
        <v>154</v>
      </c>
      <c r="G185" s="53" t="s">
        <v>34</v>
      </c>
      <c r="H185" s="96">
        <v>1.7928240740740741E-2</v>
      </c>
      <c r="I185" s="110" t="s">
        <v>403</v>
      </c>
      <c r="J185" s="27"/>
      <c r="K185" s="27"/>
      <c r="L185" s="27"/>
      <c r="M185" s="27"/>
      <c r="N185" s="26">
        <v>0</v>
      </c>
      <c r="O185" s="27"/>
      <c r="P185" s="27"/>
      <c r="Q185" s="107" t="s">
        <v>578</v>
      </c>
      <c r="R185" s="28">
        <v>41794</v>
      </c>
      <c r="S185" s="24">
        <v>5.5555555555555558E-3</v>
      </c>
      <c r="T185" s="149">
        <v>1</v>
      </c>
      <c r="U185" s="149">
        <v>1</v>
      </c>
      <c r="V185" s="149">
        <v>1</v>
      </c>
      <c r="W185" s="149">
        <v>1</v>
      </c>
      <c r="X185" s="149">
        <v>1</v>
      </c>
      <c r="Y185" s="77" t="s">
        <v>588</v>
      </c>
      <c r="Z185" s="77" t="s">
        <v>296</v>
      </c>
      <c r="AB185" s="111"/>
    </row>
    <row r="186" spans="1:28" x14ac:dyDescent="0.2">
      <c r="A186" s="5"/>
      <c r="B186" s="5"/>
      <c r="C186" s="5"/>
      <c r="D186" s="31">
        <v>2.0960648148148148E-2</v>
      </c>
      <c r="E186" s="29">
        <v>8</v>
      </c>
      <c r="F186" s="53" t="s">
        <v>192</v>
      </c>
      <c r="G186" s="53" t="s">
        <v>34</v>
      </c>
      <c r="H186" s="96">
        <v>1.8877314814814816E-2</v>
      </c>
      <c r="I186" s="110" t="s">
        <v>403</v>
      </c>
      <c r="J186" s="27"/>
      <c r="K186" s="27"/>
      <c r="L186" s="27"/>
      <c r="M186" s="27"/>
      <c r="N186" s="26">
        <v>0</v>
      </c>
      <c r="O186" s="27"/>
      <c r="P186" s="27"/>
      <c r="Q186" s="107" t="s">
        <v>578</v>
      </c>
      <c r="R186" s="28">
        <v>41794</v>
      </c>
      <c r="S186" s="24">
        <v>2.0833333333333333E-3</v>
      </c>
      <c r="T186" s="149">
        <v>1</v>
      </c>
      <c r="U186" s="149">
        <v>1</v>
      </c>
      <c r="V186" s="149">
        <v>1</v>
      </c>
      <c r="W186" s="149">
        <v>1</v>
      </c>
      <c r="X186" s="149">
        <v>1</v>
      </c>
      <c r="Y186" s="77" t="s">
        <v>589</v>
      </c>
      <c r="Z186" s="77" t="s">
        <v>296</v>
      </c>
      <c r="AB186" s="111"/>
    </row>
    <row r="187" spans="1:28" x14ac:dyDescent="0.2">
      <c r="A187" s="30"/>
      <c r="B187" s="30"/>
      <c r="C187" s="30"/>
      <c r="D187" s="30">
        <v>4.8842592592592597E-2</v>
      </c>
      <c r="E187" s="29">
        <v>15</v>
      </c>
      <c r="F187" s="53" t="s">
        <v>154</v>
      </c>
      <c r="G187" s="53" t="s">
        <v>34</v>
      </c>
      <c r="H187" s="101">
        <v>4.3981481481481483E-2</v>
      </c>
      <c r="I187" s="110" t="s">
        <v>403</v>
      </c>
      <c r="J187" s="27"/>
      <c r="K187" s="27"/>
      <c r="L187" s="27"/>
      <c r="M187" s="27"/>
      <c r="N187" s="26">
        <v>0</v>
      </c>
      <c r="O187" s="27"/>
      <c r="P187" s="118"/>
      <c r="Q187" s="107" t="s">
        <v>630</v>
      </c>
      <c r="R187" s="28">
        <v>41815</v>
      </c>
      <c r="S187" s="24">
        <v>4.8611111111111112E-3</v>
      </c>
      <c r="T187" s="149">
        <v>1</v>
      </c>
      <c r="U187" s="149">
        <v>1</v>
      </c>
      <c r="V187" s="149">
        <v>1</v>
      </c>
      <c r="W187" s="149">
        <v>1</v>
      </c>
      <c r="X187" s="149">
        <v>1</v>
      </c>
      <c r="Y187" s="77" t="s">
        <v>651</v>
      </c>
      <c r="Z187" s="77" t="s">
        <v>296</v>
      </c>
      <c r="AB187" s="111"/>
    </row>
    <row r="188" spans="1:28" x14ac:dyDescent="0.2">
      <c r="A188" s="30"/>
      <c r="B188" s="30"/>
      <c r="C188" s="30"/>
      <c r="D188" s="30">
        <v>5.5347222222222221E-2</v>
      </c>
      <c r="E188" s="29">
        <v>16</v>
      </c>
      <c r="F188" s="53" t="s">
        <v>159</v>
      </c>
      <c r="G188" s="53" t="s">
        <v>34</v>
      </c>
      <c r="H188" s="101">
        <v>4.4236111111111115E-2</v>
      </c>
      <c r="I188" s="110" t="s">
        <v>403</v>
      </c>
      <c r="J188" s="27"/>
      <c r="K188" s="27"/>
      <c r="L188" s="27"/>
      <c r="M188" s="27"/>
      <c r="N188" s="26">
        <v>0</v>
      </c>
      <c r="O188" s="27"/>
      <c r="P188" s="27"/>
      <c r="Q188" s="107" t="s">
        <v>630</v>
      </c>
      <c r="R188" s="28">
        <v>41815</v>
      </c>
      <c r="S188" s="24">
        <v>1.1111111111111108E-2</v>
      </c>
      <c r="T188" s="149">
        <v>1</v>
      </c>
      <c r="U188" s="149">
        <v>1</v>
      </c>
      <c r="V188" s="149">
        <v>1</v>
      </c>
      <c r="W188" s="149">
        <v>1</v>
      </c>
      <c r="X188" s="149">
        <v>1</v>
      </c>
      <c r="Y188" s="77" t="s">
        <v>652</v>
      </c>
      <c r="Z188" s="77" t="s">
        <v>296</v>
      </c>
      <c r="AB188" s="111"/>
    </row>
    <row r="189" spans="1:28" x14ac:dyDescent="0.2">
      <c r="A189" s="5"/>
      <c r="B189" s="5"/>
      <c r="C189" s="5"/>
      <c r="D189" s="30">
        <v>0</v>
      </c>
      <c r="E189" s="29">
        <v>99</v>
      </c>
      <c r="F189" s="53" t="s">
        <v>211</v>
      </c>
      <c r="G189" s="53" t="s">
        <v>34</v>
      </c>
      <c r="H189" s="101" t="s">
        <v>515</v>
      </c>
      <c r="I189" s="110" t="s">
        <v>403</v>
      </c>
      <c r="J189" s="27"/>
      <c r="K189" s="27"/>
      <c r="L189" s="27"/>
      <c r="M189" s="27"/>
      <c r="N189" s="26">
        <v>0</v>
      </c>
      <c r="O189" s="27"/>
      <c r="P189" s="27"/>
      <c r="Q189" s="107" t="s">
        <v>630</v>
      </c>
      <c r="R189" s="28">
        <v>41815</v>
      </c>
      <c r="S189" s="24">
        <v>1.18055555555555E-2</v>
      </c>
      <c r="T189" s="149">
        <v>1</v>
      </c>
      <c r="U189" s="149">
        <v>1</v>
      </c>
      <c r="V189" s="149">
        <v>1</v>
      </c>
      <c r="W189" s="149">
        <v>1</v>
      </c>
      <c r="X189" s="149">
        <v>1</v>
      </c>
      <c r="Y189" s="77" t="s">
        <v>659</v>
      </c>
      <c r="Z189" s="77" t="s">
        <v>296</v>
      </c>
      <c r="AB189" s="111"/>
    </row>
    <row r="190" spans="1:28" ht="12.75" customHeight="1" x14ac:dyDescent="0.25">
      <c r="A190" s="5"/>
      <c r="B190" s="5"/>
      <c r="C190" s="5"/>
      <c r="D190" s="31">
        <v>1.1597222222222222E-2</v>
      </c>
      <c r="E190" s="29">
        <v>1</v>
      </c>
      <c r="F190" s="153" t="s">
        <v>195</v>
      </c>
      <c r="G190" t="s">
        <v>48</v>
      </c>
      <c r="H190" s="96">
        <v>8.819444444444444E-3</v>
      </c>
      <c r="I190" s="110"/>
      <c r="J190" s="27"/>
      <c r="K190" s="27"/>
      <c r="L190" s="27"/>
      <c r="M190" s="27"/>
      <c r="N190" s="26">
        <v>0</v>
      </c>
      <c r="O190" s="27"/>
      <c r="P190" s="118"/>
      <c r="Q190" s="107" t="s">
        <v>80</v>
      </c>
      <c r="R190" s="151">
        <v>41738</v>
      </c>
      <c r="S190" s="24">
        <v>2.7777777777777779E-3</v>
      </c>
      <c r="T190" s="76">
        <v>1</v>
      </c>
      <c r="U190" s="76">
        <v>1</v>
      </c>
      <c r="V190" s="76">
        <v>1</v>
      </c>
      <c r="W190" s="76">
        <v>1</v>
      </c>
      <c r="X190" s="76">
        <v>1</v>
      </c>
      <c r="Y190" s="77" t="s">
        <v>293</v>
      </c>
      <c r="Z190" s="77" t="s">
        <v>294</v>
      </c>
      <c r="AB190" s="111"/>
    </row>
    <row r="191" spans="1:28" x14ac:dyDescent="0.2">
      <c r="A191" s="30"/>
      <c r="B191" s="30"/>
      <c r="C191" s="30"/>
      <c r="D191" s="31">
        <v>1.7060185185185185E-2</v>
      </c>
      <c r="E191" s="29">
        <v>4</v>
      </c>
      <c r="F191" s="53" t="s">
        <v>284</v>
      </c>
      <c r="G191" s="53" t="s">
        <v>48</v>
      </c>
      <c r="H191" s="96">
        <v>1.0115740740740741E-2</v>
      </c>
      <c r="I191" s="110"/>
      <c r="J191" s="27"/>
      <c r="K191" s="27"/>
      <c r="L191" s="27"/>
      <c r="M191" s="27"/>
      <c r="N191" s="26">
        <v>0</v>
      </c>
      <c r="O191" s="27"/>
      <c r="P191" s="27"/>
      <c r="Q191" s="107" t="s">
        <v>80</v>
      </c>
      <c r="R191" s="28">
        <v>41738</v>
      </c>
      <c r="S191" s="24">
        <v>6.9444444444444449E-3</v>
      </c>
      <c r="T191" s="76">
        <v>1</v>
      </c>
      <c r="U191" s="76">
        <v>1</v>
      </c>
      <c r="V191" s="76">
        <v>1</v>
      </c>
      <c r="W191" s="76">
        <v>1</v>
      </c>
      <c r="X191" s="76">
        <v>1</v>
      </c>
      <c r="Y191" s="77" t="s">
        <v>298</v>
      </c>
      <c r="Z191" s="77" t="s">
        <v>294</v>
      </c>
      <c r="AB191" s="111"/>
    </row>
    <row r="192" spans="1:28" x14ac:dyDescent="0.2">
      <c r="A192" s="30"/>
      <c r="B192" s="30"/>
      <c r="C192" s="30"/>
      <c r="D192" s="31">
        <v>3.2499999999999994E-2</v>
      </c>
      <c r="E192" s="29">
        <v>1</v>
      </c>
      <c r="F192" s="108" t="s">
        <v>399</v>
      </c>
      <c r="G192" s="108" t="s">
        <v>48</v>
      </c>
      <c r="H192" s="96">
        <v>1.6527777777777794E-2</v>
      </c>
      <c r="I192" s="110" t="s">
        <v>403</v>
      </c>
      <c r="J192" s="27"/>
      <c r="K192" s="27"/>
      <c r="L192" s="27"/>
      <c r="M192" s="27"/>
      <c r="N192" s="26">
        <v>0</v>
      </c>
      <c r="O192" s="27"/>
      <c r="P192" s="27"/>
      <c r="Q192" s="107" t="s">
        <v>27</v>
      </c>
      <c r="R192" s="28">
        <v>41752</v>
      </c>
      <c r="S192" s="24">
        <v>1.59722222222222E-2</v>
      </c>
      <c r="T192" s="149">
        <v>1</v>
      </c>
      <c r="U192" s="149">
        <v>1</v>
      </c>
      <c r="V192" s="149">
        <v>1</v>
      </c>
      <c r="W192" s="149">
        <v>1</v>
      </c>
      <c r="X192" s="149">
        <v>1</v>
      </c>
      <c r="Y192" s="77" t="s">
        <v>404</v>
      </c>
      <c r="Z192" s="77" t="s">
        <v>294</v>
      </c>
      <c r="AB192" s="111"/>
    </row>
    <row r="193" spans="1:28" x14ac:dyDescent="0.2">
      <c r="A193" s="5"/>
      <c r="B193" s="5"/>
      <c r="C193" s="5"/>
      <c r="D193" s="30">
        <v>2.990740740740741E-2</v>
      </c>
      <c r="E193" s="110">
        <v>2</v>
      </c>
      <c r="F193" s="53" t="s">
        <v>195</v>
      </c>
      <c r="G193" s="53" t="s">
        <v>48</v>
      </c>
      <c r="H193" s="96">
        <v>1.532407407407411E-2</v>
      </c>
      <c r="I193" s="29"/>
      <c r="J193" s="27"/>
      <c r="K193" s="27"/>
      <c r="L193" s="27"/>
      <c r="M193" s="27"/>
      <c r="N193" s="26">
        <v>0</v>
      </c>
      <c r="O193" s="27"/>
      <c r="P193" s="27"/>
      <c r="Q193" s="107" t="s">
        <v>27</v>
      </c>
      <c r="R193" s="28">
        <v>41745</v>
      </c>
      <c r="S193" s="24">
        <v>1.4583333333333301E-2</v>
      </c>
      <c r="T193" s="76">
        <v>1</v>
      </c>
      <c r="U193" s="76">
        <v>1</v>
      </c>
      <c r="V193" s="76">
        <v>1</v>
      </c>
      <c r="W193" s="76">
        <v>1</v>
      </c>
      <c r="X193" s="76">
        <v>1</v>
      </c>
      <c r="Y193" s="77" t="s">
        <v>344</v>
      </c>
      <c r="Z193" s="77" t="s">
        <v>294</v>
      </c>
      <c r="AB193" s="111"/>
    </row>
    <row r="194" spans="1:28" x14ac:dyDescent="0.2">
      <c r="A194" s="5"/>
      <c r="B194" s="5"/>
      <c r="C194" s="5"/>
      <c r="D194" s="30">
        <v>2.9756944444444447E-2</v>
      </c>
      <c r="E194" s="110">
        <v>5</v>
      </c>
      <c r="F194" s="53" t="s">
        <v>47</v>
      </c>
      <c r="G194" t="s">
        <v>48</v>
      </c>
      <c r="H194" s="96">
        <v>1.6562500000000049E-2</v>
      </c>
      <c r="I194" s="29"/>
      <c r="J194" s="27"/>
      <c r="K194" s="27"/>
      <c r="L194" s="27"/>
      <c r="M194" s="27"/>
      <c r="N194" s="26">
        <v>0</v>
      </c>
      <c r="O194" s="27"/>
      <c r="P194" s="118"/>
      <c r="Q194" s="107" t="s">
        <v>27</v>
      </c>
      <c r="R194" s="28">
        <v>41745</v>
      </c>
      <c r="S194" s="24">
        <v>1.3194444444444399E-2</v>
      </c>
      <c r="T194" s="76">
        <v>1</v>
      </c>
      <c r="U194" s="76">
        <v>1</v>
      </c>
      <c r="V194" s="76">
        <v>1</v>
      </c>
      <c r="W194" s="76">
        <v>1</v>
      </c>
      <c r="X194" s="76">
        <v>1</v>
      </c>
      <c r="Y194" s="77" t="s">
        <v>347</v>
      </c>
      <c r="Z194" s="77" t="s">
        <v>294</v>
      </c>
      <c r="AB194" s="111"/>
    </row>
    <row r="195" spans="1:28" x14ac:dyDescent="0.2">
      <c r="A195" s="5"/>
      <c r="B195" s="5"/>
      <c r="C195" s="5"/>
      <c r="D195" s="30">
        <v>4.1064814814814811E-2</v>
      </c>
      <c r="E195" s="110">
        <v>9</v>
      </c>
      <c r="F195" s="53" t="s">
        <v>336</v>
      </c>
      <c r="G195" s="53" t="s">
        <v>48</v>
      </c>
      <c r="H195" s="96">
        <v>1.7453703703703711E-2</v>
      </c>
      <c r="I195" s="29"/>
      <c r="J195" s="27"/>
      <c r="K195" s="27"/>
      <c r="L195" s="27"/>
      <c r="M195" s="27"/>
      <c r="N195" s="26">
        <v>0</v>
      </c>
      <c r="O195" s="27"/>
      <c r="P195" s="27"/>
      <c r="Q195" s="107" t="s">
        <v>27</v>
      </c>
      <c r="R195" s="28">
        <v>41745</v>
      </c>
      <c r="S195" s="24">
        <v>2.36111111111111E-2</v>
      </c>
      <c r="T195" s="76">
        <v>1</v>
      </c>
      <c r="U195" s="76">
        <v>1</v>
      </c>
      <c r="V195" s="76">
        <v>1</v>
      </c>
      <c r="W195" s="76">
        <v>1</v>
      </c>
      <c r="X195" s="76">
        <v>1</v>
      </c>
      <c r="Y195" s="77" t="s">
        <v>351</v>
      </c>
      <c r="Z195" s="77" t="s">
        <v>294</v>
      </c>
      <c r="AB195" s="111"/>
    </row>
    <row r="196" spans="1:28" x14ac:dyDescent="0.2">
      <c r="A196" s="5"/>
      <c r="B196" s="5"/>
      <c r="C196" s="5"/>
      <c r="D196" s="31">
        <v>2.8935185185185188E-3</v>
      </c>
      <c r="E196" s="110">
        <v>2</v>
      </c>
      <c r="F196" s="53" t="s">
        <v>962</v>
      </c>
      <c r="G196" s="147" t="s">
        <v>48</v>
      </c>
      <c r="H196" s="96">
        <v>1.5046296296296298E-3</v>
      </c>
      <c r="I196" s="110" t="s">
        <v>403</v>
      </c>
      <c r="J196" s="27"/>
      <c r="K196" s="27"/>
      <c r="L196" s="27"/>
      <c r="M196" s="27"/>
      <c r="N196" s="26">
        <v>0</v>
      </c>
      <c r="O196" s="27"/>
      <c r="P196" s="27"/>
      <c r="Q196" s="107" t="s">
        <v>117</v>
      </c>
      <c r="R196" s="28">
        <v>41910</v>
      </c>
      <c r="S196" s="24">
        <v>1.3888888888888889E-3</v>
      </c>
      <c r="T196" s="149">
        <v>1</v>
      </c>
      <c r="U196" s="149">
        <v>1</v>
      </c>
      <c r="V196" s="149">
        <v>1</v>
      </c>
      <c r="W196" s="149">
        <v>1</v>
      </c>
      <c r="X196" s="149">
        <v>1</v>
      </c>
      <c r="Y196" s="77" t="s">
        <v>965</v>
      </c>
      <c r="Z196" s="77" t="s">
        <v>294</v>
      </c>
      <c r="AB196" s="111"/>
    </row>
    <row r="197" spans="1:28" x14ac:dyDescent="0.2">
      <c r="A197" s="5"/>
      <c r="B197" s="5"/>
      <c r="C197" s="5"/>
      <c r="D197" s="31">
        <v>3.3310185185185186E-2</v>
      </c>
      <c r="E197" s="29">
        <v>22</v>
      </c>
      <c r="F197" s="119" t="s">
        <v>774</v>
      </c>
      <c r="G197" s="119" t="s">
        <v>48</v>
      </c>
      <c r="H197" s="96">
        <v>1.6643518518518585E-2</v>
      </c>
      <c r="I197" s="110" t="s">
        <v>403</v>
      </c>
      <c r="J197" s="27"/>
      <c r="K197" s="27"/>
      <c r="L197" s="27"/>
      <c r="M197" s="27"/>
      <c r="N197" s="26">
        <v>0</v>
      </c>
      <c r="O197" s="27"/>
      <c r="P197" s="27"/>
      <c r="Q197" s="107" t="s">
        <v>99</v>
      </c>
      <c r="R197" s="28">
        <v>41850</v>
      </c>
      <c r="S197" s="24">
        <v>1.6666666666666601E-2</v>
      </c>
      <c r="T197" s="149">
        <v>1</v>
      </c>
      <c r="U197" s="149">
        <v>1</v>
      </c>
      <c r="V197" s="149">
        <v>1</v>
      </c>
      <c r="W197" s="149">
        <v>1</v>
      </c>
      <c r="X197" s="149">
        <v>1</v>
      </c>
      <c r="Y197" s="77" t="s">
        <v>800</v>
      </c>
      <c r="Z197" s="77" t="s">
        <v>294</v>
      </c>
      <c r="AB197" s="111"/>
    </row>
    <row r="198" spans="1:28" x14ac:dyDescent="0.2">
      <c r="A198" s="30"/>
      <c r="B198" s="30"/>
      <c r="C198" s="5"/>
      <c r="D198" s="31">
        <v>2.8472222222222222E-2</v>
      </c>
      <c r="E198" s="29">
        <v>19</v>
      </c>
      <c r="F198" s="119" t="s">
        <v>774</v>
      </c>
      <c r="G198" s="119" t="s">
        <v>48</v>
      </c>
      <c r="H198" s="96">
        <v>1.7361111111111112E-2</v>
      </c>
      <c r="I198" s="110" t="s">
        <v>403</v>
      </c>
      <c r="J198" s="27"/>
      <c r="K198" s="27"/>
      <c r="L198" s="27"/>
      <c r="M198" s="27"/>
      <c r="N198" s="26">
        <v>0</v>
      </c>
      <c r="O198" s="27"/>
      <c r="P198" s="27"/>
      <c r="Q198" s="107" t="s">
        <v>85</v>
      </c>
      <c r="R198" s="28">
        <v>41857</v>
      </c>
      <c r="S198" s="24">
        <v>1.1111111111111108E-2</v>
      </c>
      <c r="T198" s="149">
        <v>1</v>
      </c>
      <c r="U198" s="149">
        <v>1</v>
      </c>
      <c r="V198" s="149">
        <v>1</v>
      </c>
      <c r="W198" s="149">
        <v>1</v>
      </c>
      <c r="X198" s="149">
        <v>1</v>
      </c>
      <c r="Y198" s="77" t="s">
        <v>843</v>
      </c>
      <c r="Z198" s="77" t="s">
        <v>294</v>
      </c>
      <c r="AB198" s="111"/>
    </row>
    <row r="199" spans="1:28" x14ac:dyDescent="0.2">
      <c r="A199" s="30"/>
      <c r="B199" s="30"/>
      <c r="C199" s="23"/>
      <c r="D199" s="31">
        <v>2.0532407407407405E-2</v>
      </c>
      <c r="E199" s="29">
        <v>7</v>
      </c>
      <c r="F199" s="53" t="s">
        <v>512</v>
      </c>
      <c r="G199" s="53" t="s">
        <v>48</v>
      </c>
      <c r="H199" s="96">
        <v>1.5671296296296294E-2</v>
      </c>
      <c r="I199" s="110" t="s">
        <v>403</v>
      </c>
      <c r="J199" s="27"/>
      <c r="K199" s="27"/>
      <c r="L199" s="27"/>
      <c r="M199" s="27"/>
      <c r="N199" s="26">
        <v>0</v>
      </c>
      <c r="O199" s="27"/>
      <c r="P199" s="118"/>
      <c r="Q199" s="107" t="s">
        <v>510</v>
      </c>
      <c r="R199" s="28">
        <v>41773</v>
      </c>
      <c r="S199" s="24">
        <v>4.8611111111111112E-3</v>
      </c>
      <c r="T199" s="149">
        <v>1</v>
      </c>
      <c r="U199" s="149">
        <v>1</v>
      </c>
      <c r="V199" s="149">
        <v>1</v>
      </c>
      <c r="W199" s="149">
        <v>1</v>
      </c>
      <c r="X199" s="149">
        <v>1</v>
      </c>
      <c r="Y199" s="77" t="s">
        <v>523</v>
      </c>
      <c r="Z199" s="77" t="s">
        <v>294</v>
      </c>
      <c r="AB199" s="111"/>
    </row>
    <row r="200" spans="1:28" x14ac:dyDescent="0.2">
      <c r="A200" s="5"/>
      <c r="B200" s="5"/>
      <c r="C200" s="5"/>
      <c r="D200" s="31">
        <v>3.0428240740740742E-2</v>
      </c>
      <c r="E200" s="29">
        <v>1</v>
      </c>
      <c r="F200" s="108" t="s">
        <v>195</v>
      </c>
      <c r="G200" s="108" t="s">
        <v>48</v>
      </c>
      <c r="H200" s="96">
        <v>1.3761574074074141E-2</v>
      </c>
      <c r="I200" s="110" t="s">
        <v>403</v>
      </c>
      <c r="J200" s="27"/>
      <c r="K200" s="27"/>
      <c r="L200" s="27"/>
      <c r="M200" s="27"/>
      <c r="N200" s="26">
        <v>0</v>
      </c>
      <c r="O200" s="27"/>
      <c r="P200" s="27"/>
      <c r="Q200" s="107" t="s">
        <v>510</v>
      </c>
      <c r="R200" s="28">
        <v>41773</v>
      </c>
      <c r="S200" s="24">
        <v>1.6666666666666601E-2</v>
      </c>
      <c r="T200" s="149">
        <v>1</v>
      </c>
      <c r="U200" s="149">
        <v>1</v>
      </c>
      <c r="V200" s="149">
        <v>1</v>
      </c>
      <c r="W200" s="149">
        <v>1</v>
      </c>
      <c r="X200" s="149">
        <v>1</v>
      </c>
      <c r="Y200" s="77" t="s">
        <v>516</v>
      </c>
      <c r="Z200" s="77" t="s">
        <v>294</v>
      </c>
      <c r="AB200" s="111"/>
    </row>
    <row r="201" spans="1:28" x14ac:dyDescent="0.2">
      <c r="A201" s="5"/>
      <c r="B201" s="5"/>
      <c r="C201" s="5"/>
      <c r="D201" s="31">
        <v>2.3842592592592596E-2</v>
      </c>
      <c r="E201" s="29">
        <v>12</v>
      </c>
      <c r="F201" s="53" t="s">
        <v>596</v>
      </c>
      <c r="G201" s="53" t="s">
        <v>48</v>
      </c>
      <c r="H201" s="96">
        <v>1.6898148148148152E-2</v>
      </c>
      <c r="I201" s="110" t="s">
        <v>403</v>
      </c>
      <c r="J201" s="27"/>
      <c r="K201" s="27"/>
      <c r="L201" s="27"/>
      <c r="M201" s="27"/>
      <c r="N201" s="26">
        <v>0</v>
      </c>
      <c r="O201" s="27"/>
      <c r="P201" s="27"/>
      <c r="Q201" s="107" t="s">
        <v>510</v>
      </c>
      <c r="R201" s="28">
        <v>41808</v>
      </c>
      <c r="S201" s="24">
        <v>6.9444444444444449E-3</v>
      </c>
      <c r="T201" s="149">
        <v>1</v>
      </c>
      <c r="U201" s="149">
        <v>1</v>
      </c>
      <c r="V201" s="149">
        <v>1</v>
      </c>
      <c r="W201" s="149">
        <v>1</v>
      </c>
      <c r="X201" s="149">
        <v>1</v>
      </c>
      <c r="Y201" s="77" t="s">
        <v>613</v>
      </c>
      <c r="Z201" s="77" t="s">
        <v>294</v>
      </c>
      <c r="AB201" s="111"/>
    </row>
    <row r="202" spans="1:28" x14ac:dyDescent="0.2">
      <c r="A202" s="30"/>
      <c r="B202" s="30"/>
      <c r="C202" s="30"/>
      <c r="D202" s="31">
        <v>2.5416666666666667E-2</v>
      </c>
      <c r="E202" s="29">
        <v>3</v>
      </c>
      <c r="F202" s="53" t="s">
        <v>447</v>
      </c>
      <c r="G202" s="53" t="s">
        <v>162</v>
      </c>
      <c r="H202" s="96">
        <v>1.7083333333333332E-2</v>
      </c>
      <c r="I202" s="110" t="s">
        <v>403</v>
      </c>
      <c r="J202" s="27"/>
      <c r="K202" s="27"/>
      <c r="L202" s="27"/>
      <c r="M202" s="27"/>
      <c r="N202" s="26">
        <v>0</v>
      </c>
      <c r="O202" s="27"/>
      <c r="P202" s="118"/>
      <c r="Q202" s="107" t="s">
        <v>90</v>
      </c>
      <c r="R202" s="28">
        <v>41759</v>
      </c>
      <c r="S202" s="24">
        <v>8.3333333333333332E-3</v>
      </c>
      <c r="T202" s="149">
        <v>1</v>
      </c>
      <c r="U202" s="149">
        <v>1</v>
      </c>
      <c r="V202" s="149">
        <v>1</v>
      </c>
      <c r="W202" s="149">
        <v>1</v>
      </c>
      <c r="X202" s="149">
        <v>1</v>
      </c>
      <c r="Y202" s="77" t="s">
        <v>454</v>
      </c>
      <c r="Z202" s="77" t="s">
        <v>455</v>
      </c>
      <c r="AB202" s="111"/>
    </row>
    <row r="203" spans="1:28" x14ac:dyDescent="0.2">
      <c r="A203" s="30"/>
      <c r="B203" s="30"/>
      <c r="C203" s="5"/>
      <c r="D203" s="31">
        <v>2.5150462962962961E-2</v>
      </c>
      <c r="E203" s="29">
        <v>19</v>
      </c>
      <c r="F203" s="119" t="s">
        <v>886</v>
      </c>
      <c r="G203" s="119" t="s">
        <v>206</v>
      </c>
      <c r="H203" s="96">
        <v>2.3067129629629628E-2</v>
      </c>
      <c r="I203" s="110" t="s">
        <v>403</v>
      </c>
      <c r="J203" s="27"/>
      <c r="K203" s="27"/>
      <c r="L203" s="27"/>
      <c r="M203" s="27"/>
      <c r="N203" s="26">
        <v>0</v>
      </c>
      <c r="O203" s="27"/>
      <c r="P203" s="27"/>
      <c r="Q203" s="107" t="s">
        <v>27</v>
      </c>
      <c r="R203" s="28">
        <v>41871</v>
      </c>
      <c r="S203" s="24">
        <v>2.0833333333333333E-3</v>
      </c>
      <c r="T203" s="149">
        <v>1</v>
      </c>
      <c r="U203" s="149">
        <v>1</v>
      </c>
      <c r="V203" s="149">
        <v>1</v>
      </c>
      <c r="W203" s="149">
        <v>1</v>
      </c>
      <c r="X203" s="149">
        <v>1</v>
      </c>
      <c r="Y203" s="77" t="s">
        <v>911</v>
      </c>
      <c r="Z203" s="77" t="s">
        <v>362</v>
      </c>
      <c r="AB203" s="111"/>
    </row>
    <row r="204" spans="1:28" x14ac:dyDescent="0.2">
      <c r="A204" s="30"/>
      <c r="B204" s="30"/>
      <c r="C204" s="23"/>
      <c r="D204" s="31">
        <v>2.4085648148148148E-2</v>
      </c>
      <c r="E204" s="29">
        <v>9</v>
      </c>
      <c r="F204" s="53" t="s">
        <v>243</v>
      </c>
      <c r="G204" t="s">
        <v>206</v>
      </c>
      <c r="H204" s="96">
        <v>2.1307870370370369E-2</v>
      </c>
      <c r="I204" s="110"/>
      <c r="J204" s="27"/>
      <c r="K204" s="27"/>
      <c r="L204" s="27"/>
      <c r="M204" s="27"/>
      <c r="N204" s="26">
        <v>1.8981481481481488E-3</v>
      </c>
      <c r="O204" s="27">
        <v>7</v>
      </c>
      <c r="P204" s="27"/>
      <c r="Q204" s="107" t="s">
        <v>27</v>
      </c>
      <c r="R204" s="28">
        <v>41644</v>
      </c>
      <c r="S204" s="24">
        <v>2.7777777777777779E-3</v>
      </c>
      <c r="T204" s="76">
        <v>1</v>
      </c>
      <c r="U204" s="76">
        <v>1</v>
      </c>
      <c r="V204" s="76">
        <v>1</v>
      </c>
      <c r="W204" s="76">
        <v>1</v>
      </c>
      <c r="X204" s="76">
        <v>1</v>
      </c>
      <c r="Y204" s="77" t="s">
        <v>269</v>
      </c>
      <c r="Z204" s="77" t="s">
        <v>270</v>
      </c>
      <c r="AB204" s="111"/>
    </row>
    <row r="205" spans="1:28" x14ac:dyDescent="0.2">
      <c r="A205" s="30"/>
      <c r="B205" s="30"/>
      <c r="C205" s="23"/>
      <c r="D205" s="31">
        <v>2.1666666666666667E-2</v>
      </c>
      <c r="E205" s="29">
        <v>9</v>
      </c>
      <c r="F205" s="53" t="s">
        <v>169</v>
      </c>
      <c r="G205" s="53" t="s">
        <v>206</v>
      </c>
      <c r="H205" s="96">
        <v>1.8194444444444444E-2</v>
      </c>
      <c r="I205" s="110" t="s">
        <v>403</v>
      </c>
      <c r="J205" s="27"/>
      <c r="K205" s="27"/>
      <c r="L205" s="27"/>
      <c r="M205" s="27"/>
      <c r="N205" s="26">
        <v>0</v>
      </c>
      <c r="O205" s="27"/>
      <c r="P205" s="27"/>
      <c r="Q205" s="107" t="s">
        <v>27</v>
      </c>
      <c r="R205" s="28">
        <v>41752</v>
      </c>
      <c r="S205" s="24">
        <v>3.472222222222222E-3</v>
      </c>
      <c r="T205" s="149">
        <v>1</v>
      </c>
      <c r="U205" s="149">
        <v>1</v>
      </c>
      <c r="V205" s="149">
        <v>1</v>
      </c>
      <c r="W205" s="149">
        <v>1</v>
      </c>
      <c r="X205" s="149">
        <v>1</v>
      </c>
      <c r="Y205" s="77" t="s">
        <v>414</v>
      </c>
      <c r="Z205" s="77" t="s">
        <v>362</v>
      </c>
      <c r="AB205" s="111"/>
    </row>
    <row r="206" spans="1:28" x14ac:dyDescent="0.2">
      <c r="A206" s="30"/>
      <c r="B206" s="30"/>
      <c r="C206" s="30"/>
      <c r="D206" s="30">
        <v>1.996527777777778E-2</v>
      </c>
      <c r="E206" s="110">
        <v>17</v>
      </c>
      <c r="F206" s="53" t="s">
        <v>169</v>
      </c>
      <c r="G206" s="53" t="s">
        <v>206</v>
      </c>
      <c r="H206" s="96">
        <v>1.8576388888888892E-2</v>
      </c>
      <c r="I206" s="29"/>
      <c r="J206" s="27"/>
      <c r="K206" s="27"/>
      <c r="L206" s="27"/>
      <c r="M206" s="27"/>
      <c r="N206" s="26">
        <v>0</v>
      </c>
      <c r="O206" s="27"/>
      <c r="P206" s="118"/>
      <c r="Q206" s="107" t="s">
        <v>27</v>
      </c>
      <c r="R206" s="28">
        <v>41745</v>
      </c>
      <c r="S206" s="24">
        <v>1.3888888888888889E-3</v>
      </c>
      <c r="T206" s="76">
        <v>1</v>
      </c>
      <c r="U206" s="76">
        <v>1</v>
      </c>
      <c r="V206" s="76">
        <v>1</v>
      </c>
      <c r="W206" s="76">
        <v>1</v>
      </c>
      <c r="X206" s="76">
        <v>1</v>
      </c>
      <c r="Y206" s="77" t="s">
        <v>361</v>
      </c>
      <c r="Z206" s="77" t="s">
        <v>362</v>
      </c>
      <c r="AB206" s="111"/>
    </row>
    <row r="207" spans="1:28" x14ac:dyDescent="0.2">
      <c r="A207" s="30"/>
      <c r="B207" s="30"/>
      <c r="C207" s="23"/>
      <c r="D207" s="31">
        <v>2.1597222222222223E-2</v>
      </c>
      <c r="E207" s="29">
        <v>11</v>
      </c>
      <c r="F207" s="53" t="s">
        <v>169</v>
      </c>
      <c r="G207" s="53" t="s">
        <v>206</v>
      </c>
      <c r="H207" s="96">
        <v>1.6736111111111111E-2</v>
      </c>
      <c r="I207" s="110" t="s">
        <v>403</v>
      </c>
      <c r="J207" s="27"/>
      <c r="K207" s="27"/>
      <c r="L207" s="27"/>
      <c r="M207" s="27"/>
      <c r="N207" s="26">
        <v>0</v>
      </c>
      <c r="O207" s="27"/>
      <c r="P207" s="27"/>
      <c r="Q207" s="107" t="s">
        <v>510</v>
      </c>
      <c r="R207" s="28">
        <v>41808</v>
      </c>
      <c r="S207" s="24">
        <v>4.8611111111111112E-3</v>
      </c>
      <c r="T207" s="149">
        <v>1</v>
      </c>
      <c r="U207" s="149">
        <v>1</v>
      </c>
      <c r="V207" s="149">
        <v>1</v>
      </c>
      <c r="W207" s="149">
        <v>1</v>
      </c>
      <c r="X207" s="149">
        <v>1</v>
      </c>
      <c r="Y207" s="77" t="s">
        <v>612</v>
      </c>
      <c r="Z207" s="77" t="s">
        <v>362</v>
      </c>
      <c r="AB207" s="111"/>
    </row>
    <row r="208" spans="1:28" x14ac:dyDescent="0.2">
      <c r="A208" s="183"/>
      <c r="B208" s="183"/>
      <c r="C208" s="122"/>
      <c r="D208" s="31">
        <v>2.0324074074074074E-2</v>
      </c>
      <c r="E208" s="29">
        <v>18</v>
      </c>
      <c r="F208" s="53" t="s">
        <v>169</v>
      </c>
      <c r="G208" s="53" t="s">
        <v>206</v>
      </c>
      <c r="H208" s="96">
        <v>1.7546296296296296E-2</v>
      </c>
      <c r="I208" s="110" t="s">
        <v>403</v>
      </c>
      <c r="J208" s="27"/>
      <c r="K208" s="27"/>
      <c r="L208" s="27"/>
      <c r="M208" s="27"/>
      <c r="N208" s="26">
        <v>0</v>
      </c>
      <c r="O208" s="27"/>
      <c r="P208" s="118"/>
      <c r="Q208" s="175" t="s">
        <v>510</v>
      </c>
      <c r="R208" s="176">
        <v>41780</v>
      </c>
      <c r="S208" s="24">
        <v>2.7777777777777779E-3</v>
      </c>
      <c r="T208" s="149">
        <v>1</v>
      </c>
      <c r="U208" s="149">
        <v>1</v>
      </c>
      <c r="V208" s="149">
        <v>1</v>
      </c>
      <c r="W208" s="149">
        <v>1</v>
      </c>
      <c r="X208" s="149">
        <v>1</v>
      </c>
      <c r="Y208" s="77" t="s">
        <v>570</v>
      </c>
      <c r="Z208" s="77" t="s">
        <v>362</v>
      </c>
      <c r="AB208" s="111"/>
    </row>
    <row r="209" spans="1:28" x14ac:dyDescent="0.2">
      <c r="A209" s="5"/>
      <c r="B209" s="5"/>
      <c r="C209" s="5"/>
      <c r="D209" s="31">
        <v>2.3877314814814813E-2</v>
      </c>
      <c r="E209" s="29">
        <v>17</v>
      </c>
      <c r="F209" s="119" t="s">
        <v>819</v>
      </c>
      <c r="G209" s="119" t="s">
        <v>770</v>
      </c>
      <c r="H209" s="96">
        <v>1.6238425925925924E-2</v>
      </c>
      <c r="I209" s="110" t="s">
        <v>403</v>
      </c>
      <c r="J209" s="27"/>
      <c r="K209" s="27"/>
      <c r="L209" s="27"/>
      <c r="M209" s="27"/>
      <c r="N209" s="26">
        <v>0</v>
      </c>
      <c r="O209" s="27"/>
      <c r="P209" s="27"/>
      <c r="Q209" s="107" t="s">
        <v>99</v>
      </c>
      <c r="R209" s="28">
        <v>41850</v>
      </c>
      <c r="S209" s="24">
        <v>7.6388888888888886E-3</v>
      </c>
      <c r="T209" s="149">
        <v>1</v>
      </c>
      <c r="U209" s="149">
        <v>1</v>
      </c>
      <c r="V209" s="149">
        <v>1</v>
      </c>
      <c r="W209" s="149">
        <v>1</v>
      </c>
      <c r="X209" s="149">
        <v>1</v>
      </c>
      <c r="Y209" s="77" t="s">
        <v>793</v>
      </c>
      <c r="Z209" s="77" t="s">
        <v>794</v>
      </c>
      <c r="AB209" s="111"/>
    </row>
    <row r="210" spans="1:28" x14ac:dyDescent="0.2">
      <c r="A210" s="30"/>
      <c r="B210" s="30"/>
      <c r="C210" s="5"/>
      <c r="D210" s="31">
        <v>2.4386574074074074E-2</v>
      </c>
      <c r="E210" s="29">
        <v>1</v>
      </c>
      <c r="F210" s="119" t="s">
        <v>860</v>
      </c>
      <c r="G210" s="119" t="s">
        <v>855</v>
      </c>
      <c r="H210" s="96">
        <v>1.6053240740740743E-2</v>
      </c>
      <c r="I210" s="110" t="s">
        <v>403</v>
      </c>
      <c r="J210" s="27"/>
      <c r="K210" s="27"/>
      <c r="L210" s="27"/>
      <c r="M210" s="27"/>
      <c r="N210" s="26">
        <v>0</v>
      </c>
      <c r="O210" s="27"/>
      <c r="P210" s="118"/>
      <c r="Q210" s="107" t="s">
        <v>27</v>
      </c>
      <c r="R210" s="28">
        <v>41864</v>
      </c>
      <c r="S210" s="24">
        <v>8.3333333333333332E-3</v>
      </c>
      <c r="T210" s="149">
        <v>1</v>
      </c>
      <c r="U210" s="149">
        <v>1</v>
      </c>
      <c r="V210" s="149">
        <v>1</v>
      </c>
      <c r="W210" s="149">
        <v>1</v>
      </c>
      <c r="X210" s="149">
        <v>1</v>
      </c>
      <c r="Y210" s="77" t="s">
        <v>861</v>
      </c>
      <c r="Z210" s="77" t="s">
        <v>862</v>
      </c>
      <c r="AB210" s="111"/>
    </row>
    <row r="211" spans="1:28" x14ac:dyDescent="0.2">
      <c r="A211" s="5"/>
      <c r="B211" s="5"/>
      <c r="C211" s="5"/>
      <c r="D211" s="30">
        <v>4.71875E-2</v>
      </c>
      <c r="E211" s="29">
        <v>3</v>
      </c>
      <c r="F211" s="53" t="s">
        <v>628</v>
      </c>
      <c r="G211" s="53" t="s">
        <v>629</v>
      </c>
      <c r="H211" s="101">
        <v>3.6770833333333336E-2</v>
      </c>
      <c r="I211" s="110" t="s">
        <v>403</v>
      </c>
      <c r="J211" s="27"/>
      <c r="K211" s="27"/>
      <c r="L211" s="27"/>
      <c r="M211" s="27"/>
      <c r="N211" s="26">
        <v>0</v>
      </c>
      <c r="O211" s="27"/>
      <c r="P211" s="27"/>
      <c r="Q211" s="107" t="s">
        <v>630</v>
      </c>
      <c r="R211" s="28">
        <v>41815</v>
      </c>
      <c r="S211" s="24">
        <v>1.0416666666666664E-2</v>
      </c>
      <c r="T211" s="149">
        <v>1</v>
      </c>
      <c r="U211" s="149">
        <v>1</v>
      </c>
      <c r="V211" s="149">
        <v>1</v>
      </c>
      <c r="W211" s="149">
        <v>1</v>
      </c>
      <c r="X211" s="149">
        <v>1</v>
      </c>
      <c r="Y211" s="77" t="s">
        <v>633</v>
      </c>
      <c r="Z211" s="77" t="s">
        <v>634</v>
      </c>
      <c r="AB211" s="111"/>
    </row>
    <row r="212" spans="1:28" x14ac:dyDescent="0.2">
      <c r="A212" s="5"/>
      <c r="B212" s="5"/>
      <c r="C212" s="5"/>
      <c r="D212" s="31">
        <v>2.1122685185185185E-2</v>
      </c>
      <c r="E212" s="29">
        <v>9</v>
      </c>
      <c r="F212" s="53" t="s">
        <v>662</v>
      </c>
      <c r="G212" s="53" t="s">
        <v>208</v>
      </c>
      <c r="H212" s="96">
        <v>1.8344907407407407E-2</v>
      </c>
      <c r="I212" s="110" t="s">
        <v>403</v>
      </c>
      <c r="J212" s="27"/>
      <c r="K212" s="27"/>
      <c r="L212" s="27"/>
      <c r="M212" s="27"/>
      <c r="N212" s="26">
        <v>0</v>
      </c>
      <c r="O212" s="27"/>
      <c r="P212" s="27"/>
      <c r="Q212" s="107" t="s">
        <v>27</v>
      </c>
      <c r="R212" s="28">
        <v>41822</v>
      </c>
      <c r="S212" s="24">
        <v>2.7777777777777779E-3</v>
      </c>
      <c r="T212" s="149">
        <v>1</v>
      </c>
      <c r="U212" s="149">
        <v>1</v>
      </c>
      <c r="V212" s="149">
        <v>1</v>
      </c>
      <c r="W212" s="149">
        <v>1</v>
      </c>
      <c r="X212" s="149">
        <v>1</v>
      </c>
      <c r="Y212" s="77" t="s">
        <v>683</v>
      </c>
      <c r="Z212" s="77" t="s">
        <v>684</v>
      </c>
      <c r="AB212" s="111"/>
    </row>
    <row r="213" spans="1:28" x14ac:dyDescent="0.2">
      <c r="A213" s="5"/>
      <c r="B213" s="5"/>
      <c r="C213" s="5"/>
      <c r="D213" s="31">
        <v>2.7025462962962959E-2</v>
      </c>
      <c r="E213" s="29">
        <v>6</v>
      </c>
      <c r="F213" s="53" t="s">
        <v>189</v>
      </c>
      <c r="G213" s="53" t="s">
        <v>287</v>
      </c>
      <c r="H213" s="96">
        <v>1.0358796296296359E-2</v>
      </c>
      <c r="I213" s="110"/>
      <c r="J213" s="27"/>
      <c r="K213" s="27"/>
      <c r="L213" s="27"/>
      <c r="M213" s="27"/>
      <c r="N213" s="26">
        <v>0</v>
      </c>
      <c r="O213" s="27"/>
      <c r="P213" s="27"/>
      <c r="Q213" s="107" t="s">
        <v>80</v>
      </c>
      <c r="R213" s="151">
        <v>41738</v>
      </c>
      <c r="S213" s="24">
        <v>1.6666666666666601E-2</v>
      </c>
      <c r="T213" s="76">
        <v>1</v>
      </c>
      <c r="U213" s="76">
        <v>1</v>
      </c>
      <c r="V213" s="76">
        <v>1</v>
      </c>
      <c r="W213" s="76">
        <v>1</v>
      </c>
      <c r="X213" s="76">
        <v>1</v>
      </c>
      <c r="Y213" s="77" t="s">
        <v>300</v>
      </c>
      <c r="Z213" s="77" t="s">
        <v>301</v>
      </c>
      <c r="AB213" s="111"/>
    </row>
    <row r="214" spans="1:28" x14ac:dyDescent="0.2">
      <c r="A214" s="30"/>
      <c r="B214" s="30"/>
      <c r="C214" s="5"/>
      <c r="D214" s="31">
        <v>3.1064814814814812E-2</v>
      </c>
      <c r="E214" s="29">
        <v>5</v>
      </c>
      <c r="F214" s="119" t="s">
        <v>859</v>
      </c>
      <c r="G214" s="119" t="s">
        <v>287</v>
      </c>
      <c r="H214" s="96">
        <v>1.7870370370370411E-2</v>
      </c>
      <c r="I214" s="110" t="s">
        <v>403</v>
      </c>
      <c r="J214" s="27"/>
      <c r="K214" s="27"/>
      <c r="L214" s="27"/>
      <c r="M214" s="27"/>
      <c r="N214" s="26">
        <v>0</v>
      </c>
      <c r="O214" s="27"/>
      <c r="P214" s="27"/>
      <c r="Q214" s="107" t="s">
        <v>27</v>
      </c>
      <c r="R214" s="28">
        <v>41864</v>
      </c>
      <c r="S214" s="24">
        <v>1.3194444444444399E-2</v>
      </c>
      <c r="T214" s="149">
        <v>1</v>
      </c>
      <c r="U214" s="149">
        <v>1</v>
      </c>
      <c r="V214" s="149">
        <v>1</v>
      </c>
      <c r="W214" s="149">
        <v>1</v>
      </c>
      <c r="X214" s="149">
        <v>1</v>
      </c>
      <c r="Y214" s="77" t="s">
        <v>866</v>
      </c>
      <c r="Z214" s="77" t="s">
        <v>301</v>
      </c>
      <c r="AB214" s="111"/>
    </row>
    <row r="215" spans="1:28" x14ac:dyDescent="0.2">
      <c r="A215" s="30"/>
      <c r="B215" s="30"/>
      <c r="C215" s="5"/>
      <c r="D215" s="31">
        <v>3.1041666666666665E-2</v>
      </c>
      <c r="E215" s="29">
        <v>3</v>
      </c>
      <c r="F215" s="119" t="s">
        <v>189</v>
      </c>
      <c r="G215" s="119" t="s">
        <v>287</v>
      </c>
      <c r="H215" s="96">
        <v>1.7152777777777864E-2</v>
      </c>
      <c r="I215" s="110" t="s">
        <v>403</v>
      </c>
      <c r="J215" s="27"/>
      <c r="K215" s="27"/>
      <c r="L215" s="27"/>
      <c r="M215" s="27"/>
      <c r="N215" s="26">
        <v>0</v>
      </c>
      <c r="O215" s="27"/>
      <c r="P215" s="118"/>
      <c r="Q215" s="107" t="s">
        <v>27</v>
      </c>
      <c r="R215" s="28">
        <v>41864</v>
      </c>
      <c r="S215" s="24">
        <v>1.38888888888888E-2</v>
      </c>
      <c r="T215" s="149">
        <v>1</v>
      </c>
      <c r="U215" s="149">
        <v>1</v>
      </c>
      <c r="V215" s="149">
        <v>1</v>
      </c>
      <c r="W215" s="149">
        <v>1</v>
      </c>
      <c r="X215" s="149">
        <v>1</v>
      </c>
      <c r="Y215" s="77" t="s">
        <v>864</v>
      </c>
      <c r="Z215" s="77" t="s">
        <v>301</v>
      </c>
      <c r="AB215" s="111"/>
    </row>
    <row r="216" spans="1:28" x14ac:dyDescent="0.2">
      <c r="A216" s="30"/>
      <c r="B216" s="30"/>
      <c r="C216" s="23"/>
      <c r="D216" s="31">
        <v>2.8275462962962964E-2</v>
      </c>
      <c r="E216" s="29">
        <v>3</v>
      </c>
      <c r="F216" s="119" t="s">
        <v>189</v>
      </c>
      <c r="G216" s="119" t="s">
        <v>287</v>
      </c>
      <c r="H216" s="96">
        <v>1.7164351851851854E-2</v>
      </c>
      <c r="I216" s="110" t="s">
        <v>403</v>
      </c>
      <c r="J216" s="27"/>
      <c r="K216" s="27"/>
      <c r="L216" s="27"/>
      <c r="M216" s="27"/>
      <c r="N216" s="26">
        <v>0</v>
      </c>
      <c r="O216" s="27"/>
      <c r="P216" s="27"/>
      <c r="Q216" s="107" t="s">
        <v>27</v>
      </c>
      <c r="R216" s="28">
        <v>41871</v>
      </c>
      <c r="S216" s="24">
        <v>1.1111111111111108E-2</v>
      </c>
      <c r="T216" s="149">
        <v>1</v>
      </c>
      <c r="U216" s="149">
        <v>1</v>
      </c>
      <c r="V216" s="149">
        <v>1</v>
      </c>
      <c r="W216" s="149">
        <v>1</v>
      </c>
      <c r="X216" s="149">
        <v>1</v>
      </c>
      <c r="Y216" s="77" t="s">
        <v>890</v>
      </c>
      <c r="Z216" s="77" t="s">
        <v>301</v>
      </c>
      <c r="AB216" s="111"/>
    </row>
    <row r="217" spans="1:28" x14ac:dyDescent="0.2">
      <c r="A217" s="5"/>
      <c r="B217" s="5"/>
      <c r="C217" s="5"/>
      <c r="D217" s="31">
        <v>3.5104166666666665E-2</v>
      </c>
      <c r="E217" s="29">
        <v>4</v>
      </c>
      <c r="F217" s="53" t="s">
        <v>189</v>
      </c>
      <c r="G217" s="53" t="s">
        <v>287</v>
      </c>
      <c r="H217" s="96">
        <v>2.1909722222222268E-2</v>
      </c>
      <c r="I217" s="110" t="s">
        <v>403</v>
      </c>
      <c r="J217" s="27"/>
      <c r="K217" s="27"/>
      <c r="L217" s="27"/>
      <c r="M217" s="27"/>
      <c r="N217" s="26">
        <v>0</v>
      </c>
      <c r="O217" s="27"/>
      <c r="P217" s="27"/>
      <c r="Q217" s="107" t="s">
        <v>83</v>
      </c>
      <c r="R217" s="28">
        <v>41801</v>
      </c>
      <c r="S217" s="24">
        <v>1.3194444444444399E-2</v>
      </c>
      <c r="T217" s="149">
        <v>1</v>
      </c>
      <c r="U217" s="149">
        <v>1</v>
      </c>
      <c r="V217" s="149">
        <v>1</v>
      </c>
      <c r="W217" s="149">
        <v>1</v>
      </c>
      <c r="X217" s="149">
        <v>1</v>
      </c>
      <c r="Y217" s="77" t="s">
        <v>982</v>
      </c>
      <c r="Z217" s="77" t="s">
        <v>301</v>
      </c>
      <c r="AB217" s="111"/>
    </row>
    <row r="218" spans="1:28" x14ac:dyDescent="0.2">
      <c r="A218" s="5"/>
      <c r="B218" s="5"/>
      <c r="C218" s="5"/>
      <c r="D218" s="31">
        <v>3.5092592592592592E-2</v>
      </c>
      <c r="E218" s="29">
        <v>10</v>
      </c>
      <c r="F218" s="119" t="s">
        <v>189</v>
      </c>
      <c r="G218" s="119" t="s">
        <v>287</v>
      </c>
      <c r="H218" s="96">
        <v>1.5648148148148192E-2</v>
      </c>
      <c r="I218" s="110" t="s">
        <v>403</v>
      </c>
      <c r="J218" s="27"/>
      <c r="K218" s="27"/>
      <c r="L218" s="27"/>
      <c r="M218" s="27"/>
      <c r="N218" s="26">
        <v>0</v>
      </c>
      <c r="O218" s="27"/>
      <c r="P218" s="118"/>
      <c r="Q218" s="107" t="s">
        <v>99</v>
      </c>
      <c r="R218" s="28">
        <v>41850</v>
      </c>
      <c r="S218" s="24">
        <v>1.94444444444444E-2</v>
      </c>
      <c r="T218" s="149">
        <v>1</v>
      </c>
      <c r="U218" s="149">
        <v>1</v>
      </c>
      <c r="V218" s="149">
        <v>1</v>
      </c>
      <c r="W218" s="149">
        <v>1</v>
      </c>
      <c r="X218" s="149">
        <v>1</v>
      </c>
      <c r="Y218" s="77" t="s">
        <v>786</v>
      </c>
      <c r="Z218" s="77" t="s">
        <v>301</v>
      </c>
      <c r="AB218" s="111"/>
    </row>
    <row r="219" spans="1:28" x14ac:dyDescent="0.2">
      <c r="A219" s="5"/>
      <c r="B219" s="5"/>
      <c r="C219" s="5"/>
      <c r="D219" s="31">
        <v>2.1261574074074075E-2</v>
      </c>
      <c r="E219" s="29">
        <v>5</v>
      </c>
      <c r="F219" s="119" t="s">
        <v>189</v>
      </c>
      <c r="G219" s="119" t="s">
        <v>287</v>
      </c>
      <c r="H219" s="96">
        <v>1.5706018518518518E-2</v>
      </c>
      <c r="I219" s="110" t="s">
        <v>403</v>
      </c>
      <c r="J219" s="27"/>
      <c r="K219" s="27"/>
      <c r="L219" s="27"/>
      <c r="M219" s="27"/>
      <c r="N219" s="26">
        <v>0</v>
      </c>
      <c r="O219" s="27"/>
      <c r="P219" s="27"/>
      <c r="Q219" s="175" t="s">
        <v>85</v>
      </c>
      <c r="R219" s="176">
        <v>41857</v>
      </c>
      <c r="S219" s="24">
        <v>5.5555555555555558E-3</v>
      </c>
      <c r="T219" s="149">
        <v>2</v>
      </c>
      <c r="U219" s="149">
        <v>1</v>
      </c>
      <c r="V219" s="149">
        <v>1</v>
      </c>
      <c r="W219" s="149">
        <v>1</v>
      </c>
      <c r="X219" s="149">
        <v>1</v>
      </c>
      <c r="Y219" s="77" t="s">
        <v>579</v>
      </c>
      <c r="Z219" s="77" t="s">
        <v>301</v>
      </c>
      <c r="AB219" s="111"/>
    </row>
    <row r="220" spans="1:28" x14ac:dyDescent="0.2">
      <c r="A220" s="5"/>
      <c r="B220" s="5"/>
      <c r="C220" s="5"/>
      <c r="D220" s="31">
        <v>2.1956018518518517E-2</v>
      </c>
      <c r="E220" s="29">
        <v>1</v>
      </c>
      <c r="F220" s="53" t="s">
        <v>189</v>
      </c>
      <c r="G220" s="53" t="s">
        <v>287</v>
      </c>
      <c r="H220" s="96">
        <v>1.5706018518518515E-2</v>
      </c>
      <c r="I220" s="110" t="s">
        <v>403</v>
      </c>
      <c r="J220" s="27"/>
      <c r="K220" s="27"/>
      <c r="L220" s="27"/>
      <c r="M220" s="27"/>
      <c r="N220" s="26">
        <v>0</v>
      </c>
      <c r="O220" s="27"/>
      <c r="P220" s="27"/>
      <c r="Q220" s="107" t="s">
        <v>578</v>
      </c>
      <c r="R220" s="28">
        <v>41794</v>
      </c>
      <c r="S220" s="24">
        <v>6.2500000000000003E-3</v>
      </c>
      <c r="T220" s="149">
        <v>1</v>
      </c>
      <c r="U220" s="149">
        <v>1</v>
      </c>
      <c r="V220" s="149">
        <v>1</v>
      </c>
      <c r="W220" s="149">
        <v>1</v>
      </c>
      <c r="X220" s="149">
        <v>1</v>
      </c>
      <c r="Y220" s="77" t="s">
        <v>579</v>
      </c>
      <c r="Z220" s="77" t="s">
        <v>301</v>
      </c>
      <c r="AB220" s="111"/>
    </row>
    <row r="221" spans="1:28" x14ac:dyDescent="0.2">
      <c r="A221" s="30"/>
      <c r="B221" s="30"/>
      <c r="C221" s="30"/>
      <c r="D221" s="31">
        <v>4.1099537037037039E-2</v>
      </c>
      <c r="E221" s="29">
        <v>28</v>
      </c>
      <c r="F221" s="147" t="s">
        <v>401</v>
      </c>
      <c r="G221" s="53" t="s">
        <v>402</v>
      </c>
      <c r="H221" s="96">
        <v>2.0960648148148239E-2</v>
      </c>
      <c r="I221" s="110" t="s">
        <v>403</v>
      </c>
      <c r="J221" s="27"/>
      <c r="K221" s="27"/>
      <c r="L221" s="27"/>
      <c r="M221" s="27"/>
      <c r="N221" s="26">
        <v>0</v>
      </c>
      <c r="O221" s="27"/>
      <c r="P221" s="27"/>
      <c r="Q221" s="107" t="s">
        <v>27</v>
      </c>
      <c r="R221" s="151">
        <v>41752</v>
      </c>
      <c r="S221" s="24">
        <v>2.01388888888888E-2</v>
      </c>
      <c r="T221" s="149">
        <v>1</v>
      </c>
      <c r="U221" s="149">
        <v>1</v>
      </c>
      <c r="V221" s="149">
        <v>1</v>
      </c>
      <c r="W221" s="149">
        <v>1</v>
      </c>
      <c r="X221" s="149">
        <v>1</v>
      </c>
      <c r="Y221" s="77" t="s">
        <v>441</v>
      </c>
      <c r="Z221" s="77" t="s">
        <v>442</v>
      </c>
      <c r="AB221" s="111"/>
    </row>
    <row r="222" spans="1:28" x14ac:dyDescent="0.2">
      <c r="A222" s="30"/>
      <c r="B222" s="30"/>
      <c r="C222" s="23"/>
      <c r="D222" s="31">
        <v>2.7662037037037041E-2</v>
      </c>
      <c r="E222" s="29">
        <v>11</v>
      </c>
      <c r="F222" s="53" t="s">
        <v>396</v>
      </c>
      <c r="G222" s="53" t="s">
        <v>397</v>
      </c>
      <c r="H222" s="96">
        <v>1.8634259259259264E-2</v>
      </c>
      <c r="I222" s="110" t="s">
        <v>403</v>
      </c>
      <c r="J222" s="27"/>
      <c r="K222" s="27"/>
      <c r="L222" s="27"/>
      <c r="M222" s="27"/>
      <c r="N222" s="26">
        <v>0</v>
      </c>
      <c r="O222" s="27"/>
      <c r="P222" s="27"/>
      <c r="Q222" s="107" t="s">
        <v>27</v>
      </c>
      <c r="R222" s="28">
        <v>41752</v>
      </c>
      <c r="S222" s="24">
        <v>9.0277777777777769E-3</v>
      </c>
      <c r="T222" s="149">
        <v>1</v>
      </c>
      <c r="U222" s="149">
        <v>1</v>
      </c>
      <c r="V222" s="149">
        <v>1</v>
      </c>
      <c r="W222" s="149">
        <v>1</v>
      </c>
      <c r="X222" s="149">
        <v>1</v>
      </c>
      <c r="Y222" s="77" t="s">
        <v>416</v>
      </c>
      <c r="Z222" s="77" t="s">
        <v>417</v>
      </c>
      <c r="AB222" s="111"/>
    </row>
    <row r="223" spans="1:28" x14ac:dyDescent="0.2">
      <c r="A223" s="5"/>
      <c r="B223" s="5"/>
      <c r="C223" s="5"/>
      <c r="D223" s="31">
        <v>3.0520833333333334E-2</v>
      </c>
      <c r="E223" s="29">
        <v>6</v>
      </c>
      <c r="F223" s="53" t="s">
        <v>669</v>
      </c>
      <c r="G223" s="53" t="s">
        <v>26</v>
      </c>
      <c r="H223" s="96">
        <v>1.7326388888888933E-2</v>
      </c>
      <c r="I223" s="110" t="s">
        <v>403</v>
      </c>
      <c r="J223" s="27"/>
      <c r="K223" s="27"/>
      <c r="L223" s="27"/>
      <c r="M223" s="27"/>
      <c r="N223" s="26">
        <v>0</v>
      </c>
      <c r="O223" s="27"/>
      <c r="P223" s="118"/>
      <c r="Q223" s="107" t="s">
        <v>27</v>
      </c>
      <c r="R223" s="28">
        <v>41822</v>
      </c>
      <c r="S223" s="24">
        <v>1.3194444444444399E-2</v>
      </c>
      <c r="T223" s="149">
        <v>1</v>
      </c>
      <c r="U223" s="149">
        <v>1</v>
      </c>
      <c r="V223" s="149">
        <v>1</v>
      </c>
      <c r="W223" s="149">
        <v>1</v>
      </c>
      <c r="X223" s="149">
        <v>1</v>
      </c>
      <c r="Y223" s="77" t="s">
        <v>679</v>
      </c>
      <c r="Z223" s="77" t="s">
        <v>555</v>
      </c>
      <c r="AB223" s="111"/>
    </row>
    <row r="224" spans="1:28" x14ac:dyDescent="0.2">
      <c r="A224" s="5"/>
      <c r="B224" s="5"/>
      <c r="C224" s="5"/>
      <c r="D224" s="31">
        <v>3.6215277777777777E-2</v>
      </c>
      <c r="E224" s="29">
        <v>15</v>
      </c>
      <c r="F224" s="119" t="s">
        <v>230</v>
      </c>
      <c r="G224" s="119" t="s">
        <v>26</v>
      </c>
      <c r="H224" s="96">
        <v>1.6076388888888977E-2</v>
      </c>
      <c r="I224" s="110" t="s">
        <v>403</v>
      </c>
      <c r="J224" s="27"/>
      <c r="K224" s="27"/>
      <c r="L224" s="27"/>
      <c r="M224" s="27"/>
      <c r="N224" s="26">
        <v>0</v>
      </c>
      <c r="O224" s="27"/>
      <c r="P224" s="27"/>
      <c r="Q224" s="107" t="s">
        <v>99</v>
      </c>
      <c r="R224" s="28">
        <v>41850</v>
      </c>
      <c r="S224" s="24">
        <v>2.01388888888888E-2</v>
      </c>
      <c r="T224" s="149">
        <v>1</v>
      </c>
      <c r="U224" s="149">
        <v>1</v>
      </c>
      <c r="V224" s="149">
        <v>1</v>
      </c>
      <c r="W224" s="149">
        <v>1</v>
      </c>
      <c r="X224" s="149">
        <v>1</v>
      </c>
      <c r="Y224" s="77" t="s">
        <v>791</v>
      </c>
      <c r="Z224" s="77" t="s">
        <v>555</v>
      </c>
      <c r="AB224" s="111"/>
    </row>
    <row r="225" spans="1:28" x14ac:dyDescent="0.2">
      <c r="A225" s="30"/>
      <c r="B225" s="30"/>
      <c r="C225" s="5"/>
      <c r="D225" s="31">
        <v>2.0856481481481479E-2</v>
      </c>
      <c r="E225" s="29">
        <v>30</v>
      </c>
      <c r="F225" s="119" t="s">
        <v>230</v>
      </c>
      <c r="G225" s="119" t="s">
        <v>26</v>
      </c>
      <c r="H225" s="96">
        <v>2.0162037037037034E-2</v>
      </c>
      <c r="I225" s="110" t="s">
        <v>403</v>
      </c>
      <c r="J225" s="27"/>
      <c r="K225" s="27"/>
      <c r="L225" s="27"/>
      <c r="M225" s="27"/>
      <c r="N225" s="26">
        <v>0</v>
      </c>
      <c r="O225" s="27"/>
      <c r="P225" s="27"/>
      <c r="Q225" s="107" t="s">
        <v>85</v>
      </c>
      <c r="R225" s="28">
        <v>41857</v>
      </c>
      <c r="S225" s="24">
        <v>6.9444444444444447E-4</v>
      </c>
      <c r="T225" s="149">
        <v>1</v>
      </c>
      <c r="U225" s="149">
        <v>1</v>
      </c>
      <c r="V225" s="149">
        <v>1</v>
      </c>
      <c r="W225" s="149">
        <v>1</v>
      </c>
      <c r="X225" s="149">
        <v>1</v>
      </c>
      <c r="Y225" s="77" t="s">
        <v>854</v>
      </c>
      <c r="Z225" s="77" t="s">
        <v>555</v>
      </c>
      <c r="AB225" s="111"/>
    </row>
    <row r="226" spans="1:28" x14ac:dyDescent="0.2">
      <c r="A226" s="5"/>
      <c r="B226" s="5"/>
      <c r="C226" s="5"/>
      <c r="D226" s="31">
        <v>2.5798611111111109E-2</v>
      </c>
      <c r="E226" s="29">
        <v>6</v>
      </c>
      <c r="F226" s="53" t="s">
        <v>171</v>
      </c>
      <c r="G226" s="53" t="s">
        <v>26</v>
      </c>
      <c r="H226" s="96">
        <v>1.6076388888888887E-2</v>
      </c>
      <c r="I226" s="110" t="s">
        <v>403</v>
      </c>
      <c r="J226" s="27"/>
      <c r="K226" s="27"/>
      <c r="L226" s="27"/>
      <c r="M226" s="27"/>
      <c r="N226" s="26">
        <v>0</v>
      </c>
      <c r="O226" s="27"/>
      <c r="P226" s="27"/>
      <c r="Q226" s="107" t="s">
        <v>510</v>
      </c>
      <c r="R226" s="28">
        <v>41780</v>
      </c>
      <c r="S226" s="24">
        <v>9.7222222222222224E-3</v>
      </c>
      <c r="T226" s="149">
        <v>1</v>
      </c>
      <c r="U226" s="149">
        <v>1</v>
      </c>
      <c r="V226" s="149">
        <v>1</v>
      </c>
      <c r="W226" s="149">
        <v>1</v>
      </c>
      <c r="X226" s="149">
        <v>1</v>
      </c>
      <c r="Y226" s="77" t="s">
        <v>554</v>
      </c>
      <c r="Z226" s="77" t="s">
        <v>555</v>
      </c>
      <c r="AB226" s="111"/>
    </row>
    <row r="227" spans="1:28" x14ac:dyDescent="0.2">
      <c r="A227" s="5"/>
      <c r="B227" s="5"/>
      <c r="C227" s="5"/>
      <c r="D227" s="31">
        <v>2.3865740740740743E-2</v>
      </c>
      <c r="E227" s="29">
        <v>8</v>
      </c>
      <c r="F227" s="53" t="s">
        <v>230</v>
      </c>
      <c r="G227" s="53" t="s">
        <v>26</v>
      </c>
      <c r="H227" s="96">
        <v>1.6226851851851853E-2</v>
      </c>
      <c r="I227" s="110" t="s">
        <v>403</v>
      </c>
      <c r="J227" s="27"/>
      <c r="K227" s="27"/>
      <c r="L227" s="27"/>
      <c r="M227" s="27"/>
      <c r="N227" s="26">
        <v>0</v>
      </c>
      <c r="O227" s="27"/>
      <c r="P227" s="27"/>
      <c r="Q227" s="107" t="s">
        <v>510</v>
      </c>
      <c r="R227" s="28">
        <v>41780</v>
      </c>
      <c r="S227" s="24">
        <v>7.6388888888888886E-3</v>
      </c>
      <c r="T227" s="149">
        <v>1</v>
      </c>
      <c r="U227" s="149">
        <v>1</v>
      </c>
      <c r="V227" s="149">
        <v>1</v>
      </c>
      <c r="W227" s="149">
        <v>1</v>
      </c>
      <c r="X227" s="149">
        <v>1</v>
      </c>
      <c r="Y227" s="77" t="s">
        <v>558</v>
      </c>
      <c r="Z227" s="77" t="s">
        <v>555</v>
      </c>
      <c r="AB227" s="111"/>
    </row>
    <row r="228" spans="1:28" x14ac:dyDescent="0.2">
      <c r="A228" s="30"/>
      <c r="B228" s="30"/>
      <c r="C228" s="5"/>
      <c r="D228" s="31">
        <v>3.681712962962963E-2</v>
      </c>
      <c r="E228" s="29">
        <v>20</v>
      </c>
      <c r="F228" s="119" t="s">
        <v>856</v>
      </c>
      <c r="G228" s="119" t="s">
        <v>857</v>
      </c>
      <c r="H228" s="96">
        <v>2.084490740740743E-2</v>
      </c>
      <c r="I228" s="110" t="s">
        <v>403</v>
      </c>
      <c r="J228" s="27"/>
      <c r="K228" s="27"/>
      <c r="L228" s="27"/>
      <c r="M228" s="27"/>
      <c r="N228" s="26">
        <v>0</v>
      </c>
      <c r="O228" s="27"/>
      <c r="P228" s="27"/>
      <c r="Q228" s="107" t="s">
        <v>27</v>
      </c>
      <c r="R228" s="28">
        <v>41864</v>
      </c>
      <c r="S228" s="24">
        <v>1.59722222222222E-2</v>
      </c>
      <c r="T228" s="149">
        <v>1</v>
      </c>
      <c r="U228" s="149">
        <v>1</v>
      </c>
      <c r="V228" s="149">
        <v>1</v>
      </c>
      <c r="W228" s="149">
        <v>1</v>
      </c>
      <c r="X228" s="149">
        <v>1</v>
      </c>
      <c r="Y228" s="77" t="s">
        <v>883</v>
      </c>
      <c r="Z228" s="77" t="s">
        <v>884</v>
      </c>
      <c r="AB228" s="111"/>
    </row>
    <row r="229" spans="1:28" x14ac:dyDescent="0.2">
      <c r="A229" s="30"/>
      <c r="B229" s="30"/>
      <c r="C229" s="23"/>
      <c r="D229" s="31">
        <v>2.9861111111111113E-2</v>
      </c>
      <c r="E229" s="29">
        <v>13</v>
      </c>
      <c r="F229" s="119" t="s">
        <v>448</v>
      </c>
      <c r="G229" s="119" t="s">
        <v>449</v>
      </c>
      <c r="H229" s="96">
        <v>2.361111111111111E-2</v>
      </c>
      <c r="I229" s="110" t="s">
        <v>403</v>
      </c>
      <c r="J229" s="27"/>
      <c r="K229" s="27"/>
      <c r="L229" s="27"/>
      <c r="M229" s="27"/>
      <c r="N229" s="26">
        <v>0</v>
      </c>
      <c r="O229" s="27"/>
      <c r="P229" s="27"/>
      <c r="Q229" s="107" t="s">
        <v>80</v>
      </c>
      <c r="R229" s="151">
        <v>41836</v>
      </c>
      <c r="S229" s="24">
        <v>6.2500000000000003E-3</v>
      </c>
      <c r="T229" s="149">
        <v>1</v>
      </c>
      <c r="U229" s="149">
        <v>1</v>
      </c>
      <c r="V229" s="149">
        <v>1</v>
      </c>
      <c r="W229" s="149">
        <v>1</v>
      </c>
      <c r="X229" s="149">
        <v>1</v>
      </c>
      <c r="Y229" s="77" t="s">
        <v>736</v>
      </c>
      <c r="Z229" s="77" t="s">
        <v>480</v>
      </c>
      <c r="AB229" s="111"/>
    </row>
    <row r="230" spans="1:28" x14ac:dyDescent="0.2">
      <c r="A230" s="30"/>
      <c r="B230" s="30"/>
      <c r="C230" s="23"/>
      <c r="D230" s="31">
        <v>2.101851851851852E-2</v>
      </c>
      <c r="E230" s="29">
        <v>13</v>
      </c>
      <c r="F230" s="119" t="s">
        <v>448</v>
      </c>
      <c r="G230" s="119" t="s">
        <v>449</v>
      </c>
      <c r="H230" s="96">
        <v>1.8935185185185187E-2</v>
      </c>
      <c r="I230" s="110" t="s">
        <v>403</v>
      </c>
      <c r="J230" s="27"/>
      <c r="K230" s="27"/>
      <c r="L230" s="27"/>
      <c r="M230" s="27"/>
      <c r="N230" s="26">
        <v>0</v>
      </c>
      <c r="O230" s="27"/>
      <c r="P230" s="27"/>
      <c r="Q230" s="107" t="s">
        <v>27</v>
      </c>
      <c r="R230" s="28">
        <v>41864</v>
      </c>
      <c r="S230" s="24">
        <v>2.0833333333333333E-3</v>
      </c>
      <c r="T230" s="149">
        <v>1</v>
      </c>
      <c r="U230" s="149">
        <v>1</v>
      </c>
      <c r="V230" s="149">
        <v>1</v>
      </c>
      <c r="W230" s="149">
        <v>1</v>
      </c>
      <c r="X230" s="149">
        <v>1</v>
      </c>
      <c r="Y230" s="77" t="s">
        <v>877</v>
      </c>
      <c r="Z230" s="77" t="s">
        <v>480</v>
      </c>
      <c r="AB230" s="111"/>
    </row>
    <row r="231" spans="1:28" x14ac:dyDescent="0.2">
      <c r="A231" s="30"/>
      <c r="B231" s="30"/>
      <c r="C231" s="23"/>
      <c r="D231" s="31">
        <v>2.9270833333333333E-2</v>
      </c>
      <c r="E231" s="29">
        <v>20</v>
      </c>
      <c r="F231" s="147" t="s">
        <v>448</v>
      </c>
      <c r="G231" s="147" t="s">
        <v>449</v>
      </c>
      <c r="H231" s="96">
        <v>2.0243055555555556E-2</v>
      </c>
      <c r="I231" s="110" t="s">
        <v>403</v>
      </c>
      <c r="J231" s="27"/>
      <c r="K231" s="27"/>
      <c r="L231" s="27"/>
      <c r="M231" s="27"/>
      <c r="N231" s="26">
        <v>0</v>
      </c>
      <c r="O231" s="27"/>
      <c r="P231" s="118"/>
      <c r="Q231" t="s">
        <v>90</v>
      </c>
      <c r="R231" s="28">
        <v>41759</v>
      </c>
      <c r="S231" s="24">
        <v>9.0277777777777769E-3</v>
      </c>
      <c r="T231" s="149">
        <v>1</v>
      </c>
      <c r="U231" s="149">
        <v>1</v>
      </c>
      <c r="V231" s="149">
        <v>1</v>
      </c>
      <c r="W231" s="149">
        <v>1</v>
      </c>
      <c r="X231" s="149">
        <v>1</v>
      </c>
      <c r="Y231" s="77" t="s">
        <v>479</v>
      </c>
      <c r="Z231" s="77" t="s">
        <v>480</v>
      </c>
      <c r="AB231" s="111"/>
    </row>
    <row r="232" spans="1:28" x14ac:dyDescent="0.2">
      <c r="A232" s="30"/>
      <c r="B232" s="30"/>
      <c r="C232" s="23"/>
      <c r="D232" s="31">
        <v>3.2534722222222222E-2</v>
      </c>
      <c r="E232" s="29">
        <v>6</v>
      </c>
      <c r="F232" s="53" t="s">
        <v>448</v>
      </c>
      <c r="G232" s="53" t="s">
        <v>449</v>
      </c>
      <c r="H232" s="96">
        <v>2.8368055555555556E-2</v>
      </c>
      <c r="I232" s="110" t="s">
        <v>403</v>
      </c>
      <c r="J232" s="27"/>
      <c r="K232" s="27"/>
      <c r="L232" s="27"/>
      <c r="M232" s="27"/>
      <c r="N232" s="26">
        <v>0</v>
      </c>
      <c r="O232" s="27"/>
      <c r="P232" s="118"/>
      <c r="Q232" s="107" t="s">
        <v>89</v>
      </c>
      <c r="R232" s="28">
        <v>41766</v>
      </c>
      <c r="S232" s="24">
        <v>4.1666666666666666E-3</v>
      </c>
      <c r="T232" s="149">
        <v>1</v>
      </c>
      <c r="U232" s="149">
        <v>1</v>
      </c>
      <c r="V232" s="149">
        <v>1</v>
      </c>
      <c r="W232" s="149">
        <v>1</v>
      </c>
      <c r="X232" s="149">
        <v>1</v>
      </c>
      <c r="Y232" s="77" t="s">
        <v>506</v>
      </c>
      <c r="Z232" s="77" t="s">
        <v>480</v>
      </c>
      <c r="AB232" s="111"/>
    </row>
    <row r="233" spans="1:28" x14ac:dyDescent="0.2">
      <c r="A233" s="30"/>
      <c r="B233" s="30"/>
      <c r="C233" s="23"/>
      <c r="D233" s="31">
        <v>2.4189814814814817E-2</v>
      </c>
      <c r="E233" s="29">
        <v>31</v>
      </c>
      <c r="F233" s="119" t="s">
        <v>448</v>
      </c>
      <c r="G233" s="119" t="s">
        <v>449</v>
      </c>
      <c r="H233" s="96">
        <v>1.7245370370370373E-2</v>
      </c>
      <c r="I233" s="110" t="s">
        <v>403</v>
      </c>
      <c r="J233" s="27"/>
      <c r="K233" s="27"/>
      <c r="L233" s="27"/>
      <c r="M233" s="27"/>
      <c r="N233" s="26">
        <v>0</v>
      </c>
      <c r="O233" s="27"/>
      <c r="P233" s="27"/>
      <c r="Q233" s="107" t="s">
        <v>99</v>
      </c>
      <c r="R233" s="28">
        <v>41850</v>
      </c>
      <c r="S233" s="24">
        <v>6.9444444444444449E-3</v>
      </c>
      <c r="T233" s="149">
        <v>1</v>
      </c>
      <c r="U233" s="149">
        <v>1</v>
      </c>
      <c r="V233" s="149">
        <v>1</v>
      </c>
      <c r="W233" s="149">
        <v>1</v>
      </c>
      <c r="X233" s="149">
        <v>1</v>
      </c>
      <c r="Y233" s="77" t="s">
        <v>810</v>
      </c>
      <c r="Z233" s="77" t="s">
        <v>480</v>
      </c>
      <c r="AB233" s="111"/>
    </row>
    <row r="234" spans="1:28" x14ac:dyDescent="0.2">
      <c r="A234" s="30"/>
      <c r="B234" s="30"/>
      <c r="C234" s="23"/>
      <c r="D234" s="31">
        <v>1.8726851851851852E-2</v>
      </c>
      <c r="E234" s="29">
        <v>23</v>
      </c>
      <c r="F234" s="53" t="s">
        <v>448</v>
      </c>
      <c r="G234" s="53" t="s">
        <v>449</v>
      </c>
      <c r="H234" s="96">
        <v>1.7337962962962965E-2</v>
      </c>
      <c r="I234" s="110" t="s">
        <v>403</v>
      </c>
      <c r="J234" s="27"/>
      <c r="K234" s="27"/>
      <c r="L234" s="27"/>
      <c r="M234" s="27"/>
      <c r="N234" s="26">
        <v>0</v>
      </c>
      <c r="O234" s="27"/>
      <c r="P234" s="118"/>
      <c r="Q234" s="107" t="s">
        <v>510</v>
      </c>
      <c r="R234" s="28">
        <v>41773</v>
      </c>
      <c r="S234" s="24">
        <v>1.3888888888888889E-3</v>
      </c>
      <c r="T234" s="149">
        <v>1</v>
      </c>
      <c r="U234" s="149">
        <v>1</v>
      </c>
      <c r="V234" s="149">
        <v>1</v>
      </c>
      <c r="W234" s="149">
        <v>1</v>
      </c>
      <c r="X234" s="149">
        <v>1</v>
      </c>
      <c r="Y234" s="77" t="s">
        <v>539</v>
      </c>
      <c r="Z234" s="77" t="s">
        <v>480</v>
      </c>
      <c r="AB234" s="111"/>
    </row>
    <row r="235" spans="1:28" x14ac:dyDescent="0.2">
      <c r="A235" s="30"/>
      <c r="B235" s="30"/>
      <c r="C235" s="23"/>
      <c r="D235" s="31">
        <v>1.9525462962962963E-2</v>
      </c>
      <c r="E235" s="29">
        <v>18</v>
      </c>
      <c r="F235" s="53" t="s">
        <v>448</v>
      </c>
      <c r="G235" s="53" t="s">
        <v>449</v>
      </c>
      <c r="H235" s="96">
        <v>1.744212962962963E-2</v>
      </c>
      <c r="I235" s="110" t="s">
        <v>403</v>
      </c>
      <c r="J235" s="27"/>
      <c r="K235" s="27"/>
      <c r="L235" s="27"/>
      <c r="M235" s="27"/>
      <c r="N235" s="26">
        <v>0</v>
      </c>
      <c r="O235" s="27"/>
      <c r="P235" s="27"/>
      <c r="Q235" s="107" t="s">
        <v>510</v>
      </c>
      <c r="R235" s="28">
        <v>41808</v>
      </c>
      <c r="S235" s="24">
        <v>2.0833333333333333E-3</v>
      </c>
      <c r="T235" s="149">
        <v>1</v>
      </c>
      <c r="U235" s="149">
        <v>1</v>
      </c>
      <c r="V235" s="149">
        <v>1</v>
      </c>
      <c r="W235" s="149">
        <v>1</v>
      </c>
      <c r="X235" s="149">
        <v>1</v>
      </c>
      <c r="Y235" s="77" t="s">
        <v>620</v>
      </c>
      <c r="Z235" s="77" t="s">
        <v>480</v>
      </c>
      <c r="AB235" s="111"/>
    </row>
    <row r="236" spans="1:28" x14ac:dyDescent="0.2">
      <c r="A236" s="30"/>
      <c r="B236" s="30"/>
      <c r="C236" s="23"/>
      <c r="D236" s="31">
        <v>1.6203703703703703E-2</v>
      </c>
      <c r="E236" s="29">
        <v>13</v>
      </c>
      <c r="F236" s="53" t="s">
        <v>282</v>
      </c>
      <c r="G236" s="53" t="s">
        <v>283</v>
      </c>
      <c r="H236" s="96">
        <v>1.1342592592592592E-2</v>
      </c>
      <c r="I236" s="110"/>
      <c r="J236" s="27"/>
      <c r="K236" s="27"/>
      <c r="L236" s="27"/>
      <c r="M236" s="27"/>
      <c r="N236" s="26">
        <v>0</v>
      </c>
      <c r="O236" s="27"/>
      <c r="P236" s="27"/>
      <c r="Q236" s="107" t="s">
        <v>80</v>
      </c>
      <c r="R236" s="28">
        <v>41738</v>
      </c>
      <c r="S236" s="24">
        <v>4.8611111111111112E-3</v>
      </c>
      <c r="T236" s="76">
        <v>1</v>
      </c>
      <c r="U236" s="76">
        <v>1</v>
      </c>
      <c r="V236" s="76">
        <v>1</v>
      </c>
      <c r="W236" s="76">
        <v>1</v>
      </c>
      <c r="X236" s="76">
        <v>1</v>
      </c>
      <c r="Y236" s="77" t="s">
        <v>312</v>
      </c>
      <c r="Z236" s="77" t="s">
        <v>313</v>
      </c>
      <c r="AB236" s="111"/>
    </row>
    <row r="237" spans="1:28" x14ac:dyDescent="0.2">
      <c r="A237" s="30"/>
      <c r="B237" s="30"/>
      <c r="C237" s="23"/>
      <c r="D237" s="31">
        <v>4.1226851851851855E-2</v>
      </c>
      <c r="E237" s="29">
        <v>27</v>
      </c>
      <c r="F237" s="147" t="s">
        <v>282</v>
      </c>
      <c r="G237" s="147" t="s">
        <v>283</v>
      </c>
      <c r="H237" s="96">
        <v>2.0393518518518554E-2</v>
      </c>
      <c r="I237" s="110" t="s">
        <v>403</v>
      </c>
      <c r="J237" s="27"/>
      <c r="K237" s="27"/>
      <c r="L237" s="27"/>
      <c r="M237" s="27"/>
      <c r="N237" s="26">
        <v>0</v>
      </c>
      <c r="O237" s="27"/>
      <c r="P237" s="118"/>
      <c r="Q237" t="s">
        <v>27</v>
      </c>
      <c r="R237" s="28">
        <v>41752</v>
      </c>
      <c r="S237" s="24">
        <v>2.0833333333333301E-2</v>
      </c>
      <c r="T237" s="149">
        <v>1</v>
      </c>
      <c r="U237" s="149">
        <v>1</v>
      </c>
      <c r="V237" s="149">
        <v>1</v>
      </c>
      <c r="W237" s="149">
        <v>1</v>
      </c>
      <c r="X237" s="149">
        <v>1</v>
      </c>
      <c r="Y237" s="77" t="s">
        <v>440</v>
      </c>
      <c r="Z237" s="77" t="s">
        <v>313</v>
      </c>
      <c r="AB237" s="111"/>
    </row>
    <row r="238" spans="1:28" x14ac:dyDescent="0.2">
      <c r="A238" s="30"/>
      <c r="B238" s="30"/>
      <c r="C238" s="23"/>
      <c r="D238" s="31">
        <v>3.4050925925925922E-2</v>
      </c>
      <c r="E238" s="29">
        <v>19</v>
      </c>
      <c r="F238" s="53" t="s">
        <v>282</v>
      </c>
      <c r="G238" s="53" t="s">
        <v>283</v>
      </c>
      <c r="H238" s="96">
        <v>2.0162037037037124E-2</v>
      </c>
      <c r="I238" s="110" t="s">
        <v>403</v>
      </c>
      <c r="J238" s="27"/>
      <c r="K238" s="27"/>
      <c r="L238" s="27"/>
      <c r="M238" s="27"/>
      <c r="N238" s="26">
        <v>0</v>
      </c>
      <c r="O238" s="27"/>
      <c r="P238" s="27"/>
      <c r="Q238" s="107" t="s">
        <v>90</v>
      </c>
      <c r="R238" s="151">
        <v>41759</v>
      </c>
      <c r="S238" s="24">
        <v>1.38888888888888E-2</v>
      </c>
      <c r="T238" s="149">
        <v>1</v>
      </c>
      <c r="U238" s="149">
        <v>1</v>
      </c>
      <c r="V238" s="149">
        <v>1</v>
      </c>
      <c r="W238" s="149">
        <v>1</v>
      </c>
      <c r="X238" s="149">
        <v>1</v>
      </c>
      <c r="Y238" s="77" t="s">
        <v>478</v>
      </c>
      <c r="Z238" s="77" t="s">
        <v>313</v>
      </c>
      <c r="AB238" s="111"/>
    </row>
    <row r="239" spans="1:28" x14ac:dyDescent="0.2">
      <c r="A239" s="5"/>
      <c r="B239" s="5"/>
      <c r="C239" s="5"/>
      <c r="D239" s="31">
        <v>2.4270833333333335E-2</v>
      </c>
      <c r="E239" s="29">
        <v>1</v>
      </c>
      <c r="F239" s="119" t="s">
        <v>716</v>
      </c>
      <c r="G239" s="119" t="s">
        <v>205</v>
      </c>
      <c r="H239" s="96">
        <v>1.8715277777777779E-2</v>
      </c>
      <c r="I239" s="110" t="s">
        <v>403</v>
      </c>
      <c r="J239" s="27"/>
      <c r="K239" s="27"/>
      <c r="L239" s="27"/>
      <c r="M239" s="27"/>
      <c r="N239" s="26">
        <v>0</v>
      </c>
      <c r="O239" s="27"/>
      <c r="P239" s="27"/>
      <c r="Q239" s="107" t="s">
        <v>80</v>
      </c>
      <c r="R239" s="28">
        <v>41836</v>
      </c>
      <c r="S239" s="24">
        <v>5.5555555555555558E-3</v>
      </c>
      <c r="T239" s="149">
        <v>1</v>
      </c>
      <c r="U239" s="149">
        <v>1</v>
      </c>
      <c r="V239" s="149">
        <v>1</v>
      </c>
      <c r="W239" s="149">
        <v>1</v>
      </c>
      <c r="X239" s="149">
        <v>1</v>
      </c>
      <c r="Y239" s="77" t="s">
        <v>718</v>
      </c>
      <c r="Z239" s="77" t="s">
        <v>694</v>
      </c>
      <c r="AB239" s="111"/>
    </row>
    <row r="240" spans="1:28" x14ac:dyDescent="0.2">
      <c r="A240" s="5"/>
      <c r="B240" s="5"/>
      <c r="C240" s="5"/>
      <c r="D240" s="31">
        <v>3.4097222222222223E-2</v>
      </c>
      <c r="E240" s="29">
        <v>16</v>
      </c>
      <c r="F240" s="120" t="s">
        <v>670</v>
      </c>
      <c r="G240" s="119" t="s">
        <v>205</v>
      </c>
      <c r="H240" s="96">
        <v>1.9513888888888921E-2</v>
      </c>
      <c r="I240" s="110" t="s">
        <v>403</v>
      </c>
      <c r="J240" s="27"/>
      <c r="K240" s="27"/>
      <c r="L240" s="27"/>
      <c r="M240" s="27"/>
      <c r="N240" s="26">
        <v>0</v>
      </c>
      <c r="O240" s="27"/>
      <c r="P240" s="27"/>
      <c r="Q240" s="107" t="s">
        <v>27</v>
      </c>
      <c r="R240" s="28">
        <v>41822</v>
      </c>
      <c r="S240" s="24">
        <v>1.4583333333333301E-2</v>
      </c>
      <c r="T240" s="149">
        <v>1</v>
      </c>
      <c r="U240" s="149">
        <v>1</v>
      </c>
      <c r="V240" s="149">
        <v>1</v>
      </c>
      <c r="W240" s="149">
        <v>1</v>
      </c>
      <c r="X240" s="149">
        <v>1</v>
      </c>
      <c r="Y240" s="77" t="s">
        <v>693</v>
      </c>
      <c r="Z240" s="77" t="s">
        <v>694</v>
      </c>
      <c r="AB240" s="111"/>
    </row>
    <row r="241" spans="1:28" x14ac:dyDescent="0.2">
      <c r="A241" s="5"/>
      <c r="B241" s="5"/>
      <c r="C241" s="5"/>
      <c r="D241" s="31">
        <v>2.8738425925925928E-2</v>
      </c>
      <c r="E241" s="29">
        <v>2</v>
      </c>
      <c r="F241" s="119" t="s">
        <v>742</v>
      </c>
      <c r="G241" s="119" t="s">
        <v>205</v>
      </c>
      <c r="H241" s="96">
        <v>1.6238425925925927E-2</v>
      </c>
      <c r="I241" s="110" t="s">
        <v>403</v>
      </c>
      <c r="J241" s="27"/>
      <c r="K241" s="27"/>
      <c r="L241" s="27"/>
      <c r="M241" s="27"/>
      <c r="N241" s="26">
        <v>0</v>
      </c>
      <c r="O241" s="27"/>
      <c r="P241" s="27"/>
      <c r="Q241" s="107" t="s">
        <v>99</v>
      </c>
      <c r="R241" s="28">
        <v>41843</v>
      </c>
      <c r="S241" s="24">
        <v>1.2500000000000001E-2</v>
      </c>
      <c r="T241" s="149">
        <v>1</v>
      </c>
      <c r="U241" s="149">
        <v>1</v>
      </c>
      <c r="V241" s="149">
        <v>1</v>
      </c>
      <c r="W241" s="149">
        <v>1</v>
      </c>
      <c r="X241" s="149">
        <v>1</v>
      </c>
      <c r="Y241" s="77" t="s">
        <v>746</v>
      </c>
      <c r="Z241" s="77" t="s">
        <v>694</v>
      </c>
      <c r="AB241" s="111"/>
    </row>
    <row r="242" spans="1:28" x14ac:dyDescent="0.2">
      <c r="A242" s="30"/>
      <c r="B242" s="30"/>
      <c r="C242" s="23"/>
      <c r="D242" s="31">
        <v>3.1851851851851853E-2</v>
      </c>
      <c r="E242" s="29">
        <v>10</v>
      </c>
      <c r="F242" s="119" t="s">
        <v>29</v>
      </c>
      <c r="G242" s="119" t="s">
        <v>196</v>
      </c>
      <c r="H242" s="96">
        <v>2.2129629629629631E-2</v>
      </c>
      <c r="I242" s="110" t="s">
        <v>403</v>
      </c>
      <c r="J242" s="27"/>
      <c r="K242" s="27"/>
      <c r="L242" s="27"/>
      <c r="M242" s="27"/>
      <c r="N242" s="26">
        <v>0</v>
      </c>
      <c r="O242" s="27"/>
      <c r="P242" s="118"/>
      <c r="Q242" s="107" t="s">
        <v>80</v>
      </c>
      <c r="R242" s="28">
        <v>41836</v>
      </c>
      <c r="S242" s="24">
        <v>9.7222222222222224E-3</v>
      </c>
      <c r="T242" s="149">
        <v>1</v>
      </c>
      <c r="U242" s="149">
        <v>1</v>
      </c>
      <c r="V242" s="149">
        <v>1</v>
      </c>
      <c r="W242" s="149">
        <v>1</v>
      </c>
      <c r="X242" s="149">
        <v>1</v>
      </c>
      <c r="Y242" s="77" t="s">
        <v>731</v>
      </c>
      <c r="Z242" s="77" t="s">
        <v>343</v>
      </c>
      <c r="AB242" s="111"/>
    </row>
    <row r="243" spans="1:28" x14ac:dyDescent="0.2">
      <c r="A243" s="30"/>
      <c r="B243" s="30"/>
      <c r="C243" s="30"/>
      <c r="D243" s="30">
        <v>3.6828703703703704E-2</v>
      </c>
      <c r="E243" s="110">
        <v>1</v>
      </c>
      <c r="F243" s="53" t="s">
        <v>160</v>
      </c>
      <c r="G243" t="s">
        <v>196</v>
      </c>
      <c r="H243" s="96">
        <v>1.5300925925926002E-2</v>
      </c>
      <c r="I243" s="29"/>
      <c r="J243" s="27"/>
      <c r="K243" s="27"/>
      <c r="L243" s="27"/>
      <c r="M243" s="27"/>
      <c r="N243" s="26">
        <v>0</v>
      </c>
      <c r="O243" s="27"/>
      <c r="P243" s="27"/>
      <c r="Q243" s="107" t="s">
        <v>27</v>
      </c>
      <c r="R243" s="28">
        <v>41745</v>
      </c>
      <c r="S243" s="24">
        <v>2.1527777777777701E-2</v>
      </c>
      <c r="T243" s="76">
        <v>1</v>
      </c>
      <c r="U243" s="76">
        <v>1</v>
      </c>
      <c r="V243" s="76">
        <v>1</v>
      </c>
      <c r="W243" s="76">
        <v>1</v>
      </c>
      <c r="X243" s="76">
        <v>1</v>
      </c>
      <c r="Y243" s="77" t="s">
        <v>342</v>
      </c>
      <c r="Z243" s="77" t="s">
        <v>343</v>
      </c>
      <c r="AB243" s="111"/>
    </row>
    <row r="244" spans="1:28" x14ac:dyDescent="0.2">
      <c r="A244" s="5"/>
      <c r="B244" s="5"/>
      <c r="C244" s="5"/>
      <c r="D244" s="30">
        <v>3.847222222222222E-2</v>
      </c>
      <c r="E244" s="110">
        <v>15</v>
      </c>
      <c r="F244" s="53" t="s">
        <v>146</v>
      </c>
      <c r="G244" s="53" t="s">
        <v>196</v>
      </c>
      <c r="H244" s="96">
        <v>1.833333333333342E-2</v>
      </c>
      <c r="I244" s="29"/>
      <c r="J244" s="27"/>
      <c r="K244" s="27"/>
      <c r="L244" s="27"/>
      <c r="M244" s="27"/>
      <c r="N244" s="26">
        <v>0</v>
      </c>
      <c r="O244" s="27"/>
      <c r="P244" s="27"/>
      <c r="Q244" s="107" t="s">
        <v>27</v>
      </c>
      <c r="R244" s="28">
        <v>41745</v>
      </c>
      <c r="S244" s="24">
        <v>2.01388888888888E-2</v>
      </c>
      <c r="T244" s="76">
        <v>1</v>
      </c>
      <c r="U244" s="76">
        <v>1</v>
      </c>
      <c r="V244" s="76">
        <v>1</v>
      </c>
      <c r="W244" s="76">
        <v>1</v>
      </c>
      <c r="X244" s="76">
        <v>1</v>
      </c>
      <c r="Y244" s="77" t="s">
        <v>359</v>
      </c>
      <c r="Z244" s="77" t="s">
        <v>343</v>
      </c>
      <c r="AB244" s="111"/>
    </row>
    <row r="245" spans="1:28" x14ac:dyDescent="0.2">
      <c r="A245" s="30"/>
      <c r="B245" s="30"/>
      <c r="C245" s="30"/>
      <c r="D245" s="31">
        <v>2.4976851851851851E-2</v>
      </c>
      <c r="E245" s="29">
        <v>6</v>
      </c>
      <c r="F245" s="147" t="s">
        <v>146</v>
      </c>
      <c r="G245" s="147" t="s">
        <v>196</v>
      </c>
      <c r="H245" s="96">
        <v>2.011574074074074E-2</v>
      </c>
      <c r="I245" s="110"/>
      <c r="J245" s="27"/>
      <c r="K245" s="27"/>
      <c r="L245" s="27"/>
      <c r="M245" s="27"/>
      <c r="N245" s="26">
        <v>5.5787037037037072E-3</v>
      </c>
      <c r="O245" s="27">
        <v>10</v>
      </c>
      <c r="P245" s="118"/>
      <c r="Q245" t="s">
        <v>27</v>
      </c>
      <c r="R245" s="28">
        <v>41644</v>
      </c>
      <c r="S245" s="24">
        <v>4.8611111111111112E-3</v>
      </c>
      <c r="T245" s="76">
        <v>1</v>
      </c>
      <c r="U245" s="76">
        <v>1</v>
      </c>
      <c r="V245" s="76">
        <v>1</v>
      </c>
      <c r="W245" s="76">
        <v>1</v>
      </c>
      <c r="X245" s="76">
        <v>1</v>
      </c>
      <c r="Y245" s="77" t="s">
        <v>263</v>
      </c>
      <c r="Z245" s="77" t="s">
        <v>264</v>
      </c>
      <c r="AB245" s="111"/>
    </row>
    <row r="246" spans="1:28" x14ac:dyDescent="0.2">
      <c r="A246" s="30"/>
      <c r="B246" s="30"/>
      <c r="C246" s="30"/>
      <c r="D246" s="30">
        <v>3.923611111111111E-2</v>
      </c>
      <c r="E246" s="110">
        <v>16</v>
      </c>
      <c r="F246" s="53" t="s">
        <v>222</v>
      </c>
      <c r="G246" s="53" t="s">
        <v>196</v>
      </c>
      <c r="H246" s="96">
        <v>1.840277777777781E-2</v>
      </c>
      <c r="I246" s="29"/>
      <c r="J246" s="27"/>
      <c r="K246" s="27"/>
      <c r="L246" s="27"/>
      <c r="M246" s="27"/>
      <c r="N246" s="26">
        <v>0</v>
      </c>
      <c r="O246" s="27"/>
      <c r="P246" s="118"/>
      <c r="Q246" s="107" t="s">
        <v>27</v>
      </c>
      <c r="R246" s="28">
        <v>41745</v>
      </c>
      <c r="S246" s="24">
        <v>2.0833333333333301E-2</v>
      </c>
      <c r="T246" s="76">
        <v>1</v>
      </c>
      <c r="U246" s="76">
        <v>1</v>
      </c>
      <c r="V246" s="76">
        <v>1</v>
      </c>
      <c r="W246" s="76">
        <v>1</v>
      </c>
      <c r="X246" s="76">
        <v>1</v>
      </c>
      <c r="Y246" s="77" t="s">
        <v>360</v>
      </c>
      <c r="Z246" s="77" t="s">
        <v>343</v>
      </c>
      <c r="AB246" s="111"/>
    </row>
    <row r="247" spans="1:28" x14ac:dyDescent="0.2">
      <c r="A247" s="30"/>
      <c r="B247" s="30"/>
      <c r="C247" s="23"/>
      <c r="D247" s="31">
        <v>2.6354166666666668E-2</v>
      </c>
      <c r="E247" s="29">
        <v>10</v>
      </c>
      <c r="F247" s="119" t="s">
        <v>29</v>
      </c>
      <c r="G247" s="119" t="s">
        <v>196</v>
      </c>
      <c r="H247" s="96">
        <v>1.8715277777777779E-2</v>
      </c>
      <c r="I247" s="110" t="s">
        <v>403</v>
      </c>
      <c r="J247" s="27"/>
      <c r="K247" s="27"/>
      <c r="L247" s="27"/>
      <c r="M247" s="27"/>
      <c r="N247" s="26">
        <v>0</v>
      </c>
      <c r="O247" s="27"/>
      <c r="P247" s="27"/>
      <c r="Q247" s="107" t="s">
        <v>27</v>
      </c>
      <c r="R247" s="28">
        <v>41864</v>
      </c>
      <c r="S247" s="24">
        <v>7.6388888888888886E-3</v>
      </c>
      <c r="T247" s="149">
        <v>1</v>
      </c>
      <c r="U247" s="149">
        <v>1</v>
      </c>
      <c r="V247" s="149">
        <v>1</v>
      </c>
      <c r="W247" s="149">
        <v>1</v>
      </c>
      <c r="X247" s="149">
        <v>1</v>
      </c>
      <c r="Y247" s="77" t="s">
        <v>873</v>
      </c>
      <c r="Z247" s="77" t="s">
        <v>343</v>
      </c>
      <c r="AB247" s="111"/>
    </row>
    <row r="248" spans="1:28" x14ac:dyDescent="0.2">
      <c r="A248" s="30"/>
      <c r="B248" s="30"/>
      <c r="C248" s="23"/>
      <c r="D248" s="31">
        <v>3.0613425925925929E-2</v>
      </c>
      <c r="E248" s="29">
        <v>7</v>
      </c>
      <c r="F248" s="147" t="s">
        <v>29</v>
      </c>
      <c r="G248" s="147" t="s">
        <v>196</v>
      </c>
      <c r="H248" s="96">
        <v>1.8113425925925929E-2</v>
      </c>
      <c r="I248" s="110" t="s">
        <v>403</v>
      </c>
      <c r="J248" s="27"/>
      <c r="K248" s="27"/>
      <c r="L248" s="27"/>
      <c r="M248" s="27"/>
      <c r="N248" s="26">
        <v>0</v>
      </c>
      <c r="O248" s="27"/>
      <c r="P248" s="118"/>
      <c r="Q248" t="s">
        <v>90</v>
      </c>
      <c r="R248" s="28">
        <v>41759</v>
      </c>
      <c r="S248" s="24">
        <v>1.2500000000000001E-2</v>
      </c>
      <c r="T248" s="149">
        <v>1</v>
      </c>
      <c r="U248" s="149">
        <v>1</v>
      </c>
      <c r="V248" s="149">
        <v>1</v>
      </c>
      <c r="W248" s="149">
        <v>1</v>
      </c>
      <c r="X248" s="149">
        <v>1</v>
      </c>
      <c r="Y248" s="77" t="s">
        <v>462</v>
      </c>
      <c r="Z248" s="77" t="s">
        <v>343</v>
      </c>
      <c r="AB248" s="111"/>
    </row>
    <row r="249" spans="1:28" x14ac:dyDescent="0.2">
      <c r="A249" s="30"/>
      <c r="B249" s="30"/>
      <c r="C249" s="30"/>
      <c r="D249" s="31">
        <v>2.8576388888888887E-2</v>
      </c>
      <c r="E249" s="29">
        <v>10</v>
      </c>
      <c r="F249" s="53" t="s">
        <v>160</v>
      </c>
      <c r="G249" s="53" t="s">
        <v>196</v>
      </c>
      <c r="H249" s="96">
        <v>2.1631944444444443E-2</v>
      </c>
      <c r="I249" s="110" t="s">
        <v>403</v>
      </c>
      <c r="J249" s="27"/>
      <c r="K249" s="27"/>
      <c r="L249" s="27"/>
      <c r="M249" s="27"/>
      <c r="N249" s="26">
        <v>0</v>
      </c>
      <c r="O249" s="27"/>
      <c r="P249" s="27"/>
      <c r="Q249" s="107" t="s">
        <v>89</v>
      </c>
      <c r="R249" s="28">
        <v>41766</v>
      </c>
      <c r="S249" s="24">
        <v>6.9444444444444449E-3</v>
      </c>
      <c r="T249" s="149">
        <v>1</v>
      </c>
      <c r="U249" s="149">
        <v>1</v>
      </c>
      <c r="V249" s="149">
        <v>1</v>
      </c>
      <c r="W249" s="149">
        <v>1</v>
      </c>
      <c r="X249" s="149">
        <v>1</v>
      </c>
      <c r="Y249" s="77" t="s">
        <v>487</v>
      </c>
      <c r="Z249" s="77" t="s">
        <v>343</v>
      </c>
      <c r="AB249" s="111"/>
    </row>
    <row r="250" spans="1:28" x14ac:dyDescent="0.2">
      <c r="A250" s="30"/>
      <c r="B250" s="30"/>
      <c r="C250" s="23"/>
      <c r="D250" s="31">
        <v>3.24537037037037E-2</v>
      </c>
      <c r="E250" s="29">
        <v>11</v>
      </c>
      <c r="F250" s="53" t="s">
        <v>29</v>
      </c>
      <c r="G250" s="53" t="s">
        <v>196</v>
      </c>
      <c r="H250" s="96">
        <v>2.481481481481481E-2</v>
      </c>
      <c r="I250" s="110" t="s">
        <v>403</v>
      </c>
      <c r="J250" s="27"/>
      <c r="K250" s="27"/>
      <c r="L250" s="27"/>
      <c r="M250" s="27"/>
      <c r="N250" s="26">
        <v>0</v>
      </c>
      <c r="O250" s="27"/>
      <c r="P250" s="27"/>
      <c r="Q250" s="107" t="s">
        <v>89</v>
      </c>
      <c r="R250" s="28">
        <v>41766</v>
      </c>
      <c r="S250" s="24">
        <v>7.6388888888888886E-3</v>
      </c>
      <c r="T250" s="149">
        <v>1</v>
      </c>
      <c r="U250" s="149">
        <v>1</v>
      </c>
      <c r="V250" s="149">
        <v>1</v>
      </c>
      <c r="W250" s="149">
        <v>1</v>
      </c>
      <c r="X250" s="149">
        <v>1</v>
      </c>
      <c r="Y250" s="77" t="s">
        <v>490</v>
      </c>
      <c r="Z250" s="77" t="s">
        <v>343</v>
      </c>
      <c r="AB250" s="111"/>
    </row>
    <row r="251" spans="1:28" x14ac:dyDescent="0.2">
      <c r="A251" s="5"/>
      <c r="B251" s="5"/>
      <c r="C251" s="5"/>
      <c r="D251" s="31">
        <v>1.9282407407407408E-2</v>
      </c>
      <c r="E251" s="29">
        <v>4</v>
      </c>
      <c r="F251" s="119" t="s">
        <v>769</v>
      </c>
      <c r="G251" s="119" t="s">
        <v>196</v>
      </c>
      <c r="H251" s="97">
        <v>1.5115740740740742E-2</v>
      </c>
      <c r="I251" s="110" t="s">
        <v>403</v>
      </c>
      <c r="J251" s="27"/>
      <c r="K251" s="27"/>
      <c r="L251" s="27"/>
      <c r="M251" s="27"/>
      <c r="N251" s="26">
        <v>0</v>
      </c>
      <c r="O251" s="27"/>
      <c r="P251" s="27"/>
      <c r="Q251" s="107" t="s">
        <v>99</v>
      </c>
      <c r="R251" s="28">
        <v>41850</v>
      </c>
      <c r="S251" s="24">
        <v>4.1666666666666666E-3</v>
      </c>
      <c r="T251" s="149">
        <v>1</v>
      </c>
      <c r="U251" s="149">
        <v>1</v>
      </c>
      <c r="V251" s="149">
        <v>1</v>
      </c>
      <c r="W251" s="149">
        <v>1</v>
      </c>
      <c r="X251" s="149">
        <v>1</v>
      </c>
      <c r="Y251" s="77" t="s">
        <v>779</v>
      </c>
      <c r="Z251" s="77" t="s">
        <v>343</v>
      </c>
      <c r="AB251" s="111"/>
    </row>
    <row r="252" spans="1:28" x14ac:dyDescent="0.2">
      <c r="A252" s="5"/>
      <c r="B252" s="5"/>
      <c r="C252" s="5"/>
      <c r="D252" s="31">
        <v>2.0532407407407405E-2</v>
      </c>
      <c r="E252" s="29">
        <v>11</v>
      </c>
      <c r="F252" s="119" t="s">
        <v>514</v>
      </c>
      <c r="G252" s="119" t="s">
        <v>196</v>
      </c>
      <c r="H252" s="97">
        <v>1.5671296296296294E-2</v>
      </c>
      <c r="I252" s="110" t="s">
        <v>403</v>
      </c>
      <c r="J252" s="27"/>
      <c r="K252" s="27"/>
      <c r="L252" s="74"/>
      <c r="M252" s="74"/>
      <c r="N252" s="26">
        <v>0</v>
      </c>
      <c r="O252" s="74"/>
      <c r="P252" s="127"/>
      <c r="Q252" t="s">
        <v>99</v>
      </c>
      <c r="R252" s="28">
        <v>41850</v>
      </c>
      <c r="S252" s="75">
        <v>4.8611111111111112E-3</v>
      </c>
      <c r="T252" s="149">
        <v>1</v>
      </c>
      <c r="U252" s="149">
        <v>1</v>
      </c>
      <c r="V252" s="149">
        <v>1</v>
      </c>
      <c r="W252" s="149">
        <v>1</v>
      </c>
      <c r="X252" s="149">
        <v>1</v>
      </c>
      <c r="Y252" s="78" t="s">
        <v>787</v>
      </c>
      <c r="Z252" s="78" t="s">
        <v>343</v>
      </c>
      <c r="AB252" s="111"/>
    </row>
    <row r="253" spans="1:28" x14ac:dyDescent="0.2">
      <c r="A253" s="30"/>
      <c r="B253" s="30"/>
      <c r="C253" s="30"/>
      <c r="D253" s="31">
        <v>2.2731481481481481E-2</v>
      </c>
      <c r="E253" s="29">
        <v>1</v>
      </c>
      <c r="F253" s="119" t="s">
        <v>160</v>
      </c>
      <c r="G253" s="119" t="s">
        <v>196</v>
      </c>
      <c r="H253" s="96">
        <v>1.4398148148148148E-2</v>
      </c>
      <c r="I253" s="110" t="s">
        <v>403</v>
      </c>
      <c r="J253" s="27"/>
      <c r="K253" s="27"/>
      <c r="L253" s="27"/>
      <c r="M253" s="27"/>
      <c r="N253" s="26">
        <v>0</v>
      </c>
      <c r="O253" s="27"/>
      <c r="P253" s="118"/>
      <c r="Q253" s="107" t="s">
        <v>99</v>
      </c>
      <c r="R253" s="151">
        <v>41850</v>
      </c>
      <c r="S253" s="24">
        <v>8.3333333333333332E-3</v>
      </c>
      <c r="T253" s="149">
        <v>1</v>
      </c>
      <c r="U253" s="149">
        <v>1</v>
      </c>
      <c r="V253" s="149">
        <v>1</v>
      </c>
      <c r="W253" s="149">
        <v>1</v>
      </c>
      <c r="X253" s="149">
        <v>1</v>
      </c>
      <c r="Y253" s="77" t="s">
        <v>775</v>
      </c>
      <c r="Z253" s="77" t="s">
        <v>343</v>
      </c>
      <c r="AB253" s="111"/>
    </row>
    <row r="254" spans="1:28" x14ac:dyDescent="0.2">
      <c r="A254" s="5"/>
      <c r="B254" s="5"/>
      <c r="C254" s="5"/>
      <c r="D254" s="31">
        <v>3.6932870370370366E-2</v>
      </c>
      <c r="E254" s="29">
        <v>16</v>
      </c>
      <c r="F254" s="119" t="s">
        <v>743</v>
      </c>
      <c r="G254" s="119" t="s">
        <v>196</v>
      </c>
      <c r="H254" s="96">
        <v>1.6099537037037065E-2</v>
      </c>
      <c r="I254" s="110" t="s">
        <v>403</v>
      </c>
      <c r="J254" s="27"/>
      <c r="K254" s="27"/>
      <c r="L254" s="27"/>
      <c r="M254" s="27"/>
      <c r="N254" s="26">
        <v>0</v>
      </c>
      <c r="O254" s="27"/>
      <c r="P254" s="27"/>
      <c r="Q254" s="107" t="s">
        <v>99</v>
      </c>
      <c r="R254" s="151">
        <v>41850</v>
      </c>
      <c r="S254" s="24">
        <v>2.0833333333333301E-2</v>
      </c>
      <c r="T254" s="149">
        <v>1</v>
      </c>
      <c r="U254" s="149">
        <v>1</v>
      </c>
      <c r="V254" s="149">
        <v>1</v>
      </c>
      <c r="W254" s="149">
        <v>1</v>
      </c>
      <c r="X254" s="149">
        <v>1</v>
      </c>
      <c r="Y254" s="77" t="s">
        <v>792</v>
      </c>
      <c r="Z254" s="77" t="s">
        <v>343</v>
      </c>
      <c r="AB254" s="111"/>
    </row>
    <row r="255" spans="1:28" x14ac:dyDescent="0.2">
      <c r="A255" s="5"/>
      <c r="B255" s="5"/>
      <c r="C255" s="5"/>
      <c r="D255" s="31">
        <v>2.5277777777777777E-2</v>
      </c>
      <c r="E255" s="29">
        <v>3</v>
      </c>
      <c r="F255" s="119" t="s">
        <v>743</v>
      </c>
      <c r="G255" s="119" t="s">
        <v>196</v>
      </c>
      <c r="H255" s="96">
        <v>1.6944444444444443E-2</v>
      </c>
      <c r="I255" s="110" t="s">
        <v>403</v>
      </c>
      <c r="J255" s="27"/>
      <c r="K255" s="27"/>
      <c r="L255" s="27"/>
      <c r="M255" s="27"/>
      <c r="N255" s="26">
        <v>0</v>
      </c>
      <c r="O255" s="27"/>
      <c r="P255" s="118"/>
      <c r="Q255" s="107" t="s">
        <v>99</v>
      </c>
      <c r="R255" s="28">
        <v>41843</v>
      </c>
      <c r="S255" s="24">
        <v>8.3333333333333332E-3</v>
      </c>
      <c r="T255" s="149">
        <v>1</v>
      </c>
      <c r="U255" s="149">
        <v>1</v>
      </c>
      <c r="V255" s="149">
        <v>1</v>
      </c>
      <c r="W255" s="149">
        <v>1</v>
      </c>
      <c r="X255" s="149">
        <v>1</v>
      </c>
      <c r="Y255" s="77" t="s">
        <v>584</v>
      </c>
      <c r="Z255" s="77" t="s">
        <v>343</v>
      </c>
      <c r="AB255" s="111"/>
    </row>
    <row r="256" spans="1:28" x14ac:dyDescent="0.2">
      <c r="A256" s="5"/>
      <c r="B256" s="5"/>
      <c r="C256" s="5"/>
      <c r="D256" s="31">
        <v>2.8819444444444443E-2</v>
      </c>
      <c r="E256" s="29">
        <v>4</v>
      </c>
      <c r="F256" s="119" t="s">
        <v>222</v>
      </c>
      <c r="G256" s="119" t="s">
        <v>196</v>
      </c>
      <c r="H256" s="96">
        <v>1.7013888888888943E-2</v>
      </c>
      <c r="I256" s="110" t="s">
        <v>403</v>
      </c>
      <c r="J256" s="27"/>
      <c r="K256" s="27"/>
      <c r="L256" s="27"/>
      <c r="M256" s="27"/>
      <c r="N256" s="26">
        <v>0</v>
      </c>
      <c r="O256" s="27"/>
      <c r="P256" s="27"/>
      <c r="Q256" s="107" t="s">
        <v>99</v>
      </c>
      <c r="R256" s="28">
        <v>41843</v>
      </c>
      <c r="S256" s="24">
        <v>1.18055555555555E-2</v>
      </c>
      <c r="T256" s="149">
        <v>1</v>
      </c>
      <c r="U256" s="149">
        <v>1</v>
      </c>
      <c r="V256" s="149">
        <v>1</v>
      </c>
      <c r="W256" s="149">
        <v>1</v>
      </c>
      <c r="X256" s="149">
        <v>1</v>
      </c>
      <c r="Y256" s="77" t="s">
        <v>747</v>
      </c>
      <c r="Z256" s="77" t="s">
        <v>343</v>
      </c>
      <c r="AB256" s="111"/>
    </row>
    <row r="257" spans="1:28" x14ac:dyDescent="0.2">
      <c r="A257" s="30"/>
      <c r="B257" s="30"/>
      <c r="C257" s="23"/>
      <c r="D257" s="31">
        <v>4.1400462962962965E-2</v>
      </c>
      <c r="E257" s="29">
        <v>18</v>
      </c>
      <c r="F257" s="119" t="s">
        <v>29</v>
      </c>
      <c r="G257" s="119" t="s">
        <v>196</v>
      </c>
      <c r="H257" s="96">
        <v>1.6400462962962964E-2</v>
      </c>
      <c r="I257" s="110" t="s">
        <v>403</v>
      </c>
      <c r="J257" s="27"/>
      <c r="K257" s="27"/>
      <c r="L257" s="27"/>
      <c r="M257" s="27"/>
      <c r="N257" s="26">
        <v>0</v>
      </c>
      <c r="O257" s="27"/>
      <c r="P257" s="27"/>
      <c r="Q257" s="107" t="s">
        <v>99</v>
      </c>
      <c r="R257" s="28">
        <v>41850</v>
      </c>
      <c r="S257" s="24">
        <v>2.5000000000000001E-2</v>
      </c>
      <c r="T257" s="149">
        <v>1</v>
      </c>
      <c r="U257" s="149">
        <v>1</v>
      </c>
      <c r="V257" s="149">
        <v>1</v>
      </c>
      <c r="W257" s="149">
        <v>1</v>
      </c>
      <c r="X257" s="149">
        <v>1</v>
      </c>
      <c r="Y257" s="77" t="s">
        <v>795</v>
      </c>
      <c r="Z257" s="77" t="s">
        <v>343</v>
      </c>
      <c r="AB257" s="111"/>
    </row>
    <row r="258" spans="1:28" x14ac:dyDescent="0.2">
      <c r="A258" s="30"/>
      <c r="B258" s="30"/>
      <c r="C258" s="23"/>
      <c r="D258" s="99">
        <v>2.8657407407407406E-2</v>
      </c>
      <c r="E258" s="29">
        <v>11</v>
      </c>
      <c r="F258" s="119" t="s">
        <v>29</v>
      </c>
      <c r="G258" s="119" t="s">
        <v>196</v>
      </c>
      <c r="H258" s="97">
        <v>1.7546296296296296E-2</v>
      </c>
      <c r="I258" s="110" t="s">
        <v>403</v>
      </c>
      <c r="J258" s="27"/>
      <c r="K258" s="27"/>
      <c r="L258" s="27"/>
      <c r="M258" s="27"/>
      <c r="N258" s="26">
        <v>0</v>
      </c>
      <c r="O258" s="27"/>
      <c r="P258" s="27"/>
      <c r="Q258" s="107" t="s">
        <v>99</v>
      </c>
      <c r="R258" s="28">
        <v>41843</v>
      </c>
      <c r="S258" s="24">
        <v>1.1111111111111108E-2</v>
      </c>
      <c r="T258" s="149">
        <v>1</v>
      </c>
      <c r="U258" s="149">
        <v>1</v>
      </c>
      <c r="V258" s="149">
        <v>1</v>
      </c>
      <c r="W258" s="149">
        <v>1</v>
      </c>
      <c r="X258" s="149">
        <v>1</v>
      </c>
      <c r="Y258" s="77" t="s">
        <v>756</v>
      </c>
      <c r="Z258" s="77" t="s">
        <v>343</v>
      </c>
      <c r="AB258" s="111"/>
    </row>
    <row r="259" spans="1:28" x14ac:dyDescent="0.2">
      <c r="A259" s="5"/>
      <c r="B259" s="5"/>
      <c r="C259" s="5"/>
      <c r="D259" s="31">
        <v>3.1863425925925927E-2</v>
      </c>
      <c r="E259" s="29">
        <v>13</v>
      </c>
      <c r="F259" s="119" t="s">
        <v>742</v>
      </c>
      <c r="G259" s="119" t="s">
        <v>196</v>
      </c>
      <c r="H259" s="96">
        <v>1.5891203703703727E-2</v>
      </c>
      <c r="I259" s="110" t="s">
        <v>403</v>
      </c>
      <c r="J259" s="27"/>
      <c r="K259" s="27"/>
      <c r="L259" s="27"/>
      <c r="M259" s="27"/>
      <c r="N259" s="26">
        <v>0</v>
      </c>
      <c r="O259" s="27"/>
      <c r="P259" s="118"/>
      <c r="Q259" s="107" t="s">
        <v>99</v>
      </c>
      <c r="R259" s="151">
        <v>41850</v>
      </c>
      <c r="S259" s="24">
        <v>1.59722222222222E-2</v>
      </c>
      <c r="T259" s="149">
        <v>1</v>
      </c>
      <c r="U259" s="149">
        <v>1</v>
      </c>
      <c r="V259" s="149">
        <v>1</v>
      </c>
      <c r="W259" s="149">
        <v>1</v>
      </c>
      <c r="X259" s="149">
        <v>1</v>
      </c>
      <c r="Y259" s="77" t="s">
        <v>789</v>
      </c>
      <c r="Z259" s="77" t="s">
        <v>343</v>
      </c>
      <c r="AB259" s="111"/>
    </row>
    <row r="260" spans="1:28" x14ac:dyDescent="0.2">
      <c r="A260" s="5"/>
      <c r="B260" s="5"/>
      <c r="C260" s="5"/>
      <c r="D260" s="31">
        <v>2.1388888888888888E-2</v>
      </c>
      <c r="E260" s="29">
        <v>36</v>
      </c>
      <c r="F260" s="53" t="s">
        <v>766</v>
      </c>
      <c r="G260" s="119" t="s">
        <v>196</v>
      </c>
      <c r="H260" s="96">
        <v>1.861111111111111E-2</v>
      </c>
      <c r="I260" s="110" t="s">
        <v>403</v>
      </c>
      <c r="J260" s="27"/>
      <c r="K260" s="27"/>
      <c r="L260" s="27"/>
      <c r="M260" s="27"/>
      <c r="N260" s="26">
        <v>0</v>
      </c>
      <c r="O260" s="27"/>
      <c r="P260" s="27"/>
      <c r="Q260" s="107" t="s">
        <v>99</v>
      </c>
      <c r="R260" s="28">
        <v>41850</v>
      </c>
      <c r="S260" s="24">
        <v>2.7777777777777779E-3</v>
      </c>
      <c r="T260" s="149">
        <v>1</v>
      </c>
      <c r="U260" s="149">
        <v>1</v>
      </c>
      <c r="V260" s="149">
        <v>1</v>
      </c>
      <c r="W260" s="149">
        <v>1</v>
      </c>
      <c r="X260" s="149">
        <v>1</v>
      </c>
      <c r="Y260" s="77" t="s">
        <v>818</v>
      </c>
      <c r="Z260" s="77" t="s">
        <v>343</v>
      </c>
      <c r="AB260" s="111"/>
    </row>
    <row r="261" spans="1:28" x14ac:dyDescent="0.2">
      <c r="A261" s="5"/>
      <c r="B261" s="5"/>
      <c r="C261" s="5"/>
      <c r="D261" s="31">
        <v>3.5949074074074071E-2</v>
      </c>
      <c r="E261" s="29">
        <v>9</v>
      </c>
      <c r="F261" s="119" t="s">
        <v>769</v>
      </c>
      <c r="G261" s="119" t="s">
        <v>196</v>
      </c>
      <c r="H261" s="96">
        <v>1.5810185185185271E-2</v>
      </c>
      <c r="I261" s="110" t="s">
        <v>403</v>
      </c>
      <c r="J261" s="27"/>
      <c r="K261" s="27"/>
      <c r="L261" s="27"/>
      <c r="M261" s="27"/>
      <c r="N261" s="26">
        <v>0</v>
      </c>
      <c r="O261" s="27"/>
      <c r="P261" s="27"/>
      <c r="Q261" s="107" t="s">
        <v>85</v>
      </c>
      <c r="R261" s="28">
        <v>41857</v>
      </c>
      <c r="S261" s="24">
        <v>2.01388888888888E-2</v>
      </c>
      <c r="T261" s="149">
        <v>1</v>
      </c>
      <c r="U261" s="149">
        <v>1</v>
      </c>
      <c r="V261" s="149">
        <v>1</v>
      </c>
      <c r="W261" s="149">
        <v>1</v>
      </c>
      <c r="X261" s="149">
        <v>1</v>
      </c>
      <c r="Y261" s="77" t="s">
        <v>832</v>
      </c>
      <c r="Z261" s="77" t="s">
        <v>343</v>
      </c>
      <c r="AB261" s="111"/>
    </row>
    <row r="262" spans="1:28" x14ac:dyDescent="0.2">
      <c r="A262" s="5"/>
      <c r="B262" s="5"/>
      <c r="C262" s="5"/>
      <c r="D262" s="31">
        <v>2.5023148148148145E-2</v>
      </c>
      <c r="E262" s="29">
        <v>12</v>
      </c>
      <c r="F262" s="119" t="s">
        <v>822</v>
      </c>
      <c r="G262" s="119" t="s">
        <v>196</v>
      </c>
      <c r="H262" s="96">
        <v>1.668981481481481E-2</v>
      </c>
      <c r="I262" s="110" t="s">
        <v>403</v>
      </c>
      <c r="J262" s="27"/>
      <c r="K262" s="27"/>
      <c r="L262" s="27"/>
      <c r="M262" s="27"/>
      <c r="N262" s="26">
        <v>0</v>
      </c>
      <c r="O262" s="27"/>
      <c r="P262" s="27"/>
      <c r="Q262" s="107" t="s">
        <v>85</v>
      </c>
      <c r="R262" s="28">
        <v>41857</v>
      </c>
      <c r="S262" s="24">
        <v>8.3333333333333332E-3</v>
      </c>
      <c r="T262" s="149">
        <v>1</v>
      </c>
      <c r="U262" s="149">
        <v>1</v>
      </c>
      <c r="V262" s="149">
        <v>1</v>
      </c>
      <c r="W262" s="149">
        <v>1</v>
      </c>
      <c r="X262" s="149">
        <v>1</v>
      </c>
      <c r="Y262" s="77" t="s">
        <v>835</v>
      </c>
      <c r="Z262" s="77" t="s">
        <v>343</v>
      </c>
      <c r="AB262" s="111"/>
    </row>
    <row r="263" spans="1:28" x14ac:dyDescent="0.2">
      <c r="A263" s="30"/>
      <c r="B263" s="30"/>
      <c r="C263" s="5"/>
      <c r="D263" s="31">
        <v>3.1597222222222221E-2</v>
      </c>
      <c r="E263" s="29">
        <v>25</v>
      </c>
      <c r="F263" s="120" t="s">
        <v>824</v>
      </c>
      <c r="G263" s="119" t="s">
        <v>196</v>
      </c>
      <c r="H263" s="96">
        <v>1.8402777777777823E-2</v>
      </c>
      <c r="I263" s="110" t="s">
        <v>403</v>
      </c>
      <c r="J263" s="27"/>
      <c r="K263" s="27"/>
      <c r="L263" s="27"/>
      <c r="M263" s="27"/>
      <c r="N263" s="26">
        <v>0</v>
      </c>
      <c r="O263" s="27"/>
      <c r="P263" s="27"/>
      <c r="Q263" s="107" t="s">
        <v>85</v>
      </c>
      <c r="R263" s="28">
        <v>41857</v>
      </c>
      <c r="S263" s="24">
        <v>1.3194444444444399E-2</v>
      </c>
      <c r="T263" s="149">
        <v>1</v>
      </c>
      <c r="U263" s="149">
        <v>1</v>
      </c>
      <c r="V263" s="149">
        <v>1</v>
      </c>
      <c r="W263" s="149">
        <v>1</v>
      </c>
      <c r="X263" s="149">
        <v>1</v>
      </c>
      <c r="Y263" s="77" t="s">
        <v>360</v>
      </c>
      <c r="Z263" s="77" t="s">
        <v>343</v>
      </c>
      <c r="AB263" s="111"/>
    </row>
    <row r="264" spans="1:28" x14ac:dyDescent="0.2">
      <c r="A264" s="30"/>
      <c r="B264" s="30"/>
      <c r="C264" s="30"/>
      <c r="D264" s="31">
        <v>3.1782407407407405E-2</v>
      </c>
      <c r="E264" s="29">
        <v>1</v>
      </c>
      <c r="F264" s="119" t="s">
        <v>160</v>
      </c>
      <c r="G264" s="119" t="s">
        <v>196</v>
      </c>
      <c r="H264" s="96">
        <v>1.4421296296296304E-2</v>
      </c>
      <c r="I264" s="110" t="s">
        <v>403</v>
      </c>
      <c r="J264" s="27"/>
      <c r="K264" s="27"/>
      <c r="L264" s="27"/>
      <c r="M264" s="27"/>
      <c r="N264" s="26">
        <v>0</v>
      </c>
      <c r="O264" s="27"/>
      <c r="P264" s="118"/>
      <c r="Q264" s="175" t="s">
        <v>85</v>
      </c>
      <c r="R264" s="176">
        <v>41857</v>
      </c>
      <c r="S264" s="24">
        <v>1.7361111111111101E-2</v>
      </c>
      <c r="T264" s="149">
        <v>1</v>
      </c>
      <c r="U264" s="149">
        <v>1</v>
      </c>
      <c r="V264" s="149">
        <v>1</v>
      </c>
      <c r="W264" s="149">
        <v>1</v>
      </c>
      <c r="X264" s="149">
        <v>1</v>
      </c>
      <c r="Y264" s="77" t="s">
        <v>825</v>
      </c>
      <c r="Z264" s="77" t="s">
        <v>343</v>
      </c>
      <c r="AB264" s="111"/>
    </row>
    <row r="265" spans="1:28" x14ac:dyDescent="0.2">
      <c r="A265" s="5"/>
      <c r="B265" s="5"/>
      <c r="C265" s="5"/>
      <c r="D265" s="31">
        <v>3.6215277777777777E-2</v>
      </c>
      <c r="E265" s="29">
        <v>13</v>
      </c>
      <c r="F265" s="119" t="s">
        <v>743</v>
      </c>
      <c r="G265" s="119" t="s">
        <v>196</v>
      </c>
      <c r="H265" s="96">
        <v>1.6770833333333377E-2</v>
      </c>
      <c r="I265" s="110" t="s">
        <v>403</v>
      </c>
      <c r="J265" s="27"/>
      <c r="K265" s="27"/>
      <c r="L265" s="27"/>
      <c r="M265" s="27"/>
      <c r="N265" s="26">
        <v>0</v>
      </c>
      <c r="O265" s="27"/>
      <c r="P265" s="27"/>
      <c r="Q265" s="107" t="s">
        <v>85</v>
      </c>
      <c r="R265" s="28">
        <v>41857</v>
      </c>
      <c r="S265" s="24">
        <v>1.94444444444444E-2</v>
      </c>
      <c r="T265" s="149">
        <v>1</v>
      </c>
      <c r="U265" s="149">
        <v>1</v>
      </c>
      <c r="V265" s="149">
        <v>1</v>
      </c>
      <c r="W265" s="149">
        <v>1</v>
      </c>
      <c r="X265" s="149">
        <v>1</v>
      </c>
      <c r="Y265" s="77" t="s">
        <v>836</v>
      </c>
      <c r="Z265" s="77" t="s">
        <v>343</v>
      </c>
      <c r="AB265" s="111"/>
    </row>
    <row r="266" spans="1:28" x14ac:dyDescent="0.2">
      <c r="A266" s="5"/>
      <c r="B266" s="5"/>
      <c r="C266" s="5"/>
      <c r="D266" s="31">
        <v>3.5636574074074077E-2</v>
      </c>
      <c r="E266" s="29">
        <v>14</v>
      </c>
      <c r="F266" s="119" t="s">
        <v>222</v>
      </c>
      <c r="G266" s="119" t="s">
        <v>196</v>
      </c>
      <c r="H266" s="96">
        <v>1.6886574074074078E-2</v>
      </c>
      <c r="I266" s="110" t="s">
        <v>403</v>
      </c>
      <c r="J266" s="27"/>
      <c r="K266" s="27"/>
      <c r="L266" s="27"/>
      <c r="M266" s="27"/>
      <c r="N266" s="26">
        <v>0</v>
      </c>
      <c r="O266" s="27"/>
      <c r="P266" s="118"/>
      <c r="Q266" s="107" t="s">
        <v>85</v>
      </c>
      <c r="R266" s="28">
        <v>41857</v>
      </c>
      <c r="S266" s="24">
        <v>1.8749999999999999E-2</v>
      </c>
      <c r="T266" s="149">
        <v>1</v>
      </c>
      <c r="U266" s="149">
        <v>1</v>
      </c>
      <c r="V266" s="149">
        <v>1</v>
      </c>
      <c r="W266" s="149">
        <v>1</v>
      </c>
      <c r="X266" s="149">
        <v>1</v>
      </c>
      <c r="Y266" s="77" t="s">
        <v>837</v>
      </c>
      <c r="Z266" s="77" t="s">
        <v>343</v>
      </c>
      <c r="AB266" s="111"/>
    </row>
    <row r="267" spans="1:28" x14ac:dyDescent="0.2">
      <c r="A267" s="30"/>
      <c r="B267" s="30"/>
      <c r="C267" s="5"/>
      <c r="D267" s="31">
        <v>3.2048611111111111E-2</v>
      </c>
      <c r="E267" s="29">
        <v>3</v>
      </c>
      <c r="F267" s="119" t="s">
        <v>597</v>
      </c>
      <c r="G267" s="119" t="s">
        <v>196</v>
      </c>
      <c r="H267" s="96">
        <v>1.5381944444444511E-2</v>
      </c>
      <c r="I267" s="110" t="s">
        <v>403</v>
      </c>
      <c r="J267" s="27"/>
      <c r="K267" s="27"/>
      <c r="L267" s="27"/>
      <c r="M267" s="27"/>
      <c r="N267" s="26">
        <v>0</v>
      </c>
      <c r="O267" s="27"/>
      <c r="P267" s="118"/>
      <c r="Q267" s="175" t="s">
        <v>85</v>
      </c>
      <c r="R267" s="176">
        <v>41857</v>
      </c>
      <c r="S267" s="24">
        <v>1.6666666666666601E-2</v>
      </c>
      <c r="T267" s="149">
        <v>1</v>
      </c>
      <c r="U267" s="149">
        <v>1</v>
      </c>
      <c r="V267" s="149">
        <v>1</v>
      </c>
      <c r="W267" s="149">
        <v>1</v>
      </c>
      <c r="X267" s="149">
        <v>1</v>
      </c>
      <c r="Y267" s="77" t="s">
        <v>828</v>
      </c>
      <c r="Z267" s="77" t="s">
        <v>343</v>
      </c>
      <c r="AB267" s="111"/>
    </row>
    <row r="268" spans="1:28" x14ac:dyDescent="0.2">
      <c r="A268" s="5"/>
      <c r="B268" s="5"/>
      <c r="C268" s="23"/>
      <c r="D268" s="31">
        <v>2.8958333333333336E-2</v>
      </c>
      <c r="E268" s="29">
        <v>18</v>
      </c>
      <c r="F268" s="119" t="s">
        <v>29</v>
      </c>
      <c r="G268" s="119" t="s">
        <v>196</v>
      </c>
      <c r="H268" s="96">
        <v>1.7152777777777836E-2</v>
      </c>
      <c r="I268" s="110" t="s">
        <v>403</v>
      </c>
      <c r="J268" s="27"/>
      <c r="K268" s="27"/>
      <c r="L268" s="27"/>
      <c r="M268" s="27"/>
      <c r="N268" s="26">
        <v>0</v>
      </c>
      <c r="O268" s="27"/>
      <c r="P268" s="27"/>
      <c r="Q268" s="107" t="s">
        <v>85</v>
      </c>
      <c r="R268" s="28">
        <v>41857</v>
      </c>
      <c r="S268" s="24">
        <v>1.18055555555555E-2</v>
      </c>
      <c r="T268" s="149">
        <v>1</v>
      </c>
      <c r="U268" s="149">
        <v>1</v>
      </c>
      <c r="V268" s="149">
        <v>1</v>
      </c>
      <c r="W268" s="149">
        <v>1</v>
      </c>
      <c r="X268" s="149">
        <v>1</v>
      </c>
      <c r="Y268" s="77" t="s">
        <v>842</v>
      </c>
      <c r="Z268" s="77" t="s">
        <v>343</v>
      </c>
      <c r="AB268" s="111"/>
    </row>
    <row r="269" spans="1:28" x14ac:dyDescent="0.2">
      <c r="A269" s="30"/>
      <c r="B269" s="30"/>
      <c r="C269" s="5"/>
      <c r="D269" s="31">
        <v>2.6712962962962966E-2</v>
      </c>
      <c r="E269" s="29">
        <v>11</v>
      </c>
      <c r="F269" s="119" t="s">
        <v>742</v>
      </c>
      <c r="G269" s="119" t="s">
        <v>196</v>
      </c>
      <c r="H269" s="96">
        <v>1.6296296296296302E-2</v>
      </c>
      <c r="I269" s="110" t="s">
        <v>403</v>
      </c>
      <c r="J269" s="27"/>
      <c r="K269" s="27"/>
      <c r="L269" s="27"/>
      <c r="M269" s="27"/>
      <c r="N269" s="26">
        <v>0</v>
      </c>
      <c r="O269" s="27"/>
      <c r="P269" s="27"/>
      <c r="Q269" s="107" t="s">
        <v>85</v>
      </c>
      <c r="R269" s="28">
        <v>41857</v>
      </c>
      <c r="S269" s="24">
        <v>1.0416666666666664E-2</v>
      </c>
      <c r="T269" s="149">
        <v>1</v>
      </c>
      <c r="U269" s="149">
        <v>1</v>
      </c>
      <c r="V269" s="149">
        <v>1</v>
      </c>
      <c r="W269" s="149">
        <v>1</v>
      </c>
      <c r="X269" s="149">
        <v>1</v>
      </c>
      <c r="Y269" s="77" t="s">
        <v>834</v>
      </c>
      <c r="Z269" s="77" t="s">
        <v>343</v>
      </c>
      <c r="AB269" s="111"/>
    </row>
    <row r="270" spans="1:28" x14ac:dyDescent="0.2">
      <c r="A270" s="30"/>
      <c r="B270" s="30"/>
      <c r="C270" s="5"/>
      <c r="D270" s="31">
        <v>3.0393518518518518E-2</v>
      </c>
      <c r="E270" s="29">
        <v>23</v>
      </c>
      <c r="F270" s="119" t="s">
        <v>766</v>
      </c>
      <c r="G270" s="119" t="s">
        <v>196</v>
      </c>
      <c r="H270" s="96">
        <v>1.7893518518518517E-2</v>
      </c>
      <c r="I270" s="110" t="s">
        <v>403</v>
      </c>
      <c r="J270" s="27"/>
      <c r="K270" s="27"/>
      <c r="L270" s="27"/>
      <c r="M270" s="27"/>
      <c r="N270" s="26">
        <v>0</v>
      </c>
      <c r="O270" s="27"/>
      <c r="P270" s="27"/>
      <c r="Q270" s="107" t="s">
        <v>85</v>
      </c>
      <c r="R270" s="28">
        <v>41857</v>
      </c>
      <c r="S270" s="24">
        <v>1.2500000000000001E-2</v>
      </c>
      <c r="T270" s="149">
        <v>1</v>
      </c>
      <c r="U270" s="149">
        <v>1</v>
      </c>
      <c r="V270" s="149">
        <v>1</v>
      </c>
      <c r="W270" s="149">
        <v>1</v>
      </c>
      <c r="X270" s="149">
        <v>1</v>
      </c>
      <c r="Y270" s="77" t="s">
        <v>848</v>
      </c>
      <c r="Z270" s="77" t="s">
        <v>343</v>
      </c>
      <c r="AB270" s="111"/>
    </row>
    <row r="271" spans="1:28" x14ac:dyDescent="0.2">
      <c r="A271" s="5"/>
      <c r="B271" s="5"/>
      <c r="C271" s="5"/>
      <c r="D271" s="31">
        <v>2.8275462962962964E-2</v>
      </c>
      <c r="E271" s="29">
        <v>9</v>
      </c>
      <c r="F271" s="53" t="s">
        <v>514</v>
      </c>
      <c r="G271" s="53" t="s">
        <v>196</v>
      </c>
      <c r="H271" s="96">
        <v>1.5775462962962963E-2</v>
      </c>
      <c r="I271" s="110" t="s">
        <v>403</v>
      </c>
      <c r="J271" s="27"/>
      <c r="K271" s="27"/>
      <c r="L271" s="27"/>
      <c r="M271" s="27"/>
      <c r="N271" s="26">
        <v>0</v>
      </c>
      <c r="O271" s="27"/>
      <c r="P271" s="27"/>
      <c r="Q271" s="107" t="s">
        <v>510</v>
      </c>
      <c r="R271" s="28">
        <v>41773</v>
      </c>
      <c r="S271" s="24">
        <v>1.2500000000000001E-2</v>
      </c>
      <c r="T271" s="149">
        <v>1</v>
      </c>
      <c r="U271" s="149">
        <v>1</v>
      </c>
      <c r="V271" s="149">
        <v>1</v>
      </c>
      <c r="W271" s="149">
        <v>1</v>
      </c>
      <c r="X271" s="149">
        <v>1</v>
      </c>
      <c r="Y271" s="77" t="s">
        <v>525</v>
      </c>
      <c r="Z271" s="77" t="s">
        <v>343</v>
      </c>
      <c r="AB271" s="111"/>
    </row>
    <row r="272" spans="1:28" x14ac:dyDescent="0.2">
      <c r="A272" s="101"/>
      <c r="B272" s="101"/>
      <c r="C272" s="30"/>
      <c r="D272" s="31">
        <v>2.5474537037037035E-2</v>
      </c>
      <c r="E272" s="29">
        <v>2</v>
      </c>
      <c r="F272" s="147" t="s">
        <v>160</v>
      </c>
      <c r="G272" s="53" t="s">
        <v>196</v>
      </c>
      <c r="H272" s="96">
        <v>1.4363425925925927E-2</v>
      </c>
      <c r="I272" s="110" t="s">
        <v>403</v>
      </c>
      <c r="J272" s="27"/>
      <c r="K272" s="27"/>
      <c r="L272" s="27"/>
      <c r="M272" s="27"/>
      <c r="N272" s="26">
        <v>0</v>
      </c>
      <c r="O272" s="27"/>
      <c r="P272" s="118"/>
      <c r="Q272" s="107" t="s">
        <v>510</v>
      </c>
      <c r="R272" s="28">
        <v>41773</v>
      </c>
      <c r="S272" s="24">
        <v>1.1111111111111108E-2</v>
      </c>
      <c r="T272" s="149">
        <v>1</v>
      </c>
      <c r="U272" s="149">
        <v>1</v>
      </c>
      <c r="V272" s="149">
        <v>1</v>
      </c>
      <c r="W272" s="149">
        <v>1</v>
      </c>
      <c r="X272" s="149">
        <v>1</v>
      </c>
      <c r="Y272" s="77" t="s">
        <v>517</v>
      </c>
      <c r="Z272" s="77" t="s">
        <v>343</v>
      </c>
      <c r="AB272" s="111"/>
    </row>
    <row r="273" spans="1:28" x14ac:dyDescent="0.2">
      <c r="A273" s="30"/>
      <c r="B273" s="30"/>
      <c r="C273" s="30"/>
      <c r="D273" s="31">
        <v>2.7071759259259257E-2</v>
      </c>
      <c r="E273" s="29">
        <v>18</v>
      </c>
      <c r="F273" s="108" t="s">
        <v>146</v>
      </c>
      <c r="G273" s="108" t="s">
        <v>196</v>
      </c>
      <c r="H273" s="96">
        <v>1.6655092592592593E-2</v>
      </c>
      <c r="I273" s="110" t="s">
        <v>403</v>
      </c>
      <c r="J273" s="27"/>
      <c r="K273" s="27"/>
      <c r="L273" s="27"/>
      <c r="M273" s="27"/>
      <c r="N273" s="26">
        <v>0</v>
      </c>
      <c r="O273" s="27"/>
      <c r="P273" s="27"/>
      <c r="Q273" s="107" t="s">
        <v>510</v>
      </c>
      <c r="R273" s="28">
        <v>41773</v>
      </c>
      <c r="S273" s="24">
        <v>1.0416666666666664E-2</v>
      </c>
      <c r="T273" s="149">
        <v>1</v>
      </c>
      <c r="U273" s="149">
        <v>1</v>
      </c>
      <c r="V273" s="149">
        <v>1</v>
      </c>
      <c r="W273" s="149">
        <v>1</v>
      </c>
      <c r="X273" s="149">
        <v>1</v>
      </c>
      <c r="Y273" s="77" t="s">
        <v>535</v>
      </c>
      <c r="Z273" s="77" t="s">
        <v>343</v>
      </c>
      <c r="AB273" s="111"/>
    </row>
    <row r="274" spans="1:28" x14ac:dyDescent="0.2">
      <c r="A274" s="5"/>
      <c r="B274" s="5"/>
      <c r="C274" s="5"/>
      <c r="D274" s="31">
        <v>3.5532407407407408E-2</v>
      </c>
      <c r="E274" s="29">
        <v>11</v>
      </c>
      <c r="F274" s="53" t="s">
        <v>222</v>
      </c>
      <c r="G274" s="53" t="s">
        <v>196</v>
      </c>
      <c r="H274" s="96">
        <v>1.6087962962963009E-2</v>
      </c>
      <c r="I274" s="110" t="s">
        <v>403</v>
      </c>
      <c r="J274" s="27"/>
      <c r="K274" s="27"/>
      <c r="L274" s="27"/>
      <c r="M274" s="27"/>
      <c r="N274" s="26">
        <v>0</v>
      </c>
      <c r="O274" s="27"/>
      <c r="P274" s="118"/>
      <c r="Q274" s="107" t="s">
        <v>510</v>
      </c>
      <c r="R274" s="28">
        <v>41773</v>
      </c>
      <c r="S274" s="24">
        <v>1.94444444444444E-2</v>
      </c>
      <c r="T274" s="149">
        <v>1</v>
      </c>
      <c r="U274" s="149">
        <v>1</v>
      </c>
      <c r="V274" s="149">
        <v>1</v>
      </c>
      <c r="W274" s="149">
        <v>1</v>
      </c>
      <c r="X274" s="149">
        <v>1</v>
      </c>
      <c r="Y274" s="77" t="s">
        <v>527</v>
      </c>
      <c r="Z274" s="77" t="s">
        <v>343</v>
      </c>
      <c r="AB274" s="111"/>
    </row>
    <row r="275" spans="1:28" x14ac:dyDescent="0.2">
      <c r="A275" s="5"/>
      <c r="B275" s="5"/>
      <c r="C275" s="5"/>
      <c r="D275" s="31">
        <v>3.2314814814814817E-2</v>
      </c>
      <c r="E275" s="29">
        <v>9</v>
      </c>
      <c r="F275" s="108" t="s">
        <v>222</v>
      </c>
      <c r="G275" s="108" t="s">
        <v>196</v>
      </c>
      <c r="H275" s="96">
        <v>1.6342592592592617E-2</v>
      </c>
      <c r="I275" s="110" t="s">
        <v>403</v>
      </c>
      <c r="J275" s="27"/>
      <c r="K275" s="27"/>
      <c r="L275" s="27"/>
      <c r="M275" s="27"/>
      <c r="N275" s="26">
        <v>0</v>
      </c>
      <c r="O275" s="27"/>
      <c r="P275" s="27"/>
      <c r="Q275" s="107" t="s">
        <v>510</v>
      </c>
      <c r="R275" s="28">
        <v>41780</v>
      </c>
      <c r="S275" s="24">
        <v>1.59722222222222E-2</v>
      </c>
      <c r="T275" s="149">
        <v>1</v>
      </c>
      <c r="U275" s="149">
        <v>1</v>
      </c>
      <c r="V275" s="149">
        <v>1</v>
      </c>
      <c r="W275" s="149">
        <v>1</v>
      </c>
      <c r="X275" s="149">
        <v>1</v>
      </c>
      <c r="Y275" s="77" t="s">
        <v>559</v>
      </c>
      <c r="Z275" s="77" t="s">
        <v>343</v>
      </c>
      <c r="AB275" s="111"/>
    </row>
    <row r="276" spans="1:28" x14ac:dyDescent="0.2">
      <c r="A276" s="5"/>
      <c r="B276" s="5"/>
      <c r="C276" s="5"/>
      <c r="D276" s="31">
        <v>3.096064814814815E-2</v>
      </c>
      <c r="E276" s="29">
        <v>8</v>
      </c>
      <c r="F276" s="147" t="s">
        <v>222</v>
      </c>
      <c r="G276" s="53" t="s">
        <v>196</v>
      </c>
      <c r="H276" s="96">
        <v>1.6377314814814851E-2</v>
      </c>
      <c r="I276" s="110" t="s">
        <v>403</v>
      </c>
      <c r="J276" s="27"/>
      <c r="K276" s="27"/>
      <c r="L276" s="27"/>
      <c r="M276" s="27"/>
      <c r="N276" s="26">
        <v>0</v>
      </c>
      <c r="O276" s="27"/>
      <c r="P276" s="118"/>
      <c r="Q276" s="107" t="s">
        <v>510</v>
      </c>
      <c r="R276" s="28">
        <v>41808</v>
      </c>
      <c r="S276" s="24">
        <v>1.4583333333333301E-2</v>
      </c>
      <c r="T276" s="149">
        <v>1</v>
      </c>
      <c r="U276" s="149">
        <v>1</v>
      </c>
      <c r="V276" s="149">
        <v>1</v>
      </c>
      <c r="W276" s="149">
        <v>1</v>
      </c>
      <c r="X276" s="149">
        <v>1</v>
      </c>
      <c r="Y276" s="77" t="s">
        <v>608</v>
      </c>
      <c r="Z276" s="77" t="s">
        <v>343</v>
      </c>
      <c r="AB276" s="111"/>
    </row>
    <row r="277" spans="1:28" x14ac:dyDescent="0.2">
      <c r="A277" s="5"/>
      <c r="B277" s="5"/>
      <c r="C277" s="5"/>
      <c r="D277" s="31">
        <v>2.4687499999999998E-2</v>
      </c>
      <c r="E277" s="29">
        <v>1</v>
      </c>
      <c r="F277" s="53" t="s">
        <v>597</v>
      </c>
      <c r="G277" s="53" t="s">
        <v>196</v>
      </c>
      <c r="H277" s="96">
        <v>1.4965277777777775E-2</v>
      </c>
      <c r="I277" s="110" t="s">
        <v>403</v>
      </c>
      <c r="J277" s="27"/>
      <c r="K277" s="27"/>
      <c r="L277" s="27"/>
      <c r="M277" s="27"/>
      <c r="N277" s="26">
        <v>0</v>
      </c>
      <c r="O277" s="27"/>
      <c r="P277" s="27"/>
      <c r="Q277" s="107" t="s">
        <v>510</v>
      </c>
      <c r="R277" s="28">
        <v>41808</v>
      </c>
      <c r="S277" s="24">
        <v>9.7222222222222224E-3</v>
      </c>
      <c r="T277" s="149">
        <v>1</v>
      </c>
      <c r="U277" s="149">
        <v>1</v>
      </c>
      <c r="V277" s="149">
        <v>1</v>
      </c>
      <c r="W277" s="149">
        <v>1</v>
      </c>
      <c r="X277" s="149">
        <v>1</v>
      </c>
      <c r="Y277" s="77" t="s">
        <v>598</v>
      </c>
      <c r="Z277" s="77" t="s">
        <v>343</v>
      </c>
      <c r="AB277" s="111"/>
    </row>
    <row r="278" spans="1:28" x14ac:dyDescent="0.2">
      <c r="A278" s="30"/>
      <c r="B278" s="30"/>
      <c r="C278" s="23"/>
      <c r="D278" s="31">
        <v>3.6215277777777777E-2</v>
      </c>
      <c r="E278" s="29">
        <v>10</v>
      </c>
      <c r="F278" s="53" t="s">
        <v>29</v>
      </c>
      <c r="G278" s="53" t="s">
        <v>196</v>
      </c>
      <c r="H278" s="96">
        <v>1.6076388888888977E-2</v>
      </c>
      <c r="I278" s="110" t="s">
        <v>403</v>
      </c>
      <c r="J278" s="27"/>
      <c r="K278" s="27"/>
      <c r="L278" s="27"/>
      <c r="M278" s="27"/>
      <c r="N278" s="26">
        <v>0</v>
      </c>
      <c r="O278" s="27"/>
      <c r="P278" s="27"/>
      <c r="Q278" s="107" t="s">
        <v>510</v>
      </c>
      <c r="R278" s="28">
        <v>41773</v>
      </c>
      <c r="S278" s="24">
        <v>2.01388888888888E-2</v>
      </c>
      <c r="T278" s="149">
        <v>1</v>
      </c>
      <c r="U278" s="149">
        <v>1</v>
      </c>
      <c r="V278" s="149">
        <v>1</v>
      </c>
      <c r="W278" s="149">
        <v>1</v>
      </c>
      <c r="X278" s="149">
        <v>1</v>
      </c>
      <c r="Y278" s="77" t="s">
        <v>526</v>
      </c>
      <c r="Z278" s="77" t="s">
        <v>343</v>
      </c>
      <c r="AB278" s="111"/>
    </row>
    <row r="279" spans="1:28" x14ac:dyDescent="0.2">
      <c r="A279" s="30"/>
      <c r="B279" s="30"/>
      <c r="C279" s="23"/>
      <c r="D279" s="31">
        <v>3.0405092592592591E-2</v>
      </c>
      <c r="E279" s="29">
        <v>9</v>
      </c>
      <c r="F279" s="53" t="s">
        <v>29</v>
      </c>
      <c r="G279" s="53" t="s">
        <v>196</v>
      </c>
      <c r="H279" s="96">
        <v>1.651620370370379E-2</v>
      </c>
      <c r="I279" s="110" t="s">
        <v>403</v>
      </c>
      <c r="J279" s="27"/>
      <c r="K279" s="27"/>
      <c r="L279" s="27"/>
      <c r="M279" s="27"/>
      <c r="N279" s="26">
        <v>0</v>
      </c>
      <c r="O279" s="27"/>
      <c r="P279" s="27"/>
      <c r="Q279" s="107" t="s">
        <v>510</v>
      </c>
      <c r="R279" s="28">
        <v>41808</v>
      </c>
      <c r="S279" s="24">
        <v>1.38888888888888E-2</v>
      </c>
      <c r="T279" s="149">
        <v>1</v>
      </c>
      <c r="U279" s="149">
        <v>1</v>
      </c>
      <c r="V279" s="149">
        <v>1</v>
      </c>
      <c r="W279" s="149">
        <v>1</v>
      </c>
      <c r="X279" s="149">
        <v>1</v>
      </c>
      <c r="Y279" s="77" t="s">
        <v>609</v>
      </c>
      <c r="Z279" s="77" t="s">
        <v>343</v>
      </c>
      <c r="AB279" s="111"/>
    </row>
    <row r="280" spans="1:28" x14ac:dyDescent="0.2">
      <c r="A280" s="30"/>
      <c r="B280" s="30"/>
      <c r="C280" s="23"/>
      <c r="D280" s="31">
        <v>3.1886574074074074E-2</v>
      </c>
      <c r="E280" s="29">
        <v>10</v>
      </c>
      <c r="F280" s="53" t="s">
        <v>29</v>
      </c>
      <c r="G280" s="53" t="s">
        <v>196</v>
      </c>
      <c r="H280" s="96">
        <v>1.6608796296296375E-2</v>
      </c>
      <c r="I280" s="110" t="s">
        <v>403</v>
      </c>
      <c r="J280" s="27"/>
      <c r="K280" s="27"/>
      <c r="L280" s="27"/>
      <c r="M280" s="27"/>
      <c r="N280" s="26">
        <v>0</v>
      </c>
      <c r="O280" s="27"/>
      <c r="P280" s="27"/>
      <c r="Q280" s="107" t="s">
        <v>510</v>
      </c>
      <c r="R280" s="28">
        <v>41780</v>
      </c>
      <c r="S280" s="24">
        <v>1.5277777777777699E-2</v>
      </c>
      <c r="T280" s="149">
        <v>1</v>
      </c>
      <c r="U280" s="149">
        <v>1</v>
      </c>
      <c r="V280" s="149">
        <v>1</v>
      </c>
      <c r="W280" s="149">
        <v>1</v>
      </c>
      <c r="X280" s="149">
        <v>1</v>
      </c>
      <c r="Y280" s="77" t="s">
        <v>560</v>
      </c>
      <c r="Z280" s="77" t="s">
        <v>343</v>
      </c>
      <c r="AB280" s="111"/>
    </row>
    <row r="281" spans="1:28" x14ac:dyDescent="0.2">
      <c r="A281" s="5"/>
      <c r="B281" s="5"/>
      <c r="C281" s="5"/>
      <c r="D281" s="31">
        <v>2.4583333333333332E-2</v>
      </c>
      <c r="E281" s="29">
        <v>4</v>
      </c>
      <c r="F281" s="53" t="s">
        <v>222</v>
      </c>
      <c r="G281" s="53" t="s">
        <v>196</v>
      </c>
      <c r="H281" s="96">
        <v>1.6944444444444443E-2</v>
      </c>
      <c r="I281" s="110" t="s">
        <v>403</v>
      </c>
      <c r="J281" s="27"/>
      <c r="K281" s="27"/>
      <c r="L281" s="27"/>
      <c r="M281" s="27"/>
      <c r="N281" s="26">
        <v>0</v>
      </c>
      <c r="O281" s="27"/>
      <c r="P281" s="27"/>
      <c r="Q281" s="107" t="s">
        <v>578</v>
      </c>
      <c r="R281" s="151">
        <v>41794</v>
      </c>
      <c r="S281" s="24">
        <v>7.6388888888888886E-3</v>
      </c>
      <c r="T281" s="149">
        <v>1</v>
      </c>
      <c r="U281" s="149">
        <v>1</v>
      </c>
      <c r="V281" s="149">
        <v>1</v>
      </c>
      <c r="W281" s="149">
        <v>1</v>
      </c>
      <c r="X281" s="149">
        <v>1</v>
      </c>
      <c r="Y281" s="77" t="s">
        <v>584</v>
      </c>
      <c r="Z281" s="77" t="s">
        <v>343</v>
      </c>
      <c r="AB281" s="111"/>
    </row>
    <row r="282" spans="1:28" x14ac:dyDescent="0.2">
      <c r="A282" s="30"/>
      <c r="B282" s="30"/>
      <c r="C282" s="23"/>
      <c r="D282" s="31">
        <v>2.4293981481481482E-2</v>
      </c>
      <c r="E282" s="29">
        <v>5</v>
      </c>
      <c r="F282" s="147" t="s">
        <v>29</v>
      </c>
      <c r="G282" s="147" t="s">
        <v>196</v>
      </c>
      <c r="H282" s="96">
        <v>1.7349537037037038E-2</v>
      </c>
      <c r="I282" s="110" t="s">
        <v>403</v>
      </c>
      <c r="J282" s="27"/>
      <c r="K282" s="27"/>
      <c r="L282" s="27"/>
      <c r="M282" s="27"/>
      <c r="N282" s="26">
        <v>0</v>
      </c>
      <c r="O282" s="27"/>
      <c r="P282" s="27"/>
      <c r="Q282" t="s">
        <v>578</v>
      </c>
      <c r="R282" s="28">
        <v>41794</v>
      </c>
      <c r="S282" s="24">
        <v>6.9444444444444449E-3</v>
      </c>
      <c r="T282" s="149">
        <v>1</v>
      </c>
      <c r="U282" s="149">
        <v>1</v>
      </c>
      <c r="V282" s="149">
        <v>1</v>
      </c>
      <c r="W282" s="149">
        <v>1</v>
      </c>
      <c r="X282" s="149">
        <v>1</v>
      </c>
      <c r="Y282" s="77" t="s">
        <v>585</v>
      </c>
      <c r="Z282" s="77" t="s">
        <v>343</v>
      </c>
      <c r="AB282" s="111"/>
    </row>
    <row r="283" spans="1:28" x14ac:dyDescent="0.2">
      <c r="A283" s="30"/>
      <c r="B283" s="30"/>
      <c r="C283" s="30"/>
      <c r="D283" s="30">
        <v>4.5254629629629624E-2</v>
      </c>
      <c r="E283" s="29">
        <v>1</v>
      </c>
      <c r="F283" s="53" t="s">
        <v>160</v>
      </c>
      <c r="G283" s="53" t="s">
        <v>196</v>
      </c>
      <c r="H283" s="101">
        <v>3.6226851851851843E-2</v>
      </c>
      <c r="I283" s="110" t="s">
        <v>403</v>
      </c>
      <c r="J283" s="27"/>
      <c r="K283" s="27"/>
      <c r="L283" s="27"/>
      <c r="M283" s="27"/>
      <c r="N283" s="26">
        <v>0</v>
      </c>
      <c r="O283" s="27"/>
      <c r="P283" s="27"/>
      <c r="Q283" s="107" t="s">
        <v>630</v>
      </c>
      <c r="R283" s="28">
        <v>41815</v>
      </c>
      <c r="S283" s="24">
        <v>9.0277777777777769E-3</v>
      </c>
      <c r="T283" s="149">
        <v>1</v>
      </c>
      <c r="U283" s="149">
        <v>1</v>
      </c>
      <c r="V283" s="149">
        <v>1</v>
      </c>
      <c r="W283" s="149">
        <v>1</v>
      </c>
      <c r="X283" s="149">
        <v>1</v>
      </c>
      <c r="Y283" s="77" t="s">
        <v>631</v>
      </c>
      <c r="Z283" s="77" t="s">
        <v>343</v>
      </c>
      <c r="AB283" s="111"/>
    </row>
    <row r="284" spans="1:28" x14ac:dyDescent="0.2">
      <c r="A284" s="5"/>
      <c r="B284" s="5"/>
      <c r="C284" s="5"/>
      <c r="D284" s="30">
        <v>5.3912037037037036E-2</v>
      </c>
      <c r="E284" s="29">
        <v>7</v>
      </c>
      <c r="F284" s="53" t="s">
        <v>222</v>
      </c>
      <c r="G284" s="53" t="s">
        <v>196</v>
      </c>
      <c r="H284" s="101">
        <v>4.1412037037037039E-2</v>
      </c>
      <c r="I284" s="110" t="s">
        <v>403</v>
      </c>
      <c r="J284" s="27"/>
      <c r="K284" s="27"/>
      <c r="L284" s="27"/>
      <c r="M284" s="27"/>
      <c r="N284" s="26">
        <v>0</v>
      </c>
      <c r="O284" s="27"/>
      <c r="P284" s="118"/>
      <c r="Q284" s="107" t="s">
        <v>630</v>
      </c>
      <c r="R284" s="28">
        <v>41815</v>
      </c>
      <c r="S284" s="24">
        <v>1.2500000000000001E-2</v>
      </c>
      <c r="T284" s="149">
        <v>1</v>
      </c>
      <c r="U284" s="149">
        <v>1</v>
      </c>
      <c r="V284" s="149">
        <v>1</v>
      </c>
      <c r="W284" s="149">
        <v>1</v>
      </c>
      <c r="X284" s="149">
        <v>1</v>
      </c>
      <c r="Y284" s="77" t="s">
        <v>640</v>
      </c>
      <c r="Z284" s="77" t="s">
        <v>343</v>
      </c>
      <c r="AB284" s="111"/>
    </row>
    <row r="285" spans="1:28" x14ac:dyDescent="0.2">
      <c r="A285" s="5"/>
      <c r="B285" s="5"/>
      <c r="C285" s="5"/>
      <c r="D285" s="30">
        <v>4.612268518518519E-2</v>
      </c>
      <c r="E285" s="29">
        <v>4</v>
      </c>
      <c r="F285" s="53" t="s">
        <v>597</v>
      </c>
      <c r="G285" s="53" t="s">
        <v>196</v>
      </c>
      <c r="H285" s="101">
        <v>3.7789351851851859E-2</v>
      </c>
      <c r="I285" s="110" t="s">
        <v>403</v>
      </c>
      <c r="J285" s="27"/>
      <c r="K285" s="27"/>
      <c r="L285" s="27"/>
      <c r="M285" s="27"/>
      <c r="N285" s="26">
        <v>0</v>
      </c>
      <c r="O285" s="27"/>
      <c r="P285" s="27"/>
      <c r="Q285" s="107" t="s">
        <v>630</v>
      </c>
      <c r="R285" s="28">
        <v>41815</v>
      </c>
      <c r="S285" s="24">
        <v>8.3333333333333332E-3</v>
      </c>
      <c r="T285" s="149">
        <v>1</v>
      </c>
      <c r="U285" s="149">
        <v>1</v>
      </c>
      <c r="V285" s="149">
        <v>1</v>
      </c>
      <c r="W285" s="149">
        <v>1</v>
      </c>
      <c r="X285" s="149">
        <v>1</v>
      </c>
      <c r="Y285" s="77" t="s">
        <v>635</v>
      </c>
      <c r="Z285" s="77" t="s">
        <v>343</v>
      </c>
      <c r="AB285" s="111"/>
    </row>
    <row r="286" spans="1:28" x14ac:dyDescent="0.2">
      <c r="A286" s="30"/>
      <c r="B286" s="30"/>
      <c r="C286" s="23"/>
      <c r="D286" s="30">
        <v>5.4976851851851853E-2</v>
      </c>
      <c r="E286" s="29">
        <v>8</v>
      </c>
      <c r="F286" s="53" t="s">
        <v>29</v>
      </c>
      <c r="G286" s="53" t="s">
        <v>196</v>
      </c>
      <c r="H286" s="101">
        <v>4.1782407407407456E-2</v>
      </c>
      <c r="I286" s="110" t="s">
        <v>403</v>
      </c>
      <c r="J286" s="27"/>
      <c r="K286" s="27"/>
      <c r="L286" s="27"/>
      <c r="M286" s="27"/>
      <c r="N286" s="26">
        <v>0</v>
      </c>
      <c r="O286" s="27"/>
      <c r="P286" s="27"/>
      <c r="Q286" s="107" t="s">
        <v>630</v>
      </c>
      <c r="R286" s="28">
        <v>41815</v>
      </c>
      <c r="S286" s="24">
        <v>1.3194444444444399E-2</v>
      </c>
      <c r="T286" s="149">
        <v>1</v>
      </c>
      <c r="U286" s="149">
        <v>1</v>
      </c>
      <c r="V286" s="149">
        <v>1</v>
      </c>
      <c r="W286" s="149">
        <v>1</v>
      </c>
      <c r="X286" s="149">
        <v>1</v>
      </c>
      <c r="Y286" s="77" t="s">
        <v>641</v>
      </c>
      <c r="Z286" s="77" t="s">
        <v>343</v>
      </c>
      <c r="AB286" s="111"/>
    </row>
    <row r="287" spans="1:28" x14ac:dyDescent="0.2">
      <c r="A287" s="30">
        <v>4.7916666666666663E-2</v>
      </c>
      <c r="B287" s="30">
        <v>1.5405092592592593E-2</v>
      </c>
      <c r="C287" s="23">
        <v>3.7592592592594003E-2</v>
      </c>
      <c r="D287" s="31">
        <v>0</v>
      </c>
      <c r="E287" s="29">
        <v>99</v>
      </c>
      <c r="F287" s="119" t="s">
        <v>220</v>
      </c>
      <c r="G287" s="119" t="s">
        <v>23</v>
      </c>
      <c r="H287" s="96">
        <v>0</v>
      </c>
      <c r="I287" s="110" t="s">
        <v>403</v>
      </c>
      <c r="J287" s="27"/>
      <c r="K287" s="27"/>
      <c r="L287" s="27"/>
      <c r="M287" s="27"/>
      <c r="N287" s="26">
        <v>0</v>
      </c>
      <c r="O287" s="27"/>
      <c r="P287" s="27"/>
      <c r="Q287" s="107" t="s">
        <v>80</v>
      </c>
      <c r="R287" s="28">
        <v>41836</v>
      </c>
      <c r="S287" s="24">
        <v>4.8611111111111112E-3</v>
      </c>
      <c r="T287" s="149">
        <v>1</v>
      </c>
      <c r="U287" s="149">
        <v>1</v>
      </c>
      <c r="V287" s="149">
        <v>1</v>
      </c>
      <c r="W287" s="149">
        <v>1</v>
      </c>
      <c r="X287" s="149">
        <v>1</v>
      </c>
      <c r="Y287" s="77" t="s">
        <v>710</v>
      </c>
      <c r="Z287" s="77" t="s">
        <v>737</v>
      </c>
      <c r="AB287" s="111"/>
    </row>
    <row r="288" spans="1:28" x14ac:dyDescent="0.2">
      <c r="A288" s="30">
        <v>2.1527777777777781E-2</v>
      </c>
      <c r="B288" s="30">
        <v>1.6909722222222225E-2</v>
      </c>
      <c r="C288" s="23">
        <v>1.2962962962963001E-2</v>
      </c>
      <c r="D288" s="31">
        <v>2.4652777777777777E-2</v>
      </c>
      <c r="E288" s="29">
        <v>9</v>
      </c>
      <c r="F288" s="119" t="s">
        <v>31</v>
      </c>
      <c r="G288" s="119" t="s">
        <v>23</v>
      </c>
      <c r="H288" s="96">
        <v>2.1874999999999999E-2</v>
      </c>
      <c r="I288" s="110" t="s">
        <v>403</v>
      </c>
      <c r="J288" s="27"/>
      <c r="K288" s="27"/>
      <c r="L288" s="27">
        <v>15</v>
      </c>
      <c r="M288" s="27"/>
      <c r="N288" s="26">
        <v>8.9120370370369979E-3</v>
      </c>
      <c r="O288" s="27"/>
      <c r="P288" s="27"/>
      <c r="Q288" s="107" t="s">
        <v>80</v>
      </c>
      <c r="R288" s="151">
        <v>41836</v>
      </c>
      <c r="S288" s="24">
        <v>2.7777777777777779E-3</v>
      </c>
      <c r="T288" s="149">
        <v>1</v>
      </c>
      <c r="U288" s="149">
        <v>1</v>
      </c>
      <c r="V288" s="149">
        <v>1</v>
      </c>
      <c r="W288" s="149">
        <v>1</v>
      </c>
      <c r="X288" s="149">
        <v>1</v>
      </c>
      <c r="Y288" s="77" t="s">
        <v>729</v>
      </c>
      <c r="Z288" s="77" t="s">
        <v>730</v>
      </c>
      <c r="AB288" s="111"/>
    </row>
    <row r="289" spans="1:28" x14ac:dyDescent="0.2">
      <c r="A289" s="30">
        <v>1.2002314814814815E-2</v>
      </c>
      <c r="B289" s="30">
        <v>1.7777777777777778E-2</v>
      </c>
      <c r="C289" s="23">
        <v>4.0740740740740702E-3</v>
      </c>
      <c r="D289" s="31">
        <v>1.4039351851851851E-2</v>
      </c>
      <c r="E289" s="29">
        <v>21</v>
      </c>
      <c r="F289" s="53" t="s">
        <v>40</v>
      </c>
      <c r="G289" s="53" t="s">
        <v>23</v>
      </c>
      <c r="H289" s="96">
        <v>1.1956018518518519E-2</v>
      </c>
      <c r="I289" s="110">
        <v>1</v>
      </c>
      <c r="J289" s="27"/>
      <c r="K289" s="27"/>
      <c r="L289" s="27">
        <v>15</v>
      </c>
      <c r="M289" s="27"/>
      <c r="N289" s="26">
        <v>7.8819444444444484E-3</v>
      </c>
      <c r="O289" s="27"/>
      <c r="P289" s="27"/>
      <c r="Q289" s="107" t="s">
        <v>80</v>
      </c>
      <c r="R289" s="28">
        <v>41738</v>
      </c>
      <c r="S289" s="24">
        <v>2.0833333333333333E-3</v>
      </c>
      <c r="T289" s="76">
        <v>1</v>
      </c>
      <c r="U289" s="76">
        <v>1</v>
      </c>
      <c r="V289" s="76">
        <v>1</v>
      </c>
      <c r="W289" s="76">
        <v>1</v>
      </c>
      <c r="X289" s="76">
        <v>1</v>
      </c>
      <c r="Y289" s="77" t="s">
        <v>326</v>
      </c>
      <c r="Z289" s="77" t="s">
        <v>327</v>
      </c>
      <c r="AB289" s="111"/>
    </row>
    <row r="290" spans="1:28" x14ac:dyDescent="0.2">
      <c r="A290" s="30">
        <v>1.1041666666666667E-2</v>
      </c>
      <c r="B290" s="30">
        <v>1.7175925925925924E-2</v>
      </c>
      <c r="C290" s="23">
        <v>3.1828703703703199E-3</v>
      </c>
      <c r="D290" s="31">
        <v>2.3379629629629629E-2</v>
      </c>
      <c r="E290" s="29">
        <v>17</v>
      </c>
      <c r="F290" s="53" t="s">
        <v>157</v>
      </c>
      <c r="G290" s="53" t="s">
        <v>23</v>
      </c>
      <c r="H290" s="96">
        <v>1.1574074074074129E-2</v>
      </c>
      <c r="I290" s="110"/>
      <c r="J290" s="27"/>
      <c r="K290" s="27"/>
      <c r="L290" s="27">
        <v>13</v>
      </c>
      <c r="M290" s="27"/>
      <c r="N290" s="26">
        <v>8.3912037037038086E-3</v>
      </c>
      <c r="O290" s="27"/>
      <c r="P290" s="27"/>
      <c r="Q290" s="107" t="s">
        <v>80</v>
      </c>
      <c r="R290" s="28">
        <v>41738</v>
      </c>
      <c r="S290" s="24">
        <v>1.18055555555555E-2</v>
      </c>
      <c r="T290" s="76">
        <v>1</v>
      </c>
      <c r="U290" s="76">
        <v>1</v>
      </c>
      <c r="V290" s="76">
        <v>1</v>
      </c>
      <c r="W290" s="76">
        <v>1</v>
      </c>
      <c r="X290" s="76">
        <v>1</v>
      </c>
      <c r="Y290" s="77" t="s">
        <v>319</v>
      </c>
      <c r="Z290" s="77" t="s">
        <v>320</v>
      </c>
      <c r="AB290" s="111"/>
    </row>
    <row r="291" spans="1:28" x14ac:dyDescent="0.2">
      <c r="A291" s="30">
        <v>1.1041666666666667E-2</v>
      </c>
      <c r="B291" s="30">
        <v>1.8298611111111113E-2</v>
      </c>
      <c r="C291" s="23">
        <v>3.1828703703703199E-3</v>
      </c>
      <c r="D291" s="31">
        <v>1.5914351851851853E-2</v>
      </c>
      <c r="E291" s="29">
        <v>22</v>
      </c>
      <c r="F291" s="53" t="s">
        <v>281</v>
      </c>
      <c r="G291" s="53" t="s">
        <v>23</v>
      </c>
      <c r="H291" s="96">
        <v>1.2442129629629631E-2</v>
      </c>
      <c r="I291" s="110"/>
      <c r="J291" s="27"/>
      <c r="K291" s="27"/>
      <c r="L291" s="27">
        <v>10</v>
      </c>
      <c r="M291" s="27"/>
      <c r="N291" s="26">
        <v>9.2592592592593108E-3</v>
      </c>
      <c r="O291" s="27"/>
      <c r="P291" s="118"/>
      <c r="Q291" s="107" t="s">
        <v>80</v>
      </c>
      <c r="R291" s="28">
        <v>41738</v>
      </c>
      <c r="S291" s="24">
        <v>3.472222222222222E-3</v>
      </c>
      <c r="T291" s="76">
        <v>1</v>
      </c>
      <c r="U291" s="76">
        <v>1</v>
      </c>
      <c r="V291" s="76">
        <v>1</v>
      </c>
      <c r="W291" s="76">
        <v>1</v>
      </c>
      <c r="X291" s="76">
        <v>1</v>
      </c>
      <c r="Y291" s="77" t="s">
        <v>328</v>
      </c>
      <c r="Z291" s="77" t="s">
        <v>329</v>
      </c>
      <c r="AB291" s="111"/>
    </row>
    <row r="292" spans="1:28" x14ac:dyDescent="0.2">
      <c r="A292" s="30">
        <v>1.074074074074074E-2</v>
      </c>
      <c r="B292" s="30">
        <v>1.6192129629629629E-2</v>
      </c>
      <c r="C292" s="23">
        <v>2.9050925925925902E-3</v>
      </c>
      <c r="D292" s="31">
        <v>1.7754629629629631E-2</v>
      </c>
      <c r="E292" s="29">
        <v>16</v>
      </c>
      <c r="F292" s="53" t="s">
        <v>32</v>
      </c>
      <c r="G292" s="53" t="s">
        <v>23</v>
      </c>
      <c r="H292" s="96">
        <v>1.150462962962963E-2</v>
      </c>
      <c r="I292" s="110"/>
      <c r="J292" s="27"/>
      <c r="K292" s="27"/>
      <c r="L292" s="27">
        <v>11</v>
      </c>
      <c r="M292" s="27"/>
      <c r="N292" s="26">
        <v>8.5995370370370409E-3</v>
      </c>
      <c r="O292" s="27"/>
      <c r="P292" s="27"/>
      <c r="Q292" s="107" t="s">
        <v>80</v>
      </c>
      <c r="R292" s="28">
        <v>41738</v>
      </c>
      <c r="S292" s="24">
        <v>6.2500000000000003E-3</v>
      </c>
      <c r="T292" s="76">
        <v>2</v>
      </c>
      <c r="U292" s="76">
        <v>1</v>
      </c>
      <c r="V292" s="76">
        <v>1</v>
      </c>
      <c r="W292" s="76">
        <v>1</v>
      </c>
      <c r="X292" s="76">
        <v>1</v>
      </c>
      <c r="Y292" s="77" t="s">
        <v>317</v>
      </c>
      <c r="Z292" s="77" t="s">
        <v>333</v>
      </c>
      <c r="AB292" s="111"/>
    </row>
    <row r="293" spans="1:28" x14ac:dyDescent="0.2">
      <c r="A293" s="30">
        <v>1.2233796296296296E-2</v>
      </c>
      <c r="B293" s="30">
        <v>1.7384259259259262E-2</v>
      </c>
      <c r="C293" s="23">
        <v>4.2939814814814802E-3</v>
      </c>
      <c r="D293" s="31">
        <v>2.148148148148148E-2</v>
      </c>
      <c r="E293" s="29">
        <v>19</v>
      </c>
      <c r="F293" s="53" t="s">
        <v>38</v>
      </c>
      <c r="G293" t="s">
        <v>23</v>
      </c>
      <c r="H293" s="96">
        <v>1.1759259259259257E-2</v>
      </c>
      <c r="I293" s="110">
        <v>1</v>
      </c>
      <c r="J293" s="27"/>
      <c r="K293" s="27"/>
      <c r="L293" s="27">
        <v>19</v>
      </c>
      <c r="M293" s="27"/>
      <c r="N293" s="26">
        <v>7.4652777777777773E-3</v>
      </c>
      <c r="O293" s="27"/>
      <c r="P293" s="27"/>
      <c r="Q293" s="107" t="s">
        <v>80</v>
      </c>
      <c r="R293" s="28">
        <v>41738</v>
      </c>
      <c r="S293" s="24">
        <v>9.7222222222222224E-3</v>
      </c>
      <c r="T293" s="76">
        <v>1</v>
      </c>
      <c r="U293" s="76">
        <v>1</v>
      </c>
      <c r="V293" s="76">
        <v>1</v>
      </c>
      <c r="W293" s="76">
        <v>1</v>
      </c>
      <c r="X293" s="76">
        <v>1</v>
      </c>
      <c r="Y293" s="77" t="s">
        <v>322</v>
      </c>
      <c r="Z293" s="77" t="s">
        <v>323</v>
      </c>
      <c r="AB293" s="111"/>
    </row>
    <row r="294" spans="1:28" x14ac:dyDescent="0.2">
      <c r="A294" s="30">
        <v>2.6666666666666668E-2</v>
      </c>
      <c r="B294" s="30"/>
      <c r="C294" s="23">
        <v>1.7766203703703701E-2</v>
      </c>
      <c r="D294" s="31">
        <v>3.3194444444444443E-2</v>
      </c>
      <c r="E294" s="29">
        <v>14</v>
      </c>
      <c r="F294" s="119" t="s">
        <v>738</v>
      </c>
      <c r="G294" s="119" t="s">
        <v>23</v>
      </c>
      <c r="H294" s="96">
        <v>2.4861111111111112E-2</v>
      </c>
      <c r="I294" s="110">
        <v>1</v>
      </c>
      <c r="J294" s="27"/>
      <c r="K294" s="27"/>
      <c r="L294" s="27">
        <v>20</v>
      </c>
      <c r="M294" s="27"/>
      <c r="N294" s="26">
        <v>7.0949074074074109E-3</v>
      </c>
      <c r="O294" s="27"/>
      <c r="P294" s="118"/>
      <c r="Q294" t="s">
        <v>80</v>
      </c>
      <c r="R294" s="28">
        <v>41836</v>
      </c>
      <c r="S294" s="24">
        <v>8.3333333333333332E-3</v>
      </c>
      <c r="T294" s="149">
        <v>1</v>
      </c>
      <c r="U294" s="149">
        <v>1</v>
      </c>
      <c r="V294" s="149">
        <v>1</v>
      </c>
      <c r="W294" s="149">
        <v>1</v>
      </c>
      <c r="X294" s="149">
        <v>1</v>
      </c>
      <c r="Y294" s="77" t="s">
        <v>739</v>
      </c>
      <c r="Z294" s="77" t="s">
        <v>740</v>
      </c>
      <c r="AB294" s="111"/>
    </row>
    <row r="295" spans="1:28" x14ac:dyDescent="0.2">
      <c r="A295" s="30">
        <v>1.2395833333333335E-2</v>
      </c>
      <c r="B295" s="30">
        <v>1.8298611111111113E-2</v>
      </c>
      <c r="C295" s="23">
        <v>4.4444444444444401E-3</v>
      </c>
      <c r="D295" s="31">
        <v>1.5671296296296298E-2</v>
      </c>
      <c r="E295" s="29">
        <v>16</v>
      </c>
      <c r="F295" s="53" t="s">
        <v>292</v>
      </c>
      <c r="G295" s="53" t="s">
        <v>23</v>
      </c>
      <c r="H295" s="96">
        <v>1.1504629629629632E-2</v>
      </c>
      <c r="I295" s="110">
        <v>1</v>
      </c>
      <c r="J295" s="27"/>
      <c r="K295" s="27"/>
      <c r="L295" s="27">
        <v>20</v>
      </c>
      <c r="M295" s="27"/>
      <c r="N295" s="26">
        <v>7.0601851851851919E-3</v>
      </c>
      <c r="O295" s="27"/>
      <c r="P295" s="27"/>
      <c r="Q295" s="107" t="s">
        <v>80</v>
      </c>
      <c r="R295" s="28">
        <v>41738</v>
      </c>
      <c r="S295" s="24">
        <v>4.1666666666666666E-3</v>
      </c>
      <c r="T295" s="76">
        <v>2</v>
      </c>
      <c r="U295" s="76">
        <v>1</v>
      </c>
      <c r="V295" s="76">
        <v>1</v>
      </c>
      <c r="W295" s="76">
        <v>1</v>
      </c>
      <c r="X295" s="76">
        <v>1</v>
      </c>
      <c r="Y295" s="77" t="s">
        <v>317</v>
      </c>
      <c r="Z295" s="77" t="s">
        <v>318</v>
      </c>
      <c r="AB295" s="111"/>
    </row>
    <row r="296" spans="1:28" x14ac:dyDescent="0.2">
      <c r="A296" s="30">
        <v>2.3009259259259257E-2</v>
      </c>
      <c r="B296" s="30">
        <v>1.7557870370370373E-2</v>
      </c>
      <c r="C296" s="23">
        <v>1.43518518518519E-2</v>
      </c>
      <c r="D296" s="31">
        <v>2.4895833333333336E-2</v>
      </c>
      <c r="E296" s="29">
        <v>12</v>
      </c>
      <c r="F296" s="119" t="s">
        <v>292</v>
      </c>
      <c r="G296" s="119" t="s">
        <v>23</v>
      </c>
      <c r="H296" s="96">
        <v>2.3506944444444448E-2</v>
      </c>
      <c r="I296" s="110" t="s">
        <v>403</v>
      </c>
      <c r="J296" s="27"/>
      <c r="K296" s="27"/>
      <c r="L296" s="27">
        <v>14</v>
      </c>
      <c r="M296" s="27"/>
      <c r="N296" s="26">
        <v>9.155092592592548E-3</v>
      </c>
      <c r="O296" s="27"/>
      <c r="P296" s="27"/>
      <c r="Q296" t="s">
        <v>80</v>
      </c>
      <c r="R296" s="28">
        <v>41836</v>
      </c>
      <c r="S296" s="24">
        <v>1.3888888888888889E-3</v>
      </c>
      <c r="T296" s="149">
        <v>1</v>
      </c>
      <c r="U296" s="149">
        <v>1</v>
      </c>
      <c r="V296" s="149">
        <v>1</v>
      </c>
      <c r="W296" s="149">
        <v>1</v>
      </c>
      <c r="X296" s="149">
        <v>1</v>
      </c>
      <c r="Y296" s="77" t="s">
        <v>734</v>
      </c>
      <c r="Z296" s="77" t="s">
        <v>735</v>
      </c>
      <c r="AB296" s="111"/>
    </row>
    <row r="297" spans="1:28" x14ac:dyDescent="0.2">
      <c r="A297" s="30">
        <v>1.9444444444444445E-2</v>
      </c>
      <c r="B297" s="30">
        <v>1.5208333333333332E-2</v>
      </c>
      <c r="C297" s="23">
        <v>1.10185185185185E-2</v>
      </c>
      <c r="D297" s="31">
        <v>3.0138888888888885E-2</v>
      </c>
      <c r="E297" s="29">
        <v>4</v>
      </c>
      <c r="F297" s="120" t="s">
        <v>43</v>
      </c>
      <c r="G297" s="119" t="s">
        <v>23</v>
      </c>
      <c r="H297" s="96">
        <v>1.9722222222222221E-2</v>
      </c>
      <c r="I297" s="110" t="s">
        <v>403</v>
      </c>
      <c r="J297" s="27"/>
      <c r="K297" s="27"/>
      <c r="L297" s="27">
        <v>18</v>
      </c>
      <c r="M297" s="27"/>
      <c r="N297" s="26">
        <v>8.7037037037037204E-3</v>
      </c>
      <c r="O297" s="27"/>
      <c r="P297" s="27"/>
      <c r="Q297" s="107" t="s">
        <v>80</v>
      </c>
      <c r="R297" s="151">
        <v>41836</v>
      </c>
      <c r="S297" s="24">
        <v>1.0416666666666664E-2</v>
      </c>
      <c r="T297" s="149">
        <v>1</v>
      </c>
      <c r="U297" s="149">
        <v>1</v>
      </c>
      <c r="V297" s="149">
        <v>1</v>
      </c>
      <c r="W297" s="149">
        <v>1</v>
      </c>
      <c r="X297" s="149">
        <v>1</v>
      </c>
      <c r="Y297" s="77" t="s">
        <v>721</v>
      </c>
      <c r="Z297" s="77" t="s">
        <v>722</v>
      </c>
      <c r="AB297" s="111"/>
    </row>
    <row r="298" spans="1:28" x14ac:dyDescent="0.2">
      <c r="A298" s="30">
        <v>1.0520833333333333E-2</v>
      </c>
      <c r="B298" s="30">
        <v>1.5995370370370372E-2</v>
      </c>
      <c r="C298" s="23">
        <v>2.6967592592592798E-3</v>
      </c>
      <c r="D298" s="31">
        <v>1.5949074074074074E-2</v>
      </c>
      <c r="E298" s="29">
        <v>7</v>
      </c>
      <c r="F298" s="147" t="s">
        <v>37</v>
      </c>
      <c r="G298" s="147" t="s">
        <v>23</v>
      </c>
      <c r="H298" s="96">
        <v>1.0393518518518517E-2</v>
      </c>
      <c r="I298" s="110">
        <v>1</v>
      </c>
      <c r="J298" s="27"/>
      <c r="K298" s="27"/>
      <c r="L298" s="27">
        <v>18</v>
      </c>
      <c r="M298" s="27"/>
      <c r="N298" s="26">
        <v>7.6967592592592374E-3</v>
      </c>
      <c r="O298" s="27"/>
      <c r="P298" s="27"/>
      <c r="Q298" t="s">
        <v>80</v>
      </c>
      <c r="R298" s="28">
        <v>41738</v>
      </c>
      <c r="S298" s="24">
        <v>5.5555555555555558E-3</v>
      </c>
      <c r="T298" s="76">
        <v>1</v>
      </c>
      <c r="U298" s="76">
        <v>1</v>
      </c>
      <c r="V298" s="76">
        <v>1</v>
      </c>
      <c r="W298" s="76">
        <v>1</v>
      </c>
      <c r="X298" s="76">
        <v>1</v>
      </c>
      <c r="Y298" s="77" t="s">
        <v>302</v>
      </c>
      <c r="Z298" s="77" t="s">
        <v>303</v>
      </c>
      <c r="AB298" s="111"/>
    </row>
    <row r="299" spans="1:28" x14ac:dyDescent="0.2">
      <c r="A299" s="30">
        <v>2.0787037037037038E-2</v>
      </c>
      <c r="B299" s="30">
        <v>1.5995370370370372E-2</v>
      </c>
      <c r="C299" s="23">
        <v>1.22800925925924E-2</v>
      </c>
      <c r="D299" s="31">
        <v>2.5347222222222219E-2</v>
      </c>
      <c r="E299" s="29">
        <v>5</v>
      </c>
      <c r="F299" s="119" t="s">
        <v>37</v>
      </c>
      <c r="G299" s="119" t="s">
        <v>23</v>
      </c>
      <c r="H299" s="96">
        <v>2.1180555555555553E-2</v>
      </c>
      <c r="I299" s="110" t="s">
        <v>403</v>
      </c>
      <c r="J299" s="27"/>
      <c r="K299" s="27"/>
      <c r="L299" s="27">
        <v>16</v>
      </c>
      <c r="M299" s="27"/>
      <c r="N299" s="26">
        <v>8.9004629629631533E-3</v>
      </c>
      <c r="O299" s="27"/>
      <c r="P299" s="118"/>
      <c r="Q299" t="s">
        <v>80</v>
      </c>
      <c r="R299" s="28">
        <v>41836</v>
      </c>
      <c r="S299" s="24">
        <v>4.1666666666666666E-3</v>
      </c>
      <c r="T299" s="149">
        <v>1</v>
      </c>
      <c r="U299" s="149">
        <v>1</v>
      </c>
      <c r="V299" s="149">
        <v>1</v>
      </c>
      <c r="W299" s="149">
        <v>1</v>
      </c>
      <c r="X299" s="149">
        <v>1</v>
      </c>
      <c r="Y299" s="77" t="s">
        <v>723</v>
      </c>
      <c r="Z299" s="77" t="s">
        <v>724</v>
      </c>
      <c r="AB299" s="111"/>
    </row>
    <row r="300" spans="1:28" x14ac:dyDescent="0.2">
      <c r="A300" s="30">
        <v>1.1041666666666667E-2</v>
      </c>
      <c r="B300" s="30">
        <v>1.7384259259259262E-2</v>
      </c>
      <c r="C300" s="23">
        <v>3.1828703703703199E-3</v>
      </c>
      <c r="D300" s="31">
        <v>2.7013888888888889E-2</v>
      </c>
      <c r="E300" s="29">
        <v>18</v>
      </c>
      <c r="F300" s="53" t="s">
        <v>332</v>
      </c>
      <c r="G300" t="s">
        <v>23</v>
      </c>
      <c r="H300" s="96">
        <v>1.173611111111119E-2</v>
      </c>
      <c r="I300" s="110"/>
      <c r="J300" s="27"/>
      <c r="K300" s="27"/>
      <c r="L300" s="27">
        <v>12</v>
      </c>
      <c r="M300" s="27"/>
      <c r="N300" s="26">
        <v>8.5532407407408698E-3</v>
      </c>
      <c r="O300" s="27"/>
      <c r="P300" s="27"/>
      <c r="Q300" s="107" t="s">
        <v>80</v>
      </c>
      <c r="R300" s="28">
        <v>41738</v>
      </c>
      <c r="S300" s="24">
        <v>1.5277777777777699E-2</v>
      </c>
      <c r="T300" s="76">
        <v>1</v>
      </c>
      <c r="U300" s="76">
        <v>1</v>
      </c>
      <c r="V300" s="76">
        <v>1</v>
      </c>
      <c r="W300" s="76">
        <v>1</v>
      </c>
      <c r="X300" s="76">
        <v>1</v>
      </c>
      <c r="Y300" s="77" t="s">
        <v>321</v>
      </c>
      <c r="Z300" s="77" t="s">
        <v>334</v>
      </c>
      <c r="AB300" s="111"/>
    </row>
    <row r="301" spans="1:28" x14ac:dyDescent="0.2">
      <c r="A301" s="30">
        <v>1.2800925925925926E-2</v>
      </c>
      <c r="B301" s="30">
        <v>1.8506944444444444E-2</v>
      </c>
      <c r="C301" s="23">
        <v>4.8263888888888801E-3</v>
      </c>
      <c r="D301" s="31">
        <v>1.3981481481481482E-2</v>
      </c>
      <c r="E301" s="29">
        <v>23</v>
      </c>
      <c r="F301" s="53" t="s">
        <v>36</v>
      </c>
      <c r="G301" s="53" t="s">
        <v>23</v>
      </c>
      <c r="H301" s="96">
        <v>1.2592592592592593E-2</v>
      </c>
      <c r="I301" s="110">
        <v>1</v>
      </c>
      <c r="J301" s="27"/>
      <c r="K301" s="27"/>
      <c r="L301" s="27">
        <v>16</v>
      </c>
      <c r="M301" s="27"/>
      <c r="N301" s="26">
        <v>7.7662037037037127E-3</v>
      </c>
      <c r="O301" s="27"/>
      <c r="P301" s="27"/>
      <c r="Q301" s="107" t="s">
        <v>80</v>
      </c>
      <c r="R301" s="28">
        <v>41738</v>
      </c>
      <c r="S301" s="24">
        <v>1.3888888888888889E-3</v>
      </c>
      <c r="T301" s="76">
        <v>1</v>
      </c>
      <c r="U301" s="76">
        <v>1</v>
      </c>
      <c r="V301" s="76">
        <v>1</v>
      </c>
      <c r="W301" s="76">
        <v>1</v>
      </c>
      <c r="X301" s="76">
        <v>1</v>
      </c>
      <c r="Y301" s="77" t="s">
        <v>330</v>
      </c>
      <c r="Z301" s="77" t="s">
        <v>331</v>
      </c>
      <c r="AB301" s="111"/>
    </row>
    <row r="302" spans="1:28" x14ac:dyDescent="0.2">
      <c r="A302" s="30">
        <v>1.2106481481481482E-2</v>
      </c>
      <c r="B302" s="30">
        <v>1.7789351851851851E-2</v>
      </c>
      <c r="C302" s="23">
        <v>4.1782407407407402E-3</v>
      </c>
      <c r="D302" s="31">
        <v>1.2615740740740742E-2</v>
      </c>
      <c r="E302" s="29">
        <v>20</v>
      </c>
      <c r="F302" s="53" t="s">
        <v>33</v>
      </c>
      <c r="G302" t="s">
        <v>23</v>
      </c>
      <c r="H302" s="96">
        <v>1.1921296296296298E-2</v>
      </c>
      <c r="I302" s="110">
        <v>1</v>
      </c>
      <c r="J302" s="27"/>
      <c r="K302" s="27"/>
      <c r="L302" s="27">
        <v>17</v>
      </c>
      <c r="M302" s="27"/>
      <c r="N302" s="26">
        <v>7.7430555555555577E-3</v>
      </c>
      <c r="O302" s="27"/>
      <c r="P302" s="27"/>
      <c r="Q302" s="107" t="s">
        <v>80</v>
      </c>
      <c r="R302" s="28">
        <v>41738</v>
      </c>
      <c r="S302" s="24">
        <v>6.9444444444444447E-4</v>
      </c>
      <c r="T302" s="76">
        <v>1</v>
      </c>
      <c r="U302" s="76">
        <v>1</v>
      </c>
      <c r="V302" s="76">
        <v>1</v>
      </c>
      <c r="W302" s="76">
        <v>1</v>
      </c>
      <c r="X302" s="76">
        <v>1</v>
      </c>
      <c r="Y302" s="77" t="s">
        <v>324</v>
      </c>
      <c r="Z302" s="77" t="s">
        <v>325</v>
      </c>
      <c r="AB302" s="111"/>
    </row>
    <row r="303" spans="1:28" x14ac:dyDescent="0.2">
      <c r="A303" s="30">
        <v>1.1076388888888887E-2</v>
      </c>
      <c r="B303" s="30">
        <v>1.6250000000000001E-2</v>
      </c>
      <c r="C303" s="23">
        <v>3.2175925925925302E-3</v>
      </c>
      <c r="D303" s="31">
        <v>2.0254629629629629E-2</v>
      </c>
      <c r="E303" s="29">
        <v>10</v>
      </c>
      <c r="F303" t="s">
        <v>39</v>
      </c>
      <c r="G303" t="s">
        <v>23</v>
      </c>
      <c r="H303" s="97">
        <v>1.1226851851851852E-2</v>
      </c>
      <c r="I303" s="110"/>
      <c r="J303" s="27"/>
      <c r="K303" s="27"/>
      <c r="L303" s="27">
        <v>14</v>
      </c>
      <c r="M303" s="27"/>
      <c r="N303" s="26">
        <v>8.0092592592593218E-3</v>
      </c>
      <c r="O303" s="27"/>
      <c r="P303" s="27"/>
      <c r="Q303" s="107" t="s">
        <v>80</v>
      </c>
      <c r="R303" s="28">
        <v>41738</v>
      </c>
      <c r="S303" s="24">
        <v>9.0277777777777769E-3</v>
      </c>
      <c r="T303" s="76">
        <v>1</v>
      </c>
      <c r="U303" s="76">
        <v>1</v>
      </c>
      <c r="V303" s="76">
        <v>1</v>
      </c>
      <c r="W303" s="76">
        <v>1</v>
      </c>
      <c r="X303" s="76">
        <v>1</v>
      </c>
      <c r="Y303" s="77" t="s">
        <v>308</v>
      </c>
      <c r="Z303" s="77" t="s">
        <v>309</v>
      </c>
      <c r="AB303" s="111"/>
    </row>
    <row r="304" spans="1:28" x14ac:dyDescent="0.2">
      <c r="A304" s="30">
        <v>2.2453703703703708E-2</v>
      </c>
      <c r="B304" s="30">
        <v>1.6250000000000001E-2</v>
      </c>
      <c r="C304" s="23">
        <v>1.3831018518518499E-2</v>
      </c>
      <c r="D304" s="31">
        <v>2.5034722222222222E-2</v>
      </c>
      <c r="E304" s="29">
        <v>7</v>
      </c>
      <c r="F304" s="120" t="s">
        <v>39</v>
      </c>
      <c r="G304" s="119" t="s">
        <v>23</v>
      </c>
      <c r="H304" s="97">
        <v>2.1562499999999998E-2</v>
      </c>
      <c r="I304" s="110" t="s">
        <v>403</v>
      </c>
      <c r="J304" s="27"/>
      <c r="K304" s="27"/>
      <c r="L304" s="27">
        <v>19</v>
      </c>
      <c r="M304" s="27"/>
      <c r="N304" s="26">
        <v>7.7314814814814989E-3</v>
      </c>
      <c r="O304" s="27"/>
      <c r="P304" s="27"/>
      <c r="Q304" s="107" t="s">
        <v>80</v>
      </c>
      <c r="R304" s="28">
        <v>41836</v>
      </c>
      <c r="S304" s="24">
        <v>3.472222222222222E-3</v>
      </c>
      <c r="T304" s="149">
        <v>1</v>
      </c>
      <c r="U304" s="149">
        <v>1</v>
      </c>
      <c r="V304" s="149">
        <v>1</v>
      </c>
      <c r="W304" s="149">
        <v>1</v>
      </c>
      <c r="X304" s="149">
        <v>1</v>
      </c>
      <c r="Y304" s="77" t="s">
        <v>726</v>
      </c>
      <c r="Z304" s="77" t="s">
        <v>727</v>
      </c>
      <c r="AB304" s="111"/>
    </row>
    <row r="305" spans="1:28" x14ac:dyDescent="0.2">
      <c r="A305" s="30">
        <v>2.2731481481481481E-2</v>
      </c>
      <c r="B305" s="30">
        <v>1.7430555555555557E-2</v>
      </c>
      <c r="C305" s="23">
        <v>1.4097222222222301E-2</v>
      </c>
      <c r="D305" s="31">
        <v>2.4895833333333336E-2</v>
      </c>
      <c r="E305" s="29">
        <v>11</v>
      </c>
      <c r="F305" s="120" t="s">
        <v>45</v>
      </c>
      <c r="G305" s="119" t="s">
        <v>23</v>
      </c>
      <c r="H305" s="96">
        <v>2.2812500000000003E-2</v>
      </c>
      <c r="I305" s="110" t="s">
        <v>403</v>
      </c>
      <c r="J305" s="27"/>
      <c r="K305" s="27"/>
      <c r="L305" s="27">
        <v>17</v>
      </c>
      <c r="M305" s="27"/>
      <c r="N305" s="26">
        <v>8.7152777777777021E-3</v>
      </c>
      <c r="O305" s="27"/>
      <c r="P305" s="27"/>
      <c r="Q305" s="107" t="s">
        <v>80</v>
      </c>
      <c r="R305" s="28">
        <v>41836</v>
      </c>
      <c r="S305" s="24">
        <v>2.0833333333333333E-3</v>
      </c>
      <c r="T305" s="149">
        <v>1</v>
      </c>
      <c r="U305" s="149">
        <v>1</v>
      </c>
      <c r="V305" s="149">
        <v>1</v>
      </c>
      <c r="W305" s="149">
        <v>1</v>
      </c>
      <c r="X305" s="149">
        <v>1</v>
      </c>
      <c r="Y305" s="77" t="s">
        <v>732</v>
      </c>
      <c r="Z305" s="77" t="s">
        <v>733</v>
      </c>
      <c r="AB305" s="111"/>
    </row>
    <row r="306" spans="1:28" x14ac:dyDescent="0.2">
      <c r="A306" s="30">
        <v>4.1018518518518517E-2</v>
      </c>
      <c r="B306" s="30">
        <v>1.5405092592592593E-2</v>
      </c>
      <c r="C306" s="23">
        <v>3.3680555555555599E-3</v>
      </c>
      <c r="D306" s="30">
        <v>3.3518518518518517E-2</v>
      </c>
      <c r="E306" s="29">
        <v>6</v>
      </c>
      <c r="F306" s="119" t="s">
        <v>220</v>
      </c>
      <c r="G306" s="119" t="s">
        <v>23</v>
      </c>
      <c r="H306" s="96">
        <v>1.8240740740740818E-2</v>
      </c>
      <c r="I306" s="110" t="s">
        <v>403</v>
      </c>
      <c r="J306" s="27"/>
      <c r="K306" s="27"/>
      <c r="L306" s="27"/>
      <c r="M306" s="27"/>
      <c r="N306" s="26">
        <v>1.4872685185185258E-2</v>
      </c>
      <c r="O306" s="27"/>
      <c r="P306" s="27"/>
      <c r="Q306" s="107" t="s">
        <v>27</v>
      </c>
      <c r="R306" s="28">
        <v>41903</v>
      </c>
      <c r="S306" s="24">
        <v>1.5277777777777699E-2</v>
      </c>
      <c r="T306" s="149">
        <v>1</v>
      </c>
      <c r="U306" s="149">
        <v>1</v>
      </c>
      <c r="V306" s="149">
        <v>1</v>
      </c>
      <c r="W306" s="149">
        <v>1</v>
      </c>
      <c r="X306" s="149">
        <v>1</v>
      </c>
      <c r="Y306" s="77" t="s">
        <v>932</v>
      </c>
      <c r="Z306" s="77" t="s">
        <v>933</v>
      </c>
      <c r="AB306" s="111"/>
    </row>
    <row r="307" spans="1:28" x14ac:dyDescent="0.2">
      <c r="A307" s="30">
        <v>4.5231481481481484E-2</v>
      </c>
      <c r="B307" s="30">
        <v>1.6909722222222225E-2</v>
      </c>
      <c r="C307" s="23">
        <v>4.7685185185185096E-3</v>
      </c>
      <c r="D307" s="31">
        <v>2.3530092592592592E-2</v>
      </c>
      <c r="E307" s="29">
        <v>17</v>
      </c>
      <c r="F307" s="108" t="s">
        <v>31</v>
      </c>
      <c r="G307" s="108" t="s">
        <v>23</v>
      </c>
      <c r="H307" s="96">
        <v>1.9363425925925926E-2</v>
      </c>
      <c r="I307" s="110" t="s">
        <v>403</v>
      </c>
      <c r="J307" s="27">
        <v>16</v>
      </c>
      <c r="K307" s="27">
        <v>14</v>
      </c>
      <c r="L307" s="27"/>
      <c r="M307" s="27"/>
      <c r="N307" s="26">
        <v>1.4594907407407418E-2</v>
      </c>
      <c r="O307" s="27"/>
      <c r="P307" s="27"/>
      <c r="Q307" s="107" t="s">
        <v>27</v>
      </c>
      <c r="R307" s="28">
        <v>41752</v>
      </c>
      <c r="S307" s="24">
        <v>4.1666666666666666E-3</v>
      </c>
      <c r="T307" s="149">
        <v>1</v>
      </c>
      <c r="U307" s="149">
        <v>1</v>
      </c>
      <c r="V307" s="149">
        <v>1</v>
      </c>
      <c r="W307" s="149">
        <v>1</v>
      </c>
      <c r="X307" s="149">
        <v>1</v>
      </c>
      <c r="Y307" s="77" t="s">
        <v>425</v>
      </c>
      <c r="Z307" s="77" t="s">
        <v>426</v>
      </c>
      <c r="AB307" s="111"/>
    </row>
    <row r="308" spans="1:28" x14ac:dyDescent="0.2">
      <c r="A308" s="30">
        <v>4.5231481481481484E-2</v>
      </c>
      <c r="B308" s="30">
        <v>1.6909722222222225E-2</v>
      </c>
      <c r="C308" s="23">
        <v>4.7685185185185096E-3</v>
      </c>
      <c r="D308" s="30">
        <v>4.2361111111111106E-2</v>
      </c>
      <c r="E308" s="110">
        <v>25</v>
      </c>
      <c r="F308" s="147" t="s">
        <v>31</v>
      </c>
      <c r="G308" s="53" t="s">
        <v>23</v>
      </c>
      <c r="H308" s="96">
        <v>1.9444444444444507E-2</v>
      </c>
      <c r="I308" s="29"/>
      <c r="J308" s="118">
        <v>16</v>
      </c>
      <c r="K308" s="118">
        <v>16</v>
      </c>
      <c r="L308" s="27"/>
      <c r="M308" s="27"/>
      <c r="N308" s="26">
        <v>1.4675925925925998E-2</v>
      </c>
      <c r="O308" s="27"/>
      <c r="P308" s="118"/>
      <c r="Q308" s="53" t="s">
        <v>27</v>
      </c>
      <c r="R308" s="28">
        <v>41745</v>
      </c>
      <c r="S308" s="24">
        <v>2.2916666666666599E-2</v>
      </c>
      <c r="T308" s="76">
        <v>1</v>
      </c>
      <c r="U308" s="76">
        <v>1</v>
      </c>
      <c r="V308" s="76">
        <v>1</v>
      </c>
      <c r="W308" s="76">
        <v>1</v>
      </c>
      <c r="X308" s="76">
        <v>1</v>
      </c>
      <c r="Y308" s="77" t="s">
        <v>373</v>
      </c>
      <c r="Z308" s="77" t="s">
        <v>374</v>
      </c>
      <c r="AB308" s="111"/>
    </row>
    <row r="309" spans="1:28" x14ac:dyDescent="0.2">
      <c r="A309" s="30">
        <v>4.4710648148148242E-2</v>
      </c>
      <c r="B309" s="30">
        <v>1.6909722222222225E-2</v>
      </c>
      <c r="C309" s="23">
        <v>4.7685185185185096E-3</v>
      </c>
      <c r="D309" s="30">
        <v>3.1597222222222221E-2</v>
      </c>
      <c r="E309" s="29">
        <v>20</v>
      </c>
      <c r="F309" s="53" t="s">
        <v>31</v>
      </c>
      <c r="G309" s="53" t="s">
        <v>23</v>
      </c>
      <c r="H309" s="97">
        <v>1.9791666666666721E-2</v>
      </c>
      <c r="I309" s="110" t="s">
        <v>403</v>
      </c>
      <c r="J309" s="27"/>
      <c r="K309" s="27"/>
      <c r="L309" s="27"/>
      <c r="M309" s="27"/>
      <c r="N309" s="26">
        <v>1.5023148148148213E-2</v>
      </c>
      <c r="O309" s="27"/>
      <c r="P309" s="27"/>
      <c r="Q309" s="107" t="s">
        <v>27</v>
      </c>
      <c r="R309" s="28">
        <v>41903</v>
      </c>
      <c r="S309" s="24">
        <v>1.18055555555555E-2</v>
      </c>
      <c r="T309" s="149">
        <v>2</v>
      </c>
      <c r="U309" s="149">
        <v>1</v>
      </c>
      <c r="V309" s="149">
        <v>1</v>
      </c>
      <c r="W309" s="149">
        <v>1</v>
      </c>
      <c r="X309" s="149">
        <v>1</v>
      </c>
      <c r="Y309" s="77" t="s">
        <v>947</v>
      </c>
      <c r="Z309" s="77" t="s">
        <v>948</v>
      </c>
      <c r="AB309" s="111"/>
    </row>
    <row r="310" spans="1:28" x14ac:dyDescent="0.2">
      <c r="A310" s="30">
        <v>4.5231481481481484E-2</v>
      </c>
      <c r="B310" s="30">
        <v>1.6909722222222225E-2</v>
      </c>
      <c r="C310" s="23">
        <v>1.30555555555556E-2</v>
      </c>
      <c r="D310" s="31">
        <v>2.3622685185185188E-2</v>
      </c>
      <c r="E310" s="29">
        <v>12</v>
      </c>
      <c r="F310" s="53" t="s">
        <v>31</v>
      </c>
      <c r="G310" s="53" t="s">
        <v>23</v>
      </c>
      <c r="H310" s="96">
        <v>2.2928240740740742E-2</v>
      </c>
      <c r="I310" s="110"/>
      <c r="J310" s="27"/>
      <c r="K310" s="27"/>
      <c r="L310" s="27"/>
      <c r="M310" s="27"/>
      <c r="N310" s="26">
        <v>2.4421296296296296E-3</v>
      </c>
      <c r="O310" s="27">
        <v>8</v>
      </c>
      <c r="P310" s="27"/>
      <c r="Q310" s="107" t="s">
        <v>27</v>
      </c>
      <c r="R310" s="28">
        <v>41644</v>
      </c>
      <c r="S310" s="24">
        <v>6.9444444444444447E-4</v>
      </c>
      <c r="T310" s="76">
        <v>1</v>
      </c>
      <c r="U310" s="76">
        <v>1</v>
      </c>
      <c r="V310" s="76">
        <v>1</v>
      </c>
      <c r="W310" s="76">
        <v>1</v>
      </c>
      <c r="X310" s="76">
        <v>1</v>
      </c>
      <c r="Y310" s="77" t="s">
        <v>275</v>
      </c>
      <c r="Z310" s="77" t="s">
        <v>276</v>
      </c>
      <c r="AB310" s="111"/>
    </row>
    <row r="311" spans="1:28" x14ac:dyDescent="0.2">
      <c r="A311" s="30">
        <v>4.7916666666666663E-2</v>
      </c>
      <c r="B311" s="30">
        <v>1.8402777777777778E-2</v>
      </c>
      <c r="C311" s="23">
        <v>6.1574074074073996E-3</v>
      </c>
      <c r="D311" s="30">
        <v>3.1273148148148147E-2</v>
      </c>
      <c r="E311" s="110">
        <v>19</v>
      </c>
      <c r="F311" s="53" t="s">
        <v>338</v>
      </c>
      <c r="G311" t="s">
        <v>23</v>
      </c>
      <c r="H311" s="96">
        <v>1.8773148148148146E-2</v>
      </c>
      <c r="I311" s="29"/>
      <c r="J311" s="27">
        <v>18</v>
      </c>
      <c r="K311" s="27">
        <v>20</v>
      </c>
      <c r="L311" s="27"/>
      <c r="M311" s="27"/>
      <c r="N311" s="26">
        <v>1.2615740740740747E-2</v>
      </c>
      <c r="O311" s="27"/>
      <c r="P311" s="27"/>
      <c r="Q311" s="107" t="s">
        <v>27</v>
      </c>
      <c r="R311" s="28">
        <v>41745</v>
      </c>
      <c r="S311" s="24">
        <v>1.2500000000000001E-2</v>
      </c>
      <c r="T311" s="76">
        <v>1</v>
      </c>
      <c r="U311" s="76">
        <v>1</v>
      </c>
      <c r="V311" s="76">
        <v>1</v>
      </c>
      <c r="W311" s="76">
        <v>1</v>
      </c>
      <c r="X311" s="76">
        <v>1</v>
      </c>
      <c r="Y311" s="77" t="s">
        <v>365</v>
      </c>
      <c r="Z311" s="77" t="s">
        <v>366</v>
      </c>
      <c r="AB311" s="111"/>
    </row>
    <row r="312" spans="1:28" x14ac:dyDescent="0.2">
      <c r="A312" s="30">
        <v>4.7916666666666663E-2</v>
      </c>
      <c r="B312" s="30">
        <v>1.877314814814815E-2</v>
      </c>
      <c r="C312" s="23">
        <v>6.5046296296296397E-3</v>
      </c>
      <c r="D312" s="31">
        <v>2.1701388888888892E-2</v>
      </c>
      <c r="E312" s="29">
        <v>13</v>
      </c>
      <c r="F312" s="53" t="s">
        <v>338</v>
      </c>
      <c r="G312" s="53" t="s">
        <v>23</v>
      </c>
      <c r="H312" s="96">
        <v>1.8923611111111113E-2</v>
      </c>
      <c r="I312" s="110" t="s">
        <v>403</v>
      </c>
      <c r="J312" s="27">
        <v>17</v>
      </c>
      <c r="K312" s="27">
        <v>20</v>
      </c>
      <c r="L312" s="27"/>
      <c r="M312" s="27"/>
      <c r="N312" s="26">
        <v>1.2418981481481474E-2</v>
      </c>
      <c r="O312" s="27"/>
      <c r="P312" s="27"/>
      <c r="Q312" s="107" t="s">
        <v>27</v>
      </c>
      <c r="R312" s="151">
        <v>41752</v>
      </c>
      <c r="S312" s="24">
        <v>2.7777777777777779E-3</v>
      </c>
      <c r="T312" s="149">
        <v>1</v>
      </c>
      <c r="U312" s="149">
        <v>1</v>
      </c>
      <c r="V312" s="149">
        <v>1</v>
      </c>
      <c r="W312" s="149">
        <v>1</v>
      </c>
      <c r="X312" s="149">
        <v>1</v>
      </c>
      <c r="Y312" s="77" t="s">
        <v>420</v>
      </c>
      <c r="Z312" s="77" t="s">
        <v>421</v>
      </c>
      <c r="AB312" s="111"/>
    </row>
    <row r="313" spans="1:28" x14ac:dyDescent="0.2">
      <c r="A313" s="30">
        <v>4.7916666666666663E-2</v>
      </c>
      <c r="B313" s="30">
        <v>1.877314814814815E-2</v>
      </c>
      <c r="C313" s="23">
        <v>6.5046296296296397E-3</v>
      </c>
      <c r="D313" s="31">
        <v>3.2569444444444443E-2</v>
      </c>
      <c r="E313" s="29">
        <v>11</v>
      </c>
      <c r="F313" s="119" t="s">
        <v>338</v>
      </c>
      <c r="G313" s="119" t="s">
        <v>23</v>
      </c>
      <c r="H313" s="96">
        <v>1.9375000000000045E-2</v>
      </c>
      <c r="I313" s="110" t="s">
        <v>403</v>
      </c>
      <c r="J313" s="27">
        <v>19</v>
      </c>
      <c r="K313" s="27">
        <v>20</v>
      </c>
      <c r="L313" s="27"/>
      <c r="M313" s="27"/>
      <c r="N313" s="26">
        <v>1.2870370370370405E-2</v>
      </c>
      <c r="O313" s="27"/>
      <c r="P313" s="27"/>
      <c r="Q313" s="107" t="s">
        <v>27</v>
      </c>
      <c r="R313" s="28">
        <v>41871</v>
      </c>
      <c r="S313" s="24">
        <v>1.3194444444444399E-2</v>
      </c>
      <c r="T313" s="149">
        <v>1</v>
      </c>
      <c r="U313" s="149">
        <v>1</v>
      </c>
      <c r="V313" s="149">
        <v>1</v>
      </c>
      <c r="W313" s="149">
        <v>1</v>
      </c>
      <c r="X313" s="149">
        <v>1</v>
      </c>
      <c r="Y313" s="77" t="s">
        <v>898</v>
      </c>
      <c r="Z313" s="77" t="s">
        <v>899</v>
      </c>
      <c r="AB313" s="111"/>
    </row>
    <row r="314" spans="1:28" x14ac:dyDescent="0.2">
      <c r="A314" s="30">
        <v>4.7222222222222221E-2</v>
      </c>
      <c r="B314" s="30">
        <v>1.7777777777777778E-2</v>
      </c>
      <c r="C314" s="23">
        <v>5.5787037037037098E-3</v>
      </c>
      <c r="D314" s="31">
        <v>2.8206018518518519E-2</v>
      </c>
      <c r="E314" s="29">
        <v>19</v>
      </c>
      <c r="F314" s="119" t="s">
        <v>40</v>
      </c>
      <c r="G314" s="119" t="s">
        <v>23</v>
      </c>
      <c r="H314" s="96">
        <v>1.9872685185185188E-2</v>
      </c>
      <c r="I314" s="110" t="s">
        <v>403</v>
      </c>
      <c r="J314" s="118">
        <v>14</v>
      </c>
      <c r="K314" s="118">
        <v>14</v>
      </c>
      <c r="L314" s="27"/>
      <c r="M314" s="27">
        <v>10</v>
      </c>
      <c r="N314" s="26">
        <v>1.4293981481481477E-2</v>
      </c>
      <c r="O314" s="27"/>
      <c r="P314" s="27"/>
      <c r="Q314" s="53" t="s">
        <v>27</v>
      </c>
      <c r="R314" s="28">
        <v>41822</v>
      </c>
      <c r="S314" s="24">
        <v>8.3333333333333332E-3</v>
      </c>
      <c r="T314" s="149">
        <v>1</v>
      </c>
      <c r="U314" s="149">
        <v>1</v>
      </c>
      <c r="V314" s="149">
        <v>1</v>
      </c>
      <c r="W314" s="149">
        <v>1</v>
      </c>
      <c r="X314" s="149">
        <v>1</v>
      </c>
      <c r="Y314" s="77" t="s">
        <v>375</v>
      </c>
      <c r="Z314" s="77" t="s">
        <v>698</v>
      </c>
      <c r="AB314" s="111"/>
    </row>
    <row r="315" spans="1:28" x14ac:dyDescent="0.2">
      <c r="A315" s="30">
        <v>4.7222222222222221E-2</v>
      </c>
      <c r="B315" s="30">
        <v>1.7777777777777778E-2</v>
      </c>
      <c r="C315" s="23">
        <v>5.5787037037037098E-3</v>
      </c>
      <c r="D315" s="30">
        <v>2.2627314814814819E-2</v>
      </c>
      <c r="E315" s="110">
        <v>36</v>
      </c>
      <c r="F315" s="147" t="s">
        <v>40</v>
      </c>
      <c r="G315" s="147" t="s">
        <v>23</v>
      </c>
      <c r="H315" s="96">
        <v>2.0543981481481486E-2</v>
      </c>
      <c r="I315" s="29"/>
      <c r="J315" s="27">
        <v>10</v>
      </c>
      <c r="K315" s="27">
        <v>15</v>
      </c>
      <c r="L315" s="27"/>
      <c r="M315" s="27">
        <v>10</v>
      </c>
      <c r="N315" s="26">
        <v>1.4965277777777775E-2</v>
      </c>
      <c r="O315" s="27"/>
      <c r="P315" s="118"/>
      <c r="Q315" t="s">
        <v>27</v>
      </c>
      <c r="R315" s="28">
        <v>41745</v>
      </c>
      <c r="S315" s="24">
        <v>2.0833333333333333E-3</v>
      </c>
      <c r="T315" s="76">
        <v>1</v>
      </c>
      <c r="U315" s="76">
        <v>1</v>
      </c>
      <c r="V315" s="76">
        <v>1</v>
      </c>
      <c r="W315" s="76">
        <v>1</v>
      </c>
      <c r="X315" s="76">
        <v>1</v>
      </c>
      <c r="Y315" s="77" t="s">
        <v>389</v>
      </c>
      <c r="Z315" s="77" t="s">
        <v>390</v>
      </c>
      <c r="AB315" s="111"/>
    </row>
    <row r="316" spans="1:28" x14ac:dyDescent="0.2">
      <c r="A316" s="30">
        <v>4.7071759259259265E-2</v>
      </c>
      <c r="B316" s="30">
        <v>1.7175925925925924E-2</v>
      </c>
      <c r="C316" s="23">
        <v>5.0231481481481498E-3</v>
      </c>
      <c r="D316" s="31">
        <v>2.4826388888888887E-2</v>
      </c>
      <c r="E316" s="29">
        <v>23</v>
      </c>
      <c r="F316" s="53" t="s">
        <v>157</v>
      </c>
      <c r="G316" s="53" t="s">
        <v>23</v>
      </c>
      <c r="H316" s="96">
        <v>1.9965277777777776E-2</v>
      </c>
      <c r="I316" s="110" t="s">
        <v>403</v>
      </c>
      <c r="J316" s="27">
        <v>14</v>
      </c>
      <c r="K316" s="27">
        <v>12</v>
      </c>
      <c r="L316" s="27"/>
      <c r="M316" s="27"/>
      <c r="N316" s="26">
        <v>1.4942129629629626E-2</v>
      </c>
      <c r="O316" s="27"/>
      <c r="P316" s="27"/>
      <c r="Q316" s="107" t="s">
        <v>27</v>
      </c>
      <c r="R316" s="28">
        <v>41752</v>
      </c>
      <c r="S316" s="24">
        <v>4.8611111111111112E-3</v>
      </c>
      <c r="T316" s="149">
        <v>1</v>
      </c>
      <c r="U316" s="149">
        <v>1</v>
      </c>
      <c r="V316" s="149">
        <v>1</v>
      </c>
      <c r="W316" s="149">
        <v>1</v>
      </c>
      <c r="X316" s="149">
        <v>1</v>
      </c>
      <c r="Y316" s="77" t="s">
        <v>433</v>
      </c>
      <c r="Z316" s="77" t="s">
        <v>434</v>
      </c>
      <c r="AB316" s="111"/>
    </row>
    <row r="317" spans="1:28" x14ac:dyDescent="0.2">
      <c r="A317" s="30">
        <v>4.7071759259259265E-2</v>
      </c>
      <c r="B317" s="30">
        <v>1.7175925925925924E-2</v>
      </c>
      <c r="C317" s="23">
        <v>5.0231481481481498E-3</v>
      </c>
      <c r="D317" s="30">
        <v>2.4641203703703703E-2</v>
      </c>
      <c r="E317" s="110">
        <v>35</v>
      </c>
      <c r="F317" s="53" t="s">
        <v>157</v>
      </c>
      <c r="G317" s="53" t="s">
        <v>23</v>
      </c>
      <c r="H317" s="96">
        <v>2.0474537037037038E-2</v>
      </c>
      <c r="I317" s="29"/>
      <c r="J317" s="27">
        <v>11</v>
      </c>
      <c r="K317" s="27">
        <v>11</v>
      </c>
      <c r="L317" s="27"/>
      <c r="M317" s="27"/>
      <c r="N317" s="26">
        <v>1.5451388888888888E-2</v>
      </c>
      <c r="O317" s="27"/>
      <c r="P317" s="27"/>
      <c r="Q317" s="107" t="s">
        <v>27</v>
      </c>
      <c r="R317" s="151">
        <v>41745</v>
      </c>
      <c r="S317" s="24">
        <v>4.1666666666666666E-3</v>
      </c>
      <c r="T317" s="76">
        <v>1</v>
      </c>
      <c r="U317" s="76">
        <v>1</v>
      </c>
      <c r="V317" s="76">
        <v>1</v>
      </c>
      <c r="W317" s="76">
        <v>1</v>
      </c>
      <c r="X317" s="76">
        <v>1</v>
      </c>
      <c r="Y317" s="77" t="s">
        <v>387</v>
      </c>
      <c r="Z317" s="77" t="s">
        <v>388</v>
      </c>
      <c r="AB317" s="111"/>
    </row>
    <row r="318" spans="1:28" x14ac:dyDescent="0.2">
      <c r="A318" s="30">
        <v>2.6122685185185183E-2</v>
      </c>
      <c r="B318" s="30">
        <v>1.7175925925925924E-2</v>
      </c>
      <c r="C318" s="23">
        <v>5.0231481481481498E-3</v>
      </c>
      <c r="D318" s="30">
        <v>2.7893518518518515E-2</v>
      </c>
      <c r="E318" s="29">
        <v>27</v>
      </c>
      <c r="F318" s="147" t="s">
        <v>157</v>
      </c>
      <c r="G318" s="53" t="s">
        <v>23</v>
      </c>
      <c r="H318" s="96">
        <v>2.0949074074074071E-2</v>
      </c>
      <c r="I318" s="110" t="s">
        <v>403</v>
      </c>
      <c r="J318" s="27"/>
      <c r="K318" s="27"/>
      <c r="L318" s="27"/>
      <c r="M318" s="27"/>
      <c r="N318" s="26">
        <v>1.592592592592592E-2</v>
      </c>
      <c r="O318" s="27"/>
      <c r="P318" s="118"/>
      <c r="Q318" t="s">
        <v>27</v>
      </c>
      <c r="R318" s="28">
        <v>41903</v>
      </c>
      <c r="S318" s="24">
        <v>6.9444444444444449E-3</v>
      </c>
      <c r="T318" s="149">
        <v>1</v>
      </c>
      <c r="U318" s="149">
        <v>1</v>
      </c>
      <c r="V318" s="149">
        <v>1</v>
      </c>
      <c r="W318" s="149">
        <v>1</v>
      </c>
      <c r="X318" s="149">
        <v>1</v>
      </c>
      <c r="Y318" s="77" t="s">
        <v>954</v>
      </c>
      <c r="Z318" s="77" t="s">
        <v>955</v>
      </c>
      <c r="AB318" s="111"/>
    </row>
    <row r="319" spans="1:28" x14ac:dyDescent="0.2">
      <c r="A319" s="30">
        <v>5.2083333333333336E-2</v>
      </c>
      <c r="B319" s="30">
        <v>2.0486111111111111E-2</v>
      </c>
      <c r="C319" s="23">
        <v>8.1018518518518497E-3</v>
      </c>
      <c r="D319" s="31">
        <v>2.6203703703703705E-2</v>
      </c>
      <c r="E319" s="29">
        <v>22</v>
      </c>
      <c r="F319" s="119" t="s">
        <v>664</v>
      </c>
      <c r="G319" s="119" t="s">
        <v>23</v>
      </c>
      <c r="H319" s="96">
        <v>2.2037037037037039E-2</v>
      </c>
      <c r="I319" s="110" t="s">
        <v>403</v>
      </c>
      <c r="J319" s="27">
        <v>12</v>
      </c>
      <c r="K319" s="27">
        <v>18</v>
      </c>
      <c r="L319" s="27"/>
      <c r="M319" s="27"/>
      <c r="N319" s="26">
        <v>1.3935185185185189E-2</v>
      </c>
      <c r="O319" s="27"/>
      <c r="P319" s="27"/>
      <c r="Q319" s="107" t="s">
        <v>27</v>
      </c>
      <c r="R319" s="28">
        <v>41822</v>
      </c>
      <c r="S319" s="24">
        <v>4.1666666666666666E-3</v>
      </c>
      <c r="T319" s="149">
        <v>1</v>
      </c>
      <c r="U319" s="149">
        <v>1</v>
      </c>
      <c r="V319" s="149">
        <v>1</v>
      </c>
      <c r="W319" s="149">
        <v>1</v>
      </c>
      <c r="X319" s="149">
        <v>1</v>
      </c>
      <c r="Y319" s="77" t="s">
        <v>703</v>
      </c>
      <c r="Z319" s="77" t="s">
        <v>436</v>
      </c>
      <c r="AB319" s="111"/>
    </row>
    <row r="320" spans="1:28" x14ac:dyDescent="0.2">
      <c r="A320" s="30">
        <v>4.3738425925925924E-2</v>
      </c>
      <c r="B320" s="30">
        <v>1.6192129629629629E-2</v>
      </c>
      <c r="C320" s="23">
        <v>4.09722222222222E-3</v>
      </c>
      <c r="D320" s="31">
        <v>2.7071759259259257E-2</v>
      </c>
      <c r="E320" s="29">
        <v>8</v>
      </c>
      <c r="F320" s="53" t="s">
        <v>32</v>
      </c>
      <c r="G320" s="53" t="s">
        <v>23</v>
      </c>
      <c r="H320" s="96">
        <v>1.804398148148148E-2</v>
      </c>
      <c r="I320" s="110" t="s">
        <v>403</v>
      </c>
      <c r="J320" s="27">
        <v>19</v>
      </c>
      <c r="K320" s="27">
        <v>17</v>
      </c>
      <c r="L320" s="27"/>
      <c r="M320" s="27"/>
      <c r="N320" s="26">
        <v>1.3946759259259259E-2</v>
      </c>
      <c r="O320" s="27"/>
      <c r="P320" s="118"/>
      <c r="Q320" s="107" t="s">
        <v>27</v>
      </c>
      <c r="R320" s="28">
        <v>41822</v>
      </c>
      <c r="S320" s="24">
        <v>9.0277777777777769E-3</v>
      </c>
      <c r="T320" s="149">
        <v>1</v>
      </c>
      <c r="U320" s="149">
        <v>1</v>
      </c>
      <c r="V320" s="149">
        <v>1</v>
      </c>
      <c r="W320" s="149">
        <v>1</v>
      </c>
      <c r="X320" s="149">
        <v>1</v>
      </c>
      <c r="Y320" s="77" t="s">
        <v>681</v>
      </c>
      <c r="Z320" s="77" t="s">
        <v>682</v>
      </c>
      <c r="AB320" s="111"/>
    </row>
    <row r="321" spans="1:28" x14ac:dyDescent="0.2">
      <c r="A321" s="30">
        <v>4.1701388888888885E-2</v>
      </c>
      <c r="B321" s="30">
        <v>1.6192129629629629E-2</v>
      </c>
      <c r="C321" s="23">
        <v>4.09722222222222E-3</v>
      </c>
      <c r="D321" s="31">
        <v>3.3506944444444443E-2</v>
      </c>
      <c r="E321" s="29">
        <v>12</v>
      </c>
      <c r="F321" s="119" t="s">
        <v>32</v>
      </c>
      <c r="G321" s="119" t="s">
        <v>23</v>
      </c>
      <c r="H321" s="96">
        <v>1.8923611111111141E-2</v>
      </c>
      <c r="I321" s="110" t="s">
        <v>403</v>
      </c>
      <c r="J321" s="27">
        <v>17</v>
      </c>
      <c r="K321" s="27">
        <v>17</v>
      </c>
      <c r="L321" s="27"/>
      <c r="M321" s="27"/>
      <c r="N321" s="26">
        <v>1.482638888888892E-2</v>
      </c>
      <c r="O321" s="27"/>
      <c r="P321" s="118"/>
      <c r="Q321" s="107" t="s">
        <v>27</v>
      </c>
      <c r="R321" s="28">
        <v>41864</v>
      </c>
      <c r="S321" s="24">
        <v>1.4583333333333301E-2</v>
      </c>
      <c r="T321" s="149">
        <v>1</v>
      </c>
      <c r="U321" s="149">
        <v>1</v>
      </c>
      <c r="V321" s="149">
        <v>1</v>
      </c>
      <c r="W321" s="149">
        <v>1</v>
      </c>
      <c r="X321" s="149">
        <v>1</v>
      </c>
      <c r="Y321" s="77" t="s">
        <v>420</v>
      </c>
      <c r="Z321" s="77" t="s">
        <v>876</v>
      </c>
      <c r="AB321" s="111"/>
    </row>
    <row r="322" spans="1:28" x14ac:dyDescent="0.2">
      <c r="A322" s="30">
        <v>4.1701388888888885E-2</v>
      </c>
      <c r="B322" s="30">
        <v>1.6192129629629629E-2</v>
      </c>
      <c r="C322" s="23">
        <v>4.09722222222222E-3</v>
      </c>
      <c r="D322" s="31">
        <v>2.9953703703703705E-2</v>
      </c>
      <c r="E322" s="29">
        <v>13</v>
      </c>
      <c r="F322" s="119" t="s">
        <v>32</v>
      </c>
      <c r="G322" s="119" t="s">
        <v>23</v>
      </c>
      <c r="H322" s="96">
        <v>1.953703703703704E-2</v>
      </c>
      <c r="I322" s="110" t="s">
        <v>403</v>
      </c>
      <c r="J322" s="27">
        <v>18</v>
      </c>
      <c r="K322" s="27">
        <v>16</v>
      </c>
      <c r="L322" s="27"/>
      <c r="M322" s="27"/>
      <c r="N322" s="26">
        <v>1.5439814814814819E-2</v>
      </c>
      <c r="O322" s="27"/>
      <c r="P322" s="27"/>
      <c r="Q322" s="107" t="s">
        <v>27</v>
      </c>
      <c r="R322" s="28">
        <v>41871</v>
      </c>
      <c r="S322" s="24">
        <v>1.0416666666666664E-2</v>
      </c>
      <c r="T322" s="149">
        <v>1</v>
      </c>
      <c r="U322" s="149">
        <v>1</v>
      </c>
      <c r="V322" s="149">
        <v>1</v>
      </c>
      <c r="W322" s="149">
        <v>1</v>
      </c>
      <c r="X322" s="149">
        <v>1</v>
      </c>
      <c r="Y322" s="77" t="s">
        <v>901</v>
      </c>
      <c r="Z322" s="77" t="s">
        <v>393</v>
      </c>
      <c r="AB322" s="111"/>
    </row>
    <row r="323" spans="1:28" x14ac:dyDescent="0.2">
      <c r="A323" s="30">
        <v>4.3738425925925924E-2</v>
      </c>
      <c r="B323" s="30">
        <v>1.6192129629629629E-2</v>
      </c>
      <c r="C323" s="23">
        <v>4.09722222222222E-3</v>
      </c>
      <c r="D323" s="31">
        <v>3.7071759259259256E-2</v>
      </c>
      <c r="E323" s="29">
        <v>21</v>
      </c>
      <c r="F323" s="53" t="s">
        <v>32</v>
      </c>
      <c r="G323" s="53" t="s">
        <v>23</v>
      </c>
      <c r="H323" s="96">
        <v>1.9710648148148154E-2</v>
      </c>
      <c r="I323" s="110" t="s">
        <v>403</v>
      </c>
      <c r="J323" s="27">
        <v>15</v>
      </c>
      <c r="K323" s="27">
        <v>11</v>
      </c>
      <c r="L323" s="27"/>
      <c r="M323" s="27"/>
      <c r="N323" s="26">
        <v>1.5613425925925933E-2</v>
      </c>
      <c r="O323" s="27"/>
      <c r="P323" s="27"/>
      <c r="Q323" s="107" t="s">
        <v>27</v>
      </c>
      <c r="R323" s="28">
        <v>41752</v>
      </c>
      <c r="S323" s="24">
        <v>1.7361111111111101E-2</v>
      </c>
      <c r="T323" s="149">
        <v>1</v>
      </c>
      <c r="U323" s="149">
        <v>1</v>
      </c>
      <c r="V323" s="149">
        <v>1</v>
      </c>
      <c r="W323" s="149">
        <v>1</v>
      </c>
      <c r="X323" s="149">
        <v>1</v>
      </c>
      <c r="Y323" s="77" t="s">
        <v>430</v>
      </c>
      <c r="Z323" s="77" t="s">
        <v>431</v>
      </c>
      <c r="AB323" s="111"/>
    </row>
    <row r="324" spans="1:28" x14ac:dyDescent="0.2">
      <c r="A324" s="30">
        <v>4.3738425925925924E-2</v>
      </c>
      <c r="B324" s="30">
        <v>1.6192129629629629E-2</v>
      </c>
      <c r="C324" s="23">
        <v>4.09722222222222E-3</v>
      </c>
      <c r="D324" s="30">
        <v>2.8310185185185181E-2</v>
      </c>
      <c r="E324" s="110">
        <v>30</v>
      </c>
      <c r="F324" s="53" t="s">
        <v>32</v>
      </c>
      <c r="G324" s="53" t="s">
        <v>23</v>
      </c>
      <c r="H324" s="96">
        <v>1.997685185185185E-2</v>
      </c>
      <c r="I324" s="29"/>
      <c r="J324" s="27">
        <v>13</v>
      </c>
      <c r="K324" s="118">
        <v>9</v>
      </c>
      <c r="L324" s="27"/>
      <c r="M324" s="27"/>
      <c r="N324" s="26">
        <v>1.5879629629629629E-2</v>
      </c>
      <c r="O324" s="118"/>
      <c r="P324" s="118"/>
      <c r="Q324" s="53" t="s">
        <v>27</v>
      </c>
      <c r="R324" s="28">
        <v>41745</v>
      </c>
      <c r="S324" s="24">
        <v>8.3333333333333332E-3</v>
      </c>
      <c r="T324" s="76">
        <v>1</v>
      </c>
      <c r="U324" s="76">
        <v>1</v>
      </c>
      <c r="V324" s="76">
        <v>1</v>
      </c>
      <c r="W324" s="76">
        <v>1</v>
      </c>
      <c r="X324" s="76">
        <v>1</v>
      </c>
      <c r="Y324" s="77" t="s">
        <v>380</v>
      </c>
      <c r="Z324" s="77" t="s">
        <v>381</v>
      </c>
      <c r="AB324" s="111"/>
    </row>
    <row r="325" spans="1:28" x14ac:dyDescent="0.2">
      <c r="A325" s="30">
        <v>4.3738425925925924E-2</v>
      </c>
      <c r="B325" s="30">
        <v>1.6192129629629629E-2</v>
      </c>
      <c r="C325" s="23">
        <v>1.1666666666666501E-2</v>
      </c>
      <c r="D325" s="31">
        <v>2.4687499999999998E-2</v>
      </c>
      <c r="E325" s="29">
        <v>13</v>
      </c>
      <c r="F325" s="53" t="s">
        <v>32</v>
      </c>
      <c r="G325" s="53" t="s">
        <v>23</v>
      </c>
      <c r="H325" s="96">
        <v>2.329861111111111E-2</v>
      </c>
      <c r="I325" s="110"/>
      <c r="J325" s="27"/>
      <c r="K325" s="27"/>
      <c r="L325" s="27"/>
      <c r="M325" s="27"/>
      <c r="N325" s="26">
        <v>4.6296296296296294E-5</v>
      </c>
      <c r="O325" s="27">
        <v>1</v>
      </c>
      <c r="P325" s="27"/>
      <c r="Q325" s="107" t="s">
        <v>27</v>
      </c>
      <c r="R325" s="151">
        <v>41644</v>
      </c>
      <c r="S325" s="24">
        <v>1.3888888888888889E-3</v>
      </c>
      <c r="T325" s="76">
        <v>1</v>
      </c>
      <c r="U325" s="76">
        <v>1</v>
      </c>
      <c r="V325" s="76">
        <v>1</v>
      </c>
      <c r="W325" s="76">
        <v>1</v>
      </c>
      <c r="X325" s="76">
        <v>1</v>
      </c>
      <c r="Y325" s="77" t="s">
        <v>277</v>
      </c>
      <c r="Z325" s="77" t="s">
        <v>278</v>
      </c>
      <c r="AB325" s="111"/>
    </row>
    <row r="326" spans="1:28" x14ac:dyDescent="0.2">
      <c r="A326" s="30">
        <v>4.7280092592592589E-2</v>
      </c>
      <c r="B326" s="30">
        <v>1.7384259259259262E-2</v>
      </c>
      <c r="C326" s="23">
        <v>5.20833333333334E-3</v>
      </c>
      <c r="D326" s="102">
        <v>2.1342592592592594E-2</v>
      </c>
      <c r="E326" s="110">
        <v>38</v>
      </c>
      <c r="F326" s="108" t="s">
        <v>38</v>
      </c>
      <c r="G326" s="108" t="s">
        <v>23</v>
      </c>
      <c r="H326" s="96">
        <v>2.0648148148148148E-2</v>
      </c>
      <c r="I326" s="29"/>
      <c r="J326" s="27">
        <v>9</v>
      </c>
      <c r="K326" s="27">
        <v>12</v>
      </c>
      <c r="L326" s="27"/>
      <c r="M326" s="27"/>
      <c r="N326" s="26">
        <v>1.5439814814814809E-2</v>
      </c>
      <c r="O326" s="27"/>
      <c r="P326" s="27"/>
      <c r="Q326" s="107" t="s">
        <v>27</v>
      </c>
      <c r="R326" s="28">
        <v>41745</v>
      </c>
      <c r="S326" s="24">
        <v>6.9444444444444447E-4</v>
      </c>
      <c r="T326" s="76">
        <v>1</v>
      </c>
      <c r="U326" s="76">
        <v>1</v>
      </c>
      <c r="V326" s="76">
        <v>1</v>
      </c>
      <c r="W326" s="76">
        <v>1</v>
      </c>
      <c r="X326" s="76">
        <v>1</v>
      </c>
      <c r="Y326" s="77" t="s">
        <v>392</v>
      </c>
      <c r="Z326" s="77" t="s">
        <v>393</v>
      </c>
      <c r="AB326" s="111"/>
    </row>
    <row r="327" spans="1:28" x14ac:dyDescent="0.2">
      <c r="A327" s="30">
        <v>4.5173611111111116E-2</v>
      </c>
      <c r="B327" s="30">
        <v>1.6782407407407409E-2</v>
      </c>
      <c r="C327" s="23">
        <v>1.2997685185185201E-2</v>
      </c>
      <c r="D327" s="31">
        <v>2.539351851851852E-2</v>
      </c>
      <c r="E327" s="29">
        <v>8</v>
      </c>
      <c r="F327" s="53" t="s">
        <v>29</v>
      </c>
      <c r="G327" t="s">
        <v>23</v>
      </c>
      <c r="H327" s="96">
        <v>2.1226851851851854E-2</v>
      </c>
      <c r="I327" s="110"/>
      <c r="J327" s="27"/>
      <c r="K327" s="27"/>
      <c r="L327" s="27"/>
      <c r="M327" s="27"/>
      <c r="N327" s="26">
        <v>1.0879629629629642E-3</v>
      </c>
      <c r="O327" s="27">
        <v>5</v>
      </c>
      <c r="P327" s="27"/>
      <c r="Q327" s="107" t="s">
        <v>27</v>
      </c>
      <c r="R327" s="151">
        <v>41644</v>
      </c>
      <c r="S327" s="24">
        <v>4.1666666666666666E-3</v>
      </c>
      <c r="T327" s="76">
        <v>1</v>
      </c>
      <c r="U327" s="76">
        <v>1</v>
      </c>
      <c r="V327" s="76">
        <v>1</v>
      </c>
      <c r="W327" s="76">
        <v>1</v>
      </c>
      <c r="X327" s="76">
        <v>1</v>
      </c>
      <c r="Y327" s="77" t="s">
        <v>267</v>
      </c>
      <c r="Z327" s="77" t="s">
        <v>268</v>
      </c>
      <c r="AB327" s="111"/>
    </row>
    <row r="328" spans="1:28" x14ac:dyDescent="0.2">
      <c r="A328" s="30">
        <v>4.9155092592592597E-2</v>
      </c>
      <c r="B328" s="30">
        <v>1.8194444444444444E-2</v>
      </c>
      <c r="C328" s="23">
        <v>5.9722222222222702E-3</v>
      </c>
      <c r="D328" s="30">
        <v>2.2314814814814815E-2</v>
      </c>
      <c r="E328" s="29">
        <v>29</v>
      </c>
      <c r="F328" s="53" t="s">
        <v>35</v>
      </c>
      <c r="G328" s="53" t="s">
        <v>23</v>
      </c>
      <c r="H328" s="96">
        <v>2.162037037037037E-2</v>
      </c>
      <c r="I328" s="110" t="s">
        <v>403</v>
      </c>
      <c r="J328" s="27"/>
      <c r="K328" s="27"/>
      <c r="L328" s="27"/>
      <c r="M328" s="27"/>
      <c r="N328" s="26">
        <v>1.5648148148148099E-2</v>
      </c>
      <c r="O328" s="27"/>
      <c r="P328" s="27"/>
      <c r="Q328" s="107" t="s">
        <v>27</v>
      </c>
      <c r="R328" s="28">
        <v>41903</v>
      </c>
      <c r="S328" s="24">
        <v>6.9444444444444447E-4</v>
      </c>
      <c r="T328" s="149">
        <v>1</v>
      </c>
      <c r="U328" s="149">
        <v>1</v>
      </c>
      <c r="V328" s="149">
        <v>1</v>
      </c>
      <c r="W328" s="149">
        <v>1</v>
      </c>
      <c r="X328" s="149">
        <v>1</v>
      </c>
      <c r="Y328" s="77" t="s">
        <v>957</v>
      </c>
      <c r="Z328" s="77" t="s">
        <v>958</v>
      </c>
      <c r="AB328" s="111"/>
    </row>
    <row r="329" spans="1:28" x14ac:dyDescent="0.2">
      <c r="A329" s="30">
        <v>4.9155092592592597E-2</v>
      </c>
      <c r="B329" s="30">
        <v>1.8194444444444444E-2</v>
      </c>
      <c r="C329" s="23">
        <v>1.6712962962962999E-2</v>
      </c>
      <c r="D329" s="99">
        <v>2.6041666666666668E-2</v>
      </c>
      <c r="E329" s="29">
        <v>14</v>
      </c>
      <c r="F329" s="147" t="s">
        <v>35</v>
      </c>
      <c r="G329" s="147" t="s">
        <v>23</v>
      </c>
      <c r="H329" s="96">
        <v>2.3958333333333335E-2</v>
      </c>
      <c r="I329" s="110"/>
      <c r="J329" s="27"/>
      <c r="K329" s="27"/>
      <c r="L329" s="27"/>
      <c r="M329" s="27"/>
      <c r="N329" s="26">
        <v>1.1111111111111111E-3</v>
      </c>
      <c r="O329" s="27">
        <v>6</v>
      </c>
      <c r="P329" s="27"/>
      <c r="Q329" t="s">
        <v>27</v>
      </c>
      <c r="R329" s="28">
        <v>41644</v>
      </c>
      <c r="S329" s="24">
        <v>2.0833333333333333E-3</v>
      </c>
      <c r="T329" s="76">
        <v>1</v>
      </c>
      <c r="U329" s="76">
        <v>1</v>
      </c>
      <c r="V329" s="76">
        <v>1</v>
      </c>
      <c r="W329" s="76">
        <v>1</v>
      </c>
      <c r="X329" s="76">
        <v>1</v>
      </c>
      <c r="Y329" s="77" t="s">
        <v>279</v>
      </c>
      <c r="Z329" s="77" t="s">
        <v>280</v>
      </c>
      <c r="AB329" s="111"/>
    </row>
    <row r="330" spans="1:28" x14ac:dyDescent="0.2">
      <c r="A330" s="30">
        <v>5.1412037037037034E-2</v>
      </c>
      <c r="B330" s="30">
        <v>1.7557870370370373E-2</v>
      </c>
      <c r="C330" s="23">
        <v>5.37037037037035E-3</v>
      </c>
      <c r="D330" s="31">
        <v>2.179398148148148E-2</v>
      </c>
      <c r="E330" s="29">
        <v>16</v>
      </c>
      <c r="F330" s="119" t="s">
        <v>292</v>
      </c>
      <c r="G330" s="119" t="s">
        <v>23</v>
      </c>
      <c r="H330" s="96">
        <v>1.9710648148148147E-2</v>
      </c>
      <c r="I330" s="110" t="s">
        <v>403</v>
      </c>
      <c r="J330" s="118">
        <v>16</v>
      </c>
      <c r="K330" s="118">
        <v>13</v>
      </c>
      <c r="L330" s="27"/>
      <c r="M330" s="27"/>
      <c r="N330" s="26">
        <v>1.4340277777777797E-2</v>
      </c>
      <c r="O330" s="27"/>
      <c r="P330" s="27"/>
      <c r="Q330" s="53" t="s">
        <v>27</v>
      </c>
      <c r="R330" s="28">
        <v>41822</v>
      </c>
      <c r="S330" s="24">
        <v>2.0833333333333333E-3</v>
      </c>
      <c r="T330" s="149">
        <v>1</v>
      </c>
      <c r="U330" s="149">
        <v>1</v>
      </c>
      <c r="V330" s="149">
        <v>1</v>
      </c>
      <c r="W330" s="149">
        <v>1</v>
      </c>
      <c r="X330" s="149">
        <v>1</v>
      </c>
      <c r="Y330" s="77" t="s">
        <v>695</v>
      </c>
      <c r="Z330" s="77" t="s">
        <v>696</v>
      </c>
      <c r="AB330" s="111"/>
    </row>
    <row r="331" spans="1:28" x14ac:dyDescent="0.2">
      <c r="A331" s="101">
        <v>4.7974537037037045E-2</v>
      </c>
      <c r="B331" s="101">
        <v>1.7164351851851851E-2</v>
      </c>
      <c r="C331" s="23">
        <v>5.0115740740740797E-3</v>
      </c>
      <c r="D331" s="30">
        <v>2.7511574074074074E-2</v>
      </c>
      <c r="E331" s="29">
        <v>22</v>
      </c>
      <c r="F331" s="53" t="s">
        <v>292</v>
      </c>
      <c r="G331" s="108" t="s">
        <v>23</v>
      </c>
      <c r="H331" s="96">
        <v>1.9872685185185184E-2</v>
      </c>
      <c r="I331" s="110" t="s">
        <v>403</v>
      </c>
      <c r="J331" s="27"/>
      <c r="K331" s="27"/>
      <c r="L331" s="27"/>
      <c r="M331" s="27"/>
      <c r="N331" s="26">
        <v>1.4861111111111104E-2</v>
      </c>
      <c r="O331" s="27"/>
      <c r="P331" s="27"/>
      <c r="Q331" s="107" t="s">
        <v>27</v>
      </c>
      <c r="R331" s="28">
        <v>41903</v>
      </c>
      <c r="S331" s="24">
        <v>7.6388888888888886E-3</v>
      </c>
      <c r="T331" s="149">
        <v>1</v>
      </c>
      <c r="U331" s="149">
        <v>1</v>
      </c>
      <c r="V331" s="149">
        <v>1</v>
      </c>
      <c r="W331" s="149">
        <v>1</v>
      </c>
      <c r="X331" s="149">
        <v>1</v>
      </c>
      <c r="Y331" s="77" t="s">
        <v>375</v>
      </c>
      <c r="Z331" s="77" t="s">
        <v>949</v>
      </c>
      <c r="AB331" s="111"/>
    </row>
    <row r="332" spans="1:28" x14ac:dyDescent="0.2">
      <c r="A332" s="30">
        <v>5.1412037037037034E-2</v>
      </c>
      <c r="B332" s="30">
        <v>1.8298611111111113E-2</v>
      </c>
      <c r="C332" s="23">
        <v>6.0648148148147903E-3</v>
      </c>
      <c r="D332" s="31">
        <v>2.5555555555555554E-2</v>
      </c>
      <c r="E332" s="29">
        <v>24</v>
      </c>
      <c r="F332" s="53" t="s">
        <v>292</v>
      </c>
      <c r="G332" s="53" t="s">
        <v>23</v>
      </c>
      <c r="H332" s="96">
        <v>1.9999999999999997E-2</v>
      </c>
      <c r="I332" s="110" t="s">
        <v>403</v>
      </c>
      <c r="J332" s="27">
        <v>13</v>
      </c>
      <c r="K332" s="27">
        <v>18</v>
      </c>
      <c r="L332" s="27"/>
      <c r="M332" s="27"/>
      <c r="N332" s="26">
        <v>1.3935185185185207E-2</v>
      </c>
      <c r="O332" s="27"/>
      <c r="P332" s="27"/>
      <c r="Q332" s="107" t="s">
        <v>27</v>
      </c>
      <c r="R332" s="28">
        <v>41752</v>
      </c>
      <c r="S332" s="24">
        <v>5.5555555555555558E-3</v>
      </c>
      <c r="T332" s="149">
        <v>1</v>
      </c>
      <c r="U332" s="149">
        <v>1</v>
      </c>
      <c r="V332" s="149">
        <v>1</v>
      </c>
      <c r="W332" s="149">
        <v>1</v>
      </c>
      <c r="X332" s="149">
        <v>1</v>
      </c>
      <c r="Y332" s="77" t="s">
        <v>435</v>
      </c>
      <c r="Z332" s="77" t="s">
        <v>436</v>
      </c>
      <c r="AB332" s="111"/>
    </row>
    <row r="333" spans="1:28" x14ac:dyDescent="0.2">
      <c r="A333" s="101">
        <v>4.7974537037037045E-2</v>
      </c>
      <c r="B333" s="101">
        <v>1.7164351851851851E-2</v>
      </c>
      <c r="C333" s="23">
        <v>5.0115740740740797E-3</v>
      </c>
      <c r="D333" s="31">
        <v>2.3958333333333331E-2</v>
      </c>
      <c r="E333" s="29">
        <v>16</v>
      </c>
      <c r="F333" s="119" t="s">
        <v>292</v>
      </c>
      <c r="G333" s="119" t="s">
        <v>23</v>
      </c>
      <c r="H333" s="96">
        <v>2.0486111111111108E-2</v>
      </c>
      <c r="I333" s="110" t="s">
        <v>403</v>
      </c>
      <c r="J333" s="27">
        <v>15</v>
      </c>
      <c r="K333" s="27">
        <v>15</v>
      </c>
      <c r="L333" s="27"/>
      <c r="M333" s="27"/>
      <c r="N333" s="26">
        <v>1.5474537037037028E-2</v>
      </c>
      <c r="O333" s="27"/>
      <c r="P333" s="27"/>
      <c r="Q333" s="107" t="s">
        <v>27</v>
      </c>
      <c r="R333" s="28">
        <v>41871</v>
      </c>
      <c r="S333" s="24">
        <v>3.472222222222222E-3</v>
      </c>
      <c r="T333" s="149">
        <v>1</v>
      </c>
      <c r="U333" s="149">
        <v>1</v>
      </c>
      <c r="V333" s="149">
        <v>1</v>
      </c>
      <c r="W333" s="149">
        <v>1</v>
      </c>
      <c r="X333" s="149">
        <v>1</v>
      </c>
      <c r="Y333" s="77" t="s">
        <v>906</v>
      </c>
      <c r="Z333" s="77" t="s">
        <v>907</v>
      </c>
      <c r="AB333" s="111"/>
    </row>
    <row r="334" spans="1:28" x14ac:dyDescent="0.2">
      <c r="A334" s="30">
        <v>4.0219907407407406E-2</v>
      </c>
      <c r="B334" s="30">
        <v>1.5208333333333332E-2</v>
      </c>
      <c r="C334" s="23">
        <v>3.1828703703703199E-3</v>
      </c>
      <c r="D334" s="31">
        <v>3.0138888888888885E-2</v>
      </c>
      <c r="E334" s="29">
        <v>3</v>
      </c>
      <c r="F334" s="53" t="s">
        <v>43</v>
      </c>
      <c r="G334" s="53" t="s">
        <v>23</v>
      </c>
      <c r="H334" s="96">
        <v>1.6250000000000084E-2</v>
      </c>
      <c r="I334" s="110" t="s">
        <v>403</v>
      </c>
      <c r="J334" s="27">
        <v>20</v>
      </c>
      <c r="K334" s="27">
        <v>20</v>
      </c>
      <c r="L334" s="27"/>
      <c r="M334" s="27"/>
      <c r="N334" s="26">
        <v>1.3067129629629764E-2</v>
      </c>
      <c r="O334" s="27"/>
      <c r="P334" s="118"/>
      <c r="Q334" s="107" t="s">
        <v>27</v>
      </c>
      <c r="R334" s="28">
        <v>41822</v>
      </c>
      <c r="S334" s="24">
        <v>1.38888888888888E-2</v>
      </c>
      <c r="T334" s="149">
        <v>1</v>
      </c>
      <c r="U334" s="149">
        <v>1</v>
      </c>
      <c r="V334" s="149">
        <v>1</v>
      </c>
      <c r="W334" s="149">
        <v>1</v>
      </c>
      <c r="X334" s="149">
        <v>1</v>
      </c>
      <c r="Y334" s="77" t="s">
        <v>674</v>
      </c>
      <c r="Z334" s="77" t="s">
        <v>675</v>
      </c>
      <c r="AB334" s="111"/>
    </row>
    <row r="335" spans="1:28" x14ac:dyDescent="0.2">
      <c r="A335" s="30">
        <v>4.0219907407407406E-2</v>
      </c>
      <c r="B335" s="30">
        <v>1.5324074074074073E-2</v>
      </c>
      <c r="C335" s="23">
        <v>3.2870370370370401E-3</v>
      </c>
      <c r="D335" s="30">
        <v>3.3460648148148149E-2</v>
      </c>
      <c r="E335" s="110">
        <v>11</v>
      </c>
      <c r="F335" s="53" t="s">
        <v>43</v>
      </c>
      <c r="G335" s="53" t="s">
        <v>23</v>
      </c>
      <c r="H335" s="96">
        <v>1.7488425925925949E-2</v>
      </c>
      <c r="I335" s="29"/>
      <c r="J335" s="27">
        <v>20</v>
      </c>
      <c r="K335" s="27">
        <v>18</v>
      </c>
      <c r="L335" s="27"/>
      <c r="M335" s="27"/>
      <c r="N335" s="26">
        <v>1.4201388888888909E-2</v>
      </c>
      <c r="O335" s="27"/>
      <c r="P335" s="27"/>
      <c r="Q335" s="107" t="s">
        <v>27</v>
      </c>
      <c r="R335" s="28">
        <v>41745</v>
      </c>
      <c r="S335" s="24">
        <v>1.59722222222222E-2</v>
      </c>
      <c r="T335" s="76">
        <v>1</v>
      </c>
      <c r="U335" s="76">
        <v>1</v>
      </c>
      <c r="V335" s="76">
        <v>1</v>
      </c>
      <c r="W335" s="76">
        <v>1</v>
      </c>
      <c r="X335" s="76">
        <v>1</v>
      </c>
      <c r="Y335" s="77" t="s">
        <v>353</v>
      </c>
      <c r="Z335" s="77" t="s">
        <v>354</v>
      </c>
      <c r="AB335" s="111"/>
    </row>
    <row r="336" spans="1:28" x14ac:dyDescent="0.2">
      <c r="A336" s="30">
        <v>4.2881944444444445E-2</v>
      </c>
      <c r="B336" s="30">
        <v>1.5995370370370372E-2</v>
      </c>
      <c r="C336" s="23">
        <v>3.9120370370370403E-3</v>
      </c>
      <c r="D336" s="31">
        <v>3.7337962962962962E-2</v>
      </c>
      <c r="E336" s="29">
        <v>8</v>
      </c>
      <c r="F336" s="108" t="s">
        <v>37</v>
      </c>
      <c r="G336" s="108" t="s">
        <v>23</v>
      </c>
      <c r="H336" s="96">
        <v>1.7893518518518562E-2</v>
      </c>
      <c r="I336" s="110" t="s">
        <v>403</v>
      </c>
      <c r="J336" s="27">
        <v>19</v>
      </c>
      <c r="K336" s="27">
        <v>17</v>
      </c>
      <c r="L336" s="27"/>
      <c r="M336" s="27"/>
      <c r="N336" s="26">
        <v>1.3981481481481522E-2</v>
      </c>
      <c r="O336" s="27"/>
      <c r="P336" s="118"/>
      <c r="Q336" s="107" t="s">
        <v>27</v>
      </c>
      <c r="R336" s="28">
        <v>41752</v>
      </c>
      <c r="S336" s="24">
        <v>1.94444444444444E-2</v>
      </c>
      <c r="T336" s="149">
        <v>1</v>
      </c>
      <c r="U336" s="149">
        <v>1</v>
      </c>
      <c r="V336" s="149">
        <v>1</v>
      </c>
      <c r="W336" s="149">
        <v>1</v>
      </c>
      <c r="X336" s="149">
        <v>1</v>
      </c>
      <c r="Y336" s="77" t="s">
        <v>412</v>
      </c>
      <c r="Z336" s="77" t="s">
        <v>413</v>
      </c>
      <c r="AB336" s="111"/>
    </row>
    <row r="337" spans="1:28" x14ac:dyDescent="0.2">
      <c r="A337" s="30">
        <v>4.2881944444444445E-2</v>
      </c>
      <c r="B337" s="30">
        <v>1.5995370370370372E-2</v>
      </c>
      <c r="C337" s="23">
        <v>3.9120370370370403E-3</v>
      </c>
      <c r="D337" s="30">
        <v>2.8055555555555556E-2</v>
      </c>
      <c r="E337" s="110">
        <v>14</v>
      </c>
      <c r="F337" s="53" t="s">
        <v>37</v>
      </c>
      <c r="G337" s="53" t="s">
        <v>23</v>
      </c>
      <c r="H337" s="96">
        <v>1.8333333333333333E-2</v>
      </c>
      <c r="I337" s="29"/>
      <c r="J337" s="27">
        <v>19</v>
      </c>
      <c r="K337" s="27">
        <v>17</v>
      </c>
      <c r="L337" s="27"/>
      <c r="M337" s="27"/>
      <c r="N337" s="26">
        <v>1.4421296296296293E-2</v>
      </c>
      <c r="O337" s="27"/>
      <c r="P337" s="27"/>
      <c r="Q337" s="107" t="s">
        <v>27</v>
      </c>
      <c r="R337" s="28">
        <v>41745</v>
      </c>
      <c r="S337" s="24">
        <v>9.7222222222222224E-3</v>
      </c>
      <c r="T337" s="76">
        <v>1</v>
      </c>
      <c r="U337" s="76">
        <v>1</v>
      </c>
      <c r="V337" s="76">
        <v>1</v>
      </c>
      <c r="W337" s="76">
        <v>1</v>
      </c>
      <c r="X337" s="76">
        <v>1</v>
      </c>
      <c r="Y337" s="77" t="s">
        <v>357</v>
      </c>
      <c r="Z337" s="77" t="s">
        <v>358</v>
      </c>
      <c r="AB337" s="111"/>
    </row>
    <row r="338" spans="1:28" x14ac:dyDescent="0.2">
      <c r="A338" s="30">
        <v>4.207175925925926E-2</v>
      </c>
      <c r="B338" s="30">
        <v>1.5995370370370372E-2</v>
      </c>
      <c r="C338" s="23">
        <v>3.9120370370370403E-3</v>
      </c>
      <c r="D338" s="31">
        <v>2.2615740740740742E-2</v>
      </c>
      <c r="E338" s="29">
        <v>9</v>
      </c>
      <c r="F338" s="119" t="s">
        <v>37</v>
      </c>
      <c r="G338" s="119" t="s">
        <v>23</v>
      </c>
      <c r="H338" s="96">
        <v>1.8449074074074076E-2</v>
      </c>
      <c r="I338" s="110" t="s">
        <v>403</v>
      </c>
      <c r="J338" s="27">
        <v>19</v>
      </c>
      <c r="K338" s="27">
        <v>19</v>
      </c>
      <c r="L338" s="27"/>
      <c r="M338" s="27"/>
      <c r="N338" s="26">
        <v>1.4537037037037036E-2</v>
      </c>
      <c r="O338" s="27"/>
      <c r="P338" s="118"/>
      <c r="Q338" s="107" t="s">
        <v>27</v>
      </c>
      <c r="R338" s="28">
        <v>41864</v>
      </c>
      <c r="S338" s="24">
        <v>4.1666666666666666E-3</v>
      </c>
      <c r="T338" s="149">
        <v>1</v>
      </c>
      <c r="U338" s="149">
        <v>1</v>
      </c>
      <c r="V338" s="149">
        <v>1</v>
      </c>
      <c r="W338" s="149">
        <v>1</v>
      </c>
      <c r="X338" s="149">
        <v>1</v>
      </c>
      <c r="Y338" s="77" t="s">
        <v>871</v>
      </c>
      <c r="Z338" s="77" t="s">
        <v>872</v>
      </c>
      <c r="AB338" s="111"/>
    </row>
    <row r="339" spans="1:28" x14ac:dyDescent="0.2">
      <c r="A339" s="30">
        <v>4.2881944444444445E-2</v>
      </c>
      <c r="B339" s="30">
        <v>1.5995370370370372E-2</v>
      </c>
      <c r="C339" s="23" t="e">
        <v>#N/A</v>
      </c>
      <c r="D339" s="31">
        <v>2.4722222222222225E-2</v>
      </c>
      <c r="E339" s="29">
        <v>3</v>
      </c>
      <c r="F339" s="53" t="s">
        <v>37</v>
      </c>
      <c r="G339" s="53" t="s">
        <v>23</v>
      </c>
      <c r="H339" s="96">
        <v>1.9166666666666669E-2</v>
      </c>
      <c r="I339" s="110"/>
      <c r="J339" s="27"/>
      <c r="K339" s="27"/>
      <c r="L339" s="27"/>
      <c r="M339" s="27"/>
      <c r="N339" s="26">
        <v>2.8935185185184967E-4</v>
      </c>
      <c r="O339" s="27">
        <v>2</v>
      </c>
      <c r="P339" s="27"/>
      <c r="Q339" s="107" t="s">
        <v>27</v>
      </c>
      <c r="R339" s="28">
        <v>41644</v>
      </c>
      <c r="S339" s="24">
        <v>5.5555555555555558E-3</v>
      </c>
      <c r="T339" s="76">
        <v>1</v>
      </c>
      <c r="U339" s="76">
        <v>1</v>
      </c>
      <c r="V339" s="76" t="e">
        <v>#N/A</v>
      </c>
      <c r="W339" s="76" t="e">
        <v>#N/A</v>
      </c>
      <c r="X339" s="76" t="e">
        <v>#N/A</v>
      </c>
      <c r="Y339" s="77" t="s">
        <v>257</v>
      </c>
      <c r="Z339" s="77" t="s">
        <v>258</v>
      </c>
      <c r="AB339" s="111"/>
    </row>
    <row r="340" spans="1:28" x14ac:dyDescent="0.2">
      <c r="A340" s="30">
        <v>4.7916666666666663E-2</v>
      </c>
      <c r="B340" s="30">
        <v>1.8402777777777778E-2</v>
      </c>
      <c r="C340" s="23">
        <v>6.1574074074073996E-3</v>
      </c>
      <c r="D340" s="30">
        <v>3.1678240740740743E-2</v>
      </c>
      <c r="E340" s="110">
        <v>26</v>
      </c>
      <c r="F340" s="108" t="s">
        <v>332</v>
      </c>
      <c r="G340" s="108" t="s">
        <v>23</v>
      </c>
      <c r="H340" s="96">
        <v>1.9872685185185243E-2</v>
      </c>
      <c r="I340" s="29"/>
      <c r="J340" s="27">
        <v>15</v>
      </c>
      <c r="K340" s="27">
        <v>19</v>
      </c>
      <c r="L340" s="27"/>
      <c r="M340" s="27"/>
      <c r="N340" s="26">
        <v>1.3715277777777844E-2</v>
      </c>
      <c r="O340" s="27"/>
      <c r="P340" s="118"/>
      <c r="Q340" s="107" t="s">
        <v>27</v>
      </c>
      <c r="R340" s="28">
        <v>41745</v>
      </c>
      <c r="S340" s="24">
        <v>1.18055555555555E-2</v>
      </c>
      <c r="T340" s="76">
        <v>1</v>
      </c>
      <c r="U340" s="76">
        <v>1</v>
      </c>
      <c r="V340" s="76">
        <v>1</v>
      </c>
      <c r="W340" s="76">
        <v>1</v>
      </c>
      <c r="X340" s="76">
        <v>1</v>
      </c>
      <c r="Y340" s="77" t="s">
        <v>375</v>
      </c>
      <c r="Z340" s="77" t="s">
        <v>376</v>
      </c>
      <c r="AB340" s="111"/>
    </row>
    <row r="341" spans="1:28" x14ac:dyDescent="0.2">
      <c r="A341" s="30">
        <v>4.7916666666666663E-2</v>
      </c>
      <c r="B341" s="30">
        <v>1.8333333333333333E-2</v>
      </c>
      <c r="C341" s="23">
        <v>6.09953703703705E-3</v>
      </c>
      <c r="D341" s="31">
        <v>3.24537037037037E-2</v>
      </c>
      <c r="E341" s="29">
        <v>14</v>
      </c>
      <c r="F341" s="119" t="s">
        <v>332</v>
      </c>
      <c r="G341" s="119" t="s">
        <v>23</v>
      </c>
      <c r="H341" s="96">
        <v>1.9953703703703699E-2</v>
      </c>
      <c r="I341" s="110" t="s">
        <v>403</v>
      </c>
      <c r="J341" s="27">
        <v>17</v>
      </c>
      <c r="K341" s="27">
        <v>18</v>
      </c>
      <c r="L341" s="27"/>
      <c r="M341" s="27"/>
      <c r="N341" s="26">
        <v>1.385416666666665E-2</v>
      </c>
      <c r="O341" s="27"/>
      <c r="P341" s="27"/>
      <c r="Q341" s="107" t="s">
        <v>27</v>
      </c>
      <c r="R341" s="28">
        <v>41871</v>
      </c>
      <c r="S341" s="24">
        <v>1.2500000000000001E-2</v>
      </c>
      <c r="T341" s="149">
        <v>1</v>
      </c>
      <c r="U341" s="149">
        <v>1</v>
      </c>
      <c r="V341" s="149">
        <v>1</v>
      </c>
      <c r="W341" s="149">
        <v>1</v>
      </c>
      <c r="X341" s="149">
        <v>1</v>
      </c>
      <c r="Y341" s="77" t="s">
        <v>902</v>
      </c>
      <c r="Z341" s="77" t="s">
        <v>903</v>
      </c>
      <c r="AB341" s="111"/>
    </row>
    <row r="342" spans="1:28" x14ac:dyDescent="0.2">
      <c r="A342" s="30">
        <v>4.7037037037037037E-2</v>
      </c>
      <c r="B342" s="30">
        <v>1.638888888888889E-2</v>
      </c>
      <c r="C342" s="23">
        <v>4.2824074074074101E-3</v>
      </c>
      <c r="D342" s="31">
        <v>2.9513888888888892E-2</v>
      </c>
      <c r="E342" s="29">
        <v>7</v>
      </c>
      <c r="F342" s="53" t="s">
        <v>50</v>
      </c>
      <c r="G342" s="53" t="s">
        <v>23</v>
      </c>
      <c r="H342" s="96">
        <v>1.7708333333333392E-2</v>
      </c>
      <c r="I342" s="110" t="s">
        <v>403</v>
      </c>
      <c r="J342" s="27">
        <v>20</v>
      </c>
      <c r="K342" s="27">
        <v>19</v>
      </c>
      <c r="L342" s="27"/>
      <c r="M342" s="27"/>
      <c r="N342" s="26">
        <v>1.3425925925925982E-2</v>
      </c>
      <c r="O342" s="27"/>
      <c r="P342" s="118"/>
      <c r="Q342" s="107" t="s">
        <v>27</v>
      </c>
      <c r="R342" s="28">
        <v>41752</v>
      </c>
      <c r="S342" s="24">
        <v>1.18055555555555E-2</v>
      </c>
      <c r="T342" s="149">
        <v>1</v>
      </c>
      <c r="U342" s="149">
        <v>1</v>
      </c>
      <c r="V342" s="149">
        <v>1</v>
      </c>
      <c r="W342" s="149">
        <v>1</v>
      </c>
      <c r="X342" s="149">
        <v>1</v>
      </c>
      <c r="Y342" s="77" t="s">
        <v>410</v>
      </c>
      <c r="Z342" s="77" t="s">
        <v>411</v>
      </c>
      <c r="AB342" s="111"/>
    </row>
    <row r="343" spans="1:28" x14ac:dyDescent="0.2">
      <c r="A343" s="30">
        <v>4.7037037037037037E-2</v>
      </c>
      <c r="B343" s="30">
        <v>1.638888888888889E-2</v>
      </c>
      <c r="C343" s="23">
        <v>4.2824074074074101E-3</v>
      </c>
      <c r="D343" s="31">
        <v>2.7523148148148147E-2</v>
      </c>
      <c r="E343" s="29">
        <v>4</v>
      </c>
      <c r="F343" s="119" t="s">
        <v>50</v>
      </c>
      <c r="G343" s="119" t="s">
        <v>23</v>
      </c>
      <c r="H343" s="96">
        <v>1.7800925925925925E-2</v>
      </c>
      <c r="I343" s="110" t="s">
        <v>403</v>
      </c>
      <c r="J343" s="27">
        <v>20</v>
      </c>
      <c r="K343" s="27">
        <v>19</v>
      </c>
      <c r="L343" s="27"/>
      <c r="M343" s="27"/>
      <c r="N343" s="26">
        <v>1.3518518518518515E-2</v>
      </c>
      <c r="O343" s="27"/>
      <c r="P343" s="118"/>
      <c r="Q343" s="107" t="s">
        <v>27</v>
      </c>
      <c r="R343" s="28">
        <v>41871</v>
      </c>
      <c r="S343" s="24">
        <v>9.7222222222222224E-3</v>
      </c>
      <c r="T343" s="149">
        <v>1</v>
      </c>
      <c r="U343" s="149">
        <v>1</v>
      </c>
      <c r="V343" s="149">
        <v>1</v>
      </c>
      <c r="W343" s="149">
        <v>1</v>
      </c>
      <c r="X343" s="149">
        <v>1</v>
      </c>
      <c r="Y343" s="77" t="s">
        <v>891</v>
      </c>
      <c r="Z343" s="77" t="s">
        <v>576</v>
      </c>
      <c r="AB343" s="111"/>
    </row>
    <row r="344" spans="1:28" x14ac:dyDescent="0.2">
      <c r="A344" s="30">
        <v>4.7037037037037037E-2</v>
      </c>
      <c r="B344" s="30">
        <v>1.638888888888889E-2</v>
      </c>
      <c r="C344" s="23">
        <v>4.2824074074074101E-3</v>
      </c>
      <c r="D344" s="30">
        <v>3.740740740740741E-2</v>
      </c>
      <c r="E344" s="29">
        <v>4</v>
      </c>
      <c r="F344" s="119" t="s">
        <v>50</v>
      </c>
      <c r="G344" s="119" t="s">
        <v>23</v>
      </c>
      <c r="H344" s="96">
        <v>1.796296296296301E-2</v>
      </c>
      <c r="I344" s="110" t="s">
        <v>403</v>
      </c>
      <c r="J344" s="27"/>
      <c r="K344" s="27"/>
      <c r="L344" s="27"/>
      <c r="M344" s="27"/>
      <c r="N344" s="26">
        <v>1.36805555555556E-2</v>
      </c>
      <c r="O344" s="27"/>
      <c r="P344" s="27"/>
      <c r="Q344" s="107" t="s">
        <v>27</v>
      </c>
      <c r="R344" s="28">
        <v>41903</v>
      </c>
      <c r="S344" s="24">
        <v>1.94444444444444E-2</v>
      </c>
      <c r="T344" s="149">
        <v>1</v>
      </c>
      <c r="U344" s="149">
        <v>1</v>
      </c>
      <c r="V344" s="149">
        <v>1</v>
      </c>
      <c r="W344" s="149">
        <v>1</v>
      </c>
      <c r="X344" s="149">
        <v>1</v>
      </c>
      <c r="Y344" s="77" t="s">
        <v>929</v>
      </c>
      <c r="Z344" s="77" t="s">
        <v>930</v>
      </c>
      <c r="AB344" s="111"/>
    </row>
    <row r="345" spans="1:28" x14ac:dyDescent="0.2">
      <c r="A345" s="30">
        <v>4.7037037037037037E-2</v>
      </c>
      <c r="B345" s="30">
        <v>1.638888888888889E-2</v>
      </c>
      <c r="C345" s="23">
        <v>4.2824074074074101E-3</v>
      </c>
      <c r="D345" s="31">
        <v>3.050925925925926E-2</v>
      </c>
      <c r="E345" s="29">
        <v>8</v>
      </c>
      <c r="F345" s="119" t="s">
        <v>50</v>
      </c>
      <c r="G345" s="119" t="s">
        <v>23</v>
      </c>
      <c r="H345" s="96">
        <v>1.800925925925926E-2</v>
      </c>
      <c r="I345" s="110" t="s">
        <v>403</v>
      </c>
      <c r="J345" s="27">
        <v>20</v>
      </c>
      <c r="K345" s="27">
        <v>20</v>
      </c>
      <c r="L345" s="27"/>
      <c r="M345" s="27"/>
      <c r="N345" s="26">
        <v>1.3726851851851849E-2</v>
      </c>
      <c r="O345" s="27"/>
      <c r="P345" s="27"/>
      <c r="Q345" s="107" t="s">
        <v>27</v>
      </c>
      <c r="R345" s="28">
        <v>41864</v>
      </c>
      <c r="S345" s="24">
        <v>1.2500000000000001E-2</v>
      </c>
      <c r="T345" s="149">
        <v>1</v>
      </c>
      <c r="U345" s="149">
        <v>1</v>
      </c>
      <c r="V345" s="149">
        <v>1</v>
      </c>
      <c r="W345" s="149">
        <v>1</v>
      </c>
      <c r="X345" s="149">
        <v>1</v>
      </c>
      <c r="Y345" s="77" t="s">
        <v>869</v>
      </c>
      <c r="Z345" s="77" t="s">
        <v>870</v>
      </c>
      <c r="AB345" s="111"/>
    </row>
    <row r="346" spans="1:28" x14ac:dyDescent="0.2">
      <c r="A346" s="30">
        <v>4.7037037037037037E-2</v>
      </c>
      <c r="B346" s="30">
        <v>1.638888888888889E-2</v>
      </c>
      <c r="C346" s="23">
        <v>4.2824074074074101E-3</v>
      </c>
      <c r="D346" s="30">
        <v>4.7696759259259258E-2</v>
      </c>
      <c r="E346" s="110">
        <v>27</v>
      </c>
      <c r="F346" s="147" t="s">
        <v>50</v>
      </c>
      <c r="G346" s="53" t="s">
        <v>23</v>
      </c>
      <c r="H346" s="96">
        <v>1.9918981481481558E-2</v>
      </c>
      <c r="I346" s="29"/>
      <c r="J346" s="27">
        <v>14</v>
      </c>
      <c r="K346" s="27">
        <v>10</v>
      </c>
      <c r="L346" s="27"/>
      <c r="M346" s="27"/>
      <c r="N346" s="26">
        <v>1.563657407407415E-2</v>
      </c>
      <c r="O346" s="27"/>
      <c r="P346" s="118"/>
      <c r="Q346" s="53" t="s">
        <v>27</v>
      </c>
      <c r="R346" s="28">
        <v>41745</v>
      </c>
      <c r="S346" s="24">
        <v>2.77777777777777E-2</v>
      </c>
      <c r="T346" s="76">
        <v>1</v>
      </c>
      <c r="U346" s="76">
        <v>1</v>
      </c>
      <c r="V346" s="76">
        <v>1</v>
      </c>
      <c r="W346" s="76">
        <v>1</v>
      </c>
      <c r="X346" s="76">
        <v>1</v>
      </c>
      <c r="Y346" s="77" t="s">
        <v>378</v>
      </c>
      <c r="Z346" s="77" t="s">
        <v>379</v>
      </c>
      <c r="AB346" s="111"/>
    </row>
    <row r="347" spans="1:28" x14ac:dyDescent="0.2">
      <c r="A347" s="30">
        <v>5.2106481481481483E-2</v>
      </c>
      <c r="B347" s="30">
        <v>1.8506944444444444E-2</v>
      </c>
      <c r="C347" s="23">
        <v>6.26157407407408E-3</v>
      </c>
      <c r="D347" s="31">
        <v>3.2662037037037038E-2</v>
      </c>
      <c r="E347" s="29">
        <v>21</v>
      </c>
      <c r="F347" s="119" t="s">
        <v>36</v>
      </c>
      <c r="G347" s="119" t="s">
        <v>23</v>
      </c>
      <c r="H347" s="96">
        <v>2.0856481481481538E-2</v>
      </c>
      <c r="I347" s="110" t="s">
        <v>403</v>
      </c>
      <c r="J347" s="27">
        <v>13</v>
      </c>
      <c r="K347" s="118">
        <v>12</v>
      </c>
      <c r="L347" s="27"/>
      <c r="M347" s="27"/>
      <c r="N347" s="26">
        <v>1.4594907407407459E-2</v>
      </c>
      <c r="O347" s="27"/>
      <c r="P347" s="27"/>
      <c r="Q347" s="53" t="s">
        <v>27</v>
      </c>
      <c r="R347" s="28">
        <v>41822</v>
      </c>
      <c r="S347" s="24">
        <v>1.18055555555555E-2</v>
      </c>
      <c r="T347" s="149">
        <v>1</v>
      </c>
      <c r="U347" s="149">
        <v>1</v>
      </c>
      <c r="V347" s="149">
        <v>1</v>
      </c>
      <c r="W347" s="149">
        <v>1</v>
      </c>
      <c r="X347" s="149">
        <v>1</v>
      </c>
      <c r="Y347" s="77" t="s">
        <v>701</v>
      </c>
      <c r="Z347" s="77" t="s">
        <v>702</v>
      </c>
      <c r="AB347" s="111"/>
    </row>
    <row r="348" spans="1:28" x14ac:dyDescent="0.2">
      <c r="A348" s="30">
        <v>5.2106481481481483E-2</v>
      </c>
      <c r="B348" s="30">
        <v>1.8506944444444444E-2</v>
      </c>
      <c r="C348" s="23">
        <v>6.26157407407408E-3</v>
      </c>
      <c r="D348" s="31">
        <v>3.4317129629629628E-2</v>
      </c>
      <c r="E348" s="29">
        <v>29</v>
      </c>
      <c r="F348" s="53" t="s">
        <v>36</v>
      </c>
      <c r="G348" s="53" t="s">
        <v>23</v>
      </c>
      <c r="H348" s="96">
        <v>2.112268518518523E-2</v>
      </c>
      <c r="I348" s="110" t="s">
        <v>403</v>
      </c>
      <c r="J348" s="27">
        <v>11</v>
      </c>
      <c r="K348" s="27">
        <v>13</v>
      </c>
      <c r="L348" s="27"/>
      <c r="M348" s="27"/>
      <c r="N348" s="26">
        <v>1.4861111111111151E-2</v>
      </c>
      <c r="O348" s="27"/>
      <c r="P348" s="118"/>
      <c r="Q348" s="107" t="s">
        <v>27</v>
      </c>
      <c r="R348" s="28">
        <v>41752</v>
      </c>
      <c r="S348" s="24">
        <v>1.3194444444444399E-2</v>
      </c>
      <c r="T348" s="149">
        <v>1</v>
      </c>
      <c r="U348" s="149">
        <v>1</v>
      </c>
      <c r="V348" s="149">
        <v>1</v>
      </c>
      <c r="W348" s="149">
        <v>1</v>
      </c>
      <c r="X348" s="149">
        <v>1</v>
      </c>
      <c r="Y348" s="77" t="s">
        <v>443</v>
      </c>
      <c r="Z348" s="77" t="s">
        <v>444</v>
      </c>
      <c r="AB348" s="111"/>
    </row>
    <row r="349" spans="1:28" x14ac:dyDescent="0.2">
      <c r="A349" s="30">
        <v>5.2106481481481483E-2</v>
      </c>
      <c r="B349" s="30">
        <v>1.8506944444444444E-2</v>
      </c>
      <c r="C349" s="23">
        <v>6.26157407407408E-3</v>
      </c>
      <c r="D349" s="31">
        <v>2.3229166666666665E-2</v>
      </c>
      <c r="E349" s="29">
        <v>18</v>
      </c>
      <c r="F349" s="119" t="s">
        <v>36</v>
      </c>
      <c r="G349" s="119" t="s">
        <v>23</v>
      </c>
      <c r="H349" s="96">
        <v>2.1840277777777778E-2</v>
      </c>
      <c r="I349" s="110" t="s">
        <v>403</v>
      </c>
      <c r="J349" s="27">
        <v>14</v>
      </c>
      <c r="K349" s="27">
        <v>14</v>
      </c>
      <c r="L349" s="27"/>
      <c r="M349" s="27"/>
      <c r="N349" s="26">
        <v>1.5578703703703699E-2</v>
      </c>
      <c r="O349" s="27"/>
      <c r="P349" s="27"/>
      <c r="Q349" s="107" t="s">
        <v>27</v>
      </c>
      <c r="R349" s="28">
        <v>41871</v>
      </c>
      <c r="S349" s="24">
        <v>1.3888888888888889E-3</v>
      </c>
      <c r="T349" s="149">
        <v>1</v>
      </c>
      <c r="U349" s="149">
        <v>1</v>
      </c>
      <c r="V349" s="149">
        <v>1</v>
      </c>
      <c r="W349" s="149">
        <v>1</v>
      </c>
      <c r="X349" s="149">
        <v>1</v>
      </c>
      <c r="Y349" s="77" t="s">
        <v>909</v>
      </c>
      <c r="Z349" s="77" t="s">
        <v>910</v>
      </c>
      <c r="AB349" s="111"/>
    </row>
    <row r="350" spans="1:28" x14ac:dyDescent="0.2">
      <c r="A350" s="30">
        <v>5.0115740740740738E-2</v>
      </c>
      <c r="B350" s="30">
        <v>1.7789351851851851E-2</v>
      </c>
      <c r="C350" s="23">
        <v>5.5902777777777799E-3</v>
      </c>
      <c r="D350" s="31">
        <v>3.0821759259259257E-2</v>
      </c>
      <c r="E350" s="29">
        <v>18</v>
      </c>
      <c r="F350" s="119" t="s">
        <v>33</v>
      </c>
      <c r="G350" s="119" t="s">
        <v>23</v>
      </c>
      <c r="H350" s="96">
        <v>1.9710648148148151E-2</v>
      </c>
      <c r="I350" s="110" t="s">
        <v>403</v>
      </c>
      <c r="J350" s="27">
        <v>15</v>
      </c>
      <c r="K350" s="118">
        <v>16</v>
      </c>
      <c r="L350" s="27"/>
      <c r="M350" s="27"/>
      <c r="N350" s="26">
        <v>1.412037037037037E-2</v>
      </c>
      <c r="O350" s="27"/>
      <c r="P350" s="118"/>
      <c r="Q350" s="53" t="s">
        <v>27</v>
      </c>
      <c r="R350" s="28">
        <v>41822</v>
      </c>
      <c r="S350" s="24">
        <v>1.1111111111111108E-2</v>
      </c>
      <c r="T350" s="149">
        <v>1</v>
      </c>
      <c r="U350" s="149">
        <v>1</v>
      </c>
      <c r="V350" s="149">
        <v>1</v>
      </c>
      <c r="W350" s="149">
        <v>1</v>
      </c>
      <c r="X350" s="149">
        <v>1</v>
      </c>
      <c r="Y350" s="77" t="s">
        <v>430</v>
      </c>
      <c r="Z350" s="77" t="s">
        <v>697</v>
      </c>
      <c r="AB350" s="111"/>
    </row>
    <row r="351" spans="1:28" x14ac:dyDescent="0.2">
      <c r="A351" s="30">
        <v>5.0115740740740738E-2</v>
      </c>
      <c r="B351" s="30">
        <v>1.7789351851851851E-2</v>
      </c>
      <c r="C351" s="23">
        <v>5.5902777777777799E-3</v>
      </c>
      <c r="D351" s="31">
        <v>3.2638888888888891E-2</v>
      </c>
      <c r="E351" s="29">
        <v>25</v>
      </c>
      <c r="F351" s="53" t="s">
        <v>33</v>
      </c>
      <c r="G351" s="53" t="s">
        <v>23</v>
      </c>
      <c r="H351" s="96">
        <v>2.013888888888889E-2</v>
      </c>
      <c r="I351" s="110" t="s">
        <v>403</v>
      </c>
      <c r="J351" s="27">
        <v>12</v>
      </c>
      <c r="K351" s="27">
        <v>16</v>
      </c>
      <c r="L351" s="27"/>
      <c r="M351" s="27"/>
      <c r="N351" s="26">
        <v>1.4548611111111109E-2</v>
      </c>
      <c r="O351" s="27"/>
      <c r="P351" s="118"/>
      <c r="Q351" s="107" t="s">
        <v>27</v>
      </c>
      <c r="R351" s="28">
        <v>41752</v>
      </c>
      <c r="S351" s="24">
        <v>1.2500000000000001E-2</v>
      </c>
      <c r="T351" s="149">
        <v>1</v>
      </c>
      <c r="U351" s="149">
        <v>1</v>
      </c>
      <c r="V351" s="149">
        <v>1</v>
      </c>
      <c r="W351" s="149">
        <v>1</v>
      </c>
      <c r="X351" s="149">
        <v>1</v>
      </c>
      <c r="Y351" s="77" t="s">
        <v>437</v>
      </c>
      <c r="Z351" s="77" t="s">
        <v>438</v>
      </c>
      <c r="AB351" s="111"/>
    </row>
    <row r="352" spans="1:28" x14ac:dyDescent="0.2">
      <c r="A352" s="30">
        <v>5.0115740740740738E-2</v>
      </c>
      <c r="B352" s="30">
        <v>1.7789351851851851E-2</v>
      </c>
      <c r="C352" s="23">
        <v>5.5902777777777799E-3</v>
      </c>
      <c r="D352" s="31">
        <v>2.0960648148148148E-2</v>
      </c>
      <c r="E352" s="29">
        <v>15</v>
      </c>
      <c r="F352" s="119" t="s">
        <v>33</v>
      </c>
      <c r="G352" s="119" t="s">
        <v>23</v>
      </c>
      <c r="H352" s="96">
        <v>2.0266203703703703E-2</v>
      </c>
      <c r="I352" s="110" t="s">
        <v>403</v>
      </c>
      <c r="J352" s="27">
        <v>16</v>
      </c>
      <c r="K352" s="27">
        <v>17</v>
      </c>
      <c r="L352" s="27"/>
      <c r="M352" s="27"/>
      <c r="N352" s="26">
        <v>1.4675925925925922E-2</v>
      </c>
      <c r="O352" s="27"/>
      <c r="P352" s="27"/>
      <c r="Q352" s="107" t="s">
        <v>27</v>
      </c>
      <c r="R352" s="28">
        <v>41871</v>
      </c>
      <c r="S352" s="24">
        <v>6.9444444444444447E-4</v>
      </c>
      <c r="T352" s="149">
        <v>1</v>
      </c>
      <c r="U352" s="149">
        <v>1</v>
      </c>
      <c r="V352" s="149">
        <v>1</v>
      </c>
      <c r="W352" s="149">
        <v>1</v>
      </c>
      <c r="X352" s="149">
        <v>1</v>
      </c>
      <c r="Y352" s="77" t="s">
        <v>904</v>
      </c>
      <c r="Z352" s="77" t="s">
        <v>905</v>
      </c>
      <c r="AB352" s="111"/>
    </row>
    <row r="353" spans="1:28" x14ac:dyDescent="0.2">
      <c r="A353" s="30">
        <v>4.462962962962963E-2</v>
      </c>
      <c r="B353" s="30">
        <v>1.6250000000000001E-2</v>
      </c>
      <c r="C353" s="23">
        <v>4.1550925925926E-3</v>
      </c>
      <c r="D353" s="31">
        <v>2.3981481481481479E-2</v>
      </c>
      <c r="E353" s="29">
        <v>10</v>
      </c>
      <c r="F353" s="53" t="s">
        <v>39</v>
      </c>
      <c r="G353" s="53" t="s">
        <v>23</v>
      </c>
      <c r="H353" s="96">
        <v>1.8425925925925922E-2</v>
      </c>
      <c r="I353" s="110" t="s">
        <v>403</v>
      </c>
      <c r="J353" s="27">
        <v>18</v>
      </c>
      <c r="K353" s="27">
        <v>15</v>
      </c>
      <c r="L353" s="27"/>
      <c r="M353" s="27"/>
      <c r="N353" s="26">
        <v>1.4270833333333323E-2</v>
      </c>
      <c r="O353" s="27"/>
      <c r="P353" s="27"/>
      <c r="Q353" s="107" t="s">
        <v>27</v>
      </c>
      <c r="R353" s="28">
        <v>41822</v>
      </c>
      <c r="S353" s="24">
        <v>5.5555555555555558E-3</v>
      </c>
      <c r="T353" s="149">
        <v>1</v>
      </c>
      <c r="U353" s="149">
        <v>1</v>
      </c>
      <c r="V353" s="149">
        <v>1</v>
      </c>
      <c r="W353" s="149">
        <v>1</v>
      </c>
      <c r="X353" s="149">
        <v>1</v>
      </c>
      <c r="Y353" s="77" t="s">
        <v>685</v>
      </c>
      <c r="Z353" s="77" t="s">
        <v>686</v>
      </c>
      <c r="AB353" s="111"/>
    </row>
    <row r="354" spans="1:28" x14ac:dyDescent="0.2">
      <c r="A354" s="30">
        <v>4.462962962962963E-2</v>
      </c>
      <c r="B354" s="30">
        <v>1.6250000000000001E-2</v>
      </c>
      <c r="C354" s="23">
        <v>4.1550925925926E-3</v>
      </c>
      <c r="D354" s="31">
        <v>2.4988425925925928E-2</v>
      </c>
      <c r="E354" s="29">
        <v>12</v>
      </c>
      <c r="F354" s="53" t="s">
        <v>39</v>
      </c>
      <c r="G354" s="53" t="s">
        <v>23</v>
      </c>
      <c r="H354" s="96">
        <v>1.8738425925925929E-2</v>
      </c>
      <c r="I354" s="110" t="s">
        <v>403</v>
      </c>
      <c r="J354" s="27">
        <v>18</v>
      </c>
      <c r="K354" s="27">
        <v>15</v>
      </c>
      <c r="L354" s="27"/>
      <c r="M354" s="27"/>
      <c r="N354" s="26">
        <v>1.458333333333333E-2</v>
      </c>
      <c r="O354" s="27"/>
      <c r="P354" s="27"/>
      <c r="Q354" s="107" t="s">
        <v>27</v>
      </c>
      <c r="R354" s="28">
        <v>41752</v>
      </c>
      <c r="S354" s="24">
        <v>6.2500000000000003E-3</v>
      </c>
      <c r="T354" s="149">
        <v>1</v>
      </c>
      <c r="U354" s="149">
        <v>1</v>
      </c>
      <c r="V354" s="149">
        <v>1</v>
      </c>
      <c r="W354" s="149">
        <v>1</v>
      </c>
      <c r="X354" s="149">
        <v>1</v>
      </c>
      <c r="Y354" s="77" t="s">
        <v>418</v>
      </c>
      <c r="Z354" s="77" t="s">
        <v>419</v>
      </c>
      <c r="AB354" s="111"/>
    </row>
    <row r="355" spans="1:28" x14ac:dyDescent="0.2">
      <c r="A355" s="30">
        <v>4.2592592592592592E-2</v>
      </c>
      <c r="B355" s="30">
        <v>1.6250000000000001E-2</v>
      </c>
      <c r="C355" s="23">
        <v>4.1550925925926E-3</v>
      </c>
      <c r="D355" s="31">
        <v>2.2280092592592591E-2</v>
      </c>
      <c r="E355" s="29">
        <v>11</v>
      </c>
      <c r="F355" s="119" t="s">
        <v>39</v>
      </c>
      <c r="G355" s="119" t="s">
        <v>23</v>
      </c>
      <c r="H355" s="96">
        <v>1.8807870370370371E-2</v>
      </c>
      <c r="I355" s="110" t="s">
        <v>403</v>
      </c>
      <c r="J355" s="27">
        <v>18</v>
      </c>
      <c r="K355" s="27">
        <v>18</v>
      </c>
      <c r="L355" s="27"/>
      <c r="M355" s="27"/>
      <c r="N355" s="26">
        <v>1.4652777777777772E-2</v>
      </c>
      <c r="O355" s="27"/>
      <c r="P355" s="118"/>
      <c r="Q355" s="107" t="s">
        <v>27</v>
      </c>
      <c r="R355" s="28">
        <v>41864</v>
      </c>
      <c r="S355" s="24">
        <v>3.472222222222222E-3</v>
      </c>
      <c r="T355" s="149">
        <v>1</v>
      </c>
      <c r="U355" s="149">
        <v>1</v>
      </c>
      <c r="V355" s="149">
        <v>1</v>
      </c>
      <c r="W355" s="149">
        <v>1</v>
      </c>
      <c r="X355" s="149">
        <v>1</v>
      </c>
      <c r="Y355" s="77" t="s">
        <v>874</v>
      </c>
      <c r="Z355" s="77" t="s">
        <v>875</v>
      </c>
      <c r="AB355" s="111"/>
    </row>
    <row r="356" spans="1:28" x14ac:dyDescent="0.2">
      <c r="A356" s="30">
        <v>4.462962962962963E-2</v>
      </c>
      <c r="B356" s="30">
        <v>1.6250000000000001E-2</v>
      </c>
      <c r="C356" s="23">
        <v>4.1550925925926E-3</v>
      </c>
      <c r="D356" s="30">
        <v>3.034722222222222E-2</v>
      </c>
      <c r="E356" s="110">
        <v>21</v>
      </c>
      <c r="F356" s="53" t="s">
        <v>39</v>
      </c>
      <c r="G356" s="53" t="s">
        <v>23</v>
      </c>
      <c r="H356" s="96">
        <v>1.9236111111111114E-2</v>
      </c>
      <c r="I356" s="29"/>
      <c r="J356" s="27">
        <v>17</v>
      </c>
      <c r="K356" s="27">
        <v>14</v>
      </c>
      <c r="L356" s="27"/>
      <c r="M356" s="27"/>
      <c r="N356" s="26">
        <v>1.5081018518518514E-2</v>
      </c>
      <c r="O356" s="27"/>
      <c r="P356" s="27"/>
      <c r="Q356" s="107" t="s">
        <v>27</v>
      </c>
      <c r="R356" s="28">
        <v>41745</v>
      </c>
      <c r="S356" s="24">
        <v>1.1111111111111108E-2</v>
      </c>
      <c r="T356" s="76">
        <v>1</v>
      </c>
      <c r="U356" s="76">
        <v>1</v>
      </c>
      <c r="V356" s="76">
        <v>1</v>
      </c>
      <c r="W356" s="76">
        <v>1</v>
      </c>
      <c r="X356" s="76">
        <v>1</v>
      </c>
      <c r="Y356" s="77" t="s">
        <v>368</v>
      </c>
      <c r="Z356" s="77" t="s">
        <v>369</v>
      </c>
      <c r="AB356" s="111"/>
    </row>
    <row r="357" spans="1:28" x14ac:dyDescent="0.2">
      <c r="A357" s="30">
        <v>4.2592592592592592E-2</v>
      </c>
      <c r="B357" s="30">
        <v>1.6250000000000001E-2</v>
      </c>
      <c r="C357" s="23">
        <v>4.1550925925926E-3</v>
      </c>
      <c r="D357" s="30">
        <v>2.8599537037037034E-2</v>
      </c>
      <c r="E357" s="29">
        <v>16</v>
      </c>
      <c r="F357" s="147" t="s">
        <v>39</v>
      </c>
      <c r="G357" s="147" t="s">
        <v>23</v>
      </c>
      <c r="H357" s="96">
        <v>1.9571759259259257E-2</v>
      </c>
      <c r="I357" s="110" t="s">
        <v>403</v>
      </c>
      <c r="J357" s="27"/>
      <c r="K357" s="27"/>
      <c r="L357" s="27"/>
      <c r="M357" s="27"/>
      <c r="N357" s="26">
        <v>1.5416666666666658E-2</v>
      </c>
      <c r="O357" s="27"/>
      <c r="P357" s="27"/>
      <c r="Q357" t="s">
        <v>27</v>
      </c>
      <c r="R357" s="28">
        <v>41903</v>
      </c>
      <c r="S357" s="24">
        <v>9.0277777777777769E-3</v>
      </c>
      <c r="T357" s="149">
        <v>1</v>
      </c>
      <c r="U357" s="149">
        <v>1</v>
      </c>
      <c r="V357" s="149">
        <v>1</v>
      </c>
      <c r="W357" s="149">
        <v>1</v>
      </c>
      <c r="X357" s="149">
        <v>1</v>
      </c>
      <c r="Y357" s="77" t="s">
        <v>941</v>
      </c>
      <c r="Z357" s="77" t="s">
        <v>942</v>
      </c>
      <c r="AB357" s="111"/>
    </row>
    <row r="358" spans="1:28" x14ac:dyDescent="0.2">
      <c r="A358" s="30">
        <v>4.462962962962963E-2</v>
      </c>
      <c r="B358" s="30">
        <v>1.6250000000000001E-2</v>
      </c>
      <c r="C358" s="23">
        <v>1.24884259259258E-2</v>
      </c>
      <c r="D358" s="31">
        <v>3.0729166666666669E-2</v>
      </c>
      <c r="E358" s="29">
        <v>11</v>
      </c>
      <c r="F358" s="53" t="s">
        <v>39</v>
      </c>
      <c r="G358" t="s">
        <v>23</v>
      </c>
      <c r="H358" s="96">
        <v>2.1701388888888892E-2</v>
      </c>
      <c r="I358" s="110"/>
      <c r="J358" s="27"/>
      <c r="K358" s="27"/>
      <c r="L358" s="27"/>
      <c r="M358" s="27"/>
      <c r="N358" s="26">
        <v>8.6805555555555941E-4</v>
      </c>
      <c r="O358" s="27">
        <v>4</v>
      </c>
      <c r="P358" s="118"/>
      <c r="Q358" s="107" t="s">
        <v>27</v>
      </c>
      <c r="R358" s="28">
        <v>41644</v>
      </c>
      <c r="S358" s="24">
        <v>9.0277777777777769E-3</v>
      </c>
      <c r="T358" s="76">
        <v>1</v>
      </c>
      <c r="U358" s="76">
        <v>1</v>
      </c>
      <c r="V358" s="76">
        <v>1</v>
      </c>
      <c r="W358" s="76">
        <v>1</v>
      </c>
      <c r="X358" s="76">
        <v>1</v>
      </c>
      <c r="Y358" s="77" t="s">
        <v>273</v>
      </c>
      <c r="Z358" s="77" t="s">
        <v>274</v>
      </c>
      <c r="AB358" s="111"/>
    </row>
    <row r="359" spans="1:28" x14ac:dyDescent="0.2">
      <c r="A359" s="30">
        <v>4.7916666666666663E-2</v>
      </c>
      <c r="B359" s="30">
        <v>1.7430555555555557E-2</v>
      </c>
      <c r="C359" s="23">
        <v>5.2546296296296403E-3</v>
      </c>
      <c r="D359" s="31">
        <v>2.4004629629629629E-2</v>
      </c>
      <c r="E359" s="29">
        <v>14</v>
      </c>
      <c r="F359" s="53" t="s">
        <v>45</v>
      </c>
      <c r="G359" s="53" t="s">
        <v>23</v>
      </c>
      <c r="H359" s="96">
        <v>1.9143518518518518E-2</v>
      </c>
      <c r="I359" s="110" t="s">
        <v>403</v>
      </c>
      <c r="J359" s="27">
        <v>17</v>
      </c>
      <c r="K359" s="27">
        <v>19</v>
      </c>
      <c r="L359" s="27"/>
      <c r="M359" s="27"/>
      <c r="N359" s="26">
        <v>1.3888888888888878E-2</v>
      </c>
      <c r="O359" s="27"/>
      <c r="P359" s="118"/>
      <c r="Q359" s="107" t="s">
        <v>27</v>
      </c>
      <c r="R359" s="28">
        <v>41822</v>
      </c>
      <c r="S359" s="24">
        <v>4.8611111111111112E-3</v>
      </c>
      <c r="T359" s="149">
        <v>1</v>
      </c>
      <c r="U359" s="149">
        <v>1</v>
      </c>
      <c r="V359" s="149">
        <v>1</v>
      </c>
      <c r="W359" s="149">
        <v>1</v>
      </c>
      <c r="X359" s="149">
        <v>1</v>
      </c>
      <c r="Y359" s="77" t="s">
        <v>690</v>
      </c>
      <c r="Z359" s="77" t="s">
        <v>691</v>
      </c>
      <c r="AB359" s="111"/>
    </row>
    <row r="360" spans="1:28" x14ac:dyDescent="0.2">
      <c r="A360" s="30">
        <v>4.7916666666666663E-2</v>
      </c>
      <c r="B360" s="30">
        <v>1.7430555555555557E-2</v>
      </c>
      <c r="C360" s="23">
        <v>5.2546296296296403E-3</v>
      </c>
      <c r="D360" s="30">
        <v>2.9386574074074075E-2</v>
      </c>
      <c r="E360" s="110">
        <v>34</v>
      </c>
      <c r="F360" s="53" t="s">
        <v>45</v>
      </c>
      <c r="G360" s="53" t="s">
        <v>23</v>
      </c>
      <c r="H360" s="96">
        <v>2.0358796296296298E-2</v>
      </c>
      <c r="I360" s="29"/>
      <c r="J360" s="27">
        <v>12</v>
      </c>
      <c r="K360" s="27">
        <v>13</v>
      </c>
      <c r="L360" s="27"/>
      <c r="M360" s="27"/>
      <c r="N360" s="26">
        <v>1.5104166666666658E-2</v>
      </c>
      <c r="O360" s="27"/>
      <c r="P360" s="27"/>
      <c r="Q360" s="107" t="s">
        <v>27</v>
      </c>
      <c r="R360" s="28">
        <v>41745</v>
      </c>
      <c r="S360" s="24">
        <v>9.0277777777777769E-3</v>
      </c>
      <c r="T360" s="76">
        <v>1</v>
      </c>
      <c r="U360" s="76">
        <v>1</v>
      </c>
      <c r="V360" s="76">
        <v>1</v>
      </c>
      <c r="W360" s="76">
        <v>1</v>
      </c>
      <c r="X360" s="76">
        <v>1</v>
      </c>
      <c r="Y360" s="77" t="s">
        <v>385</v>
      </c>
      <c r="Z360" s="77" t="s">
        <v>386</v>
      </c>
      <c r="AB360" s="111"/>
    </row>
    <row r="361" spans="1:28" x14ac:dyDescent="0.2">
      <c r="A361" s="30">
        <v>4.7222222222222221E-2</v>
      </c>
      <c r="B361" s="30">
        <v>1.7777777777777778E-2</v>
      </c>
      <c r="C361" s="23">
        <v>5.5787037037037098E-3</v>
      </c>
      <c r="D361" s="30">
        <v>3.2303240740740737E-2</v>
      </c>
      <c r="E361" s="29">
        <v>28</v>
      </c>
      <c r="F361" s="53" t="s">
        <v>45</v>
      </c>
      <c r="G361" s="53" t="s">
        <v>23</v>
      </c>
      <c r="H361" s="96">
        <v>2.119212962962963E-2</v>
      </c>
      <c r="I361" s="110" t="s">
        <v>403</v>
      </c>
      <c r="J361" s="27"/>
      <c r="K361" s="27"/>
      <c r="L361" s="27"/>
      <c r="M361" s="27"/>
      <c r="N361" s="26">
        <v>1.5613425925925919E-2</v>
      </c>
      <c r="O361" s="27"/>
      <c r="P361" s="118"/>
      <c r="Q361" s="107" t="s">
        <v>27</v>
      </c>
      <c r="R361" s="28">
        <v>41903</v>
      </c>
      <c r="S361" s="24">
        <v>1.1111111111111108E-2</v>
      </c>
      <c r="T361" s="149">
        <v>1</v>
      </c>
      <c r="U361" s="149">
        <v>1</v>
      </c>
      <c r="V361" s="149">
        <v>1</v>
      </c>
      <c r="W361" s="149">
        <v>1</v>
      </c>
      <c r="X361" s="149">
        <v>1</v>
      </c>
      <c r="Y361" s="77" t="s">
        <v>956</v>
      </c>
      <c r="Z361" s="77" t="s">
        <v>431</v>
      </c>
      <c r="AB361" s="111"/>
    </row>
    <row r="362" spans="1:28" x14ac:dyDescent="0.2">
      <c r="A362" s="30">
        <v>2.372685185185185E-2</v>
      </c>
      <c r="B362" s="30">
        <v>1.5405092592592593E-2</v>
      </c>
      <c r="C362" s="23">
        <v>3.3680555555555599E-3</v>
      </c>
      <c r="D362" s="31">
        <v>2.9178240740740741E-2</v>
      </c>
      <c r="E362" s="29">
        <v>5</v>
      </c>
      <c r="F362" s="53" t="s">
        <v>220</v>
      </c>
      <c r="G362" s="53" t="s">
        <v>23</v>
      </c>
      <c r="H362" s="96">
        <v>2.2233796296296297E-2</v>
      </c>
      <c r="I362" s="110" t="s">
        <v>403</v>
      </c>
      <c r="J362" s="27"/>
      <c r="K362" s="27"/>
      <c r="L362" s="27">
        <v>20</v>
      </c>
      <c r="M362" s="27"/>
      <c r="N362" s="26">
        <v>1.8865740740740738E-2</v>
      </c>
      <c r="O362" s="27"/>
      <c r="P362" s="118"/>
      <c r="Q362" s="107" t="s">
        <v>83</v>
      </c>
      <c r="R362" s="28">
        <v>41801</v>
      </c>
      <c r="S362" s="24">
        <v>6.9444444444444449E-3</v>
      </c>
      <c r="T362" s="149">
        <v>1</v>
      </c>
      <c r="U362" s="149">
        <v>1</v>
      </c>
      <c r="V362" s="149">
        <v>1</v>
      </c>
      <c r="W362" s="149">
        <v>1</v>
      </c>
      <c r="X362" s="149">
        <v>1</v>
      </c>
      <c r="Y362" s="77" t="s">
        <v>983</v>
      </c>
      <c r="Z362" s="77" t="s">
        <v>757</v>
      </c>
      <c r="AB362" s="111"/>
    </row>
    <row r="363" spans="1:28" x14ac:dyDescent="0.2">
      <c r="A363" s="30">
        <v>2.2754629629629628E-2</v>
      </c>
      <c r="B363" s="30">
        <v>1.6192129629629629E-2</v>
      </c>
      <c r="C363" s="23">
        <v>4.09722222222222E-3</v>
      </c>
      <c r="D363" s="31">
        <v>3.4548611111111113E-2</v>
      </c>
      <c r="E363" s="29">
        <v>9</v>
      </c>
      <c r="F363" s="53" t="s">
        <v>32</v>
      </c>
      <c r="G363" s="152" t="s">
        <v>23</v>
      </c>
      <c r="H363" s="96">
        <v>2.3437500000000007E-2</v>
      </c>
      <c r="I363" s="110" t="s">
        <v>403</v>
      </c>
      <c r="J363" s="27"/>
      <c r="K363" s="27"/>
      <c r="L363" s="27">
        <v>14</v>
      </c>
      <c r="M363" s="27"/>
      <c r="N363" s="26">
        <v>1.9340277777777786E-2</v>
      </c>
      <c r="O363" s="27"/>
      <c r="P363" s="118"/>
      <c r="Q363" s="107" t="s">
        <v>83</v>
      </c>
      <c r="R363" s="151">
        <v>41801</v>
      </c>
      <c r="S363" s="24">
        <v>1.1111111111111108E-2</v>
      </c>
      <c r="T363" s="149">
        <v>1</v>
      </c>
      <c r="U363" s="149">
        <v>1</v>
      </c>
      <c r="V363" s="149">
        <v>1</v>
      </c>
      <c r="W363" s="149">
        <v>1</v>
      </c>
      <c r="X363" s="149">
        <v>1</v>
      </c>
      <c r="Y363" s="77" t="s">
        <v>987</v>
      </c>
      <c r="Z363" s="77" t="s">
        <v>988</v>
      </c>
      <c r="AB363" s="111"/>
    </row>
    <row r="364" spans="1:28" x14ac:dyDescent="0.2">
      <c r="A364" s="30">
        <v>2.5821759259259256E-2</v>
      </c>
      <c r="B364" s="30">
        <v>1.8194444444444444E-2</v>
      </c>
      <c r="C364" s="23">
        <v>5.9722222222222702E-3</v>
      </c>
      <c r="D364" s="31">
        <v>3.4965277777777783E-2</v>
      </c>
      <c r="E364" s="29">
        <v>18</v>
      </c>
      <c r="F364" s="53" t="s">
        <v>35</v>
      </c>
      <c r="G364" s="53" t="s">
        <v>23</v>
      </c>
      <c r="H364" s="96">
        <v>2.6631944444444451E-2</v>
      </c>
      <c r="I364" s="110" t="s">
        <v>403</v>
      </c>
      <c r="J364" s="27"/>
      <c r="K364" s="27"/>
      <c r="L364" s="27">
        <v>13</v>
      </c>
      <c r="M364" s="27"/>
      <c r="N364" s="26">
        <v>2.065972222222218E-2</v>
      </c>
      <c r="O364" s="27"/>
      <c r="P364" s="27"/>
      <c r="Q364" s="107" t="s">
        <v>83</v>
      </c>
      <c r="R364" s="28">
        <v>41801</v>
      </c>
      <c r="S364" s="24">
        <v>8.3333333333333332E-3</v>
      </c>
      <c r="T364" s="149">
        <v>1</v>
      </c>
      <c r="U364" s="149">
        <v>1</v>
      </c>
      <c r="V364" s="149">
        <v>1</v>
      </c>
      <c r="W364" s="149">
        <v>1</v>
      </c>
      <c r="X364" s="149">
        <v>1</v>
      </c>
      <c r="Y364" s="77" t="s">
        <v>1000</v>
      </c>
      <c r="Z364" s="77" t="s">
        <v>1001</v>
      </c>
      <c r="AB364" s="111"/>
    </row>
    <row r="365" spans="1:28" x14ac:dyDescent="0.2">
      <c r="A365" s="30">
        <v>2.6805555555555555E-2</v>
      </c>
      <c r="B365" s="30">
        <v>1.7557870370370373E-2</v>
      </c>
      <c r="C365" s="23">
        <v>5.37037037037035E-3</v>
      </c>
      <c r="D365" s="31">
        <v>2.8611111111111115E-2</v>
      </c>
      <c r="E365" s="29">
        <v>16</v>
      </c>
      <c r="F365" s="53" t="s">
        <v>292</v>
      </c>
      <c r="G365" s="53" t="s">
        <v>23</v>
      </c>
      <c r="H365" s="96">
        <v>2.5833333333333337E-2</v>
      </c>
      <c r="I365" s="110" t="s">
        <v>403</v>
      </c>
      <c r="J365" s="27"/>
      <c r="K365" s="27"/>
      <c r="L365" s="27">
        <v>18</v>
      </c>
      <c r="M365" s="27"/>
      <c r="N365" s="26">
        <v>2.0462962962962988E-2</v>
      </c>
      <c r="O365" s="27"/>
      <c r="P365" s="118"/>
      <c r="Q365" s="107" t="s">
        <v>83</v>
      </c>
      <c r="R365" s="28">
        <v>41801</v>
      </c>
      <c r="S365" s="24">
        <v>2.7777777777777779E-3</v>
      </c>
      <c r="T365" s="149">
        <v>1</v>
      </c>
      <c r="U365" s="149">
        <v>1</v>
      </c>
      <c r="V365" s="149">
        <v>1</v>
      </c>
      <c r="W365" s="149">
        <v>1</v>
      </c>
      <c r="X365" s="149">
        <v>1</v>
      </c>
      <c r="Y365" s="77" t="s">
        <v>997</v>
      </c>
      <c r="Z365" s="77" t="s">
        <v>998</v>
      </c>
      <c r="AB365" s="111"/>
    </row>
    <row r="366" spans="1:28" x14ac:dyDescent="0.2">
      <c r="A366" s="30">
        <v>2.1215277777777777E-2</v>
      </c>
      <c r="B366" s="30">
        <v>1.5208333333333332E-2</v>
      </c>
      <c r="C366" s="23">
        <v>3.1828703703703199E-3</v>
      </c>
      <c r="D366" s="31">
        <v>3.3564814814814818E-2</v>
      </c>
      <c r="E366" s="29">
        <v>2</v>
      </c>
      <c r="F366" s="53" t="s">
        <v>43</v>
      </c>
      <c r="G366" s="53" t="s">
        <v>23</v>
      </c>
      <c r="H366" s="96">
        <v>2.1064814814814817E-2</v>
      </c>
      <c r="I366" s="110" t="s">
        <v>403</v>
      </c>
      <c r="J366" s="27"/>
      <c r="K366" s="27"/>
      <c r="L366" s="27">
        <v>17</v>
      </c>
      <c r="M366" s="27"/>
      <c r="N366" s="26">
        <v>1.7881944444444499E-2</v>
      </c>
      <c r="O366" s="27"/>
      <c r="P366" s="27"/>
      <c r="Q366" s="107" t="s">
        <v>83</v>
      </c>
      <c r="R366" s="28">
        <v>41801</v>
      </c>
      <c r="S366" s="24">
        <v>1.2500000000000001E-2</v>
      </c>
      <c r="T366" s="149">
        <v>1</v>
      </c>
      <c r="U366" s="149">
        <v>1</v>
      </c>
      <c r="V366" s="149">
        <v>1</v>
      </c>
      <c r="W366" s="149">
        <v>1</v>
      </c>
      <c r="X366" s="149">
        <v>1</v>
      </c>
      <c r="Y366" s="77" t="s">
        <v>979</v>
      </c>
      <c r="Z366" s="77" t="s">
        <v>980</v>
      </c>
      <c r="AB366" s="111"/>
    </row>
    <row r="367" spans="1:28" x14ac:dyDescent="0.2">
      <c r="A367" s="30">
        <v>2.5914351851851855E-2</v>
      </c>
      <c r="B367" s="30">
        <v>1.7789351851851851E-2</v>
      </c>
      <c r="C367" s="23">
        <v>5.5902777777777799E-3</v>
      </c>
      <c r="D367" s="31">
        <v>3.3310185185185186E-2</v>
      </c>
      <c r="E367" s="29">
        <v>15</v>
      </c>
      <c r="F367" s="53" t="s">
        <v>33</v>
      </c>
      <c r="G367" s="53" t="s">
        <v>23</v>
      </c>
      <c r="H367" s="96">
        <v>2.5671296296296296E-2</v>
      </c>
      <c r="I367" s="110" t="s">
        <v>403</v>
      </c>
      <c r="J367" s="27"/>
      <c r="K367" s="27"/>
      <c r="L367" s="27">
        <v>16</v>
      </c>
      <c r="M367" s="27"/>
      <c r="N367" s="26">
        <v>2.0081018518518515E-2</v>
      </c>
      <c r="O367" s="27"/>
      <c r="P367" s="27"/>
      <c r="Q367" s="107" t="s">
        <v>83</v>
      </c>
      <c r="R367" s="28">
        <v>41801</v>
      </c>
      <c r="S367" s="24">
        <v>7.6388888888888886E-3</v>
      </c>
      <c r="T367" s="149">
        <v>1</v>
      </c>
      <c r="U367" s="149">
        <v>1</v>
      </c>
      <c r="V367" s="149">
        <v>1</v>
      </c>
      <c r="W367" s="149">
        <v>1</v>
      </c>
      <c r="X367" s="149">
        <v>1</v>
      </c>
      <c r="Y367" s="77" t="s">
        <v>995</v>
      </c>
      <c r="Z367" s="77" t="s">
        <v>996</v>
      </c>
      <c r="AB367" s="111"/>
    </row>
    <row r="368" spans="1:28" x14ac:dyDescent="0.2">
      <c r="A368" s="30">
        <v>2.390046296296296E-2</v>
      </c>
      <c r="B368" s="30">
        <v>1.6250000000000001E-2</v>
      </c>
      <c r="C368" s="23">
        <v>4.1550925925926E-3</v>
      </c>
      <c r="D368" s="31">
        <v>2.9027777777777777E-2</v>
      </c>
      <c r="E368" s="29">
        <v>11</v>
      </c>
      <c r="F368" s="53" t="s">
        <v>39</v>
      </c>
      <c r="G368" s="152" t="s">
        <v>23</v>
      </c>
      <c r="H368" s="96">
        <v>2.4166666666666666E-2</v>
      </c>
      <c r="I368" s="110" t="s">
        <v>403</v>
      </c>
      <c r="J368" s="27"/>
      <c r="K368" s="27"/>
      <c r="L368" s="27">
        <v>15</v>
      </c>
      <c r="M368" s="27"/>
      <c r="N368" s="26">
        <v>2.0011574074074067E-2</v>
      </c>
      <c r="O368" s="27"/>
      <c r="P368" s="118"/>
      <c r="Q368" s="107" t="s">
        <v>83</v>
      </c>
      <c r="R368" s="28">
        <v>41801</v>
      </c>
      <c r="S368" s="24">
        <v>4.8611111111111112E-3</v>
      </c>
      <c r="T368" s="149">
        <v>2</v>
      </c>
      <c r="U368" s="149">
        <v>1</v>
      </c>
      <c r="V368" s="149">
        <v>1</v>
      </c>
      <c r="W368" s="149">
        <v>1</v>
      </c>
      <c r="X368" s="149">
        <v>1</v>
      </c>
      <c r="Y368" s="77" t="s">
        <v>990</v>
      </c>
      <c r="Z368" s="77" t="s">
        <v>991</v>
      </c>
      <c r="AB368" s="111"/>
    </row>
    <row r="369" spans="1:28" x14ac:dyDescent="0.2">
      <c r="A369" s="30">
        <v>2.7280092592592592E-2</v>
      </c>
      <c r="B369" s="30">
        <v>1.7430555555555557E-2</v>
      </c>
      <c r="C369" s="23">
        <v>5.2546296296296403E-3</v>
      </c>
      <c r="D369" s="31">
        <v>3.5671296296296298E-2</v>
      </c>
      <c r="E369" s="29">
        <v>17</v>
      </c>
      <c r="F369" s="53" t="s">
        <v>45</v>
      </c>
      <c r="G369" s="53" t="s">
        <v>23</v>
      </c>
      <c r="H369" s="96">
        <v>2.5949074074074076E-2</v>
      </c>
      <c r="I369" s="110" t="s">
        <v>403</v>
      </c>
      <c r="J369" s="27"/>
      <c r="K369" s="27"/>
      <c r="L369" s="27">
        <v>19</v>
      </c>
      <c r="M369" s="27"/>
      <c r="N369" s="26">
        <v>2.0694444444444435E-2</v>
      </c>
      <c r="O369" s="27"/>
      <c r="P369" s="27"/>
      <c r="Q369" s="107" t="s">
        <v>83</v>
      </c>
      <c r="R369" s="28">
        <v>41801</v>
      </c>
      <c r="S369" s="24">
        <v>9.7222222222222224E-3</v>
      </c>
      <c r="T369" s="149">
        <v>1</v>
      </c>
      <c r="U369" s="149">
        <v>1</v>
      </c>
      <c r="V369" s="149">
        <v>1</v>
      </c>
      <c r="W369" s="149">
        <v>1</v>
      </c>
      <c r="X369" s="149">
        <v>1</v>
      </c>
      <c r="Y369" s="77" t="s">
        <v>999</v>
      </c>
      <c r="Z369" s="77" t="s">
        <v>762</v>
      </c>
      <c r="AB369" s="111"/>
    </row>
    <row r="370" spans="1:28" x14ac:dyDescent="0.2">
      <c r="A370" s="5"/>
      <c r="B370" s="5"/>
      <c r="C370" s="5"/>
      <c r="D370" s="30">
        <v>4.9745370370370377E-2</v>
      </c>
      <c r="E370" s="29">
        <v>2</v>
      </c>
      <c r="F370" s="119" t="s">
        <v>705</v>
      </c>
      <c r="G370" s="119" t="s">
        <v>23</v>
      </c>
      <c r="H370" s="96">
        <v>4.8356481481481486E-2</v>
      </c>
      <c r="I370" s="110" t="s">
        <v>403</v>
      </c>
      <c r="J370" s="27"/>
      <c r="K370" s="118"/>
      <c r="L370" s="27"/>
      <c r="M370" s="27"/>
      <c r="N370" s="26">
        <v>0</v>
      </c>
      <c r="O370" s="27"/>
      <c r="P370" s="27"/>
      <c r="Q370" s="53" t="s">
        <v>707</v>
      </c>
      <c r="R370" s="28">
        <v>41829</v>
      </c>
      <c r="S370" s="24">
        <v>1.3888888888888889E-3</v>
      </c>
      <c r="T370" s="149">
        <v>1</v>
      </c>
      <c r="U370" s="149">
        <v>1</v>
      </c>
      <c r="V370" s="149">
        <v>1</v>
      </c>
      <c r="W370" s="149">
        <v>1</v>
      </c>
      <c r="X370" s="149">
        <v>1</v>
      </c>
      <c r="Y370" s="77" t="s">
        <v>709</v>
      </c>
      <c r="Z370" s="77" t="s">
        <v>710</v>
      </c>
      <c r="AB370" s="111"/>
    </row>
    <row r="371" spans="1:28" x14ac:dyDescent="0.2">
      <c r="A371" s="5"/>
      <c r="B371" s="5"/>
      <c r="C371" s="5"/>
      <c r="D371" s="30">
        <v>5.3240740740740734E-2</v>
      </c>
      <c r="E371" s="29">
        <v>6</v>
      </c>
      <c r="F371" s="120" t="s">
        <v>706</v>
      </c>
      <c r="G371" s="119" t="s">
        <v>23</v>
      </c>
      <c r="H371" s="96">
        <v>5.0462962962962959E-2</v>
      </c>
      <c r="I371" s="110" t="s">
        <v>403</v>
      </c>
      <c r="J371" s="27"/>
      <c r="K371" s="118"/>
      <c r="L371" s="27"/>
      <c r="M371" s="27"/>
      <c r="N371" s="26">
        <v>0</v>
      </c>
      <c r="O371" s="27"/>
      <c r="P371" s="27"/>
      <c r="Q371" s="53" t="s">
        <v>707</v>
      </c>
      <c r="R371" s="28">
        <v>41829</v>
      </c>
      <c r="S371" s="24">
        <v>2.7777777777777779E-3</v>
      </c>
      <c r="T371" s="149">
        <v>1</v>
      </c>
      <c r="U371" s="149">
        <v>1</v>
      </c>
      <c r="V371" s="149">
        <v>1</v>
      </c>
      <c r="W371" s="149">
        <v>1</v>
      </c>
      <c r="X371" s="149">
        <v>1</v>
      </c>
      <c r="Y371" s="77" t="s">
        <v>714</v>
      </c>
      <c r="Z371" s="77" t="s">
        <v>710</v>
      </c>
      <c r="AB371" s="111"/>
    </row>
    <row r="372" spans="1:28" x14ac:dyDescent="0.2">
      <c r="A372" s="30">
        <v>2.6122685185185183E-2</v>
      </c>
      <c r="B372" s="30">
        <v>1.7175925925925924E-2</v>
      </c>
      <c r="C372" s="23">
        <v>5.0231481481481498E-3</v>
      </c>
      <c r="D372" s="99">
        <v>4.0393518518518521E-3</v>
      </c>
      <c r="E372" s="110">
        <v>7</v>
      </c>
      <c r="F372" s="108" t="s">
        <v>157</v>
      </c>
      <c r="G372" s="108" t="s">
        <v>23</v>
      </c>
      <c r="H372" s="96">
        <v>1.9560185185185188E-3</v>
      </c>
      <c r="I372" s="110">
        <v>1</v>
      </c>
      <c r="J372" s="27"/>
      <c r="K372" s="27"/>
      <c r="L372" s="27"/>
      <c r="M372" s="27"/>
      <c r="N372" s="26">
        <v>-3.067129629629631E-3</v>
      </c>
      <c r="O372" s="27"/>
      <c r="P372" s="27"/>
      <c r="Q372" s="107" t="s">
        <v>117</v>
      </c>
      <c r="R372" s="28">
        <v>41910</v>
      </c>
      <c r="S372" s="24">
        <v>2.0833333333333333E-3</v>
      </c>
      <c r="T372" s="149">
        <v>1</v>
      </c>
      <c r="U372" s="149">
        <v>1</v>
      </c>
      <c r="V372" s="149">
        <v>1</v>
      </c>
      <c r="W372" s="149">
        <v>1</v>
      </c>
      <c r="X372" s="149">
        <v>1</v>
      </c>
      <c r="Y372" s="77" t="s">
        <v>974</v>
      </c>
      <c r="Z372" s="77" t="s">
        <v>975</v>
      </c>
      <c r="AB372" s="111"/>
    </row>
    <row r="373" spans="1:28" x14ac:dyDescent="0.2">
      <c r="A373" s="30">
        <v>4.1701388888888885E-2</v>
      </c>
      <c r="B373" s="30">
        <v>1.6192129629629629E-2</v>
      </c>
      <c r="C373" s="23">
        <v>4.09722222222222E-3</v>
      </c>
      <c r="D373" s="31">
        <v>2.5694444444444445E-3</v>
      </c>
      <c r="E373" s="110">
        <v>5</v>
      </c>
      <c r="F373" s="53" t="s">
        <v>32</v>
      </c>
      <c r="G373" s="53" t="s">
        <v>23</v>
      </c>
      <c r="H373" s="96">
        <v>1.8749999999999999E-3</v>
      </c>
      <c r="I373" s="110">
        <v>1</v>
      </c>
      <c r="J373" s="27"/>
      <c r="K373" s="27"/>
      <c r="L373" s="27"/>
      <c r="M373" s="27"/>
      <c r="N373" s="26">
        <v>-2.2222222222222201E-3</v>
      </c>
      <c r="O373" s="27"/>
      <c r="P373" s="27"/>
      <c r="Q373" s="107" t="s">
        <v>117</v>
      </c>
      <c r="R373" s="28">
        <v>41910</v>
      </c>
      <c r="S373" s="24">
        <v>6.9444444444444447E-4</v>
      </c>
      <c r="T373" s="149">
        <v>1</v>
      </c>
      <c r="U373" s="149">
        <v>1</v>
      </c>
      <c r="V373" s="149">
        <v>1</v>
      </c>
      <c r="W373" s="149">
        <v>1</v>
      </c>
      <c r="X373" s="149">
        <v>1</v>
      </c>
      <c r="Y373" s="77" t="s">
        <v>970</v>
      </c>
      <c r="Z373" s="77" t="s">
        <v>971</v>
      </c>
      <c r="AB373" s="111"/>
    </row>
    <row r="374" spans="1:28" x14ac:dyDescent="0.2">
      <c r="A374" s="30">
        <v>4.9155092592592597E-2</v>
      </c>
      <c r="B374" s="30">
        <v>1.8194444444444444E-2</v>
      </c>
      <c r="C374" s="23">
        <v>5.9722222222222702E-3</v>
      </c>
      <c r="D374" s="31">
        <v>4.7222222222222223E-3</v>
      </c>
      <c r="E374" s="110">
        <v>6</v>
      </c>
      <c r="F374" s="108" t="s">
        <v>35</v>
      </c>
      <c r="G374" s="108" t="s">
        <v>23</v>
      </c>
      <c r="H374" s="97">
        <v>1.9444444444444444E-3</v>
      </c>
      <c r="I374" s="110">
        <v>1</v>
      </c>
      <c r="J374" s="27"/>
      <c r="K374" s="27"/>
      <c r="L374" s="27"/>
      <c r="M374" s="27"/>
      <c r="N374" s="26">
        <v>-4.0277777777778263E-3</v>
      </c>
      <c r="O374" s="27"/>
      <c r="P374" s="27"/>
      <c r="Q374" s="107" t="s">
        <v>117</v>
      </c>
      <c r="R374" s="28">
        <v>41910</v>
      </c>
      <c r="S374" s="24">
        <v>2.7777777777777779E-3</v>
      </c>
      <c r="T374" s="149">
        <v>1</v>
      </c>
      <c r="U374" s="149">
        <v>1</v>
      </c>
      <c r="V374" s="149">
        <v>1</v>
      </c>
      <c r="W374" s="149">
        <v>1</v>
      </c>
      <c r="X374" s="149">
        <v>1</v>
      </c>
      <c r="Y374" s="77" t="s">
        <v>972</v>
      </c>
      <c r="Z374" s="77" t="s">
        <v>973</v>
      </c>
      <c r="AB374" s="111"/>
    </row>
    <row r="375" spans="1:28" x14ac:dyDescent="0.2">
      <c r="A375" s="30">
        <v>4.7974537037037045E-2</v>
      </c>
      <c r="B375" s="30">
        <v>1.7164351851851851E-2</v>
      </c>
      <c r="C375" s="23">
        <v>5.0115740740740797E-3</v>
      </c>
      <c r="D375" s="31">
        <v>5.0925925925925921E-3</v>
      </c>
      <c r="E375" s="110">
        <v>4</v>
      </c>
      <c r="F375" s="53" t="s">
        <v>292</v>
      </c>
      <c r="G375" s="147" t="s">
        <v>23</v>
      </c>
      <c r="H375" s="96">
        <v>1.6203703703703701E-3</v>
      </c>
      <c r="I375" s="110">
        <v>1</v>
      </c>
      <c r="J375" s="27"/>
      <c r="K375" s="27"/>
      <c r="L375" s="27"/>
      <c r="M375" s="27"/>
      <c r="N375" s="26">
        <v>-3.3912037037037096E-3</v>
      </c>
      <c r="O375" s="27"/>
      <c r="P375" s="118"/>
      <c r="Q375" s="107" t="s">
        <v>117</v>
      </c>
      <c r="R375" s="28">
        <v>41910</v>
      </c>
      <c r="S375" s="24">
        <v>3.472222222222222E-3</v>
      </c>
      <c r="T375" s="149">
        <v>1</v>
      </c>
      <c r="U375" s="149">
        <v>1</v>
      </c>
      <c r="V375" s="149">
        <v>1</v>
      </c>
      <c r="W375" s="149">
        <v>1</v>
      </c>
      <c r="X375" s="149">
        <v>1</v>
      </c>
      <c r="Y375" s="77" t="s">
        <v>968</v>
      </c>
      <c r="Z375" s="77" t="s">
        <v>969</v>
      </c>
      <c r="AB375" s="111"/>
    </row>
    <row r="376" spans="1:28" x14ac:dyDescent="0.2">
      <c r="A376" s="30">
        <v>4.207175925925926E-2</v>
      </c>
      <c r="B376" s="30">
        <v>1.5995370370370372E-2</v>
      </c>
      <c r="C376" s="23">
        <v>3.9120370370370403E-3</v>
      </c>
      <c r="D376" s="31">
        <v>6.4120370370370364E-3</v>
      </c>
      <c r="E376" s="110">
        <v>3</v>
      </c>
      <c r="F376" s="147" t="s">
        <v>37</v>
      </c>
      <c r="G376" s="147" t="s">
        <v>23</v>
      </c>
      <c r="H376" s="96">
        <v>1.5509259259259252E-3</v>
      </c>
      <c r="I376" s="110">
        <v>1</v>
      </c>
      <c r="J376" s="27"/>
      <c r="K376" s="27"/>
      <c r="L376" s="27"/>
      <c r="M376" s="27"/>
      <c r="N376" s="26">
        <v>-2.361111111111115E-3</v>
      </c>
      <c r="O376" s="27"/>
      <c r="P376" s="27"/>
      <c r="Q376" t="s">
        <v>117</v>
      </c>
      <c r="R376" s="28">
        <v>41910</v>
      </c>
      <c r="S376" s="24">
        <v>4.8611111111111112E-3</v>
      </c>
      <c r="T376" s="149">
        <v>1</v>
      </c>
      <c r="U376" s="149">
        <v>1</v>
      </c>
      <c r="V376" s="149">
        <v>1</v>
      </c>
      <c r="W376" s="149">
        <v>1</v>
      </c>
      <c r="X376" s="149">
        <v>1</v>
      </c>
      <c r="Y376" s="77" t="s">
        <v>966</v>
      </c>
      <c r="Z376" s="77" t="s">
        <v>967</v>
      </c>
      <c r="AB376" s="111"/>
    </row>
    <row r="377" spans="1:28" x14ac:dyDescent="0.2">
      <c r="A377" s="30">
        <v>4.5231481481481484E-2</v>
      </c>
      <c r="B377" s="30">
        <v>1.5972222222222224E-2</v>
      </c>
      <c r="C377" s="23">
        <v>3.8888888888888883E-3</v>
      </c>
      <c r="D377" s="31">
        <v>2.49537037037037E-2</v>
      </c>
      <c r="E377" s="29">
        <v>4</v>
      </c>
      <c r="F377" s="53" t="s">
        <v>220</v>
      </c>
      <c r="G377" s="53" t="s">
        <v>23</v>
      </c>
      <c r="H377" s="96">
        <v>1.7314814814814811E-2</v>
      </c>
      <c r="I377" s="110" t="s">
        <v>403</v>
      </c>
      <c r="J377" s="27">
        <v>19</v>
      </c>
      <c r="K377" s="27">
        <v>18</v>
      </c>
      <c r="L377" s="27"/>
      <c r="M377" s="27"/>
      <c r="N377" s="26">
        <v>1.3425925925925923E-2</v>
      </c>
      <c r="O377" s="27"/>
      <c r="P377" s="118"/>
      <c r="Q377" s="107" t="s">
        <v>90</v>
      </c>
      <c r="R377" s="28">
        <v>41759</v>
      </c>
      <c r="S377" s="24">
        <v>7.6388888888888886E-3</v>
      </c>
      <c r="T377" s="149">
        <v>1</v>
      </c>
      <c r="U377" s="149">
        <v>1</v>
      </c>
      <c r="V377" s="149">
        <v>1</v>
      </c>
      <c r="W377" s="149">
        <v>1</v>
      </c>
      <c r="X377" s="149">
        <v>1</v>
      </c>
      <c r="Y377" s="77" t="s">
        <v>456</v>
      </c>
      <c r="Z377" s="77" t="s">
        <v>457</v>
      </c>
      <c r="AB377" s="111"/>
    </row>
    <row r="378" spans="1:28" x14ac:dyDescent="0.2">
      <c r="A378" s="30">
        <v>4.7916666666666663E-2</v>
      </c>
      <c r="B378" s="30">
        <v>1.877314814814815E-2</v>
      </c>
      <c r="C378" s="23">
        <v>6.5046296296296397E-3</v>
      </c>
      <c r="D378" s="31">
        <v>2.3182870370370371E-2</v>
      </c>
      <c r="E378" s="29">
        <v>11</v>
      </c>
      <c r="F378" s="53" t="s">
        <v>338</v>
      </c>
      <c r="G378" s="53" t="s">
        <v>23</v>
      </c>
      <c r="H378" s="96">
        <v>1.9016203703703705E-2</v>
      </c>
      <c r="I378" s="110" t="s">
        <v>403</v>
      </c>
      <c r="J378" s="27">
        <v>16</v>
      </c>
      <c r="K378" s="27">
        <v>20</v>
      </c>
      <c r="L378" s="27"/>
      <c r="M378" s="27"/>
      <c r="N378" s="26">
        <v>1.2511574074074066E-2</v>
      </c>
      <c r="O378" s="27"/>
      <c r="P378" s="118"/>
      <c r="Q378" s="107" t="s">
        <v>90</v>
      </c>
      <c r="R378" s="28">
        <v>41759</v>
      </c>
      <c r="S378" s="24">
        <v>4.1666666666666666E-3</v>
      </c>
      <c r="T378" s="149">
        <v>1</v>
      </c>
      <c r="U378" s="149">
        <v>1</v>
      </c>
      <c r="V378" s="149">
        <v>1</v>
      </c>
      <c r="W378" s="149">
        <v>1</v>
      </c>
      <c r="X378" s="149">
        <v>1</v>
      </c>
      <c r="Y378" s="77" t="s">
        <v>466</v>
      </c>
      <c r="Z378" s="77" t="s">
        <v>467</v>
      </c>
      <c r="AB378" s="111"/>
    </row>
    <row r="379" spans="1:28" x14ac:dyDescent="0.2">
      <c r="A379" s="30">
        <v>4.7071759259259265E-2</v>
      </c>
      <c r="B379" s="30">
        <v>1.7175925925925924E-2</v>
      </c>
      <c r="C379" s="23">
        <v>5.0231481481481498E-3</v>
      </c>
      <c r="D379" s="31">
        <v>2.9363425925925921E-2</v>
      </c>
      <c r="E379" s="29">
        <v>17</v>
      </c>
      <c r="F379" s="53" t="s">
        <v>157</v>
      </c>
      <c r="G379" s="53" t="s">
        <v>23</v>
      </c>
      <c r="H379" s="96">
        <v>1.9641203703703699E-2</v>
      </c>
      <c r="I379" s="110" t="s">
        <v>403</v>
      </c>
      <c r="J379" s="27">
        <v>13</v>
      </c>
      <c r="K379" s="27">
        <v>14</v>
      </c>
      <c r="L379" s="27"/>
      <c r="M379" s="27"/>
      <c r="N379" s="26">
        <v>1.4618055555555549E-2</v>
      </c>
      <c r="O379" s="27"/>
      <c r="P379" s="27"/>
      <c r="Q379" s="107" t="s">
        <v>90</v>
      </c>
      <c r="R379" s="28">
        <v>41759</v>
      </c>
      <c r="S379" s="24">
        <v>9.7222222222222224E-3</v>
      </c>
      <c r="T379" s="149">
        <v>1</v>
      </c>
      <c r="U379" s="149">
        <v>1</v>
      </c>
      <c r="V379" s="149">
        <v>1</v>
      </c>
      <c r="W379" s="149">
        <v>1</v>
      </c>
      <c r="X379" s="149">
        <v>1</v>
      </c>
      <c r="Y379" s="77" t="s">
        <v>475</v>
      </c>
      <c r="Z379" s="77" t="s">
        <v>476</v>
      </c>
      <c r="AB379" s="111"/>
    </row>
    <row r="380" spans="1:28" x14ac:dyDescent="0.2">
      <c r="A380" s="30">
        <v>4.3738425925925924E-2</v>
      </c>
      <c r="B380" s="30">
        <v>1.6192129629629629E-2</v>
      </c>
      <c r="C380" s="23">
        <v>4.09722222222222E-3</v>
      </c>
      <c r="D380" s="31">
        <v>2.238425925925926E-2</v>
      </c>
      <c r="E380" s="29">
        <v>21</v>
      </c>
      <c r="F380" s="53" t="s">
        <v>32</v>
      </c>
      <c r="G380" s="53" t="s">
        <v>23</v>
      </c>
      <c r="H380" s="96">
        <v>2.0300925925925927E-2</v>
      </c>
      <c r="I380" s="110" t="s">
        <v>403</v>
      </c>
      <c r="J380" s="27">
        <v>12</v>
      </c>
      <c r="K380" s="27">
        <v>11</v>
      </c>
      <c r="L380" s="27"/>
      <c r="M380" s="27"/>
      <c r="N380" s="26">
        <v>1.6203703703703706E-2</v>
      </c>
      <c r="O380" s="27"/>
      <c r="P380" s="27"/>
      <c r="Q380" s="107" t="s">
        <v>90</v>
      </c>
      <c r="R380" s="28">
        <v>41759</v>
      </c>
      <c r="S380" s="24">
        <v>2.0833333333333333E-3</v>
      </c>
      <c r="T380" s="149">
        <v>1</v>
      </c>
      <c r="U380" s="149">
        <v>1</v>
      </c>
      <c r="V380" s="149">
        <v>1</v>
      </c>
      <c r="W380" s="149">
        <v>1</v>
      </c>
      <c r="X380" s="149">
        <v>1</v>
      </c>
      <c r="Y380" s="77" t="s">
        <v>481</v>
      </c>
      <c r="Z380" s="77" t="s">
        <v>482</v>
      </c>
      <c r="AB380" s="111"/>
    </row>
    <row r="381" spans="1:28" x14ac:dyDescent="0.2">
      <c r="A381" s="30">
        <v>4.9155092592592597E-2</v>
      </c>
      <c r="B381" s="30">
        <v>1.8194444444444444E-2</v>
      </c>
      <c r="C381" s="23">
        <v>5.9722222222222702E-3</v>
      </c>
      <c r="D381" s="31">
        <v>2.6203703703703705E-2</v>
      </c>
      <c r="E381" s="29">
        <v>24</v>
      </c>
      <c r="F381" s="108" t="s">
        <v>35</v>
      </c>
      <c r="G381" s="108" t="s">
        <v>23</v>
      </c>
      <c r="H381" s="96">
        <v>2.1342592592592594E-2</v>
      </c>
      <c r="I381" s="110" t="s">
        <v>403</v>
      </c>
      <c r="J381" s="27">
        <v>11</v>
      </c>
      <c r="K381" s="27">
        <v>12</v>
      </c>
      <c r="L381" s="27"/>
      <c r="M381" s="27"/>
      <c r="N381" s="26">
        <v>1.5370370370370322E-2</v>
      </c>
      <c r="O381" s="27"/>
      <c r="P381" s="27"/>
      <c r="Q381" s="107" t="s">
        <v>90</v>
      </c>
      <c r="R381" s="28">
        <v>41759</v>
      </c>
      <c r="S381" s="24">
        <v>4.8611111111111112E-3</v>
      </c>
      <c r="T381" s="149">
        <v>1</v>
      </c>
      <c r="U381" s="149">
        <v>1</v>
      </c>
      <c r="V381" s="149">
        <v>1</v>
      </c>
      <c r="W381" s="149">
        <v>1</v>
      </c>
      <c r="X381" s="149">
        <v>1</v>
      </c>
      <c r="Y381" s="77" t="s">
        <v>485</v>
      </c>
      <c r="Z381" s="77" t="s">
        <v>486</v>
      </c>
      <c r="AB381" s="111"/>
    </row>
    <row r="382" spans="1:28" x14ac:dyDescent="0.2">
      <c r="A382" s="30">
        <v>5.1412037037037034E-2</v>
      </c>
      <c r="B382" s="30">
        <v>1.8298611111111113E-2</v>
      </c>
      <c r="C382" s="23">
        <v>6.0648148148147903E-3</v>
      </c>
      <c r="D382" s="31">
        <v>1.9791666666666666E-2</v>
      </c>
      <c r="E382" s="29">
        <v>14</v>
      </c>
      <c r="F382" s="53" t="s">
        <v>292</v>
      </c>
      <c r="G382" s="53" t="s">
        <v>23</v>
      </c>
      <c r="H382" s="96">
        <v>1.909722222222222E-2</v>
      </c>
      <c r="I382" s="110" t="s">
        <v>403</v>
      </c>
      <c r="J382" s="27">
        <v>15</v>
      </c>
      <c r="K382" s="27">
        <v>19</v>
      </c>
      <c r="L382" s="27"/>
      <c r="M382" s="27"/>
      <c r="N382" s="26">
        <v>1.303240740740743E-2</v>
      </c>
      <c r="O382" s="27"/>
      <c r="P382" s="118"/>
      <c r="Q382" s="107" t="s">
        <v>90</v>
      </c>
      <c r="R382" s="28">
        <v>41759</v>
      </c>
      <c r="S382" s="24">
        <v>6.9444444444444447E-4</v>
      </c>
      <c r="T382" s="149">
        <v>1</v>
      </c>
      <c r="U382" s="149">
        <v>1</v>
      </c>
      <c r="V382" s="149">
        <v>1</v>
      </c>
      <c r="W382" s="149">
        <v>1</v>
      </c>
      <c r="X382" s="149">
        <v>1</v>
      </c>
      <c r="Y382" s="77" t="s">
        <v>470</v>
      </c>
      <c r="Z382" s="77" t="s">
        <v>471</v>
      </c>
      <c r="AB382" s="111"/>
    </row>
    <row r="383" spans="1:28" x14ac:dyDescent="0.2">
      <c r="A383" s="30">
        <v>4.0219907407407406E-2</v>
      </c>
      <c r="B383" s="30">
        <v>1.5324074074074073E-2</v>
      </c>
      <c r="C383" s="23">
        <v>3.2870370370370401E-3</v>
      </c>
      <c r="D383" s="31">
        <v>2.8657407407407406E-2</v>
      </c>
      <c r="E383" s="29">
        <v>2</v>
      </c>
      <c r="F383" s="53" t="s">
        <v>43</v>
      </c>
      <c r="G383" s="53" t="s">
        <v>23</v>
      </c>
      <c r="H383" s="96">
        <v>1.6851851851851906E-2</v>
      </c>
      <c r="I383" s="110" t="s">
        <v>403</v>
      </c>
      <c r="J383" s="27">
        <v>20</v>
      </c>
      <c r="K383" s="27">
        <v>17</v>
      </c>
      <c r="L383" s="27"/>
      <c r="M383" s="27"/>
      <c r="N383" s="26">
        <v>1.3564814814814866E-2</v>
      </c>
      <c r="O383" s="27"/>
      <c r="P383" s="118"/>
      <c r="Q383" s="107" t="s">
        <v>90</v>
      </c>
      <c r="R383" s="28">
        <v>41759</v>
      </c>
      <c r="S383" s="24">
        <v>1.18055555555555E-2</v>
      </c>
      <c r="T383" s="149">
        <v>1</v>
      </c>
      <c r="U383" s="149">
        <v>1</v>
      </c>
      <c r="V383" s="149">
        <v>1</v>
      </c>
      <c r="W383" s="149">
        <v>1</v>
      </c>
      <c r="X383" s="149">
        <v>1</v>
      </c>
      <c r="Y383" s="77" t="s">
        <v>452</v>
      </c>
      <c r="Z383" s="77" t="s">
        <v>453</v>
      </c>
      <c r="AB383" s="111"/>
    </row>
    <row r="384" spans="1:28" x14ac:dyDescent="0.2">
      <c r="A384" s="30">
        <v>4.2881944444444445E-2</v>
      </c>
      <c r="B384" s="30">
        <v>1.5995370370370372E-2</v>
      </c>
      <c r="C384" s="23">
        <v>3.9120370370370403E-3</v>
      </c>
      <c r="D384" s="31">
        <v>2.8761574074074075E-2</v>
      </c>
      <c r="E384" s="29">
        <v>5</v>
      </c>
      <c r="F384" s="53" t="s">
        <v>37</v>
      </c>
      <c r="G384" s="53" t="s">
        <v>23</v>
      </c>
      <c r="H384" s="96">
        <v>1.7650462962962965E-2</v>
      </c>
      <c r="I384" s="110" t="s">
        <v>403</v>
      </c>
      <c r="J384" s="27">
        <v>18</v>
      </c>
      <c r="K384" s="27">
        <v>15</v>
      </c>
      <c r="L384" s="27"/>
      <c r="M384" s="27"/>
      <c r="N384" s="26">
        <v>1.3738425925925925E-2</v>
      </c>
      <c r="O384" s="27"/>
      <c r="P384" s="118"/>
      <c r="Q384" s="107" t="s">
        <v>90</v>
      </c>
      <c r="R384" s="28">
        <v>41759</v>
      </c>
      <c r="S384" s="24">
        <v>1.1111111111111108E-2</v>
      </c>
      <c r="T384" s="149">
        <v>1</v>
      </c>
      <c r="U384" s="149">
        <v>1</v>
      </c>
      <c r="V384" s="149">
        <v>1</v>
      </c>
      <c r="W384" s="149">
        <v>1</v>
      </c>
      <c r="X384" s="149">
        <v>1</v>
      </c>
      <c r="Y384" s="77" t="s">
        <v>458</v>
      </c>
      <c r="Z384" s="77" t="s">
        <v>459</v>
      </c>
      <c r="AB384" s="111"/>
    </row>
    <row r="385" spans="1:28" x14ac:dyDescent="0.2">
      <c r="A385" s="30">
        <v>4.7037037037037037E-2</v>
      </c>
      <c r="B385" s="30">
        <v>1.638888888888889E-2</v>
      </c>
      <c r="C385" s="23">
        <v>4.2824074074074101E-3</v>
      </c>
      <c r="D385" s="31">
        <v>3.4641203703703702E-2</v>
      </c>
      <c r="E385" s="29">
        <v>6</v>
      </c>
      <c r="F385" s="53" t="s">
        <v>50</v>
      </c>
      <c r="G385" s="53" t="s">
        <v>23</v>
      </c>
      <c r="H385" s="96">
        <v>1.7974537037037101E-2</v>
      </c>
      <c r="I385" s="110" t="s">
        <v>403</v>
      </c>
      <c r="J385" s="27">
        <v>17</v>
      </c>
      <c r="K385" s="27">
        <v>16</v>
      </c>
      <c r="L385" s="27"/>
      <c r="M385" s="27"/>
      <c r="N385" s="26">
        <v>1.3692129629629691E-2</v>
      </c>
      <c r="O385" s="27"/>
      <c r="P385" s="27"/>
      <c r="Q385" s="107" t="s">
        <v>90</v>
      </c>
      <c r="R385" s="151">
        <v>41759</v>
      </c>
      <c r="S385" s="24">
        <v>1.6666666666666601E-2</v>
      </c>
      <c r="T385" s="149">
        <v>1</v>
      </c>
      <c r="U385" s="149">
        <v>1</v>
      </c>
      <c r="V385" s="149">
        <v>1</v>
      </c>
      <c r="W385" s="149">
        <v>1</v>
      </c>
      <c r="X385" s="149">
        <v>1</v>
      </c>
      <c r="Y385" s="77" t="s">
        <v>460</v>
      </c>
      <c r="Z385" s="77" t="s">
        <v>461</v>
      </c>
      <c r="AB385" s="111"/>
    </row>
    <row r="386" spans="1:28" x14ac:dyDescent="0.2">
      <c r="A386" s="30">
        <v>4.462962962962963E-2</v>
      </c>
      <c r="B386" s="30">
        <v>1.6250000000000001E-2</v>
      </c>
      <c r="C386" s="23">
        <v>4.1550925925926E-3</v>
      </c>
      <c r="D386" s="31">
        <v>2.476851851851852E-2</v>
      </c>
      <c r="E386" s="29">
        <v>15</v>
      </c>
      <c r="F386" s="53" t="s">
        <v>39</v>
      </c>
      <c r="G386" s="53" t="s">
        <v>23</v>
      </c>
      <c r="H386" s="96">
        <v>1.9212962962962963E-2</v>
      </c>
      <c r="I386" s="110" t="s">
        <v>403</v>
      </c>
      <c r="J386" s="27">
        <v>14</v>
      </c>
      <c r="K386" s="27">
        <v>13</v>
      </c>
      <c r="L386" s="27"/>
      <c r="M386" s="27"/>
      <c r="N386" s="26">
        <v>1.5057870370370364E-2</v>
      </c>
      <c r="O386" s="27"/>
      <c r="P386" s="27"/>
      <c r="Q386" s="107" t="s">
        <v>90</v>
      </c>
      <c r="R386" s="28">
        <v>41759</v>
      </c>
      <c r="S386" s="24">
        <v>5.5555555555555558E-3</v>
      </c>
      <c r="T386" s="149">
        <v>1</v>
      </c>
      <c r="U386" s="149">
        <v>1</v>
      </c>
      <c r="V386" s="149">
        <v>1</v>
      </c>
      <c r="W386" s="149">
        <v>1</v>
      </c>
      <c r="X386" s="149">
        <v>1</v>
      </c>
      <c r="Y386" s="77" t="s">
        <v>472</v>
      </c>
      <c r="Z386" s="77" t="s">
        <v>473</v>
      </c>
      <c r="AB386" s="111"/>
    </row>
    <row r="387" spans="1:28" x14ac:dyDescent="0.2">
      <c r="A387" s="30">
        <v>2.1400462962962965E-2</v>
      </c>
      <c r="B387" s="30">
        <v>1.5972222222222224E-2</v>
      </c>
      <c r="C387" s="23">
        <v>1.28472222222221E-2</v>
      </c>
      <c r="D387" s="31">
        <v>3.0543981481481481E-2</v>
      </c>
      <c r="E387" s="29">
        <v>9</v>
      </c>
      <c r="F387" s="108" t="s">
        <v>220</v>
      </c>
      <c r="G387" s="108" t="s">
        <v>23</v>
      </c>
      <c r="H387" s="96">
        <v>2.4293981481481479E-2</v>
      </c>
      <c r="I387" s="110" t="s">
        <v>403</v>
      </c>
      <c r="J387" s="27"/>
      <c r="K387" s="27"/>
      <c r="L387" s="27">
        <v>14</v>
      </c>
      <c r="M387" s="27"/>
      <c r="N387" s="26">
        <v>1.1446759259259379E-2</v>
      </c>
      <c r="O387" s="27"/>
      <c r="P387" s="27"/>
      <c r="Q387" s="107" t="s">
        <v>89</v>
      </c>
      <c r="R387" s="28">
        <v>41766</v>
      </c>
      <c r="S387" s="24">
        <v>6.2500000000000003E-3</v>
      </c>
      <c r="T387" s="149">
        <v>1</v>
      </c>
      <c r="U387" s="149">
        <v>1</v>
      </c>
      <c r="V387" s="149">
        <v>1</v>
      </c>
      <c r="W387" s="149">
        <v>1</v>
      </c>
      <c r="X387" s="149">
        <v>1</v>
      </c>
      <c r="Y387" s="77" t="s">
        <v>488</v>
      </c>
      <c r="Z387" s="77" t="s">
        <v>489</v>
      </c>
      <c r="AB387" s="111"/>
    </row>
    <row r="388" spans="1:28" x14ac:dyDescent="0.2">
      <c r="A388" s="30">
        <v>2.5428240740740741E-2</v>
      </c>
      <c r="B388" s="30">
        <v>1.6909722222222225E-2</v>
      </c>
      <c r="C388" s="23">
        <v>1.6608796296296299E-2</v>
      </c>
      <c r="D388" s="31">
        <v>3.3009259259259259E-2</v>
      </c>
      <c r="E388" s="29">
        <v>7</v>
      </c>
      <c r="F388" s="53" t="s">
        <v>31</v>
      </c>
      <c r="G388" s="53" t="s">
        <v>23</v>
      </c>
      <c r="H388" s="96">
        <v>2.8148148148148148E-2</v>
      </c>
      <c r="I388" s="110" t="s">
        <v>403</v>
      </c>
      <c r="J388" s="27"/>
      <c r="K388" s="27"/>
      <c r="L388" s="27">
        <v>13</v>
      </c>
      <c r="M388" s="27"/>
      <c r="N388" s="26">
        <v>1.1539351851851849E-2</v>
      </c>
      <c r="O388" s="27"/>
      <c r="P388" s="27"/>
      <c r="Q388" s="107" t="s">
        <v>89</v>
      </c>
      <c r="R388" s="28">
        <v>41766</v>
      </c>
      <c r="S388" s="24">
        <v>4.8611111111111112E-3</v>
      </c>
      <c r="T388" s="149">
        <v>1</v>
      </c>
      <c r="U388" s="149">
        <v>1</v>
      </c>
      <c r="V388" s="149">
        <v>1</v>
      </c>
      <c r="W388" s="149">
        <v>1</v>
      </c>
      <c r="X388" s="149">
        <v>1</v>
      </c>
      <c r="Y388" s="77" t="s">
        <v>501</v>
      </c>
      <c r="Z388" s="77" t="s">
        <v>502</v>
      </c>
      <c r="AB388" s="111"/>
    </row>
    <row r="389" spans="1:28" x14ac:dyDescent="0.2">
      <c r="A389" s="30">
        <v>2.5150462962962961E-2</v>
      </c>
      <c r="B389" s="30">
        <v>1.877314814814815E-2</v>
      </c>
      <c r="C389" s="23">
        <v>1.6354166666666701E-2</v>
      </c>
      <c r="D389" s="31">
        <v>2.9490740740740744E-2</v>
      </c>
      <c r="E389" s="29">
        <v>4</v>
      </c>
      <c r="F389" s="53" t="s">
        <v>338</v>
      </c>
      <c r="G389" s="53" t="s">
        <v>23</v>
      </c>
      <c r="H389" s="96">
        <v>2.6712962962962966E-2</v>
      </c>
      <c r="I389" s="110" t="s">
        <v>403</v>
      </c>
      <c r="J389" s="27"/>
      <c r="K389" s="27"/>
      <c r="L389" s="27">
        <v>16</v>
      </c>
      <c r="M389" s="27"/>
      <c r="N389" s="26">
        <v>1.0358796296296265E-2</v>
      </c>
      <c r="O389" s="27"/>
      <c r="P389" s="27"/>
      <c r="Q389" s="107" t="s">
        <v>89</v>
      </c>
      <c r="R389" s="28">
        <v>41766</v>
      </c>
      <c r="S389" s="24">
        <v>2.7777777777777779E-3</v>
      </c>
      <c r="T389" s="149">
        <v>1</v>
      </c>
      <c r="U389" s="149">
        <v>1</v>
      </c>
      <c r="V389" s="149">
        <v>1</v>
      </c>
      <c r="W389" s="149">
        <v>1</v>
      </c>
      <c r="X389" s="149">
        <v>1</v>
      </c>
      <c r="Y389" s="77" t="s">
        <v>497</v>
      </c>
      <c r="Z389" s="77" t="s">
        <v>498</v>
      </c>
      <c r="AB389" s="111"/>
    </row>
    <row r="390" spans="1:28" x14ac:dyDescent="0.2">
      <c r="A390" s="30">
        <v>2.6122685185185183E-2</v>
      </c>
      <c r="B390" s="30">
        <v>1.7175925925925924E-2</v>
      </c>
      <c r="C390" s="23">
        <v>1.7256944444444498E-2</v>
      </c>
      <c r="D390" s="31">
        <v>2.9108796296296296E-2</v>
      </c>
      <c r="E390" s="29">
        <v>1</v>
      </c>
      <c r="F390" s="53" t="s">
        <v>157</v>
      </c>
      <c r="G390" s="53" t="s">
        <v>23</v>
      </c>
      <c r="H390" s="96">
        <v>2.841435185185185E-2</v>
      </c>
      <c r="I390" s="110" t="s">
        <v>403</v>
      </c>
      <c r="J390" s="27"/>
      <c r="K390" s="27"/>
      <c r="L390" s="27">
        <v>15</v>
      </c>
      <c r="M390" s="27"/>
      <c r="N390" s="26">
        <v>1.1157407407407352E-2</v>
      </c>
      <c r="O390" s="27"/>
      <c r="P390" s="27"/>
      <c r="Q390" s="107" t="s">
        <v>89</v>
      </c>
      <c r="R390" s="28">
        <v>41766</v>
      </c>
      <c r="S390" s="24">
        <v>6.9444444444444447E-4</v>
      </c>
      <c r="T390" s="149">
        <v>1</v>
      </c>
      <c r="U390" s="149">
        <v>1</v>
      </c>
      <c r="V390" s="149">
        <v>1</v>
      </c>
      <c r="W390" s="149">
        <v>1</v>
      </c>
      <c r="X390" s="149">
        <v>1</v>
      </c>
      <c r="Y390" s="77" t="s">
        <v>507</v>
      </c>
      <c r="Z390" s="77" t="s">
        <v>508</v>
      </c>
      <c r="AB390" s="111"/>
    </row>
    <row r="391" spans="1:28" x14ac:dyDescent="0.2">
      <c r="A391" s="30">
        <v>3.0636574074074076E-2</v>
      </c>
      <c r="B391" s="30">
        <v>1.8298611111111113E-2</v>
      </c>
      <c r="C391" s="23">
        <v>2.14699074074075E-2</v>
      </c>
      <c r="D391" s="31">
        <v>3.0555555555555555E-2</v>
      </c>
      <c r="E391" s="29">
        <v>5</v>
      </c>
      <c r="F391" s="53" t="s">
        <v>292</v>
      </c>
      <c r="G391" s="53" t="s">
        <v>23</v>
      </c>
      <c r="H391" s="96">
        <v>2.7083333333333334E-2</v>
      </c>
      <c r="I391" s="110">
        <v>1</v>
      </c>
      <c r="J391" s="27"/>
      <c r="K391" s="27"/>
      <c r="L391" s="27">
        <v>20</v>
      </c>
      <c r="M391" s="27"/>
      <c r="N391" s="26">
        <v>5.6134259259258343E-3</v>
      </c>
      <c r="O391" s="27"/>
      <c r="P391" s="118"/>
      <c r="Q391" s="107" t="s">
        <v>89</v>
      </c>
      <c r="R391" s="28">
        <v>41766</v>
      </c>
      <c r="S391" s="24">
        <v>3.472222222222222E-3</v>
      </c>
      <c r="T391" s="149">
        <v>1</v>
      </c>
      <c r="U391" s="149">
        <v>1</v>
      </c>
      <c r="V391" s="149">
        <v>1</v>
      </c>
      <c r="W391" s="149">
        <v>1</v>
      </c>
      <c r="X391" s="149">
        <v>1</v>
      </c>
      <c r="Y391" s="77" t="s">
        <v>499</v>
      </c>
      <c r="Z391" s="77" t="s">
        <v>500</v>
      </c>
      <c r="AB391" s="111"/>
    </row>
    <row r="392" spans="1:28" x14ac:dyDescent="0.2">
      <c r="A392" s="30">
        <v>2.3946759259259261E-2</v>
      </c>
      <c r="B392" s="30">
        <v>1.5995370370370372E-2</v>
      </c>
      <c r="C392" s="23">
        <v>1.52314814814815E-2</v>
      </c>
      <c r="D392" s="31">
        <v>3.4756944444444444E-2</v>
      </c>
      <c r="E392" s="29">
        <v>14</v>
      </c>
      <c r="F392" s="53" t="s">
        <v>37</v>
      </c>
      <c r="G392" s="53" t="s">
        <v>23</v>
      </c>
      <c r="H392" s="96">
        <v>2.5034722222222222E-2</v>
      </c>
      <c r="I392" s="110" t="s">
        <v>403</v>
      </c>
      <c r="J392" s="27"/>
      <c r="K392" s="27"/>
      <c r="L392" s="27">
        <v>19</v>
      </c>
      <c r="M392" s="27"/>
      <c r="N392" s="26">
        <v>9.8032407407407218E-3</v>
      </c>
      <c r="O392" s="27"/>
      <c r="P392" s="27"/>
      <c r="Q392" s="107" t="s">
        <v>89</v>
      </c>
      <c r="R392" s="28">
        <v>41766</v>
      </c>
      <c r="S392" s="24">
        <v>9.7222222222222224E-3</v>
      </c>
      <c r="T392" s="149">
        <v>1</v>
      </c>
      <c r="U392" s="149">
        <v>1</v>
      </c>
      <c r="V392" s="149">
        <v>1</v>
      </c>
      <c r="W392" s="149">
        <v>1</v>
      </c>
      <c r="X392" s="149">
        <v>1</v>
      </c>
      <c r="Y392" s="77" t="s">
        <v>491</v>
      </c>
      <c r="Z392" s="77" t="s">
        <v>492</v>
      </c>
      <c r="AB392" s="111"/>
    </row>
    <row r="393" spans="1:28" x14ac:dyDescent="0.2">
      <c r="A393" s="30">
        <v>2.7256944444444445E-2</v>
      </c>
      <c r="B393" s="30">
        <v>1.7789351851851851E-2</v>
      </c>
      <c r="C393" s="23">
        <v>1.83101851851852E-2</v>
      </c>
      <c r="D393" s="31">
        <v>3.0266203703703708E-2</v>
      </c>
      <c r="E393" s="29">
        <v>3</v>
      </c>
      <c r="F393" s="108" t="s">
        <v>33</v>
      </c>
      <c r="G393" s="108" t="s">
        <v>23</v>
      </c>
      <c r="H393" s="96">
        <v>2.8182870370370375E-2</v>
      </c>
      <c r="I393" s="110" t="s">
        <v>403</v>
      </c>
      <c r="J393" s="27"/>
      <c r="K393" s="27"/>
      <c r="L393" s="27">
        <v>18</v>
      </c>
      <c r="M393" s="27"/>
      <c r="N393" s="26">
        <v>9.8726851851851753E-3</v>
      </c>
      <c r="O393" s="27"/>
      <c r="P393" s="27"/>
      <c r="Q393" s="107" t="s">
        <v>89</v>
      </c>
      <c r="R393" s="28">
        <v>41766</v>
      </c>
      <c r="S393" s="24">
        <v>2.0833333333333333E-3</v>
      </c>
      <c r="T393" s="149">
        <v>1</v>
      </c>
      <c r="U393" s="149">
        <v>1</v>
      </c>
      <c r="V393" s="149">
        <v>1</v>
      </c>
      <c r="W393" s="149">
        <v>1</v>
      </c>
      <c r="X393" s="149">
        <v>1</v>
      </c>
      <c r="Y393" s="77" t="s">
        <v>504</v>
      </c>
      <c r="Z393" s="77" t="s">
        <v>505</v>
      </c>
      <c r="AB393" s="111"/>
    </row>
    <row r="394" spans="1:28" x14ac:dyDescent="0.2">
      <c r="A394" s="30">
        <v>2.5092592592592593E-2</v>
      </c>
      <c r="B394" s="30">
        <v>1.6250000000000001E-2</v>
      </c>
      <c r="C394" s="23">
        <v>1.6296296296296298E-2</v>
      </c>
      <c r="D394" s="31">
        <v>3.2199074074074074E-2</v>
      </c>
      <c r="E394" s="29">
        <v>8</v>
      </c>
      <c r="F394" s="53" t="s">
        <v>39</v>
      </c>
      <c r="G394" s="53" t="s">
        <v>23</v>
      </c>
      <c r="H394" s="96">
        <v>2.6643518518518518E-2</v>
      </c>
      <c r="I394" s="110" t="s">
        <v>403</v>
      </c>
      <c r="J394" s="27"/>
      <c r="K394" s="27"/>
      <c r="L394" s="27">
        <v>17</v>
      </c>
      <c r="M394" s="27"/>
      <c r="N394" s="26">
        <v>1.0347222222222219E-2</v>
      </c>
      <c r="O394" s="27"/>
      <c r="P394" s="27"/>
      <c r="Q394" s="107" t="s">
        <v>89</v>
      </c>
      <c r="R394" s="28">
        <v>41766</v>
      </c>
      <c r="S394" s="24">
        <v>5.5555555555555558E-3</v>
      </c>
      <c r="T394" s="149">
        <v>1</v>
      </c>
      <c r="U394" s="149">
        <v>1</v>
      </c>
      <c r="V394" s="149">
        <v>1</v>
      </c>
      <c r="W394" s="149">
        <v>1</v>
      </c>
      <c r="X394" s="149">
        <v>1</v>
      </c>
      <c r="Y394" s="77" t="s">
        <v>495</v>
      </c>
      <c r="Z394" s="77" t="s">
        <v>496</v>
      </c>
      <c r="AB394" s="111"/>
    </row>
    <row r="395" spans="1:28" x14ac:dyDescent="0.2">
      <c r="A395" s="30">
        <v>4.1018518518518517E-2</v>
      </c>
      <c r="B395" s="30">
        <v>1.5405092592592593E-2</v>
      </c>
      <c r="C395" s="23">
        <v>3.3680555555555599E-3</v>
      </c>
      <c r="D395" s="31">
        <v>2.8437500000000001E-2</v>
      </c>
      <c r="E395" s="29">
        <v>21</v>
      </c>
      <c r="F395" s="119" t="s">
        <v>220</v>
      </c>
      <c r="G395" s="119" t="s">
        <v>23</v>
      </c>
      <c r="H395" s="96">
        <v>1.6631944444444501E-2</v>
      </c>
      <c r="I395" s="110" t="s">
        <v>403</v>
      </c>
      <c r="J395" s="27">
        <v>19</v>
      </c>
      <c r="K395" s="27">
        <v>13</v>
      </c>
      <c r="L395" s="27"/>
      <c r="M395" s="27"/>
      <c r="N395" s="26">
        <v>1.3263888888888941E-2</v>
      </c>
      <c r="O395" s="27"/>
      <c r="P395" s="27"/>
      <c r="Q395" t="s">
        <v>99</v>
      </c>
      <c r="R395" s="28">
        <v>41850</v>
      </c>
      <c r="S395" s="24">
        <v>1.18055555555555E-2</v>
      </c>
      <c r="T395" s="149">
        <v>1</v>
      </c>
      <c r="U395" s="149">
        <v>1</v>
      </c>
      <c r="V395" s="149">
        <v>1</v>
      </c>
      <c r="W395" s="149">
        <v>1</v>
      </c>
      <c r="X395" s="149">
        <v>1</v>
      </c>
      <c r="Y395" s="77" t="s">
        <v>798</v>
      </c>
      <c r="Z395" s="77" t="s">
        <v>799</v>
      </c>
      <c r="AB395" s="111"/>
    </row>
    <row r="396" spans="1:28" x14ac:dyDescent="0.2">
      <c r="A396" s="30">
        <v>4.7222222222222221E-2</v>
      </c>
      <c r="B396" s="30">
        <v>1.7777777777777778E-2</v>
      </c>
      <c r="C396" s="23">
        <v>5.5787037037037098E-3</v>
      </c>
      <c r="D396" s="31">
        <v>1.9849537037037037E-2</v>
      </c>
      <c r="E396" s="29">
        <v>34</v>
      </c>
      <c r="F396" s="119" t="s">
        <v>40</v>
      </c>
      <c r="G396" s="119" t="s">
        <v>23</v>
      </c>
      <c r="H396" s="96">
        <v>1.846064814814815E-2</v>
      </c>
      <c r="I396" s="110" t="s">
        <v>403</v>
      </c>
      <c r="J396" s="27">
        <v>14</v>
      </c>
      <c r="K396" s="27">
        <v>15</v>
      </c>
      <c r="L396" s="27"/>
      <c r="M396" s="27">
        <v>10</v>
      </c>
      <c r="N396" s="26">
        <v>1.2881944444444439E-2</v>
      </c>
      <c r="O396" s="27"/>
      <c r="P396" s="27"/>
      <c r="Q396" s="107" t="s">
        <v>99</v>
      </c>
      <c r="R396" s="28">
        <v>41850</v>
      </c>
      <c r="S396" s="24">
        <v>1.3888888888888889E-3</v>
      </c>
      <c r="T396" s="149">
        <v>1</v>
      </c>
      <c r="U396" s="149">
        <v>1</v>
      </c>
      <c r="V396" s="149">
        <v>1</v>
      </c>
      <c r="W396" s="149">
        <v>1</v>
      </c>
      <c r="X396" s="149">
        <v>1</v>
      </c>
      <c r="Y396" s="77" t="s">
        <v>814</v>
      </c>
      <c r="Z396" s="77" t="s">
        <v>815</v>
      </c>
      <c r="AB396" s="111"/>
    </row>
    <row r="397" spans="1:28" x14ac:dyDescent="0.2">
      <c r="A397" s="30">
        <v>5.2083333333333336E-2</v>
      </c>
      <c r="B397" s="30">
        <v>2.2037037037037036E-2</v>
      </c>
      <c r="C397" s="23">
        <v>9.5601851851851993E-3</v>
      </c>
      <c r="D397" s="31">
        <v>3.1111111111111107E-2</v>
      </c>
      <c r="E397" s="29">
        <v>15</v>
      </c>
      <c r="F397" s="119" t="s">
        <v>664</v>
      </c>
      <c r="G397" s="119" t="s">
        <v>23</v>
      </c>
      <c r="H397" s="96">
        <v>2.0694444444444442E-2</v>
      </c>
      <c r="I397" s="110">
        <v>1</v>
      </c>
      <c r="J397" s="27">
        <v>14</v>
      </c>
      <c r="K397" s="27">
        <v>20</v>
      </c>
      <c r="L397" s="27"/>
      <c r="M397" s="27"/>
      <c r="N397" s="26">
        <v>1.1134259259259243E-2</v>
      </c>
      <c r="O397" s="27"/>
      <c r="P397" s="27"/>
      <c r="Q397" s="107" t="s">
        <v>99</v>
      </c>
      <c r="R397" s="28">
        <v>41843</v>
      </c>
      <c r="S397" s="24">
        <v>1.0416666666666664E-2</v>
      </c>
      <c r="T397" s="149">
        <v>1</v>
      </c>
      <c r="U397" s="149">
        <v>1</v>
      </c>
      <c r="V397" s="149">
        <v>1</v>
      </c>
      <c r="W397" s="149">
        <v>1</v>
      </c>
      <c r="X397" s="149">
        <v>1</v>
      </c>
      <c r="Y397" s="77" t="s">
        <v>762</v>
      </c>
      <c r="Z397" s="77" t="s">
        <v>763</v>
      </c>
      <c r="AB397" s="111"/>
    </row>
    <row r="398" spans="1:28" x14ac:dyDescent="0.2">
      <c r="A398" s="30">
        <v>4.1701388888888885E-2</v>
      </c>
      <c r="B398" s="30">
        <v>1.6192129629629629E-2</v>
      </c>
      <c r="C398" s="23">
        <v>4.09722222222222E-3</v>
      </c>
      <c r="D398" s="31">
        <v>2.5914351851851855E-2</v>
      </c>
      <c r="E398" s="29">
        <v>26</v>
      </c>
      <c r="F398" s="119" t="s">
        <v>32</v>
      </c>
      <c r="G398" s="119" t="s">
        <v>23</v>
      </c>
      <c r="H398" s="96">
        <v>1.6886574074074078E-2</v>
      </c>
      <c r="I398" s="110" t="s">
        <v>403</v>
      </c>
      <c r="J398" s="27">
        <v>17</v>
      </c>
      <c r="K398" s="27">
        <v>17</v>
      </c>
      <c r="L398" s="27"/>
      <c r="M398" s="27"/>
      <c r="N398" s="26">
        <v>1.2789351851851857E-2</v>
      </c>
      <c r="O398" s="27"/>
      <c r="P398" s="27"/>
      <c r="Q398" s="107" t="s">
        <v>99</v>
      </c>
      <c r="R398" s="28">
        <v>41850</v>
      </c>
      <c r="S398" s="24">
        <v>9.0277777777777769E-3</v>
      </c>
      <c r="T398" s="149">
        <v>1</v>
      </c>
      <c r="U398" s="149">
        <v>1</v>
      </c>
      <c r="V398" s="149">
        <v>1</v>
      </c>
      <c r="W398" s="149">
        <v>1</v>
      </c>
      <c r="X398" s="149">
        <v>1</v>
      </c>
      <c r="Y398" s="77" t="s">
        <v>803</v>
      </c>
      <c r="Z398" s="77" t="s">
        <v>804</v>
      </c>
      <c r="AB398" s="111"/>
    </row>
    <row r="399" spans="1:28" x14ac:dyDescent="0.2">
      <c r="A399" s="30">
        <v>4.1701388888888885E-2</v>
      </c>
      <c r="B399" s="30">
        <v>1.6192129629629629E-2</v>
      </c>
      <c r="C399" s="23">
        <v>4.09722222222222E-3</v>
      </c>
      <c r="D399" s="31">
        <v>2.4351851851851857E-2</v>
      </c>
      <c r="E399" s="29">
        <v>9</v>
      </c>
      <c r="F399" s="119" t="s">
        <v>32</v>
      </c>
      <c r="G399" s="119" t="s">
        <v>23</v>
      </c>
      <c r="H399" s="96">
        <v>1.7407407407407413E-2</v>
      </c>
      <c r="I399" s="110" t="s">
        <v>403</v>
      </c>
      <c r="J399" s="27">
        <v>19</v>
      </c>
      <c r="K399" s="27">
        <v>17</v>
      </c>
      <c r="L399" s="27"/>
      <c r="M399" s="27"/>
      <c r="N399" s="26">
        <v>1.3310185185185192E-2</v>
      </c>
      <c r="O399" s="27"/>
      <c r="P399" s="27"/>
      <c r="Q399" s="107" t="s">
        <v>99</v>
      </c>
      <c r="R399" s="28">
        <v>41843</v>
      </c>
      <c r="S399" s="24">
        <v>6.9444444444444449E-3</v>
      </c>
      <c r="T399" s="149">
        <v>2</v>
      </c>
      <c r="U399" s="149">
        <v>2</v>
      </c>
      <c r="V399" s="149">
        <v>1</v>
      </c>
      <c r="W399" s="149">
        <v>1</v>
      </c>
      <c r="X399" s="149">
        <v>1</v>
      </c>
      <c r="Y399" s="77" t="s">
        <v>753</v>
      </c>
      <c r="Z399" s="77" t="s">
        <v>755</v>
      </c>
      <c r="AB399" s="111"/>
    </row>
    <row r="400" spans="1:28" x14ac:dyDescent="0.2">
      <c r="A400" s="30">
        <v>4.7974537037037045E-2</v>
      </c>
      <c r="B400" s="30">
        <v>1.7557870370370373E-2</v>
      </c>
      <c r="C400" s="23">
        <v>5.37037037037035E-3</v>
      </c>
      <c r="D400" s="31">
        <v>2.2719907407407411E-2</v>
      </c>
      <c r="E400" s="29">
        <v>30</v>
      </c>
      <c r="F400" s="119" t="s">
        <v>292</v>
      </c>
      <c r="G400" s="119" t="s">
        <v>23</v>
      </c>
      <c r="H400" s="96">
        <v>1.7164351851851854E-2</v>
      </c>
      <c r="I400" s="110">
        <v>1</v>
      </c>
      <c r="J400" s="27">
        <v>16</v>
      </c>
      <c r="K400" s="27">
        <v>20</v>
      </c>
      <c r="L400" s="27"/>
      <c r="M400" s="27"/>
      <c r="N400" s="26">
        <v>1.1793981481481504E-2</v>
      </c>
      <c r="O400" s="27"/>
      <c r="P400" s="27"/>
      <c r="Q400" s="107" t="s">
        <v>99</v>
      </c>
      <c r="R400" s="28">
        <v>41850</v>
      </c>
      <c r="S400" s="24">
        <v>5.5555555555555558E-3</v>
      </c>
      <c r="T400" s="149">
        <v>1</v>
      </c>
      <c r="U400" s="149">
        <v>1</v>
      </c>
      <c r="V400" s="149">
        <v>1</v>
      </c>
      <c r="W400" s="149">
        <v>1</v>
      </c>
      <c r="X400" s="149">
        <v>1</v>
      </c>
      <c r="Y400" s="77" t="s">
        <v>808</v>
      </c>
      <c r="Z400" s="77" t="s">
        <v>809</v>
      </c>
      <c r="AB400" s="111"/>
    </row>
    <row r="401" spans="1:28" x14ac:dyDescent="0.2">
      <c r="A401" s="30">
        <v>4.7974537037037045E-2</v>
      </c>
      <c r="B401" s="30">
        <v>1.7557870370370373E-2</v>
      </c>
      <c r="C401" s="23">
        <v>5.37037037037035E-3</v>
      </c>
      <c r="D401" s="31">
        <v>2.2581018518518518E-2</v>
      </c>
      <c r="E401" s="29">
        <v>13</v>
      </c>
      <c r="F401" s="119" t="s">
        <v>292</v>
      </c>
      <c r="G401" s="119" t="s">
        <v>23</v>
      </c>
      <c r="H401" s="96">
        <v>1.9108796296296297E-2</v>
      </c>
      <c r="I401" s="110" t="s">
        <v>403</v>
      </c>
      <c r="J401" s="27">
        <v>16</v>
      </c>
      <c r="K401" s="27">
        <v>15</v>
      </c>
      <c r="L401" s="27"/>
      <c r="M401" s="27"/>
      <c r="N401" s="26">
        <v>1.3738425925925947E-2</v>
      </c>
      <c r="O401" s="27"/>
      <c r="P401" s="27"/>
      <c r="Q401" s="107" t="s">
        <v>99</v>
      </c>
      <c r="R401" s="28">
        <v>41843</v>
      </c>
      <c r="S401" s="24">
        <v>3.472222222222222E-3</v>
      </c>
      <c r="T401" s="149">
        <v>1</v>
      </c>
      <c r="U401" s="149">
        <v>1</v>
      </c>
      <c r="V401" s="149">
        <v>1</v>
      </c>
      <c r="W401" s="149">
        <v>1</v>
      </c>
      <c r="X401" s="149">
        <v>1</v>
      </c>
      <c r="Y401" s="77" t="s">
        <v>759</v>
      </c>
      <c r="Z401" s="77" t="s">
        <v>459</v>
      </c>
      <c r="AB401" s="111"/>
    </row>
    <row r="402" spans="1:28" x14ac:dyDescent="0.2">
      <c r="A402" s="30">
        <v>3.8506944444444448E-2</v>
      </c>
      <c r="B402" s="30">
        <v>1.5208333333333332E-2</v>
      </c>
      <c r="C402" s="23">
        <v>3.1828703703703199E-3</v>
      </c>
      <c r="D402" s="31">
        <v>3.3935185185185186E-2</v>
      </c>
      <c r="E402" s="29">
        <v>5</v>
      </c>
      <c r="F402" s="119" t="s">
        <v>43</v>
      </c>
      <c r="G402" s="119" t="s">
        <v>23</v>
      </c>
      <c r="H402" s="96">
        <v>1.5185185185185187E-2</v>
      </c>
      <c r="I402" s="110">
        <v>1</v>
      </c>
      <c r="J402" s="27">
        <v>20</v>
      </c>
      <c r="K402" s="27">
        <v>19</v>
      </c>
      <c r="L402" s="27"/>
      <c r="M402" s="27"/>
      <c r="N402" s="26">
        <v>1.2002314814814867E-2</v>
      </c>
      <c r="O402" s="27"/>
      <c r="P402" s="27"/>
      <c r="Q402" t="s">
        <v>99</v>
      </c>
      <c r="R402" s="28">
        <v>41850</v>
      </c>
      <c r="S402" s="24">
        <v>1.8749999999999999E-2</v>
      </c>
      <c r="T402" s="149">
        <v>1</v>
      </c>
      <c r="U402" s="149">
        <v>1</v>
      </c>
      <c r="V402" s="149">
        <v>1</v>
      </c>
      <c r="W402" s="149">
        <v>1</v>
      </c>
      <c r="X402" s="149">
        <v>1</v>
      </c>
      <c r="Y402" s="77" t="s">
        <v>780</v>
      </c>
      <c r="Z402" s="77" t="s">
        <v>781</v>
      </c>
      <c r="AB402" s="111"/>
    </row>
    <row r="403" spans="1:28" x14ac:dyDescent="0.2">
      <c r="A403" s="30">
        <v>4.207175925925926E-2</v>
      </c>
      <c r="B403" s="30">
        <v>1.5995370370370372E-2</v>
      </c>
      <c r="C403" s="23">
        <v>3.9120370370370403E-3</v>
      </c>
      <c r="D403" s="31">
        <v>2.6759259259259257E-2</v>
      </c>
      <c r="E403" s="29">
        <v>5</v>
      </c>
      <c r="F403" s="119" t="s">
        <v>37</v>
      </c>
      <c r="G403" s="119" t="s">
        <v>23</v>
      </c>
      <c r="H403" s="96">
        <v>1.7037037037037035E-2</v>
      </c>
      <c r="I403" s="110" t="s">
        <v>403</v>
      </c>
      <c r="J403" s="27">
        <v>20</v>
      </c>
      <c r="K403" s="27">
        <v>19</v>
      </c>
      <c r="L403" s="27"/>
      <c r="M403" s="27"/>
      <c r="N403" s="26">
        <v>1.3124999999999994E-2</v>
      </c>
      <c r="O403" s="27"/>
      <c r="P403" s="118"/>
      <c r="Q403" s="107" t="s">
        <v>99</v>
      </c>
      <c r="R403" s="151">
        <v>41843</v>
      </c>
      <c r="S403" s="24">
        <v>9.7222222222222224E-3</v>
      </c>
      <c r="T403" s="149">
        <v>1</v>
      </c>
      <c r="U403" s="149">
        <v>1</v>
      </c>
      <c r="V403" s="149">
        <v>1</v>
      </c>
      <c r="W403" s="149">
        <v>1</v>
      </c>
      <c r="X403" s="149">
        <v>1</v>
      </c>
      <c r="Y403" s="77" t="s">
        <v>748</v>
      </c>
      <c r="Z403" s="77" t="s">
        <v>749</v>
      </c>
      <c r="AB403" s="111"/>
    </row>
    <row r="404" spans="1:28" x14ac:dyDescent="0.2">
      <c r="A404" s="30">
        <v>4.7037037037037037E-2</v>
      </c>
      <c r="B404" s="30">
        <v>1.638888888888889E-2</v>
      </c>
      <c r="C404" s="23">
        <v>4.2824074074074101E-3</v>
      </c>
      <c r="D404" s="31">
        <v>3.1273148148148147E-2</v>
      </c>
      <c r="E404" s="29">
        <v>24</v>
      </c>
      <c r="F404" s="119" t="s">
        <v>50</v>
      </c>
      <c r="G404" s="119" t="s">
        <v>23</v>
      </c>
      <c r="H404" s="96">
        <v>1.6689814814814845E-2</v>
      </c>
      <c r="I404" s="110" t="s">
        <v>403</v>
      </c>
      <c r="J404" s="27">
        <v>18</v>
      </c>
      <c r="K404" s="27">
        <v>18</v>
      </c>
      <c r="L404" s="27"/>
      <c r="M404" s="27"/>
      <c r="N404" s="26">
        <v>1.2407407407407435E-2</v>
      </c>
      <c r="O404" s="27"/>
      <c r="P404" s="27"/>
      <c r="Q404" s="107" t="s">
        <v>99</v>
      </c>
      <c r="R404" s="28">
        <v>41850</v>
      </c>
      <c r="S404" s="24">
        <v>1.4583333333333301E-2</v>
      </c>
      <c r="T404" s="149">
        <v>1</v>
      </c>
      <c r="U404" s="149">
        <v>1</v>
      </c>
      <c r="V404" s="149">
        <v>1</v>
      </c>
      <c r="W404" s="149">
        <v>1</v>
      </c>
      <c r="X404" s="149">
        <v>1</v>
      </c>
      <c r="Y404" s="77" t="s">
        <v>802</v>
      </c>
      <c r="Z404" s="77" t="s">
        <v>611</v>
      </c>
      <c r="AB404" s="111"/>
    </row>
    <row r="405" spans="1:28" x14ac:dyDescent="0.2">
      <c r="A405" s="30">
        <v>5.0115740740740738E-2</v>
      </c>
      <c r="B405" s="30">
        <v>1.7789351851851851E-2</v>
      </c>
      <c r="C405" s="23">
        <v>5.5902777777777799E-3</v>
      </c>
      <c r="D405" s="31">
        <v>3.1712962962962964E-2</v>
      </c>
      <c r="E405" s="29">
        <v>35</v>
      </c>
      <c r="F405" s="53" t="s">
        <v>33</v>
      </c>
      <c r="G405" s="119" t="s">
        <v>23</v>
      </c>
      <c r="H405" s="96">
        <v>1.8518518518518566E-2</v>
      </c>
      <c r="I405" s="110" t="s">
        <v>403</v>
      </c>
      <c r="J405" s="27">
        <v>13</v>
      </c>
      <c r="K405" s="27">
        <v>14</v>
      </c>
      <c r="L405" s="27"/>
      <c r="M405" s="27"/>
      <c r="N405" s="26">
        <v>1.2928240740740785E-2</v>
      </c>
      <c r="O405" s="27"/>
      <c r="P405" s="27"/>
      <c r="Q405" s="107" t="s">
        <v>99</v>
      </c>
      <c r="R405" s="28">
        <v>41850</v>
      </c>
      <c r="S405" s="24">
        <v>1.3194444444444399E-2</v>
      </c>
      <c r="T405" s="149">
        <v>1</v>
      </c>
      <c r="U405" s="149">
        <v>1</v>
      </c>
      <c r="V405" s="149">
        <v>1</v>
      </c>
      <c r="W405" s="149">
        <v>1</v>
      </c>
      <c r="X405" s="149">
        <v>1</v>
      </c>
      <c r="Y405" s="77" t="s">
        <v>816</v>
      </c>
      <c r="Z405" s="77" t="s">
        <v>817</v>
      </c>
      <c r="AB405" s="111"/>
    </row>
    <row r="406" spans="1:28" x14ac:dyDescent="0.2">
      <c r="A406" s="30">
        <v>5.0115740740740738E-2</v>
      </c>
      <c r="B406" s="30">
        <v>1.7789351851851851E-2</v>
      </c>
      <c r="C406" s="23">
        <v>5.5902777777777799E-3</v>
      </c>
      <c r="D406" s="31">
        <v>2.5659722222222223E-2</v>
      </c>
      <c r="E406" s="29">
        <v>14</v>
      </c>
      <c r="F406" s="119" t="s">
        <v>33</v>
      </c>
      <c r="G406" s="119" t="s">
        <v>23</v>
      </c>
      <c r="H406" s="96">
        <v>1.9409722222222224E-2</v>
      </c>
      <c r="I406" s="110" t="s">
        <v>403</v>
      </c>
      <c r="J406" s="27">
        <v>15</v>
      </c>
      <c r="K406" s="27">
        <v>14</v>
      </c>
      <c r="L406" s="27"/>
      <c r="M406" s="27"/>
      <c r="N406" s="26">
        <v>1.3819444444444443E-2</v>
      </c>
      <c r="O406" s="27"/>
      <c r="P406" s="118"/>
      <c r="Q406" s="107" t="s">
        <v>99</v>
      </c>
      <c r="R406" s="151">
        <v>41843</v>
      </c>
      <c r="S406" s="24">
        <v>6.2500000000000003E-3</v>
      </c>
      <c r="T406" s="149">
        <v>1</v>
      </c>
      <c r="U406" s="149">
        <v>1</v>
      </c>
      <c r="V406" s="149">
        <v>1</v>
      </c>
      <c r="W406" s="149">
        <v>1</v>
      </c>
      <c r="X406" s="149">
        <v>1</v>
      </c>
      <c r="Y406" s="77" t="s">
        <v>760</v>
      </c>
      <c r="Z406" s="77" t="s">
        <v>761</v>
      </c>
      <c r="AB406" s="111"/>
    </row>
    <row r="407" spans="1:28" x14ac:dyDescent="0.2">
      <c r="A407" s="30">
        <v>4.2592592592592592E-2</v>
      </c>
      <c r="B407" s="30">
        <v>1.6250000000000001E-2</v>
      </c>
      <c r="C407" s="23">
        <v>4.1550925925926E-3</v>
      </c>
      <c r="D407" s="31">
        <v>2.1574074074074075E-2</v>
      </c>
      <c r="E407" s="29">
        <v>9</v>
      </c>
      <c r="F407" s="119" t="s">
        <v>39</v>
      </c>
      <c r="G407" s="119" t="s">
        <v>23</v>
      </c>
      <c r="H407" s="97">
        <v>1.740740740740741E-2</v>
      </c>
      <c r="I407" s="110" t="s">
        <v>403</v>
      </c>
      <c r="J407" s="27">
        <v>19</v>
      </c>
      <c r="K407" s="27">
        <v>18</v>
      </c>
      <c r="L407" s="27"/>
      <c r="M407" s="27"/>
      <c r="N407" s="26">
        <v>1.3252314814814811E-2</v>
      </c>
      <c r="O407" s="27"/>
      <c r="P407" s="27"/>
      <c r="Q407" s="107" t="s">
        <v>99</v>
      </c>
      <c r="R407" s="28">
        <v>41843</v>
      </c>
      <c r="S407" s="24">
        <v>4.1666666666666666E-3</v>
      </c>
      <c r="T407" s="149">
        <v>2</v>
      </c>
      <c r="U407" s="149">
        <v>2</v>
      </c>
      <c r="V407" s="149">
        <v>1</v>
      </c>
      <c r="W407" s="149">
        <v>1</v>
      </c>
      <c r="X407" s="149">
        <v>1</v>
      </c>
      <c r="Y407" s="77" t="s">
        <v>753</v>
      </c>
      <c r="Z407" s="77" t="s">
        <v>754</v>
      </c>
      <c r="AB407" s="111"/>
    </row>
    <row r="408" spans="1:28" x14ac:dyDescent="0.2">
      <c r="A408" s="30">
        <v>4.5648148148148153E-2</v>
      </c>
      <c r="B408" s="30">
        <v>1.7430555555555557E-2</v>
      </c>
      <c r="C408" s="23">
        <v>5.2546296296296403E-3</v>
      </c>
      <c r="D408" s="31">
        <v>1.8796296296296297E-2</v>
      </c>
      <c r="E408" s="29">
        <v>33</v>
      </c>
      <c r="F408" s="119" t="s">
        <v>45</v>
      </c>
      <c r="G408" s="119" t="s">
        <v>23</v>
      </c>
      <c r="H408" s="96">
        <v>1.8101851851851852E-2</v>
      </c>
      <c r="I408" s="110" t="s">
        <v>403</v>
      </c>
      <c r="J408" s="27">
        <v>15</v>
      </c>
      <c r="K408" s="27">
        <v>16</v>
      </c>
      <c r="L408" s="27"/>
      <c r="M408" s="27"/>
      <c r="N408" s="26">
        <v>1.2847222222222211E-2</v>
      </c>
      <c r="O408" s="27"/>
      <c r="P408" s="27"/>
      <c r="Q408" s="107" t="s">
        <v>99</v>
      </c>
      <c r="R408" s="28">
        <v>41850</v>
      </c>
      <c r="S408" s="24">
        <v>6.9444444444444447E-4</v>
      </c>
      <c r="T408" s="149">
        <v>1</v>
      </c>
      <c r="U408" s="149">
        <v>1</v>
      </c>
      <c r="V408" s="149">
        <v>1</v>
      </c>
      <c r="W408" s="149">
        <v>1</v>
      </c>
      <c r="X408" s="149">
        <v>1</v>
      </c>
      <c r="Y408" s="77" t="s">
        <v>812</v>
      </c>
      <c r="Z408" s="77" t="s">
        <v>813</v>
      </c>
      <c r="AB408" s="111"/>
    </row>
    <row r="409" spans="1:28" x14ac:dyDescent="0.2">
      <c r="A409" s="30">
        <v>4.5648148148148153E-2</v>
      </c>
      <c r="B409" s="30">
        <v>1.7430555555555557E-2</v>
      </c>
      <c r="C409" s="23">
        <v>5.2546296296296403E-3</v>
      </c>
      <c r="D409" s="31">
        <v>1.9560185185185184E-2</v>
      </c>
      <c r="E409" s="29">
        <v>12</v>
      </c>
      <c r="F409" s="119" t="s">
        <v>45</v>
      </c>
      <c r="G409" s="119" t="s">
        <v>23</v>
      </c>
      <c r="H409" s="96">
        <v>1.8865740740740738E-2</v>
      </c>
      <c r="I409" s="110" t="s">
        <v>403</v>
      </c>
      <c r="J409" s="27">
        <v>17</v>
      </c>
      <c r="K409" s="27">
        <v>16</v>
      </c>
      <c r="L409" s="27"/>
      <c r="M409" s="27"/>
      <c r="N409" s="26">
        <v>1.3611111111111098E-2</v>
      </c>
      <c r="O409" s="27"/>
      <c r="P409" s="27"/>
      <c r="Q409" s="107" t="s">
        <v>99</v>
      </c>
      <c r="R409" s="28">
        <v>41843</v>
      </c>
      <c r="S409" s="24">
        <v>6.9444444444444447E-4</v>
      </c>
      <c r="T409" s="149">
        <v>1</v>
      </c>
      <c r="U409" s="149">
        <v>1</v>
      </c>
      <c r="V409" s="149">
        <v>1</v>
      </c>
      <c r="W409" s="149">
        <v>1</v>
      </c>
      <c r="X409" s="149">
        <v>1</v>
      </c>
      <c r="Y409" s="77" t="s">
        <v>757</v>
      </c>
      <c r="Z409" s="77" t="s">
        <v>758</v>
      </c>
      <c r="AB409" s="111"/>
    </row>
    <row r="410" spans="1:28" x14ac:dyDescent="0.2">
      <c r="A410" s="30">
        <v>4.1018518518518517E-2</v>
      </c>
      <c r="B410" s="30">
        <v>1.5405092592592593E-2</v>
      </c>
      <c r="C410" s="23">
        <v>3.3680555555555599E-3</v>
      </c>
      <c r="D410" s="31">
        <v>3.0810185185185187E-2</v>
      </c>
      <c r="E410" s="29">
        <v>15</v>
      </c>
      <c r="F410" s="119" t="s">
        <v>220</v>
      </c>
      <c r="G410" s="119" t="s">
        <v>23</v>
      </c>
      <c r="H410" s="96">
        <v>1.6921296296296386E-2</v>
      </c>
      <c r="I410" s="110" t="s">
        <v>403</v>
      </c>
      <c r="J410" s="27">
        <v>19</v>
      </c>
      <c r="K410" s="27">
        <v>17</v>
      </c>
      <c r="L410" s="27"/>
      <c r="M410" s="27"/>
      <c r="N410" s="26">
        <v>1.3553240740740826E-2</v>
      </c>
      <c r="O410" s="27"/>
      <c r="P410" s="27"/>
      <c r="Q410" s="107" t="s">
        <v>85</v>
      </c>
      <c r="R410" s="28">
        <v>41857</v>
      </c>
      <c r="S410" s="24">
        <v>1.38888888888888E-2</v>
      </c>
      <c r="T410" s="149">
        <v>1</v>
      </c>
      <c r="U410" s="149">
        <v>1</v>
      </c>
      <c r="V410" s="149">
        <v>1</v>
      </c>
      <c r="W410" s="149">
        <v>1</v>
      </c>
      <c r="X410" s="149">
        <v>1</v>
      </c>
      <c r="Y410" s="77" t="s">
        <v>838</v>
      </c>
      <c r="Z410" s="77" t="s">
        <v>839</v>
      </c>
      <c r="AB410" s="111"/>
    </row>
    <row r="411" spans="1:28" x14ac:dyDescent="0.2">
      <c r="A411" s="30">
        <v>4.7974537037037045E-2</v>
      </c>
      <c r="B411" s="30">
        <v>1.7164351851851851E-2</v>
      </c>
      <c r="C411" s="23">
        <v>5.0115740740740797E-3</v>
      </c>
      <c r="D411" s="31">
        <v>2.1226851851851854E-2</v>
      </c>
      <c r="E411" s="29">
        <v>21</v>
      </c>
      <c r="F411" s="119" t="s">
        <v>292</v>
      </c>
      <c r="G411" s="119" t="s">
        <v>23</v>
      </c>
      <c r="H411" s="96">
        <v>1.7754629629629634E-2</v>
      </c>
      <c r="I411" s="110" t="s">
        <v>403</v>
      </c>
      <c r="J411" s="27">
        <v>17</v>
      </c>
      <c r="K411" s="27">
        <v>19</v>
      </c>
      <c r="L411" s="27"/>
      <c r="M411" s="27"/>
      <c r="N411" s="26">
        <v>1.2743055555555554E-2</v>
      </c>
      <c r="O411" s="27"/>
      <c r="P411" s="27"/>
      <c r="Q411" s="107" t="s">
        <v>85</v>
      </c>
      <c r="R411" s="28">
        <v>41857</v>
      </c>
      <c r="S411" s="24">
        <v>3.472222222222222E-3</v>
      </c>
      <c r="T411" s="149">
        <v>1</v>
      </c>
      <c r="U411" s="149">
        <v>1</v>
      </c>
      <c r="V411" s="149">
        <v>1</v>
      </c>
      <c r="W411" s="149">
        <v>1</v>
      </c>
      <c r="X411" s="149">
        <v>1</v>
      </c>
      <c r="Y411" s="77" t="s">
        <v>845</v>
      </c>
      <c r="Z411" s="77" t="s">
        <v>846</v>
      </c>
      <c r="AB411" s="111"/>
    </row>
    <row r="412" spans="1:28" x14ac:dyDescent="0.2">
      <c r="A412" s="30">
        <v>3.8506944444444448E-2</v>
      </c>
      <c r="B412" s="30">
        <v>1.5185185185185185E-2</v>
      </c>
      <c r="C412" s="23">
        <v>3.1597222222221901E-3</v>
      </c>
      <c r="D412" s="31">
        <v>3.0300925925925926E-2</v>
      </c>
      <c r="E412" s="29">
        <v>7</v>
      </c>
      <c r="F412" s="119" t="s">
        <v>43</v>
      </c>
      <c r="G412" s="119" t="s">
        <v>23</v>
      </c>
      <c r="H412" s="96">
        <v>1.5717592592592623E-2</v>
      </c>
      <c r="I412" s="110" t="s">
        <v>403</v>
      </c>
      <c r="J412" s="27">
        <v>20</v>
      </c>
      <c r="K412" s="27">
        <v>20</v>
      </c>
      <c r="L412" s="27"/>
      <c r="M412" s="27"/>
      <c r="N412" s="26">
        <v>1.2557870370370433E-2</v>
      </c>
      <c r="O412" s="27"/>
      <c r="P412" s="27"/>
      <c r="Q412" s="107" t="s">
        <v>85</v>
      </c>
      <c r="R412" s="28">
        <v>41857</v>
      </c>
      <c r="S412" s="24">
        <v>1.4583333333333301E-2</v>
      </c>
      <c r="T412" s="149">
        <v>1</v>
      </c>
      <c r="U412" s="149">
        <v>1</v>
      </c>
      <c r="V412" s="149">
        <v>1</v>
      </c>
      <c r="W412" s="149">
        <v>1</v>
      </c>
      <c r="X412" s="149">
        <v>1</v>
      </c>
      <c r="Y412" s="77" t="s">
        <v>830</v>
      </c>
      <c r="Z412" s="77" t="s">
        <v>831</v>
      </c>
      <c r="AB412" s="111"/>
    </row>
    <row r="413" spans="1:28" x14ac:dyDescent="0.2">
      <c r="A413" s="30">
        <v>4.207175925925926E-2</v>
      </c>
      <c r="B413" s="30">
        <v>1.5995370370370372E-2</v>
      </c>
      <c r="C413" s="23">
        <v>3.9120370370370403E-3</v>
      </c>
      <c r="D413" s="31">
        <v>3.5011574074074077E-2</v>
      </c>
      <c r="E413" s="29">
        <v>16</v>
      </c>
      <c r="F413" s="119" t="s">
        <v>37</v>
      </c>
      <c r="G413" s="119" t="s">
        <v>23</v>
      </c>
      <c r="H413" s="96">
        <v>1.6956018518518579E-2</v>
      </c>
      <c r="I413" s="110" t="s">
        <v>403</v>
      </c>
      <c r="J413" s="27">
        <v>18</v>
      </c>
      <c r="K413" s="27">
        <v>18</v>
      </c>
      <c r="L413" s="27"/>
      <c r="M413" s="27"/>
      <c r="N413" s="26">
        <v>1.3043981481481538E-2</v>
      </c>
      <c r="O413" s="27"/>
      <c r="P413" s="27"/>
      <c r="Q413" s="107" t="s">
        <v>85</v>
      </c>
      <c r="R413" s="28">
        <v>41857</v>
      </c>
      <c r="S413" s="24">
        <v>1.8055555555555498E-2</v>
      </c>
      <c r="T413" s="149">
        <v>1</v>
      </c>
      <c r="U413" s="149">
        <v>1</v>
      </c>
      <c r="V413" s="149">
        <v>1</v>
      </c>
      <c r="W413" s="149">
        <v>1</v>
      </c>
      <c r="X413" s="149">
        <v>1</v>
      </c>
      <c r="Y413" s="77" t="s">
        <v>840</v>
      </c>
      <c r="Z413" s="77" t="s">
        <v>841</v>
      </c>
      <c r="AB413" s="111"/>
    </row>
    <row r="414" spans="1:28" x14ac:dyDescent="0.2">
      <c r="A414" s="30">
        <v>4.2592592592592592E-2</v>
      </c>
      <c r="B414" s="30">
        <v>1.6250000000000001E-2</v>
      </c>
      <c r="C414" s="23">
        <v>4.1550925925926E-3</v>
      </c>
      <c r="D414" s="31">
        <v>2.5659722222222223E-2</v>
      </c>
      <c r="E414" s="29">
        <v>27</v>
      </c>
      <c r="F414" s="119" t="s">
        <v>39</v>
      </c>
      <c r="G414" s="119" t="s">
        <v>23</v>
      </c>
      <c r="H414" s="96">
        <v>1.9409722222222224E-2</v>
      </c>
      <c r="I414" s="110" t="s">
        <v>403</v>
      </c>
      <c r="J414" s="27">
        <v>16</v>
      </c>
      <c r="K414" s="27">
        <v>16</v>
      </c>
      <c r="L414" s="27"/>
      <c r="M414" s="27"/>
      <c r="N414" s="26">
        <v>1.5254629629629625E-2</v>
      </c>
      <c r="O414" s="27"/>
      <c r="P414" s="27"/>
      <c r="Q414" s="107" t="s">
        <v>85</v>
      </c>
      <c r="R414" s="28">
        <v>41857</v>
      </c>
      <c r="S414" s="24">
        <v>6.2500000000000003E-3</v>
      </c>
      <c r="T414" s="149">
        <v>1</v>
      </c>
      <c r="U414" s="149">
        <v>1</v>
      </c>
      <c r="V414" s="149">
        <v>1</v>
      </c>
      <c r="W414" s="149">
        <v>1</v>
      </c>
      <c r="X414" s="149">
        <v>1</v>
      </c>
      <c r="Y414" s="77" t="s">
        <v>760</v>
      </c>
      <c r="Z414" s="77" t="s">
        <v>851</v>
      </c>
      <c r="AB414" s="111"/>
    </row>
    <row r="415" spans="1:28" x14ac:dyDescent="0.2">
      <c r="A415" s="30">
        <v>4.7916666666666663E-2</v>
      </c>
      <c r="B415" s="30">
        <v>1.5972222222222224E-2</v>
      </c>
      <c r="C415" s="23">
        <v>3.8888888888888883E-3</v>
      </c>
      <c r="D415" s="31">
        <v>2.8599537037037034E-2</v>
      </c>
      <c r="E415" s="29">
        <v>6</v>
      </c>
      <c r="F415" s="53" t="s">
        <v>220</v>
      </c>
      <c r="G415" s="53" t="s">
        <v>23</v>
      </c>
      <c r="H415" s="96">
        <v>1.5405092592592635E-2</v>
      </c>
      <c r="I415" s="110">
        <v>1</v>
      </c>
      <c r="J415" s="27">
        <v>19</v>
      </c>
      <c r="K415" s="27">
        <v>18</v>
      </c>
      <c r="L415" s="27"/>
      <c r="M415" s="27"/>
      <c r="N415" s="26">
        <v>1.1516203703703747E-2</v>
      </c>
      <c r="O415" s="27"/>
      <c r="P415" s="118"/>
      <c r="Q415" s="107" t="s">
        <v>510</v>
      </c>
      <c r="R415" s="28">
        <v>41773</v>
      </c>
      <c r="S415" s="24">
        <v>1.3194444444444399E-2</v>
      </c>
      <c r="T415" s="149">
        <v>1</v>
      </c>
      <c r="U415" s="149">
        <v>1</v>
      </c>
      <c r="V415" s="149">
        <v>1</v>
      </c>
      <c r="W415" s="149">
        <v>1</v>
      </c>
      <c r="X415" s="149">
        <v>1</v>
      </c>
      <c r="Y415" s="77" t="s">
        <v>521</v>
      </c>
      <c r="Z415" s="77" t="s">
        <v>522</v>
      </c>
      <c r="AB415" s="111"/>
    </row>
    <row r="416" spans="1:28" x14ac:dyDescent="0.2">
      <c r="A416" s="30">
        <v>4.7916666666666663E-2</v>
      </c>
      <c r="B416" s="30">
        <v>1.5405092592592593E-2</v>
      </c>
      <c r="C416" s="23">
        <v>3.3680555555555599E-3</v>
      </c>
      <c r="D416" s="31">
        <v>2.521990740740741E-2</v>
      </c>
      <c r="E416" s="29">
        <v>7</v>
      </c>
      <c r="F416" s="108" t="s">
        <v>220</v>
      </c>
      <c r="G416" s="108" t="s">
        <v>23</v>
      </c>
      <c r="H416" s="96">
        <v>1.6192129629629633E-2</v>
      </c>
      <c r="I416" s="110" t="s">
        <v>403</v>
      </c>
      <c r="J416" s="27">
        <v>19</v>
      </c>
      <c r="K416" s="27">
        <v>16</v>
      </c>
      <c r="L416" s="27"/>
      <c r="M416" s="27"/>
      <c r="N416" s="26">
        <v>1.2824074074074073E-2</v>
      </c>
      <c r="O416" s="27"/>
      <c r="P416" s="27"/>
      <c r="Q416" s="107" t="s">
        <v>510</v>
      </c>
      <c r="R416" s="28">
        <v>41780</v>
      </c>
      <c r="S416" s="24">
        <v>9.0277777777777769E-3</v>
      </c>
      <c r="T416" s="149">
        <v>1</v>
      </c>
      <c r="U416" s="149">
        <v>1</v>
      </c>
      <c r="V416" s="149">
        <v>1</v>
      </c>
      <c r="W416" s="149">
        <v>1</v>
      </c>
      <c r="X416" s="149">
        <v>1</v>
      </c>
      <c r="Y416" s="77" t="s">
        <v>556</v>
      </c>
      <c r="Z416" s="77" t="s">
        <v>557</v>
      </c>
      <c r="AB416" s="111"/>
    </row>
    <row r="417" spans="1:28" x14ac:dyDescent="0.2">
      <c r="A417" s="30">
        <v>4.7916666666666663E-2</v>
      </c>
      <c r="B417" s="30">
        <v>1.5405092592592593E-2</v>
      </c>
      <c r="C417" s="23">
        <v>3.3680555555555599E-3</v>
      </c>
      <c r="D417" s="31">
        <v>2.8148148148148148E-2</v>
      </c>
      <c r="E417" s="29">
        <v>7</v>
      </c>
      <c r="F417" s="147" t="s">
        <v>220</v>
      </c>
      <c r="G417" s="53" t="s">
        <v>23</v>
      </c>
      <c r="H417" s="96">
        <v>1.6342592592592648E-2</v>
      </c>
      <c r="I417" s="110" t="s">
        <v>403</v>
      </c>
      <c r="J417" s="27">
        <v>18</v>
      </c>
      <c r="K417" s="27">
        <v>15</v>
      </c>
      <c r="L417" s="27"/>
      <c r="M417" s="27"/>
      <c r="N417" s="26">
        <v>1.2974537037037088E-2</v>
      </c>
      <c r="O417" s="27"/>
      <c r="P417" s="118"/>
      <c r="Q417" s="107" t="s">
        <v>510</v>
      </c>
      <c r="R417" s="151">
        <v>41808</v>
      </c>
      <c r="S417" s="24">
        <v>1.18055555555555E-2</v>
      </c>
      <c r="T417" s="149">
        <v>1</v>
      </c>
      <c r="U417" s="149">
        <v>1</v>
      </c>
      <c r="V417" s="149">
        <v>1</v>
      </c>
      <c r="W417" s="149">
        <v>1</v>
      </c>
      <c r="X417" s="149">
        <v>1</v>
      </c>
      <c r="Y417" s="77" t="s">
        <v>606</v>
      </c>
      <c r="Z417" s="77" t="s">
        <v>607</v>
      </c>
      <c r="AB417" s="111"/>
    </row>
    <row r="418" spans="1:28" x14ac:dyDescent="0.2">
      <c r="A418" s="30">
        <v>4.5231481481481484E-2</v>
      </c>
      <c r="B418" s="30">
        <v>1.6909722222222225E-2</v>
      </c>
      <c r="C418" s="23">
        <v>4.7685185185185096E-3</v>
      </c>
      <c r="D418" s="31">
        <v>2.359953703703704E-2</v>
      </c>
      <c r="E418" s="29">
        <v>17</v>
      </c>
      <c r="F418" s="53" t="s">
        <v>31</v>
      </c>
      <c r="G418" s="53" t="s">
        <v>23</v>
      </c>
      <c r="H418" s="96">
        <v>1.7349537037037038E-2</v>
      </c>
      <c r="I418" s="110" t="s">
        <v>403</v>
      </c>
      <c r="J418" s="27">
        <v>15</v>
      </c>
      <c r="K418" s="27">
        <v>16</v>
      </c>
      <c r="L418" s="27"/>
      <c r="M418" s="27"/>
      <c r="N418" s="26">
        <v>1.258101851851853E-2</v>
      </c>
      <c r="O418" s="27"/>
      <c r="P418" s="27"/>
      <c r="Q418" s="107" t="s">
        <v>510</v>
      </c>
      <c r="R418" s="28">
        <v>41808</v>
      </c>
      <c r="S418" s="24">
        <v>6.2500000000000003E-3</v>
      </c>
      <c r="T418" s="149">
        <v>1</v>
      </c>
      <c r="U418" s="149">
        <v>1</v>
      </c>
      <c r="V418" s="149">
        <v>1</v>
      </c>
      <c r="W418" s="149">
        <v>1</v>
      </c>
      <c r="X418" s="149">
        <v>1</v>
      </c>
      <c r="Y418" s="77" t="s">
        <v>618</v>
      </c>
      <c r="Z418" s="77" t="s">
        <v>619</v>
      </c>
      <c r="AB418" s="111"/>
    </row>
    <row r="419" spans="1:28" x14ac:dyDescent="0.2">
      <c r="A419" s="30">
        <v>4.7916666666666663E-2</v>
      </c>
      <c r="B419" s="30">
        <v>1.877314814814815E-2</v>
      </c>
      <c r="C419" s="23">
        <v>6.5046296296296397E-3</v>
      </c>
      <c r="D419" s="31" t="s">
        <v>515</v>
      </c>
      <c r="E419" s="29">
        <v>99</v>
      </c>
      <c r="F419" s="53" t="s">
        <v>338</v>
      </c>
      <c r="G419" s="53" t="s">
        <v>23</v>
      </c>
      <c r="H419" s="96">
        <v>0</v>
      </c>
      <c r="I419" s="110"/>
      <c r="J419" s="27"/>
      <c r="K419" s="27"/>
      <c r="L419" s="27"/>
      <c r="M419" s="27"/>
      <c r="N419" s="26"/>
      <c r="O419" s="27"/>
      <c r="P419" s="27"/>
      <c r="Q419" s="107" t="s">
        <v>510</v>
      </c>
      <c r="R419" s="28">
        <v>41773</v>
      </c>
      <c r="S419" s="24">
        <v>1.4583333333333301E-2</v>
      </c>
      <c r="T419" s="149">
        <v>2</v>
      </c>
      <c r="U419" s="149">
        <v>2</v>
      </c>
      <c r="V419" s="149">
        <v>1</v>
      </c>
      <c r="W419" s="149">
        <v>1</v>
      </c>
      <c r="X419" s="149">
        <v>1</v>
      </c>
      <c r="Y419" s="77" t="e">
        <v>#VALUE!</v>
      </c>
      <c r="Z419" s="77" t="e">
        <v>#VALUE!</v>
      </c>
      <c r="AB419" s="111"/>
    </row>
    <row r="420" spans="1:28" x14ac:dyDescent="0.2">
      <c r="A420" s="30">
        <v>4.3738425925925924E-2</v>
      </c>
      <c r="B420" s="30">
        <v>1.6192129629629629E-2</v>
      </c>
      <c r="C420" s="23">
        <v>4.09722222222222E-3</v>
      </c>
      <c r="D420" s="31">
        <v>1.9108796296296294E-2</v>
      </c>
      <c r="E420" s="29">
        <v>6</v>
      </c>
      <c r="F420" s="147" t="s">
        <v>32</v>
      </c>
      <c r="G420" s="53" t="s">
        <v>23</v>
      </c>
      <c r="H420" s="96">
        <v>1.6331018518518516E-2</v>
      </c>
      <c r="I420" s="110" t="s">
        <v>403</v>
      </c>
      <c r="J420" s="27">
        <v>19</v>
      </c>
      <c r="K420" s="118">
        <v>20</v>
      </c>
      <c r="L420" s="27"/>
      <c r="M420" s="27"/>
      <c r="N420" s="26">
        <v>1.2233796296296295E-2</v>
      </c>
      <c r="O420" s="27"/>
      <c r="P420" s="27"/>
      <c r="Q420" s="53" t="s">
        <v>510</v>
      </c>
      <c r="R420" s="28">
        <v>41808</v>
      </c>
      <c r="S420" s="24">
        <v>2.7777777777777779E-3</v>
      </c>
      <c r="T420" s="149">
        <v>1</v>
      </c>
      <c r="U420" s="149">
        <v>1</v>
      </c>
      <c r="V420" s="149">
        <v>1</v>
      </c>
      <c r="W420" s="149">
        <v>1</v>
      </c>
      <c r="X420" s="149">
        <v>1</v>
      </c>
      <c r="Y420" s="77" t="s">
        <v>604</v>
      </c>
      <c r="Z420" s="77" t="s">
        <v>605</v>
      </c>
      <c r="AB420" s="111"/>
    </row>
    <row r="421" spans="1:28" x14ac:dyDescent="0.2">
      <c r="A421" s="30">
        <v>4.3738425925925924E-2</v>
      </c>
      <c r="B421" s="30">
        <v>1.6192129629629629E-2</v>
      </c>
      <c r="C421" s="23">
        <v>4.09722222222222E-3</v>
      </c>
      <c r="D421" s="31">
        <v>3.0277777777777778E-2</v>
      </c>
      <c r="E421" s="29">
        <v>15</v>
      </c>
      <c r="F421" s="147" t="s">
        <v>32</v>
      </c>
      <c r="G421" s="147" t="s">
        <v>23</v>
      </c>
      <c r="H421" s="96">
        <v>1.7083333333333381E-2</v>
      </c>
      <c r="I421" s="110" t="s">
        <v>403</v>
      </c>
      <c r="J421" s="27">
        <v>17</v>
      </c>
      <c r="K421" s="27">
        <v>14</v>
      </c>
      <c r="L421" s="27"/>
      <c r="M421" s="27"/>
      <c r="N421" s="26">
        <v>1.298611111111116E-2</v>
      </c>
      <c r="O421" s="27"/>
      <c r="P421" s="27"/>
      <c r="Q421" t="s">
        <v>510</v>
      </c>
      <c r="R421" s="28">
        <v>41780</v>
      </c>
      <c r="S421" s="24">
        <v>1.3194444444444399E-2</v>
      </c>
      <c r="T421" s="149">
        <v>1</v>
      </c>
      <c r="U421" s="149">
        <v>1</v>
      </c>
      <c r="V421" s="149">
        <v>1</v>
      </c>
      <c r="W421" s="149">
        <v>1</v>
      </c>
      <c r="X421" s="149">
        <v>1</v>
      </c>
      <c r="Y421" s="77" t="s">
        <v>566</v>
      </c>
      <c r="Z421" s="77" t="s">
        <v>567</v>
      </c>
      <c r="AB421" s="111"/>
    </row>
    <row r="422" spans="1:28" x14ac:dyDescent="0.2">
      <c r="A422" s="30">
        <v>4.7280092592592589E-2</v>
      </c>
      <c r="B422" s="30">
        <v>1.7384259259259262E-2</v>
      </c>
      <c r="C422" s="23">
        <v>5.20833333333334E-3</v>
      </c>
      <c r="D422" s="31">
        <v>2.2337962962962962E-2</v>
      </c>
      <c r="E422" s="29">
        <v>20</v>
      </c>
      <c r="F422" s="53" t="s">
        <v>38</v>
      </c>
      <c r="G422" s="53" t="s">
        <v>23</v>
      </c>
      <c r="H422" s="96">
        <v>1.8171296296296297E-2</v>
      </c>
      <c r="I422" s="110" t="s">
        <v>403</v>
      </c>
      <c r="J422" s="27">
        <v>15</v>
      </c>
      <c r="K422" s="27">
        <v>15</v>
      </c>
      <c r="L422" s="27"/>
      <c r="M422" s="27"/>
      <c r="N422" s="26">
        <v>1.2962962962962957E-2</v>
      </c>
      <c r="O422" s="27"/>
      <c r="P422" s="27"/>
      <c r="Q422" s="107" t="s">
        <v>510</v>
      </c>
      <c r="R422" s="28">
        <v>41780</v>
      </c>
      <c r="S422" s="24">
        <v>4.1666666666666666E-3</v>
      </c>
      <c r="T422" s="149">
        <v>1</v>
      </c>
      <c r="U422" s="149">
        <v>1</v>
      </c>
      <c r="V422" s="149">
        <v>1</v>
      </c>
      <c r="W422" s="149">
        <v>1</v>
      </c>
      <c r="X422" s="149">
        <v>1</v>
      </c>
      <c r="Y422" s="77" t="s">
        <v>572</v>
      </c>
      <c r="Z422" s="77" t="s">
        <v>573</v>
      </c>
      <c r="AB422" s="111"/>
    </row>
    <row r="423" spans="1:28" x14ac:dyDescent="0.2">
      <c r="A423" s="30">
        <v>5.1412037037037034E-2</v>
      </c>
      <c r="B423" s="30">
        <v>1.8298611111111113E-2</v>
      </c>
      <c r="C423" s="23">
        <v>6.0648148148147903E-3</v>
      </c>
      <c r="D423" s="31">
        <v>2.1030092592592597E-2</v>
      </c>
      <c r="E423" s="29">
        <v>24</v>
      </c>
      <c r="F423" s="53" t="s">
        <v>292</v>
      </c>
      <c r="G423" s="53" t="s">
        <v>23</v>
      </c>
      <c r="H423" s="96">
        <v>1.7557870370370376E-2</v>
      </c>
      <c r="I423" s="110">
        <v>1</v>
      </c>
      <c r="J423" s="27">
        <v>16</v>
      </c>
      <c r="K423" s="27">
        <v>19</v>
      </c>
      <c r="L423" s="27"/>
      <c r="M423" s="27"/>
      <c r="N423" s="26">
        <v>1.1493055555555586E-2</v>
      </c>
      <c r="O423" s="27"/>
      <c r="P423" s="27"/>
      <c r="Q423" s="107" t="s">
        <v>510</v>
      </c>
      <c r="R423" s="28">
        <v>41773</v>
      </c>
      <c r="S423" s="24">
        <v>3.472222222222222E-3</v>
      </c>
      <c r="T423" s="149">
        <v>1</v>
      </c>
      <c r="U423" s="149">
        <v>1</v>
      </c>
      <c r="V423" s="149">
        <v>1</v>
      </c>
      <c r="W423" s="149">
        <v>1</v>
      </c>
      <c r="X423" s="149">
        <v>1</v>
      </c>
      <c r="Y423" s="77" t="s">
        <v>540</v>
      </c>
      <c r="Z423" s="77" t="s">
        <v>541</v>
      </c>
      <c r="AB423" s="111"/>
    </row>
    <row r="424" spans="1:28" x14ac:dyDescent="0.2">
      <c r="A424" s="30">
        <v>5.1412037037037034E-2</v>
      </c>
      <c r="B424" s="30">
        <v>1.7557870370370373E-2</v>
      </c>
      <c r="C424" s="23">
        <v>5.37037037037035E-3</v>
      </c>
      <c r="D424" s="31">
        <v>2.2511574074074073E-2</v>
      </c>
      <c r="E424" s="29">
        <v>19</v>
      </c>
      <c r="F424" s="53" t="s">
        <v>292</v>
      </c>
      <c r="G424" s="53" t="s">
        <v>23</v>
      </c>
      <c r="H424" s="96">
        <v>1.7650462962962962E-2</v>
      </c>
      <c r="I424" s="110" t="s">
        <v>403</v>
      </c>
      <c r="J424" s="27">
        <v>16</v>
      </c>
      <c r="K424" s="27">
        <v>19</v>
      </c>
      <c r="L424" s="27"/>
      <c r="M424" s="27"/>
      <c r="N424" s="26">
        <v>1.2280092592592612E-2</v>
      </c>
      <c r="O424" s="27"/>
      <c r="P424" s="118"/>
      <c r="Q424" s="107" t="s">
        <v>510</v>
      </c>
      <c r="R424" s="28">
        <v>41780</v>
      </c>
      <c r="S424" s="24">
        <v>4.8611111111111112E-3</v>
      </c>
      <c r="T424" s="149">
        <v>1</v>
      </c>
      <c r="U424" s="149">
        <v>1</v>
      </c>
      <c r="V424" s="149">
        <v>1</v>
      </c>
      <c r="W424" s="149">
        <v>1</v>
      </c>
      <c r="X424" s="149">
        <v>1</v>
      </c>
      <c r="Y424" s="77" t="s">
        <v>458</v>
      </c>
      <c r="Z424" s="77" t="s">
        <v>571</v>
      </c>
      <c r="AB424" s="111"/>
    </row>
    <row r="425" spans="1:28" x14ac:dyDescent="0.2">
      <c r="A425" s="30">
        <v>5.1412037037037034E-2</v>
      </c>
      <c r="B425" s="30">
        <v>1.7557870370370373E-2</v>
      </c>
      <c r="C425" s="23">
        <v>5.37037037037035E-3</v>
      </c>
      <c r="D425" s="31">
        <v>2.119212962962963E-2</v>
      </c>
      <c r="E425" s="29">
        <v>20</v>
      </c>
      <c r="F425" s="53" t="s">
        <v>292</v>
      </c>
      <c r="G425" s="53" t="s">
        <v>23</v>
      </c>
      <c r="H425" s="96">
        <v>1.7719907407407406E-2</v>
      </c>
      <c r="I425" s="110" t="s">
        <v>403</v>
      </c>
      <c r="J425" s="27">
        <v>14</v>
      </c>
      <c r="K425" s="27">
        <v>19</v>
      </c>
      <c r="L425" s="27"/>
      <c r="M425" s="27"/>
      <c r="N425" s="26">
        <v>1.2349537037037056E-2</v>
      </c>
      <c r="O425" s="27"/>
      <c r="P425" s="27"/>
      <c r="Q425" s="107" t="s">
        <v>510</v>
      </c>
      <c r="R425" s="28">
        <v>41808</v>
      </c>
      <c r="S425" s="24">
        <v>3.472222222222222E-3</v>
      </c>
      <c r="T425" s="149">
        <v>1</v>
      </c>
      <c r="U425" s="149">
        <v>1</v>
      </c>
      <c r="V425" s="149">
        <v>1</v>
      </c>
      <c r="W425" s="149">
        <v>1</v>
      </c>
      <c r="X425" s="149">
        <v>1</v>
      </c>
      <c r="Y425" s="77" t="s">
        <v>622</v>
      </c>
      <c r="Z425" s="77" t="s">
        <v>623</v>
      </c>
      <c r="AB425" s="111"/>
    </row>
    <row r="426" spans="1:28" x14ac:dyDescent="0.2">
      <c r="A426" s="30">
        <v>4.0219907407407406E-2</v>
      </c>
      <c r="B426" s="30">
        <v>1.5324074074074073E-2</v>
      </c>
      <c r="C426" s="23">
        <v>3.2870370370370401E-3</v>
      </c>
      <c r="D426" s="31">
        <v>3.2569444444444443E-2</v>
      </c>
      <c r="E426" s="29">
        <v>5</v>
      </c>
      <c r="F426" s="53" t="s">
        <v>43</v>
      </c>
      <c r="G426" s="53" t="s">
        <v>23</v>
      </c>
      <c r="H426" s="96">
        <v>1.5208333333333341E-2</v>
      </c>
      <c r="I426" s="110">
        <v>1</v>
      </c>
      <c r="J426" s="27">
        <v>20</v>
      </c>
      <c r="K426" s="27">
        <v>17</v>
      </c>
      <c r="L426" s="27"/>
      <c r="M426" s="27"/>
      <c r="N426" s="26">
        <v>1.1921296296296301E-2</v>
      </c>
      <c r="O426" s="27"/>
      <c r="P426" s="27"/>
      <c r="Q426" s="107" t="s">
        <v>510</v>
      </c>
      <c r="R426" s="28">
        <v>41773</v>
      </c>
      <c r="S426" s="24">
        <v>1.7361111111111101E-2</v>
      </c>
      <c r="T426" s="149">
        <v>1</v>
      </c>
      <c r="U426" s="149">
        <v>1</v>
      </c>
      <c r="V426" s="149">
        <v>1</v>
      </c>
      <c r="W426" s="149">
        <v>1</v>
      </c>
      <c r="X426" s="149">
        <v>1</v>
      </c>
      <c r="Y426" s="77" t="s">
        <v>520</v>
      </c>
      <c r="Z426" s="77" t="s">
        <v>324</v>
      </c>
      <c r="AB426" s="111"/>
    </row>
    <row r="427" spans="1:28" x14ac:dyDescent="0.2">
      <c r="A427" s="30">
        <v>4.0219907407407406E-2</v>
      </c>
      <c r="B427" s="30">
        <v>1.5208333333333332E-2</v>
      </c>
      <c r="C427" s="23">
        <v>3.1828703703703199E-3</v>
      </c>
      <c r="D427" s="31">
        <v>2.5983796296296297E-2</v>
      </c>
      <c r="E427" s="29">
        <v>2</v>
      </c>
      <c r="F427" s="53" t="s">
        <v>43</v>
      </c>
      <c r="G427" s="53" t="s">
        <v>23</v>
      </c>
      <c r="H427" s="96">
        <v>1.5567129629629632E-2</v>
      </c>
      <c r="I427" s="110" t="s">
        <v>403</v>
      </c>
      <c r="J427" s="27">
        <v>20</v>
      </c>
      <c r="K427" s="27">
        <v>18</v>
      </c>
      <c r="L427" s="27"/>
      <c r="M427" s="27"/>
      <c r="N427" s="26">
        <v>1.2384259259259312E-2</v>
      </c>
      <c r="O427" s="27"/>
      <c r="P427" s="27"/>
      <c r="Q427" s="107" t="s">
        <v>510</v>
      </c>
      <c r="R427" s="28">
        <v>41808</v>
      </c>
      <c r="S427" s="24">
        <v>1.0416666666666664E-2</v>
      </c>
      <c r="T427" s="149">
        <v>1</v>
      </c>
      <c r="U427" s="149">
        <v>1</v>
      </c>
      <c r="V427" s="149">
        <v>1</v>
      </c>
      <c r="W427" s="149">
        <v>1</v>
      </c>
      <c r="X427" s="149">
        <v>1</v>
      </c>
      <c r="Y427" s="77" t="s">
        <v>599</v>
      </c>
      <c r="Z427" s="77" t="s">
        <v>600</v>
      </c>
      <c r="AB427" s="111"/>
    </row>
    <row r="428" spans="1:28" x14ac:dyDescent="0.2">
      <c r="A428" s="30">
        <v>4.0219907407407406E-2</v>
      </c>
      <c r="B428" s="30">
        <v>1.5208333333333332E-2</v>
      </c>
      <c r="C428" s="23">
        <v>3.1828703703703199E-3</v>
      </c>
      <c r="D428" s="31">
        <v>2.6770833333333331E-2</v>
      </c>
      <c r="E428" s="29">
        <v>3</v>
      </c>
      <c r="F428" s="53" t="s">
        <v>43</v>
      </c>
      <c r="G428" s="53" t="s">
        <v>23</v>
      </c>
      <c r="H428" s="96">
        <v>1.5659722222222221E-2</v>
      </c>
      <c r="I428" s="110" t="s">
        <v>403</v>
      </c>
      <c r="J428" s="27">
        <v>20</v>
      </c>
      <c r="K428" s="27">
        <v>18</v>
      </c>
      <c r="L428" s="27"/>
      <c r="M428" s="27"/>
      <c r="N428" s="26">
        <v>1.24768518518519E-2</v>
      </c>
      <c r="O428" s="27"/>
      <c r="P428" s="118"/>
      <c r="Q428" s="107" t="s">
        <v>510</v>
      </c>
      <c r="R428" s="28">
        <v>41780</v>
      </c>
      <c r="S428" s="24">
        <v>1.1111111111111108E-2</v>
      </c>
      <c r="T428" s="149">
        <v>1</v>
      </c>
      <c r="U428" s="149">
        <v>1</v>
      </c>
      <c r="V428" s="149">
        <v>1</v>
      </c>
      <c r="W428" s="149">
        <v>1</v>
      </c>
      <c r="X428" s="149">
        <v>1</v>
      </c>
      <c r="Y428" s="77" t="s">
        <v>550</v>
      </c>
      <c r="Z428" s="77" t="s">
        <v>551</v>
      </c>
      <c r="AB428" s="111"/>
    </row>
    <row r="429" spans="1:28" x14ac:dyDescent="0.2">
      <c r="A429" s="30">
        <v>4.2881944444444445E-2</v>
      </c>
      <c r="B429" s="30">
        <v>1.5995370370370372E-2</v>
      </c>
      <c r="C429" s="23">
        <v>3.9120370370370403E-3</v>
      </c>
      <c r="D429" s="31">
        <v>2.6249999999999999E-2</v>
      </c>
      <c r="E429" s="29">
        <v>15</v>
      </c>
      <c r="F429" s="108" t="s">
        <v>37</v>
      </c>
      <c r="G429" s="108" t="s">
        <v>23</v>
      </c>
      <c r="H429" s="96">
        <v>1.6527777777777777E-2</v>
      </c>
      <c r="I429" s="110" t="s">
        <v>403</v>
      </c>
      <c r="J429" s="27">
        <v>18</v>
      </c>
      <c r="K429" s="27">
        <v>15</v>
      </c>
      <c r="L429" s="27"/>
      <c r="M429" s="27"/>
      <c r="N429" s="26">
        <v>1.2615740740740736E-2</v>
      </c>
      <c r="O429" s="27"/>
      <c r="P429" s="27"/>
      <c r="Q429" s="107" t="s">
        <v>510</v>
      </c>
      <c r="R429" s="28">
        <v>41773</v>
      </c>
      <c r="S429" s="24">
        <v>9.7222222222222224E-3</v>
      </c>
      <c r="T429" s="149">
        <v>1</v>
      </c>
      <c r="U429" s="149">
        <v>1</v>
      </c>
      <c r="V429" s="149">
        <v>1</v>
      </c>
      <c r="W429" s="149">
        <v>1</v>
      </c>
      <c r="X429" s="149">
        <v>1</v>
      </c>
      <c r="Y429" s="77" t="s">
        <v>531</v>
      </c>
      <c r="Z429" s="77" t="s">
        <v>366</v>
      </c>
      <c r="AB429" s="111"/>
    </row>
    <row r="430" spans="1:28" x14ac:dyDescent="0.2">
      <c r="A430" s="30">
        <v>4.2881944444444445E-2</v>
      </c>
      <c r="B430" s="30">
        <v>1.5995370370370372E-2</v>
      </c>
      <c r="C430" s="23">
        <v>3.9120370370370403E-3</v>
      </c>
      <c r="D430" s="31">
        <v>2.8043981481481479E-2</v>
      </c>
      <c r="E430" s="29">
        <v>13</v>
      </c>
      <c r="F430" s="147" t="s">
        <v>37</v>
      </c>
      <c r="G430" s="147" t="s">
        <v>23</v>
      </c>
      <c r="H430" s="96">
        <v>1.6932870370370369E-2</v>
      </c>
      <c r="I430" s="110" t="s">
        <v>403</v>
      </c>
      <c r="J430" s="27">
        <v>16</v>
      </c>
      <c r="K430" s="27">
        <v>14</v>
      </c>
      <c r="L430" s="27"/>
      <c r="M430" s="27"/>
      <c r="N430" s="26">
        <v>1.3020833333333329E-2</v>
      </c>
      <c r="O430" s="27"/>
      <c r="P430" s="118"/>
      <c r="Q430" t="s">
        <v>510</v>
      </c>
      <c r="R430" s="28">
        <v>41808</v>
      </c>
      <c r="S430" s="24">
        <v>1.1111111111111108E-2</v>
      </c>
      <c r="T430" s="149">
        <v>1</v>
      </c>
      <c r="U430" s="149">
        <v>1</v>
      </c>
      <c r="V430" s="149">
        <v>1</v>
      </c>
      <c r="W430" s="149">
        <v>1</v>
      </c>
      <c r="X430" s="149">
        <v>1</v>
      </c>
      <c r="Y430" s="77" t="s">
        <v>614</v>
      </c>
      <c r="Z430" s="77" t="s">
        <v>615</v>
      </c>
      <c r="AB430" s="111"/>
    </row>
    <row r="431" spans="1:28" x14ac:dyDescent="0.2">
      <c r="A431" s="30">
        <v>4.7916666666666663E-2</v>
      </c>
      <c r="B431" s="30">
        <v>1.8333333333333333E-2</v>
      </c>
      <c r="C431" s="23">
        <v>6.09953703703705E-3</v>
      </c>
      <c r="D431" s="31">
        <v>2.3761574074074074E-2</v>
      </c>
      <c r="E431" s="29">
        <v>21</v>
      </c>
      <c r="F431" s="53" t="s">
        <v>332</v>
      </c>
      <c r="G431" s="53" t="s">
        <v>23</v>
      </c>
      <c r="H431" s="96">
        <v>1.8206018518518517E-2</v>
      </c>
      <c r="I431" s="110">
        <v>1</v>
      </c>
      <c r="J431" s="27">
        <v>14</v>
      </c>
      <c r="K431" s="27">
        <v>20</v>
      </c>
      <c r="L431" s="27"/>
      <c r="M431" s="27"/>
      <c r="N431" s="26">
        <v>1.2106481481481468E-2</v>
      </c>
      <c r="O431" s="27"/>
      <c r="P431" s="27"/>
      <c r="Q431" s="107" t="s">
        <v>510</v>
      </c>
      <c r="R431" s="28">
        <v>41780</v>
      </c>
      <c r="S431" s="24">
        <v>5.5555555555555558E-3</v>
      </c>
      <c r="T431" s="149">
        <v>1</v>
      </c>
      <c r="U431" s="149">
        <v>1</v>
      </c>
      <c r="V431" s="149">
        <v>1</v>
      </c>
      <c r="W431" s="149">
        <v>1</v>
      </c>
      <c r="X431" s="149">
        <v>1</v>
      </c>
      <c r="Y431" s="77" t="s">
        <v>574</v>
      </c>
      <c r="Z431" s="77" t="s">
        <v>575</v>
      </c>
      <c r="AB431" s="111"/>
    </row>
    <row r="432" spans="1:28" x14ac:dyDescent="0.2">
      <c r="A432" s="30">
        <v>4.7916666666666663E-2</v>
      </c>
      <c r="B432" s="30">
        <v>1.9872685185185184E-2</v>
      </c>
      <c r="C432" s="23">
        <v>7.53472222222223E-3</v>
      </c>
      <c r="D432" s="31">
        <v>3.2222222222222222E-2</v>
      </c>
      <c r="E432" s="29">
        <v>27</v>
      </c>
      <c r="F432" s="53" t="s">
        <v>332</v>
      </c>
      <c r="G432" s="53" t="s">
        <v>23</v>
      </c>
      <c r="H432" s="96">
        <v>1.8333333333333424E-2</v>
      </c>
      <c r="I432" s="110">
        <v>1</v>
      </c>
      <c r="J432" s="27">
        <v>15</v>
      </c>
      <c r="K432" s="27">
        <v>20</v>
      </c>
      <c r="L432" s="27"/>
      <c r="M432" s="27"/>
      <c r="N432" s="26">
        <v>1.0798611111111193E-2</v>
      </c>
      <c r="O432" s="27"/>
      <c r="P432" s="118"/>
      <c r="Q432" s="107" t="s">
        <v>510</v>
      </c>
      <c r="R432" s="28">
        <v>41773</v>
      </c>
      <c r="S432" s="24">
        <v>1.38888888888888E-2</v>
      </c>
      <c r="T432" s="149">
        <v>1</v>
      </c>
      <c r="U432" s="149">
        <v>1</v>
      </c>
      <c r="V432" s="149">
        <v>1</v>
      </c>
      <c r="W432" s="149">
        <v>1</v>
      </c>
      <c r="X432" s="149">
        <v>1</v>
      </c>
      <c r="Y432" s="77" t="s">
        <v>544</v>
      </c>
      <c r="Z432" s="77" t="s">
        <v>545</v>
      </c>
      <c r="AB432" s="111"/>
    </row>
    <row r="433" spans="1:28" x14ac:dyDescent="0.2">
      <c r="A433" s="30">
        <v>4.462962962962963E-2</v>
      </c>
      <c r="B433" s="30">
        <v>1.6250000000000001E-2</v>
      </c>
      <c r="C433" s="23">
        <v>4.1550925925926E-3</v>
      </c>
      <c r="D433" s="31">
        <v>2.0729166666666667E-2</v>
      </c>
      <c r="E433" s="29">
        <v>10</v>
      </c>
      <c r="F433" s="53" t="s">
        <v>39</v>
      </c>
      <c r="G433" s="152" t="s">
        <v>23</v>
      </c>
      <c r="H433" s="96">
        <v>1.6562500000000001E-2</v>
      </c>
      <c r="I433" s="110" t="s">
        <v>403</v>
      </c>
      <c r="J433" s="27">
        <v>17</v>
      </c>
      <c r="K433" s="27">
        <v>17</v>
      </c>
      <c r="L433" s="27"/>
      <c r="M433" s="27"/>
      <c r="N433" s="26">
        <v>1.2407407407407402E-2</v>
      </c>
      <c r="O433" s="27"/>
      <c r="P433" s="118"/>
      <c r="Q433" s="107" t="s">
        <v>510</v>
      </c>
      <c r="R433" s="28">
        <v>41808</v>
      </c>
      <c r="S433" s="24">
        <v>4.1666666666666666E-3</v>
      </c>
      <c r="T433" s="149">
        <v>1</v>
      </c>
      <c r="U433" s="149">
        <v>1</v>
      </c>
      <c r="V433" s="149">
        <v>1</v>
      </c>
      <c r="W433" s="149">
        <v>1</v>
      </c>
      <c r="X433" s="149">
        <v>1</v>
      </c>
      <c r="Y433" s="77" t="s">
        <v>610</v>
      </c>
      <c r="Z433" s="77" t="s">
        <v>611</v>
      </c>
      <c r="AB433" s="111"/>
    </row>
    <row r="434" spans="1:28" x14ac:dyDescent="0.2">
      <c r="A434" s="30">
        <v>4.462962962962963E-2</v>
      </c>
      <c r="B434" s="30">
        <v>1.6250000000000001E-2</v>
      </c>
      <c r="C434" s="23">
        <v>4.1550925925926E-3</v>
      </c>
      <c r="D434" s="99">
        <v>2.5636574074074072E-2</v>
      </c>
      <c r="E434" s="29">
        <v>17</v>
      </c>
      <c r="F434" s="108" t="s">
        <v>39</v>
      </c>
      <c r="G434" s="108" t="s">
        <v>23</v>
      </c>
      <c r="H434" s="96">
        <v>1.6608796296296295E-2</v>
      </c>
      <c r="I434" s="110" t="s">
        <v>403</v>
      </c>
      <c r="J434" s="27">
        <v>17</v>
      </c>
      <c r="K434" s="27">
        <v>16</v>
      </c>
      <c r="L434" s="27"/>
      <c r="M434" s="27"/>
      <c r="N434" s="26">
        <v>1.2453703703703696E-2</v>
      </c>
      <c r="O434" s="27"/>
      <c r="P434" s="118"/>
      <c r="Q434" s="107" t="s">
        <v>510</v>
      </c>
      <c r="R434" s="28">
        <v>41773</v>
      </c>
      <c r="S434" s="24">
        <v>9.0277777777777769E-3</v>
      </c>
      <c r="T434" s="149">
        <v>1</v>
      </c>
      <c r="U434" s="149">
        <v>1</v>
      </c>
      <c r="V434" s="149">
        <v>1</v>
      </c>
      <c r="W434" s="149">
        <v>1</v>
      </c>
      <c r="X434" s="149">
        <v>1</v>
      </c>
      <c r="Y434" s="77" t="s">
        <v>533</v>
      </c>
      <c r="Z434" s="77" t="s">
        <v>534</v>
      </c>
      <c r="AB434" s="111"/>
    </row>
    <row r="435" spans="1:28" x14ac:dyDescent="0.2">
      <c r="A435" s="30">
        <v>4.462962962962963E-2</v>
      </c>
      <c r="B435" s="30">
        <v>1.6250000000000001E-2</v>
      </c>
      <c r="C435" s="23">
        <v>4.1550925925926E-3</v>
      </c>
      <c r="D435" s="31">
        <v>2.3194444444444445E-2</v>
      </c>
      <c r="E435" s="29">
        <v>14</v>
      </c>
      <c r="F435" s="53" t="s">
        <v>39</v>
      </c>
      <c r="G435" s="53" t="s">
        <v>23</v>
      </c>
      <c r="H435" s="96">
        <v>1.6944444444444443E-2</v>
      </c>
      <c r="I435" s="110" t="s">
        <v>403</v>
      </c>
      <c r="J435" s="27">
        <v>18</v>
      </c>
      <c r="K435" s="27">
        <v>17</v>
      </c>
      <c r="L435" s="27"/>
      <c r="M435" s="27"/>
      <c r="N435" s="26">
        <v>1.2789351851851843E-2</v>
      </c>
      <c r="O435" s="27"/>
      <c r="P435" s="27"/>
      <c r="Q435" s="107" t="s">
        <v>510</v>
      </c>
      <c r="R435" s="151">
        <v>41780</v>
      </c>
      <c r="S435" s="24">
        <v>6.2500000000000003E-3</v>
      </c>
      <c r="T435" s="149">
        <v>1</v>
      </c>
      <c r="U435" s="149">
        <v>1</v>
      </c>
      <c r="V435" s="149">
        <v>1</v>
      </c>
      <c r="W435" s="149">
        <v>1</v>
      </c>
      <c r="X435" s="149">
        <v>1</v>
      </c>
      <c r="Y435" s="77" t="s">
        <v>564</v>
      </c>
      <c r="Z435" s="77" t="s">
        <v>565</v>
      </c>
      <c r="AB435" s="111"/>
    </row>
    <row r="436" spans="1:28" x14ac:dyDescent="0.2">
      <c r="A436" s="30">
        <v>4.7916666666666663E-2</v>
      </c>
      <c r="B436" s="30">
        <v>1.7430555555555557E-2</v>
      </c>
      <c r="C436" s="23">
        <v>5.2546296296296403E-3</v>
      </c>
      <c r="D436" s="31">
        <v>3.0972222222222224E-2</v>
      </c>
      <c r="E436" s="29">
        <v>21</v>
      </c>
      <c r="F436" s="53" t="s">
        <v>45</v>
      </c>
      <c r="G436" s="53" t="s">
        <v>23</v>
      </c>
      <c r="H436" s="96">
        <v>1.8472222222222223E-2</v>
      </c>
      <c r="I436" s="110" t="s">
        <v>403</v>
      </c>
      <c r="J436" s="27">
        <v>13</v>
      </c>
      <c r="K436" s="27">
        <v>13</v>
      </c>
      <c r="L436" s="27"/>
      <c r="M436" s="27"/>
      <c r="N436" s="26">
        <v>1.3217592592592583E-2</v>
      </c>
      <c r="O436" s="27"/>
      <c r="P436" s="27"/>
      <c r="Q436" s="107" t="s">
        <v>510</v>
      </c>
      <c r="R436" s="28">
        <v>41808</v>
      </c>
      <c r="S436" s="24">
        <v>1.2500000000000001E-2</v>
      </c>
      <c r="T436" s="149">
        <v>1</v>
      </c>
      <c r="U436" s="149">
        <v>1</v>
      </c>
      <c r="V436" s="149">
        <v>1</v>
      </c>
      <c r="W436" s="149">
        <v>1</v>
      </c>
      <c r="X436" s="149">
        <v>1</v>
      </c>
      <c r="Y436" s="77" t="s">
        <v>624</v>
      </c>
      <c r="Z436" s="77" t="s">
        <v>625</v>
      </c>
      <c r="AB436" s="111"/>
    </row>
    <row r="437" spans="1:28" x14ac:dyDescent="0.2">
      <c r="A437" s="30">
        <v>4.7916666666666663E-2</v>
      </c>
      <c r="B437" s="30">
        <v>1.7430555555555557E-2</v>
      </c>
      <c r="C437" s="23">
        <v>5.2546296296296403E-3</v>
      </c>
      <c r="D437" s="31">
        <v>2.7106481481481481E-2</v>
      </c>
      <c r="E437" s="29">
        <v>22</v>
      </c>
      <c r="F437" s="53" t="s">
        <v>45</v>
      </c>
      <c r="G437" s="53" t="s">
        <v>23</v>
      </c>
      <c r="H437" s="96">
        <v>1.877314814814815E-2</v>
      </c>
      <c r="I437" s="110" t="s">
        <v>403</v>
      </c>
      <c r="J437" s="27">
        <v>13</v>
      </c>
      <c r="K437" s="27">
        <v>13</v>
      </c>
      <c r="L437" s="27"/>
      <c r="M437" s="27"/>
      <c r="N437" s="26">
        <v>1.351851851851851E-2</v>
      </c>
      <c r="O437" s="27"/>
      <c r="P437" s="118"/>
      <c r="Q437" s="107" t="s">
        <v>510</v>
      </c>
      <c r="R437" s="28">
        <v>41780</v>
      </c>
      <c r="S437" s="24">
        <v>8.3333333333333332E-3</v>
      </c>
      <c r="T437" s="149">
        <v>1</v>
      </c>
      <c r="U437" s="149">
        <v>1</v>
      </c>
      <c r="V437" s="149">
        <v>1</v>
      </c>
      <c r="W437" s="149">
        <v>1</v>
      </c>
      <c r="X437" s="149">
        <v>1</v>
      </c>
      <c r="Y437" s="77" t="s">
        <v>365</v>
      </c>
      <c r="Z437" s="77" t="s">
        <v>576</v>
      </c>
      <c r="AB437" s="111"/>
    </row>
    <row r="438" spans="1:28" x14ac:dyDescent="0.2">
      <c r="A438" s="30">
        <v>7.0833333333333331E-2</v>
      </c>
      <c r="B438" s="30">
        <v>2.2962962962962966E-2</v>
      </c>
      <c r="C438" s="23">
        <v>1.0416666666666701E-2</v>
      </c>
      <c r="D438" s="31">
        <v>2.3680555555555555E-2</v>
      </c>
      <c r="E438" s="29">
        <v>11</v>
      </c>
      <c r="F438" s="53" t="s">
        <v>227</v>
      </c>
      <c r="G438" s="53" t="s">
        <v>23</v>
      </c>
      <c r="H438" s="96">
        <v>2.298611111111111E-2</v>
      </c>
      <c r="I438" s="110" t="s">
        <v>403</v>
      </c>
      <c r="J438" s="27">
        <v>16</v>
      </c>
      <c r="K438" s="27">
        <v>20</v>
      </c>
      <c r="L438" s="27"/>
      <c r="M438" s="27"/>
      <c r="N438" s="26">
        <v>1.2569444444444409E-2</v>
      </c>
      <c r="O438" s="27"/>
      <c r="P438" s="27"/>
      <c r="Q438" s="107" t="s">
        <v>578</v>
      </c>
      <c r="R438" s="28">
        <v>41794</v>
      </c>
      <c r="S438" s="24">
        <v>6.9444444444444447E-4</v>
      </c>
      <c r="T438" s="149">
        <v>1</v>
      </c>
      <c r="U438" s="149">
        <v>1</v>
      </c>
      <c r="V438" s="149">
        <v>1</v>
      </c>
      <c r="W438" s="149">
        <v>1</v>
      </c>
      <c r="X438" s="149">
        <v>1</v>
      </c>
      <c r="Y438" s="77" t="s">
        <v>593</v>
      </c>
      <c r="Z438" s="77" t="s">
        <v>594</v>
      </c>
      <c r="AB438" s="111"/>
    </row>
    <row r="439" spans="1:28" x14ac:dyDescent="0.2">
      <c r="A439" s="30">
        <v>4.7916666666666663E-2</v>
      </c>
      <c r="B439" s="30">
        <v>1.5405092592592593E-2</v>
      </c>
      <c r="C439" s="23">
        <v>3.3680555555555599E-3</v>
      </c>
      <c r="D439" s="31">
        <v>2.1180555555555553E-2</v>
      </c>
      <c r="E439" s="29">
        <v>3</v>
      </c>
      <c r="F439" s="53" t="s">
        <v>220</v>
      </c>
      <c r="G439" s="53" t="s">
        <v>23</v>
      </c>
      <c r="H439" s="97">
        <v>1.6319444444444442E-2</v>
      </c>
      <c r="I439" s="110" t="s">
        <v>403</v>
      </c>
      <c r="J439" s="27">
        <v>19</v>
      </c>
      <c r="K439" s="27">
        <v>18</v>
      </c>
      <c r="L439" s="27"/>
      <c r="M439" s="27"/>
      <c r="N439" s="26">
        <v>1.2951388888888882E-2</v>
      </c>
      <c r="O439" s="27"/>
      <c r="P439" s="27"/>
      <c r="Q439" s="107" t="s">
        <v>578</v>
      </c>
      <c r="R439" s="28">
        <v>41794</v>
      </c>
      <c r="S439" s="24">
        <v>4.8611111111111112E-3</v>
      </c>
      <c r="T439" s="149">
        <v>1</v>
      </c>
      <c r="U439" s="149">
        <v>1</v>
      </c>
      <c r="V439" s="149">
        <v>1</v>
      </c>
      <c r="W439" s="149">
        <v>1</v>
      </c>
      <c r="X439" s="149">
        <v>1</v>
      </c>
      <c r="Y439" s="77" t="s">
        <v>582</v>
      </c>
      <c r="Z439" s="77" t="s">
        <v>583</v>
      </c>
      <c r="AB439" s="111"/>
    </row>
    <row r="440" spans="1:28" x14ac:dyDescent="0.2">
      <c r="A440" s="30">
        <v>4.0219907407407406E-2</v>
      </c>
      <c r="B440" s="30">
        <v>1.5208333333333332E-2</v>
      </c>
      <c r="C440" s="23">
        <v>3.1828703703703199E-3</v>
      </c>
      <c r="D440" s="31">
        <v>2.0034722222222221E-2</v>
      </c>
      <c r="E440" s="29">
        <v>2</v>
      </c>
      <c r="F440" s="53" t="s">
        <v>43</v>
      </c>
      <c r="G440" s="53" t="s">
        <v>23</v>
      </c>
      <c r="H440" s="96">
        <v>1.5868055555555555E-2</v>
      </c>
      <c r="I440" s="110" t="s">
        <v>403</v>
      </c>
      <c r="J440" s="27">
        <v>20</v>
      </c>
      <c r="K440" s="27">
        <v>19</v>
      </c>
      <c r="L440" s="27"/>
      <c r="M440" s="27"/>
      <c r="N440" s="26">
        <v>1.2685185185185235E-2</v>
      </c>
      <c r="O440" s="27"/>
      <c r="P440" s="27"/>
      <c r="Q440" s="107" t="s">
        <v>578</v>
      </c>
      <c r="R440" s="28">
        <v>41794</v>
      </c>
      <c r="S440" s="24">
        <v>4.1666666666666666E-3</v>
      </c>
      <c r="T440" s="149">
        <v>1</v>
      </c>
      <c r="U440" s="149">
        <v>1</v>
      </c>
      <c r="V440" s="149">
        <v>1</v>
      </c>
      <c r="W440" s="149">
        <v>1</v>
      </c>
      <c r="X440" s="149">
        <v>1</v>
      </c>
      <c r="Y440" s="77" t="s">
        <v>580</v>
      </c>
      <c r="Z440" s="77" t="s">
        <v>581</v>
      </c>
      <c r="AB440" s="111"/>
    </row>
    <row r="441" spans="1:28" x14ac:dyDescent="0.2">
      <c r="A441" s="30">
        <v>4.462962962962963E-2</v>
      </c>
      <c r="B441" s="30">
        <v>1.6250000000000001E-2</v>
      </c>
      <c r="C441" s="23">
        <v>4.1550925925926E-3</v>
      </c>
      <c r="D441" s="31">
        <v>2.0856481481481479E-2</v>
      </c>
      <c r="E441" s="29">
        <v>6</v>
      </c>
      <c r="F441" s="53" t="s">
        <v>39</v>
      </c>
      <c r="G441" s="53" t="s">
        <v>23</v>
      </c>
      <c r="H441" s="96">
        <v>1.7384259259259259E-2</v>
      </c>
      <c r="I441" s="110" t="s">
        <v>403</v>
      </c>
      <c r="J441" s="27">
        <v>18</v>
      </c>
      <c r="K441" s="27">
        <v>17</v>
      </c>
      <c r="L441" s="27"/>
      <c r="M441" s="27"/>
      <c r="N441" s="26">
        <v>1.322916666666666E-2</v>
      </c>
      <c r="O441" s="27"/>
      <c r="P441" s="27"/>
      <c r="Q441" s="107" t="s">
        <v>578</v>
      </c>
      <c r="R441" s="28">
        <v>41794</v>
      </c>
      <c r="S441" s="24">
        <v>3.472222222222222E-3</v>
      </c>
      <c r="T441" s="149">
        <v>1</v>
      </c>
      <c r="U441" s="149">
        <v>1</v>
      </c>
      <c r="V441" s="149">
        <v>1</v>
      </c>
      <c r="W441" s="149">
        <v>1</v>
      </c>
      <c r="X441" s="149">
        <v>1</v>
      </c>
      <c r="Y441" s="77" t="s">
        <v>586</v>
      </c>
      <c r="Z441" s="77" t="s">
        <v>587</v>
      </c>
      <c r="AB441" s="111"/>
    </row>
    <row r="442" spans="1:28" x14ac:dyDescent="0.2">
      <c r="A442" s="30">
        <v>4.7916666666666663E-2</v>
      </c>
      <c r="B442" s="30">
        <v>1.7430555555555557E-2</v>
      </c>
      <c r="C442" s="23">
        <v>5.2546296296296403E-3</v>
      </c>
      <c r="D442" s="31">
        <v>2.2905092592592591E-2</v>
      </c>
      <c r="E442" s="29">
        <v>10</v>
      </c>
      <c r="F442" s="53" t="s">
        <v>45</v>
      </c>
      <c r="G442" s="53" t="s">
        <v>23</v>
      </c>
      <c r="H442" s="96">
        <v>2.0127314814814813E-2</v>
      </c>
      <c r="I442" s="110" t="s">
        <v>403</v>
      </c>
      <c r="J442" s="27">
        <v>17</v>
      </c>
      <c r="K442" s="27">
        <v>16</v>
      </c>
      <c r="L442" s="27"/>
      <c r="M442" s="27"/>
      <c r="N442" s="26">
        <v>1.4872685185185173E-2</v>
      </c>
      <c r="O442" s="27"/>
      <c r="P442" s="27"/>
      <c r="Q442" s="107" t="s">
        <v>578</v>
      </c>
      <c r="R442" s="28">
        <v>41794</v>
      </c>
      <c r="S442" s="24">
        <v>2.7777777777777779E-3</v>
      </c>
      <c r="T442" s="149">
        <v>1</v>
      </c>
      <c r="U442" s="149">
        <v>1</v>
      </c>
      <c r="V442" s="149">
        <v>1</v>
      </c>
      <c r="W442" s="149">
        <v>1</v>
      </c>
      <c r="X442" s="149">
        <v>1</v>
      </c>
      <c r="Y442" s="77" t="s">
        <v>591</v>
      </c>
      <c r="Z442" s="77" t="s">
        <v>592</v>
      </c>
      <c r="AB442" s="111"/>
    </row>
    <row r="443" spans="1:28" x14ac:dyDescent="0.2">
      <c r="A443" s="30">
        <v>4.7916666666666663E-2</v>
      </c>
      <c r="B443" s="30">
        <v>1.5405092592592593E-2</v>
      </c>
      <c r="C443" s="23">
        <v>3.3680555555555599E-3</v>
      </c>
      <c r="D443" s="30">
        <v>4.8657407407407406E-2</v>
      </c>
      <c r="E443" s="29">
        <v>6</v>
      </c>
      <c r="F443" s="53" t="s">
        <v>220</v>
      </c>
      <c r="G443" s="53" t="s">
        <v>23</v>
      </c>
      <c r="H443" s="101">
        <v>4.1018518518518517E-2</v>
      </c>
      <c r="I443" s="110">
        <v>1</v>
      </c>
      <c r="J443" s="27"/>
      <c r="K443" s="27"/>
      <c r="L443" s="27"/>
      <c r="M443" s="27"/>
      <c r="N443" s="26">
        <v>3.7650462962962955E-2</v>
      </c>
      <c r="O443" s="27"/>
      <c r="P443" s="27"/>
      <c r="Q443" s="107" t="s">
        <v>630</v>
      </c>
      <c r="R443" s="28">
        <v>41815</v>
      </c>
      <c r="S443" s="24">
        <v>7.6388888888888886E-3</v>
      </c>
      <c r="T443" s="149">
        <v>1</v>
      </c>
      <c r="U443" s="149">
        <v>1</v>
      </c>
      <c r="V443" s="149">
        <v>1</v>
      </c>
      <c r="W443" s="149">
        <v>1</v>
      </c>
      <c r="X443" s="149">
        <v>1</v>
      </c>
      <c r="Y443" s="77" t="s">
        <v>638</v>
      </c>
      <c r="Z443" s="77" t="s">
        <v>639</v>
      </c>
      <c r="AB443" s="111"/>
    </row>
    <row r="444" spans="1:28" x14ac:dyDescent="0.2">
      <c r="A444" s="30">
        <v>4.5231481481481484E-2</v>
      </c>
      <c r="B444" s="30">
        <v>1.6909722222222225E-2</v>
      </c>
      <c r="C444" s="23">
        <v>4.7685185185185096E-3</v>
      </c>
      <c r="D444" s="30">
        <v>5.859953703703704E-2</v>
      </c>
      <c r="E444" s="29">
        <v>17</v>
      </c>
      <c r="F444" s="53" t="s">
        <v>31</v>
      </c>
      <c r="G444" s="53" t="s">
        <v>23</v>
      </c>
      <c r="H444" s="101">
        <v>4.4710648148148242E-2</v>
      </c>
      <c r="I444" s="110">
        <v>1</v>
      </c>
      <c r="J444" s="27"/>
      <c r="K444" s="27"/>
      <c r="L444" s="27"/>
      <c r="M444" s="27"/>
      <c r="N444" s="26">
        <v>3.994212962962973E-2</v>
      </c>
      <c r="O444" s="27"/>
      <c r="P444" s="27"/>
      <c r="Q444" s="107" t="s">
        <v>630</v>
      </c>
      <c r="R444" s="28">
        <v>41815</v>
      </c>
      <c r="S444" s="24">
        <v>1.38888888888888E-2</v>
      </c>
      <c r="T444" s="149">
        <v>1</v>
      </c>
      <c r="U444" s="149">
        <v>1</v>
      </c>
      <c r="V444" s="149">
        <v>1</v>
      </c>
      <c r="W444" s="149">
        <v>1</v>
      </c>
      <c r="X444" s="149">
        <v>1</v>
      </c>
      <c r="Y444" s="77" t="s">
        <v>653</v>
      </c>
      <c r="Z444" s="77" t="s">
        <v>654</v>
      </c>
      <c r="AB444" s="111"/>
    </row>
    <row r="445" spans="1:28" x14ac:dyDescent="0.2">
      <c r="A445" s="30">
        <v>4.3738425925925924E-2</v>
      </c>
      <c r="B445" s="30">
        <v>1.6192129629629629E-2</v>
      </c>
      <c r="C445" s="23">
        <v>4.09722222222222E-3</v>
      </c>
      <c r="D445" s="30">
        <v>5.1770833333333328E-2</v>
      </c>
      <c r="E445" s="29">
        <v>10</v>
      </c>
      <c r="F445" s="53" t="s">
        <v>32</v>
      </c>
      <c r="G445" s="53" t="s">
        <v>23</v>
      </c>
      <c r="H445" s="101">
        <v>4.2048611111111106E-2</v>
      </c>
      <c r="I445" s="110">
        <v>1</v>
      </c>
      <c r="J445" s="27"/>
      <c r="K445" s="27"/>
      <c r="L445" s="27"/>
      <c r="M445" s="27"/>
      <c r="N445" s="26">
        <v>3.7951388888888889E-2</v>
      </c>
      <c r="O445" s="27"/>
      <c r="P445" s="27"/>
      <c r="Q445" s="107" t="s">
        <v>630</v>
      </c>
      <c r="R445" s="28">
        <v>41815</v>
      </c>
      <c r="S445" s="24">
        <v>9.7222222222222224E-3</v>
      </c>
      <c r="T445" s="149">
        <v>1</v>
      </c>
      <c r="U445" s="149">
        <v>1</v>
      </c>
      <c r="V445" s="149">
        <v>1</v>
      </c>
      <c r="W445" s="149">
        <v>1</v>
      </c>
      <c r="X445" s="149">
        <v>1</v>
      </c>
      <c r="Y445" s="77" t="s">
        <v>643</v>
      </c>
      <c r="Z445" s="77" t="s">
        <v>644</v>
      </c>
      <c r="AB445" s="111"/>
    </row>
    <row r="446" spans="1:28" x14ac:dyDescent="0.2">
      <c r="A446" s="30">
        <v>5.1412037037037034E-2</v>
      </c>
      <c r="B446" s="30">
        <v>1.7557870370370373E-2</v>
      </c>
      <c r="C446" s="23">
        <v>5.37037037037035E-3</v>
      </c>
      <c r="D446" s="30">
        <v>4.8668981481481487E-2</v>
      </c>
      <c r="E446" s="29">
        <v>19</v>
      </c>
      <c r="F446" s="53" t="s">
        <v>292</v>
      </c>
      <c r="G446" s="53" t="s">
        <v>23</v>
      </c>
      <c r="H446" s="101">
        <v>4.7974537037037045E-2</v>
      </c>
      <c r="I446" s="110">
        <v>1</v>
      </c>
      <c r="J446" s="27"/>
      <c r="K446" s="27"/>
      <c r="L446" s="27"/>
      <c r="M446" s="27"/>
      <c r="N446" s="26">
        <v>4.2604166666666693E-2</v>
      </c>
      <c r="O446" s="27"/>
      <c r="P446" s="27"/>
      <c r="Q446" s="107" t="s">
        <v>630</v>
      </c>
      <c r="R446" s="28">
        <v>41815</v>
      </c>
      <c r="S446" s="24">
        <v>6.9444444444444447E-4</v>
      </c>
      <c r="T446" s="149">
        <v>1</v>
      </c>
      <c r="U446" s="149">
        <v>1</v>
      </c>
      <c r="V446" s="149">
        <v>1</v>
      </c>
      <c r="W446" s="149">
        <v>1</v>
      </c>
      <c r="X446" s="149">
        <v>1</v>
      </c>
      <c r="Y446" s="77" t="s">
        <v>657</v>
      </c>
      <c r="Z446" s="77" t="s">
        <v>658</v>
      </c>
      <c r="AB446" s="111"/>
    </row>
    <row r="447" spans="1:28" x14ac:dyDescent="0.2">
      <c r="A447" s="30">
        <v>4.0219907407407406E-2</v>
      </c>
      <c r="B447" s="30">
        <v>1.5208333333333332E-2</v>
      </c>
      <c r="C447" s="23">
        <v>3.1828703703703199E-3</v>
      </c>
      <c r="D447" s="30">
        <v>4.4756944444444446E-2</v>
      </c>
      <c r="E447" s="29">
        <v>5</v>
      </c>
      <c r="F447" s="53" t="s">
        <v>43</v>
      </c>
      <c r="G447" s="53" t="s">
        <v>23</v>
      </c>
      <c r="H447" s="101">
        <v>3.8506944444444448E-2</v>
      </c>
      <c r="I447" s="110">
        <v>1</v>
      </c>
      <c r="J447" s="27"/>
      <c r="K447" s="27"/>
      <c r="L447" s="27"/>
      <c r="M447" s="27"/>
      <c r="N447" s="26">
        <v>3.5324074074074126E-2</v>
      </c>
      <c r="O447" s="27"/>
      <c r="P447" s="118"/>
      <c r="Q447" s="107" t="s">
        <v>630</v>
      </c>
      <c r="R447" s="28">
        <v>41815</v>
      </c>
      <c r="S447" s="24">
        <v>6.2500000000000003E-3</v>
      </c>
      <c r="T447" s="149">
        <v>1</v>
      </c>
      <c r="U447" s="149">
        <v>1</v>
      </c>
      <c r="V447" s="149">
        <v>1</v>
      </c>
      <c r="W447" s="149">
        <v>1</v>
      </c>
      <c r="X447" s="149">
        <v>1</v>
      </c>
      <c r="Y447" s="77" t="s">
        <v>636</v>
      </c>
      <c r="Z447" s="77" t="s">
        <v>637</v>
      </c>
      <c r="AB447" s="111"/>
    </row>
    <row r="448" spans="1:28" x14ac:dyDescent="0.2">
      <c r="A448" s="30">
        <v>4.2881944444444445E-2</v>
      </c>
      <c r="B448" s="30">
        <v>1.5995370370370372E-2</v>
      </c>
      <c r="C448" s="23">
        <v>3.9120370370370403E-3</v>
      </c>
      <c r="D448" s="30">
        <v>4.4849537037037035E-2</v>
      </c>
      <c r="E448" s="29">
        <v>11</v>
      </c>
      <c r="F448" s="53" t="s">
        <v>37</v>
      </c>
      <c r="G448" s="53" t="s">
        <v>23</v>
      </c>
      <c r="H448" s="101">
        <v>4.207175925925926E-2</v>
      </c>
      <c r="I448" s="110">
        <v>1</v>
      </c>
      <c r="J448" s="27"/>
      <c r="K448" s="27"/>
      <c r="L448" s="27"/>
      <c r="M448" s="27"/>
      <c r="N448" s="26">
        <v>3.815972222222222E-2</v>
      </c>
      <c r="O448" s="27"/>
      <c r="P448" s="118"/>
      <c r="Q448" s="107" t="s">
        <v>630</v>
      </c>
      <c r="R448" s="28">
        <v>41815</v>
      </c>
      <c r="S448" s="24">
        <v>2.7777777777777779E-3</v>
      </c>
      <c r="T448" s="149">
        <v>1</v>
      </c>
      <c r="U448" s="149">
        <v>1</v>
      </c>
      <c r="V448" s="149">
        <v>1</v>
      </c>
      <c r="W448" s="149">
        <v>1</v>
      </c>
      <c r="X448" s="149">
        <v>1</v>
      </c>
      <c r="Y448" s="77" t="s">
        <v>645</v>
      </c>
      <c r="Z448" s="77" t="s">
        <v>646</v>
      </c>
      <c r="AB448" s="111"/>
    </row>
    <row r="449" spans="1:28" x14ac:dyDescent="0.2">
      <c r="A449" s="30">
        <v>4.462962962962963E-2</v>
      </c>
      <c r="B449" s="30">
        <v>1.6250000000000001E-2</v>
      </c>
      <c r="C449" s="23">
        <v>4.1550925925926E-3</v>
      </c>
      <c r="D449" s="30">
        <v>4.6759259259259257E-2</v>
      </c>
      <c r="E449" s="29">
        <v>13</v>
      </c>
      <c r="F449" s="53" t="s">
        <v>39</v>
      </c>
      <c r="G449" s="53" t="s">
        <v>23</v>
      </c>
      <c r="H449" s="101">
        <v>4.2592592592592592E-2</v>
      </c>
      <c r="I449" s="110">
        <v>1</v>
      </c>
      <c r="J449" s="27"/>
      <c r="K449" s="27"/>
      <c r="L449" s="27"/>
      <c r="M449" s="27"/>
      <c r="N449" s="26">
        <v>3.8437499999999993E-2</v>
      </c>
      <c r="O449" s="27"/>
      <c r="P449" s="118"/>
      <c r="Q449" s="107" t="s">
        <v>630</v>
      </c>
      <c r="R449" s="28">
        <v>41815</v>
      </c>
      <c r="S449" s="24">
        <v>4.1666666666666666E-3</v>
      </c>
      <c r="T449" s="149">
        <v>1</v>
      </c>
      <c r="U449" s="149">
        <v>1</v>
      </c>
      <c r="V449" s="149">
        <v>1</v>
      </c>
      <c r="W449" s="149">
        <v>1</v>
      </c>
      <c r="X449" s="149">
        <v>1</v>
      </c>
      <c r="Y449" s="77" t="s">
        <v>648</v>
      </c>
      <c r="Z449" s="77" t="s">
        <v>649</v>
      </c>
      <c r="AB449" s="111"/>
    </row>
    <row r="450" spans="1:28" x14ac:dyDescent="0.2">
      <c r="A450" s="30">
        <v>4.7916666666666663E-2</v>
      </c>
      <c r="B450" s="30">
        <v>1.7430555555555557E-2</v>
      </c>
      <c r="C450" s="23">
        <v>5.2546296296296403E-3</v>
      </c>
      <c r="D450" s="30">
        <v>4.7731481481481486E-2</v>
      </c>
      <c r="E450" s="29">
        <v>18</v>
      </c>
      <c r="F450" s="53" t="s">
        <v>45</v>
      </c>
      <c r="G450" s="53" t="s">
        <v>23</v>
      </c>
      <c r="H450" s="101">
        <v>4.5648148148148153E-2</v>
      </c>
      <c r="I450" s="110">
        <v>1</v>
      </c>
      <c r="J450" s="27"/>
      <c r="K450" s="27"/>
      <c r="L450" s="27"/>
      <c r="M450" s="27"/>
      <c r="N450" s="26">
        <v>4.0393518518518509E-2</v>
      </c>
      <c r="O450" s="27"/>
      <c r="P450" s="27"/>
      <c r="Q450" s="107" t="s">
        <v>630</v>
      </c>
      <c r="R450" s="28">
        <v>41815</v>
      </c>
      <c r="S450" s="24">
        <v>2.0833333333333333E-3</v>
      </c>
      <c r="T450" s="149">
        <v>1</v>
      </c>
      <c r="U450" s="149">
        <v>1</v>
      </c>
      <c r="V450" s="149">
        <v>1</v>
      </c>
      <c r="W450" s="149">
        <v>1</v>
      </c>
      <c r="X450" s="149">
        <v>1</v>
      </c>
      <c r="Y450" s="77" t="s">
        <v>655</v>
      </c>
      <c r="Z450" s="77" t="s">
        <v>656</v>
      </c>
      <c r="AB450" s="111"/>
    </row>
    <row r="451" spans="1:28" x14ac:dyDescent="0.2">
      <c r="A451" s="30">
        <v>1.1064814814814814E-2</v>
      </c>
      <c r="B451" s="30">
        <v>1.6782407407407409E-2</v>
      </c>
      <c r="C451" s="23">
        <v>3.2060185185184601E-3</v>
      </c>
      <c r="D451" s="31">
        <v>2.6863425925925926E-2</v>
      </c>
      <c r="E451" s="29">
        <v>9</v>
      </c>
      <c r="F451" s="147" t="s">
        <v>29</v>
      </c>
      <c r="G451" s="147" t="s">
        <v>28</v>
      </c>
      <c r="H451" s="96">
        <v>1.0891203703703726E-2</v>
      </c>
      <c r="I451" s="110"/>
      <c r="J451" s="27"/>
      <c r="K451" s="27"/>
      <c r="L451" s="27"/>
      <c r="M451" s="27"/>
      <c r="N451" s="26">
        <v>7.6851851851852653E-3</v>
      </c>
      <c r="O451" s="27"/>
      <c r="P451" s="27"/>
      <c r="Q451" t="s">
        <v>80</v>
      </c>
      <c r="R451" s="28">
        <v>41738</v>
      </c>
      <c r="S451" s="24">
        <v>1.59722222222222E-2</v>
      </c>
      <c r="T451" s="76">
        <v>1</v>
      </c>
      <c r="U451" s="76">
        <v>1</v>
      </c>
      <c r="V451" s="76">
        <v>1</v>
      </c>
      <c r="W451" s="76">
        <v>1</v>
      </c>
      <c r="X451" s="76">
        <v>1</v>
      </c>
      <c r="Y451" s="77" t="s">
        <v>306</v>
      </c>
      <c r="Z451" s="77" t="s">
        <v>307</v>
      </c>
      <c r="AB451" s="111"/>
    </row>
    <row r="452" spans="1:28" x14ac:dyDescent="0.2">
      <c r="A452" s="5"/>
      <c r="B452" s="5"/>
      <c r="C452" s="5"/>
      <c r="D452" s="30">
        <v>4.4293981481481483E-2</v>
      </c>
      <c r="E452" s="110">
        <v>31</v>
      </c>
      <c r="F452" s="53" t="s">
        <v>341</v>
      </c>
      <c r="G452" s="53" t="s">
        <v>28</v>
      </c>
      <c r="H452" s="96">
        <v>1.9988425925925982E-2</v>
      </c>
      <c r="I452" s="29"/>
      <c r="J452" s="27"/>
      <c r="K452" s="27"/>
      <c r="L452" s="27"/>
      <c r="M452" s="27"/>
      <c r="N452" s="26">
        <v>0</v>
      </c>
      <c r="O452" s="27"/>
      <c r="P452" s="27"/>
      <c r="Q452" s="107" t="s">
        <v>27</v>
      </c>
      <c r="R452" s="28">
        <v>41745</v>
      </c>
      <c r="S452" s="24">
        <v>2.43055555555555E-2</v>
      </c>
      <c r="T452" s="76">
        <v>1</v>
      </c>
      <c r="U452" s="76">
        <v>1</v>
      </c>
      <c r="V452" s="76">
        <v>1</v>
      </c>
      <c r="W452" s="76">
        <v>1</v>
      </c>
      <c r="X452" s="76">
        <v>1</v>
      </c>
      <c r="Y452" s="77" t="s">
        <v>382</v>
      </c>
      <c r="Z452" s="77" t="s">
        <v>262</v>
      </c>
      <c r="AB452" s="111"/>
    </row>
    <row r="453" spans="1:28" x14ac:dyDescent="0.2">
      <c r="A453" s="5"/>
      <c r="B453" s="5"/>
      <c r="C453" s="5"/>
      <c r="D453" s="31">
        <v>2.974537037037037E-2</v>
      </c>
      <c r="E453" s="29">
        <v>23</v>
      </c>
      <c r="F453" s="119" t="s">
        <v>667</v>
      </c>
      <c r="G453" s="119" t="s">
        <v>28</v>
      </c>
      <c r="H453" s="96">
        <v>2.210648148148148E-2</v>
      </c>
      <c r="I453" s="110" t="s">
        <v>403</v>
      </c>
      <c r="J453" s="27"/>
      <c r="K453" s="118"/>
      <c r="L453" s="27"/>
      <c r="M453" s="27"/>
      <c r="N453" s="26">
        <v>0</v>
      </c>
      <c r="O453" s="27"/>
      <c r="P453" s="27"/>
      <c r="Q453" s="53" t="s">
        <v>27</v>
      </c>
      <c r="R453" s="28">
        <v>41822</v>
      </c>
      <c r="S453" s="24">
        <v>7.6388888888888886E-3</v>
      </c>
      <c r="T453" s="149">
        <v>1</v>
      </c>
      <c r="U453" s="149">
        <v>1</v>
      </c>
      <c r="V453" s="149">
        <v>1</v>
      </c>
      <c r="W453" s="149">
        <v>1</v>
      </c>
      <c r="X453" s="149">
        <v>1</v>
      </c>
      <c r="Y453" s="77" t="s">
        <v>704</v>
      </c>
      <c r="Z453" s="77" t="s">
        <v>262</v>
      </c>
      <c r="AB453" s="111"/>
    </row>
    <row r="454" spans="1:28" x14ac:dyDescent="0.2">
      <c r="A454" s="30"/>
      <c r="B454" s="30"/>
      <c r="C454" s="23"/>
      <c r="D454" s="31">
        <v>2.6863425925925926E-2</v>
      </c>
      <c r="E454" s="29">
        <v>5</v>
      </c>
      <c r="F454" s="53" t="s">
        <v>241</v>
      </c>
      <c r="G454" t="s">
        <v>28</v>
      </c>
      <c r="H454" s="96">
        <v>1.9224537037037037E-2</v>
      </c>
      <c r="I454" s="110"/>
      <c r="J454" s="27"/>
      <c r="K454" s="27"/>
      <c r="L454" s="27"/>
      <c r="M454" s="27"/>
      <c r="N454" s="26">
        <v>0</v>
      </c>
      <c r="O454" s="27"/>
      <c r="P454" s="27"/>
      <c r="Q454" s="107" t="s">
        <v>27</v>
      </c>
      <c r="R454" s="28">
        <v>41644</v>
      </c>
      <c r="S454" s="24">
        <v>7.6388888888888886E-3</v>
      </c>
      <c r="T454" s="76">
        <v>1</v>
      </c>
      <c r="U454" s="76">
        <v>1</v>
      </c>
      <c r="V454" s="76">
        <v>1</v>
      </c>
      <c r="W454" s="76">
        <v>1</v>
      </c>
      <c r="X454" s="76">
        <v>1</v>
      </c>
      <c r="Y454" s="77" t="s">
        <v>261</v>
      </c>
      <c r="Z454" s="77" t="s">
        <v>262</v>
      </c>
      <c r="AB454" s="111"/>
    </row>
    <row r="455" spans="1:28" x14ac:dyDescent="0.2">
      <c r="A455" s="5"/>
      <c r="B455" s="5"/>
      <c r="C455" s="5"/>
      <c r="D455" s="31">
        <v>0</v>
      </c>
      <c r="E455" s="29">
        <v>99</v>
      </c>
      <c r="F455" s="119" t="s">
        <v>663</v>
      </c>
      <c r="G455" s="119" t="s">
        <v>28</v>
      </c>
      <c r="H455" s="96">
        <v>0</v>
      </c>
      <c r="I455" s="110" t="s">
        <v>403</v>
      </c>
      <c r="J455" s="27"/>
      <c r="K455" s="27"/>
      <c r="L455" s="27"/>
      <c r="M455" s="27"/>
      <c r="N455" s="26">
        <v>0</v>
      </c>
      <c r="O455" s="27"/>
      <c r="P455" s="27"/>
      <c r="Q455" s="107" t="s">
        <v>27</v>
      </c>
      <c r="R455" s="28">
        <v>41822</v>
      </c>
      <c r="S455" s="24">
        <v>3.472222222222222E-3</v>
      </c>
      <c r="T455" s="149">
        <v>1</v>
      </c>
      <c r="U455" s="149">
        <v>1</v>
      </c>
      <c r="V455" s="149">
        <v>1</v>
      </c>
      <c r="W455" s="149">
        <v>1</v>
      </c>
      <c r="X455" s="149">
        <v>1</v>
      </c>
      <c r="Y455" s="77" t="s">
        <v>262</v>
      </c>
      <c r="Z455" s="77" t="s">
        <v>262</v>
      </c>
      <c r="AB455" s="111"/>
    </row>
    <row r="456" spans="1:28" x14ac:dyDescent="0.2">
      <c r="A456" s="5"/>
      <c r="B456" s="5"/>
      <c r="C456" s="5"/>
      <c r="D456" s="31">
        <v>2.8483796296296295E-2</v>
      </c>
      <c r="E456" s="29">
        <v>10</v>
      </c>
      <c r="F456" s="53" t="s">
        <v>222</v>
      </c>
      <c r="G456" t="s">
        <v>28</v>
      </c>
      <c r="H456" s="96">
        <v>2.1539351851851851E-2</v>
      </c>
      <c r="I456" s="110"/>
      <c r="J456" s="27"/>
      <c r="K456" s="27"/>
      <c r="L456" s="27"/>
      <c r="M456" s="27"/>
      <c r="N456" s="26">
        <v>6.9444444444444447E-4</v>
      </c>
      <c r="O456" s="27">
        <v>3</v>
      </c>
      <c r="P456" s="118"/>
      <c r="Q456" s="107" t="s">
        <v>27</v>
      </c>
      <c r="R456" s="28">
        <v>41644</v>
      </c>
      <c r="S456" s="24">
        <v>6.9444444444444449E-3</v>
      </c>
      <c r="T456" s="76">
        <v>1</v>
      </c>
      <c r="U456" s="76">
        <v>1</v>
      </c>
      <c r="V456" s="76">
        <v>1</v>
      </c>
      <c r="W456" s="76">
        <v>1</v>
      </c>
      <c r="X456" s="76">
        <v>1</v>
      </c>
      <c r="Y456" s="77" t="s">
        <v>271</v>
      </c>
      <c r="Z456" s="77" t="s">
        <v>272</v>
      </c>
      <c r="AB456" s="111"/>
    </row>
    <row r="457" spans="1:28" x14ac:dyDescent="0.2">
      <c r="A457" s="30">
        <v>4.5173611111111116E-2</v>
      </c>
      <c r="B457" s="30">
        <v>1.6782407407407409E-2</v>
      </c>
      <c r="C457" s="23">
        <v>4.6527777777777999E-3</v>
      </c>
      <c r="D457" s="30">
        <v>2.9085648148148149E-2</v>
      </c>
      <c r="E457" s="110">
        <v>18</v>
      </c>
      <c r="F457" s="53" t="s">
        <v>29</v>
      </c>
      <c r="G457" s="53" t="s">
        <v>28</v>
      </c>
      <c r="H457" s="96">
        <v>1.8668981481481484E-2</v>
      </c>
      <c r="I457" s="29"/>
      <c r="J457" s="27"/>
      <c r="K457" s="27"/>
      <c r="L457" s="27"/>
      <c r="M457" s="27"/>
      <c r="N457" s="26">
        <v>1.4016203703703684E-2</v>
      </c>
      <c r="O457" s="27"/>
      <c r="P457" s="118"/>
      <c r="Q457" s="107" t="s">
        <v>27</v>
      </c>
      <c r="R457" s="28">
        <v>41745</v>
      </c>
      <c r="S457" s="24">
        <v>1.0416666666666664E-2</v>
      </c>
      <c r="T457" s="76">
        <v>1</v>
      </c>
      <c r="U457" s="76">
        <v>1</v>
      </c>
      <c r="V457" s="76">
        <v>1</v>
      </c>
      <c r="W457" s="76">
        <v>1</v>
      </c>
      <c r="X457" s="76">
        <v>1</v>
      </c>
      <c r="Y457" s="77" t="s">
        <v>363</v>
      </c>
      <c r="Z457" s="77" t="s">
        <v>364</v>
      </c>
      <c r="AB457" s="111"/>
    </row>
    <row r="458" spans="1:28" x14ac:dyDescent="0.2">
      <c r="A458" s="30"/>
      <c r="B458" s="30"/>
      <c r="C458" s="23"/>
      <c r="D458" s="30">
        <v>3.3298611111111112E-2</v>
      </c>
      <c r="E458" s="110">
        <v>23</v>
      </c>
      <c r="F458" s="53" t="s">
        <v>340</v>
      </c>
      <c r="G458" t="s">
        <v>28</v>
      </c>
      <c r="H458" s="96">
        <v>1.9409722222222314E-2</v>
      </c>
      <c r="I458" s="29"/>
      <c r="J458" s="27"/>
      <c r="K458" s="27"/>
      <c r="L458" s="27"/>
      <c r="M458" s="27"/>
      <c r="N458" s="26">
        <v>0</v>
      </c>
      <c r="O458" s="27"/>
      <c r="P458" s="27"/>
      <c r="Q458" s="107" t="s">
        <v>27</v>
      </c>
      <c r="R458" s="28">
        <v>41745</v>
      </c>
      <c r="S458" s="24">
        <v>1.38888888888888E-2</v>
      </c>
      <c r="T458" s="76">
        <v>1</v>
      </c>
      <c r="U458" s="76">
        <v>1</v>
      </c>
      <c r="V458" s="76">
        <v>1</v>
      </c>
      <c r="W458" s="76">
        <v>1</v>
      </c>
      <c r="X458" s="76">
        <v>1</v>
      </c>
      <c r="Y458" s="77" t="s">
        <v>371</v>
      </c>
      <c r="Z458" s="77" t="s">
        <v>262</v>
      </c>
      <c r="AB458" s="111"/>
    </row>
    <row r="459" spans="1:28" x14ac:dyDescent="0.2">
      <c r="A459" s="30"/>
      <c r="B459" s="30"/>
      <c r="C459" s="5"/>
      <c r="D459" s="31">
        <v>3.4548611111111113E-2</v>
      </c>
      <c r="E459" s="29">
        <v>21</v>
      </c>
      <c r="F459" s="119" t="s">
        <v>858</v>
      </c>
      <c r="G459" s="119" t="s">
        <v>28</v>
      </c>
      <c r="H459" s="96">
        <v>2.2743055555555614E-2</v>
      </c>
      <c r="I459" s="110" t="s">
        <v>403</v>
      </c>
      <c r="J459" s="27"/>
      <c r="K459" s="27"/>
      <c r="L459" s="27"/>
      <c r="M459" s="27"/>
      <c r="N459" s="26">
        <v>0</v>
      </c>
      <c r="O459" s="27"/>
      <c r="P459" s="27"/>
      <c r="Q459" s="107" t="s">
        <v>27</v>
      </c>
      <c r="R459" s="28">
        <v>41864</v>
      </c>
      <c r="S459" s="24">
        <v>1.18055555555555E-2</v>
      </c>
      <c r="T459" s="149">
        <v>1</v>
      </c>
      <c r="U459" s="149">
        <v>1</v>
      </c>
      <c r="V459" s="149">
        <v>1</v>
      </c>
      <c r="W459" s="149">
        <v>1</v>
      </c>
      <c r="X459" s="149">
        <v>1</v>
      </c>
      <c r="Y459" s="77" t="s">
        <v>885</v>
      </c>
      <c r="Z459" s="77" t="s">
        <v>262</v>
      </c>
      <c r="AB459" s="111"/>
    </row>
    <row r="460" spans="1:28" x14ac:dyDescent="0.2">
      <c r="A460" s="5"/>
      <c r="B460" s="5"/>
      <c r="C460" s="5"/>
      <c r="D460" s="31">
        <v>2.3414351851851853E-2</v>
      </c>
      <c r="E460" s="29">
        <v>17</v>
      </c>
      <c r="F460" s="119" t="s">
        <v>667</v>
      </c>
      <c r="G460" s="119" t="s">
        <v>28</v>
      </c>
      <c r="H460" s="96">
        <v>2.133101851851852E-2</v>
      </c>
      <c r="I460" s="110" t="s">
        <v>403</v>
      </c>
      <c r="J460" s="27"/>
      <c r="K460" s="27"/>
      <c r="L460" s="27"/>
      <c r="M460" s="27"/>
      <c r="N460" s="26">
        <v>0</v>
      </c>
      <c r="O460" s="27"/>
      <c r="P460" s="27"/>
      <c r="Q460" t="s">
        <v>99</v>
      </c>
      <c r="R460" s="28">
        <v>41843</v>
      </c>
      <c r="S460" s="24">
        <v>2.0833333333333333E-3</v>
      </c>
      <c r="T460" s="149">
        <v>1</v>
      </c>
      <c r="U460" s="149">
        <v>1</v>
      </c>
      <c r="V460" s="149">
        <v>1</v>
      </c>
      <c r="W460" s="149">
        <v>1</v>
      </c>
      <c r="X460" s="149">
        <v>1</v>
      </c>
      <c r="Y460" s="77" t="s">
        <v>765</v>
      </c>
      <c r="Z460" s="77" t="s">
        <v>262</v>
      </c>
      <c r="AB460" s="111"/>
    </row>
    <row r="461" spans="1:28" x14ac:dyDescent="0.2">
      <c r="A461" s="5"/>
      <c r="B461" s="5"/>
      <c r="C461" s="5"/>
      <c r="D461" s="31">
        <v>1.8298611111111113E-2</v>
      </c>
      <c r="E461" s="29">
        <v>2</v>
      </c>
      <c r="F461" s="119" t="s">
        <v>767</v>
      </c>
      <c r="G461" s="119" t="s">
        <v>768</v>
      </c>
      <c r="H461" s="96">
        <v>1.4826388888888891E-2</v>
      </c>
      <c r="I461" s="110" t="s">
        <v>403</v>
      </c>
      <c r="J461" s="27"/>
      <c r="K461" s="27"/>
      <c r="L461" s="27"/>
      <c r="M461" s="27"/>
      <c r="N461" s="26">
        <v>0</v>
      </c>
      <c r="O461" s="27"/>
      <c r="P461" s="27"/>
      <c r="Q461" t="s">
        <v>99</v>
      </c>
      <c r="R461" s="28">
        <v>41850</v>
      </c>
      <c r="S461" s="24">
        <v>3.472222222222222E-3</v>
      </c>
      <c r="T461" s="149">
        <v>1</v>
      </c>
      <c r="U461" s="149">
        <v>1</v>
      </c>
      <c r="V461" s="149">
        <v>1</v>
      </c>
      <c r="W461" s="149">
        <v>1</v>
      </c>
      <c r="X461" s="149">
        <v>1</v>
      </c>
      <c r="Y461" s="77" t="s">
        <v>776</v>
      </c>
      <c r="Z461" s="77" t="s">
        <v>777</v>
      </c>
      <c r="AB461" s="111"/>
    </row>
    <row r="462" spans="1:28" x14ac:dyDescent="0.2">
      <c r="A462" s="5"/>
      <c r="B462" s="5"/>
      <c r="C462" s="5"/>
      <c r="D462" s="31">
        <v>2.5347222222222219E-2</v>
      </c>
      <c r="E462" s="29">
        <v>1</v>
      </c>
      <c r="F462" s="53" t="s">
        <v>58</v>
      </c>
      <c r="G462" s="53" t="s">
        <v>163</v>
      </c>
      <c r="H462" s="96">
        <v>1.5624999999999997E-2</v>
      </c>
      <c r="I462" s="110"/>
      <c r="J462" s="27"/>
      <c r="K462" s="27"/>
      <c r="L462" s="27"/>
      <c r="M462" s="27"/>
      <c r="N462" s="26">
        <v>0</v>
      </c>
      <c r="O462" s="27"/>
      <c r="P462" s="27"/>
      <c r="Q462" s="107" t="s">
        <v>27</v>
      </c>
      <c r="R462" s="28">
        <v>41644</v>
      </c>
      <c r="S462" s="24">
        <v>9.7222222222222224E-3</v>
      </c>
      <c r="T462" s="76">
        <v>1</v>
      </c>
      <c r="U462" s="76">
        <v>1</v>
      </c>
      <c r="V462" s="76">
        <v>1</v>
      </c>
      <c r="W462" s="76">
        <v>1</v>
      </c>
      <c r="X462" s="76">
        <v>1</v>
      </c>
      <c r="Y462" s="77" t="s">
        <v>253</v>
      </c>
      <c r="Z462" s="77" t="s">
        <v>254</v>
      </c>
      <c r="AB462" s="111"/>
    </row>
    <row r="463" spans="1:28" x14ac:dyDescent="0.2">
      <c r="A463" s="30"/>
      <c r="B463" s="30"/>
      <c r="C463" s="5"/>
      <c r="D463" s="31">
        <v>2.4212962962962964E-2</v>
      </c>
      <c r="E463" s="29">
        <v>2</v>
      </c>
      <c r="F463" s="119" t="s">
        <v>823</v>
      </c>
      <c r="G463" s="119" t="s">
        <v>158</v>
      </c>
      <c r="H463" s="96">
        <v>1.5185185185185187E-2</v>
      </c>
      <c r="I463" s="110" t="s">
        <v>403</v>
      </c>
      <c r="J463" s="27"/>
      <c r="K463" s="27"/>
      <c r="L463" s="27"/>
      <c r="M463" s="27"/>
      <c r="N463" s="26">
        <v>0</v>
      </c>
      <c r="O463" s="27"/>
      <c r="P463" s="27"/>
      <c r="Q463" s="175" t="s">
        <v>85</v>
      </c>
      <c r="R463" s="176">
        <v>41857</v>
      </c>
      <c r="S463" s="24">
        <v>9.0277777777777769E-3</v>
      </c>
      <c r="T463" s="149">
        <v>1</v>
      </c>
      <c r="U463" s="149">
        <v>1</v>
      </c>
      <c r="V463" s="149">
        <v>1</v>
      </c>
      <c r="W463" s="149">
        <v>1</v>
      </c>
      <c r="X463" s="149">
        <v>1</v>
      </c>
      <c r="Y463" s="77" t="s">
        <v>826</v>
      </c>
      <c r="Z463" s="77" t="s">
        <v>827</v>
      </c>
      <c r="AB463" s="111"/>
    </row>
    <row r="464" spans="1:28" x14ac:dyDescent="0.2">
      <c r="A464" s="30"/>
      <c r="B464" s="30"/>
      <c r="C464" s="30"/>
      <c r="D464" s="31">
        <v>2.2430555555555554E-2</v>
      </c>
      <c r="E464" s="29">
        <v>12</v>
      </c>
      <c r="F464" s="53" t="s">
        <v>170</v>
      </c>
      <c r="G464" s="53" t="s">
        <v>291</v>
      </c>
      <c r="H464" s="96">
        <v>1.1319444444444446E-2</v>
      </c>
      <c r="I464" s="110"/>
      <c r="J464" s="27"/>
      <c r="K464" s="27"/>
      <c r="L464" s="27"/>
      <c r="M464" s="27"/>
      <c r="N464" s="26">
        <v>0</v>
      </c>
      <c r="O464" s="27"/>
      <c r="P464" s="27"/>
      <c r="Q464" s="107" t="s">
        <v>80</v>
      </c>
      <c r="R464" s="28">
        <v>41738</v>
      </c>
      <c r="S464" s="24">
        <v>1.1111111111111108E-2</v>
      </c>
      <c r="T464" s="76">
        <v>1</v>
      </c>
      <c r="U464" s="76">
        <v>1</v>
      </c>
      <c r="V464" s="76">
        <v>1</v>
      </c>
      <c r="W464" s="76">
        <v>1</v>
      </c>
      <c r="X464" s="76">
        <v>1</v>
      </c>
      <c r="Y464" s="77" t="s">
        <v>311</v>
      </c>
      <c r="Z464" s="77" t="s">
        <v>296</v>
      </c>
      <c r="AB464" s="111"/>
    </row>
    <row r="465" spans="1:28" x14ac:dyDescent="0.2">
      <c r="A465" s="30"/>
      <c r="B465" s="30"/>
      <c r="C465" s="30"/>
      <c r="D465" s="31">
        <v>2.3530092592592592E-2</v>
      </c>
      <c r="E465" s="29">
        <v>5</v>
      </c>
      <c r="F465" s="119" t="s">
        <v>170</v>
      </c>
      <c r="G465" s="119" t="s">
        <v>291</v>
      </c>
      <c r="H465" s="96">
        <v>1.7974537037037035E-2</v>
      </c>
      <c r="I465" s="110" t="s">
        <v>403</v>
      </c>
      <c r="J465" s="27"/>
      <c r="K465" s="27"/>
      <c r="L465" s="27"/>
      <c r="M465" s="27"/>
      <c r="N465" s="26">
        <v>0</v>
      </c>
      <c r="O465" s="27"/>
      <c r="P465" s="27"/>
      <c r="Q465" s="107" t="s">
        <v>27</v>
      </c>
      <c r="R465" s="28">
        <v>41871</v>
      </c>
      <c r="S465" s="24">
        <v>5.5555555555555558E-3</v>
      </c>
      <c r="T465" s="149">
        <v>1</v>
      </c>
      <c r="U465" s="149">
        <v>1</v>
      </c>
      <c r="V465" s="149">
        <v>1</v>
      </c>
      <c r="W465" s="149">
        <v>1</v>
      </c>
      <c r="X465" s="149">
        <v>1</v>
      </c>
      <c r="Y465" s="77" t="s">
        <v>892</v>
      </c>
      <c r="Z465" s="77" t="s">
        <v>316</v>
      </c>
      <c r="AB465" s="111"/>
    </row>
    <row r="466" spans="1:28" x14ac:dyDescent="0.2">
      <c r="A466" s="30"/>
      <c r="B466" s="30"/>
      <c r="C466" s="30"/>
      <c r="D466" s="31">
        <v>2.8414351851851847E-2</v>
      </c>
      <c r="E466" s="29">
        <v>7</v>
      </c>
      <c r="F466" s="119" t="s">
        <v>170</v>
      </c>
      <c r="G466" s="119" t="s">
        <v>291</v>
      </c>
      <c r="H466" s="96">
        <v>1.7997685185185183E-2</v>
      </c>
      <c r="I466" s="110" t="s">
        <v>403</v>
      </c>
      <c r="J466" s="27"/>
      <c r="K466" s="27"/>
      <c r="L466" s="27"/>
      <c r="M466" s="27"/>
      <c r="N466" s="26">
        <v>0</v>
      </c>
      <c r="O466" s="27"/>
      <c r="P466" s="27"/>
      <c r="Q466" s="107" t="s">
        <v>27</v>
      </c>
      <c r="R466" s="28">
        <v>41864</v>
      </c>
      <c r="S466" s="24">
        <v>1.0416666666666664E-2</v>
      </c>
      <c r="T466" s="149">
        <v>1</v>
      </c>
      <c r="U466" s="149">
        <v>1</v>
      </c>
      <c r="V466" s="149">
        <v>1</v>
      </c>
      <c r="W466" s="149">
        <v>1</v>
      </c>
      <c r="X466" s="149">
        <v>1</v>
      </c>
      <c r="Y466" s="77" t="s">
        <v>868</v>
      </c>
      <c r="Z466" s="77" t="s">
        <v>316</v>
      </c>
      <c r="AB466" s="111"/>
    </row>
    <row r="467" spans="1:28" x14ac:dyDescent="0.2">
      <c r="A467" s="30"/>
      <c r="B467" s="30"/>
      <c r="C467" s="30"/>
      <c r="D467" s="31">
        <v>3.8275462962962963E-2</v>
      </c>
      <c r="E467" s="29">
        <v>19</v>
      </c>
      <c r="F467" s="53" t="s">
        <v>170</v>
      </c>
      <c r="G467" s="53" t="s">
        <v>291</v>
      </c>
      <c r="H467" s="96">
        <v>1.9525462962962963E-2</v>
      </c>
      <c r="I467" s="110" t="s">
        <v>403</v>
      </c>
      <c r="J467" s="27"/>
      <c r="K467" s="27"/>
      <c r="L467" s="27"/>
      <c r="M467" s="27"/>
      <c r="N467" s="26">
        <v>0</v>
      </c>
      <c r="O467" s="27"/>
      <c r="P467" s="118"/>
      <c r="Q467" s="107" t="s">
        <v>27</v>
      </c>
      <c r="R467" s="28">
        <v>41752</v>
      </c>
      <c r="S467" s="24">
        <v>1.8749999999999999E-2</v>
      </c>
      <c r="T467" s="149">
        <v>1</v>
      </c>
      <c r="U467" s="149">
        <v>1</v>
      </c>
      <c r="V467" s="149">
        <v>1</v>
      </c>
      <c r="W467" s="149">
        <v>1</v>
      </c>
      <c r="X467" s="149">
        <v>1</v>
      </c>
      <c r="Y467" s="77" t="s">
        <v>428</v>
      </c>
      <c r="Z467" s="77" t="s">
        <v>296</v>
      </c>
      <c r="AB467" s="111"/>
    </row>
    <row r="468" spans="1:28" x14ac:dyDescent="0.2">
      <c r="A468" s="30"/>
      <c r="B468" s="30"/>
      <c r="C468" s="30"/>
      <c r="D468" s="30">
        <v>3.8958333333333338E-2</v>
      </c>
      <c r="E468" s="110">
        <v>33</v>
      </c>
      <c r="F468" s="53" t="s">
        <v>170</v>
      </c>
      <c r="G468" s="53" t="s">
        <v>291</v>
      </c>
      <c r="H468" s="96">
        <v>2.0208333333333339E-2</v>
      </c>
      <c r="I468" s="29"/>
      <c r="J468" s="27"/>
      <c r="K468" s="27"/>
      <c r="L468" s="27"/>
      <c r="M468" s="27"/>
      <c r="N468" s="26">
        <v>0</v>
      </c>
      <c r="O468" s="27"/>
      <c r="P468" s="27"/>
      <c r="Q468" s="107" t="s">
        <v>27</v>
      </c>
      <c r="R468" s="28">
        <v>41745</v>
      </c>
      <c r="S468" s="24">
        <v>1.8749999999999999E-2</v>
      </c>
      <c r="T468" s="76">
        <v>1</v>
      </c>
      <c r="U468" s="76">
        <v>1</v>
      </c>
      <c r="V468" s="76">
        <v>1</v>
      </c>
      <c r="W468" s="76">
        <v>1</v>
      </c>
      <c r="X468" s="76">
        <v>1</v>
      </c>
      <c r="Y468" s="77" t="s">
        <v>384</v>
      </c>
      <c r="Z468" s="77" t="s">
        <v>296</v>
      </c>
      <c r="AB468" s="111"/>
    </row>
    <row r="469" spans="1:28" x14ac:dyDescent="0.2">
      <c r="A469" s="30"/>
      <c r="B469" s="30"/>
      <c r="C469" s="30"/>
      <c r="D469" s="31">
        <v>3.453703703703704E-2</v>
      </c>
      <c r="E469" s="29">
        <v>16</v>
      </c>
      <c r="F469" s="147" t="s">
        <v>170</v>
      </c>
      <c r="G469" s="147" t="s">
        <v>291</v>
      </c>
      <c r="H469" s="96">
        <v>1.925925925925934E-2</v>
      </c>
      <c r="I469" s="110" t="s">
        <v>403</v>
      </c>
      <c r="J469" s="27"/>
      <c r="K469" s="27"/>
      <c r="L469" s="27"/>
      <c r="M469" s="27"/>
      <c r="N469" s="26">
        <v>0</v>
      </c>
      <c r="O469" s="27"/>
      <c r="P469" s="118"/>
      <c r="Q469" t="s">
        <v>90</v>
      </c>
      <c r="R469" s="28">
        <v>41759</v>
      </c>
      <c r="S469" s="24">
        <v>1.5277777777777699E-2</v>
      </c>
      <c r="T469" s="149">
        <v>1</v>
      </c>
      <c r="U469" s="149">
        <v>1</v>
      </c>
      <c r="V469" s="149">
        <v>1</v>
      </c>
      <c r="W469" s="149">
        <v>1</v>
      </c>
      <c r="X469" s="149">
        <v>1</v>
      </c>
      <c r="Y469" s="77" t="s">
        <v>474</v>
      </c>
      <c r="Z469" s="77" t="s">
        <v>296</v>
      </c>
      <c r="AB469" s="111"/>
    </row>
    <row r="470" spans="1:28" x14ac:dyDescent="0.2">
      <c r="A470" s="30"/>
      <c r="B470" s="30"/>
      <c r="C470" s="30"/>
      <c r="D470" s="31">
        <v>3.4282407407407407E-2</v>
      </c>
      <c r="E470" s="29">
        <v>13</v>
      </c>
      <c r="F470" s="108" t="s">
        <v>170</v>
      </c>
      <c r="G470" s="108" t="s">
        <v>291</v>
      </c>
      <c r="H470" s="96">
        <v>2.525462962962963E-2</v>
      </c>
      <c r="I470" s="110" t="s">
        <v>403</v>
      </c>
      <c r="J470" s="27"/>
      <c r="K470" s="27"/>
      <c r="L470" s="27"/>
      <c r="M470" s="27"/>
      <c r="N470" s="26">
        <v>0</v>
      </c>
      <c r="O470" s="27"/>
      <c r="P470" s="27"/>
      <c r="Q470" s="107" t="s">
        <v>89</v>
      </c>
      <c r="R470" s="28">
        <v>41766</v>
      </c>
      <c r="S470" s="24">
        <v>9.0277777777777769E-3</v>
      </c>
      <c r="T470" s="149">
        <v>1</v>
      </c>
      <c r="U470" s="149">
        <v>1</v>
      </c>
      <c r="V470" s="149">
        <v>1</v>
      </c>
      <c r="W470" s="149">
        <v>1</v>
      </c>
      <c r="X470" s="149">
        <v>1</v>
      </c>
      <c r="Y470" s="77" t="s">
        <v>493</v>
      </c>
      <c r="Z470" s="77" t="s">
        <v>316</v>
      </c>
      <c r="AB470" s="111"/>
    </row>
    <row r="471" spans="1:28" x14ac:dyDescent="0.2">
      <c r="A471" s="30"/>
      <c r="B471" s="30"/>
      <c r="C471" s="30"/>
      <c r="D471" s="31">
        <v>3.4652777777777775E-2</v>
      </c>
      <c r="E471" s="29">
        <v>20</v>
      </c>
      <c r="F471" s="119" t="s">
        <v>170</v>
      </c>
      <c r="G471" s="119" t="s">
        <v>291</v>
      </c>
      <c r="H471" s="96">
        <v>1.6597222222222277E-2</v>
      </c>
      <c r="I471" s="110" t="s">
        <v>403</v>
      </c>
      <c r="J471" s="27"/>
      <c r="K471" s="27"/>
      <c r="L471" s="27"/>
      <c r="M471" s="27"/>
      <c r="N471" s="26">
        <v>0</v>
      </c>
      <c r="O471" s="27"/>
      <c r="P471" s="27"/>
      <c r="Q471" s="107" t="s">
        <v>99</v>
      </c>
      <c r="R471" s="28">
        <v>41850</v>
      </c>
      <c r="S471" s="24">
        <v>1.8055555555555498E-2</v>
      </c>
      <c r="T471" s="149">
        <v>1</v>
      </c>
      <c r="U471" s="149">
        <v>1</v>
      </c>
      <c r="V471" s="149">
        <v>1</v>
      </c>
      <c r="W471" s="149">
        <v>1</v>
      </c>
      <c r="X471" s="149">
        <v>1</v>
      </c>
      <c r="Y471" s="77" t="s">
        <v>797</v>
      </c>
      <c r="Z471" s="77" t="s">
        <v>316</v>
      </c>
      <c r="AB471" s="111"/>
    </row>
    <row r="472" spans="1:28" x14ac:dyDescent="0.2">
      <c r="A472" s="30"/>
      <c r="B472" s="30"/>
      <c r="C472" s="30"/>
      <c r="D472" s="31">
        <v>2.2754629629629628E-2</v>
      </c>
      <c r="E472" s="29">
        <v>6</v>
      </c>
      <c r="F472" s="119" t="s">
        <v>170</v>
      </c>
      <c r="G472" s="119" t="s">
        <v>291</v>
      </c>
      <c r="H472" s="96">
        <v>1.7199074074074071E-2</v>
      </c>
      <c r="I472" s="110" t="s">
        <v>403</v>
      </c>
      <c r="J472" s="27"/>
      <c r="K472" s="27"/>
      <c r="L472" s="27"/>
      <c r="M472" s="27"/>
      <c r="N472" s="26">
        <v>0</v>
      </c>
      <c r="O472" s="27"/>
      <c r="P472" s="27"/>
      <c r="Q472" t="s">
        <v>99</v>
      </c>
      <c r="R472" s="28">
        <v>41843</v>
      </c>
      <c r="S472" s="24">
        <v>5.5555555555555558E-3</v>
      </c>
      <c r="T472" s="149">
        <v>1</v>
      </c>
      <c r="U472" s="149">
        <v>1</v>
      </c>
      <c r="V472" s="149">
        <v>1</v>
      </c>
      <c r="W472" s="149">
        <v>1</v>
      </c>
      <c r="X472" s="149">
        <v>1</v>
      </c>
      <c r="Y472" s="77" t="s">
        <v>750</v>
      </c>
      <c r="Z472" s="77" t="s">
        <v>316</v>
      </c>
      <c r="AB472" s="111"/>
    </row>
    <row r="473" spans="1:28" x14ac:dyDescent="0.2">
      <c r="A473" s="30"/>
      <c r="B473" s="30"/>
      <c r="C473" s="30"/>
      <c r="D473" s="31">
        <v>2.9363425925925921E-2</v>
      </c>
      <c r="E473" s="29">
        <v>13</v>
      </c>
      <c r="F473" s="147" t="s">
        <v>170</v>
      </c>
      <c r="G473" s="53" t="s">
        <v>291</v>
      </c>
      <c r="H473" s="96">
        <v>1.6863425925925921E-2</v>
      </c>
      <c r="I473" s="110" t="s">
        <v>403</v>
      </c>
      <c r="J473" s="27"/>
      <c r="K473" s="118"/>
      <c r="L473" s="27"/>
      <c r="M473" s="27"/>
      <c r="N473" s="26">
        <v>0</v>
      </c>
      <c r="O473" s="27"/>
      <c r="P473" s="27"/>
      <c r="Q473" s="53" t="s">
        <v>510</v>
      </c>
      <c r="R473" s="28">
        <v>41780</v>
      </c>
      <c r="S473" s="24">
        <v>1.2500000000000001E-2</v>
      </c>
      <c r="T473" s="149">
        <v>1</v>
      </c>
      <c r="U473" s="149">
        <v>1</v>
      </c>
      <c r="V473" s="149">
        <v>1</v>
      </c>
      <c r="W473" s="149">
        <v>1</v>
      </c>
      <c r="X473" s="149">
        <v>1</v>
      </c>
      <c r="Y473" s="77" t="s">
        <v>563</v>
      </c>
      <c r="Z473" s="77" t="s">
        <v>316</v>
      </c>
      <c r="AB473" s="111"/>
    </row>
    <row r="474" spans="1:28" x14ac:dyDescent="0.2">
      <c r="A474" s="30"/>
      <c r="B474" s="30"/>
      <c r="C474" s="23"/>
      <c r="D474" s="31">
        <v>1.8900462962962963E-2</v>
      </c>
      <c r="E474" s="29">
        <v>8</v>
      </c>
      <c r="F474" s="147" t="s">
        <v>288</v>
      </c>
      <c r="G474" s="147" t="s">
        <v>290</v>
      </c>
      <c r="H474" s="96">
        <v>1.0567129629629629E-2</v>
      </c>
      <c r="I474" s="110"/>
      <c r="J474" s="27"/>
      <c r="K474" s="27"/>
      <c r="L474" s="27"/>
      <c r="M474" s="27"/>
      <c r="N474" s="26">
        <v>0</v>
      </c>
      <c r="O474" s="27"/>
      <c r="P474" s="118"/>
      <c r="Q474" t="s">
        <v>80</v>
      </c>
      <c r="R474" s="28">
        <v>41738</v>
      </c>
      <c r="S474" s="24">
        <v>8.3333333333333332E-3</v>
      </c>
      <c r="T474" s="76">
        <v>1</v>
      </c>
      <c r="U474" s="76">
        <v>1</v>
      </c>
      <c r="V474" s="76">
        <v>1</v>
      </c>
      <c r="W474" s="76">
        <v>1</v>
      </c>
      <c r="X474" s="76">
        <v>1</v>
      </c>
      <c r="Y474" s="77" t="s">
        <v>304</v>
      </c>
      <c r="Z474" s="77" t="s">
        <v>305</v>
      </c>
      <c r="AB474" s="111"/>
    </row>
    <row r="475" spans="1:28" x14ac:dyDescent="0.2">
      <c r="A475" s="30"/>
      <c r="B475" s="30"/>
      <c r="C475" s="30"/>
      <c r="D475" s="31">
        <v>2.5370370370370366E-2</v>
      </c>
      <c r="E475" s="29">
        <v>1</v>
      </c>
      <c r="F475" s="53" t="s">
        <v>57</v>
      </c>
      <c r="G475" s="53" t="s">
        <v>290</v>
      </c>
      <c r="H475" s="96">
        <v>1.5648148148148144E-2</v>
      </c>
      <c r="I475" s="110" t="s">
        <v>403</v>
      </c>
      <c r="J475" s="27"/>
      <c r="K475" s="27"/>
      <c r="L475" s="27"/>
      <c r="M475" s="27"/>
      <c r="N475" s="26">
        <v>0</v>
      </c>
      <c r="O475" s="27"/>
      <c r="P475" s="27"/>
      <c r="Q475" s="107" t="s">
        <v>27</v>
      </c>
      <c r="R475" s="28">
        <v>41822</v>
      </c>
      <c r="S475" s="24">
        <v>9.7222222222222224E-3</v>
      </c>
      <c r="T475" s="149">
        <v>1</v>
      </c>
      <c r="U475" s="149">
        <v>1</v>
      </c>
      <c r="V475" s="149">
        <v>1</v>
      </c>
      <c r="W475" s="149">
        <v>1</v>
      </c>
      <c r="X475" s="149">
        <v>1</v>
      </c>
      <c r="Y475" s="77" t="s">
        <v>672</v>
      </c>
      <c r="Z475" s="77" t="s">
        <v>305</v>
      </c>
      <c r="AB475" s="111"/>
    </row>
    <row r="476" spans="1:28" x14ac:dyDescent="0.2">
      <c r="A476" s="30"/>
      <c r="B476" s="30"/>
      <c r="C476" s="23"/>
      <c r="D476" s="30">
        <v>2.3750000000000004E-2</v>
      </c>
      <c r="E476" s="110">
        <v>3</v>
      </c>
      <c r="F476" s="53" t="s">
        <v>57</v>
      </c>
      <c r="G476" t="s">
        <v>290</v>
      </c>
      <c r="H476" s="96">
        <v>1.6111111111111114E-2</v>
      </c>
      <c r="I476" s="29"/>
      <c r="J476" s="27"/>
      <c r="K476" s="27"/>
      <c r="L476" s="27"/>
      <c r="M476" s="27"/>
      <c r="N476" s="26">
        <v>0</v>
      </c>
      <c r="O476" s="27"/>
      <c r="P476" s="27"/>
      <c r="Q476" s="107" t="s">
        <v>27</v>
      </c>
      <c r="R476" s="28">
        <v>41745</v>
      </c>
      <c r="S476" s="24">
        <v>7.6388888888888886E-3</v>
      </c>
      <c r="T476" s="76">
        <v>1</v>
      </c>
      <c r="U476" s="76">
        <v>1</v>
      </c>
      <c r="V476" s="76">
        <v>1</v>
      </c>
      <c r="W476" s="76">
        <v>1</v>
      </c>
      <c r="X476" s="76">
        <v>1</v>
      </c>
      <c r="Y476" s="77" t="s">
        <v>345</v>
      </c>
      <c r="Z476" s="77" t="s">
        <v>305</v>
      </c>
      <c r="AB476" s="111"/>
    </row>
    <row r="477" spans="1:28" x14ac:dyDescent="0.2">
      <c r="A477" s="30"/>
      <c r="B477" s="30"/>
      <c r="C477" s="30"/>
      <c r="D477" s="31">
        <v>2.8888888888888891E-2</v>
      </c>
      <c r="E477" s="29">
        <v>3</v>
      </c>
      <c r="F477" s="119" t="s">
        <v>57</v>
      </c>
      <c r="G477" s="119" t="s">
        <v>290</v>
      </c>
      <c r="H477" s="96">
        <v>1.5000000000000091E-2</v>
      </c>
      <c r="I477" s="110" t="s">
        <v>403</v>
      </c>
      <c r="J477" s="27"/>
      <c r="K477" s="27"/>
      <c r="L477" s="27"/>
      <c r="M477" s="27"/>
      <c r="N477" s="26">
        <v>0</v>
      </c>
      <c r="O477" s="27"/>
      <c r="P477" s="27"/>
      <c r="Q477" s="107" t="s">
        <v>99</v>
      </c>
      <c r="R477" s="28">
        <v>41850</v>
      </c>
      <c r="S477" s="24">
        <v>1.38888888888888E-2</v>
      </c>
      <c r="T477" s="149">
        <v>1</v>
      </c>
      <c r="U477" s="149">
        <v>1</v>
      </c>
      <c r="V477" s="149">
        <v>1</v>
      </c>
      <c r="W477" s="149">
        <v>1</v>
      </c>
      <c r="X477" s="149">
        <v>1</v>
      </c>
      <c r="Y477" s="77" t="s">
        <v>778</v>
      </c>
      <c r="Z477" s="77" t="s">
        <v>305</v>
      </c>
      <c r="AB477" s="111"/>
    </row>
    <row r="478" spans="1:28" x14ac:dyDescent="0.2">
      <c r="A478" s="5"/>
      <c r="B478" s="5"/>
      <c r="C478" s="5"/>
      <c r="D478" s="31">
        <v>2.7013888888888889E-2</v>
      </c>
      <c r="E478" s="29">
        <v>20</v>
      </c>
      <c r="F478" s="119" t="s">
        <v>665</v>
      </c>
      <c r="G478" s="119" t="s">
        <v>666</v>
      </c>
      <c r="H478" s="96">
        <v>2.0069444444444445E-2</v>
      </c>
      <c r="I478" s="110" t="s">
        <v>403</v>
      </c>
      <c r="J478" s="27"/>
      <c r="K478" s="118"/>
      <c r="L478" s="27"/>
      <c r="M478" s="27"/>
      <c r="N478" s="26">
        <v>0</v>
      </c>
      <c r="O478" s="27"/>
      <c r="P478" s="27"/>
      <c r="Q478" s="53" t="s">
        <v>27</v>
      </c>
      <c r="R478" s="28">
        <v>41822</v>
      </c>
      <c r="S478" s="24">
        <v>6.9444444444444449E-3</v>
      </c>
      <c r="T478" s="149">
        <v>1</v>
      </c>
      <c r="U478" s="149">
        <v>1</v>
      </c>
      <c r="V478" s="149">
        <v>1</v>
      </c>
      <c r="W478" s="149">
        <v>1</v>
      </c>
      <c r="X478" s="149">
        <v>1</v>
      </c>
      <c r="Y478" s="77" t="s">
        <v>699</v>
      </c>
      <c r="Z478" s="77" t="s">
        <v>700</v>
      </c>
      <c r="AB478" s="111"/>
    </row>
    <row r="479" spans="1:28" x14ac:dyDescent="0.2">
      <c r="A479" s="30"/>
      <c r="B479" s="30"/>
      <c r="C479" s="23"/>
      <c r="D479" s="31">
        <v>2.4583333333333332E-2</v>
      </c>
      <c r="E479" s="29">
        <v>2</v>
      </c>
      <c r="F479" s="53" t="s">
        <v>204</v>
      </c>
      <c r="G479" s="53" t="s">
        <v>242</v>
      </c>
      <c r="H479" s="96">
        <v>1.6250000000000001E-2</v>
      </c>
      <c r="I479" s="110"/>
      <c r="J479" s="27"/>
      <c r="K479" s="27"/>
      <c r="L479" s="27"/>
      <c r="M479" s="27"/>
      <c r="N479" s="26">
        <v>0</v>
      </c>
      <c r="O479" s="27"/>
      <c r="P479" s="27"/>
      <c r="Q479" s="107" t="s">
        <v>27</v>
      </c>
      <c r="R479" s="28">
        <v>41644</v>
      </c>
      <c r="S479" s="24">
        <v>8.3333333333333332E-3</v>
      </c>
      <c r="T479" s="76">
        <v>1</v>
      </c>
      <c r="U479" s="76">
        <v>1</v>
      </c>
      <c r="V479" s="76">
        <v>1</v>
      </c>
      <c r="W479" s="76">
        <v>1</v>
      </c>
      <c r="X479" s="76">
        <v>1</v>
      </c>
      <c r="Y479" s="77" t="s">
        <v>255</v>
      </c>
      <c r="Z479" s="77" t="s">
        <v>256</v>
      </c>
      <c r="AB479" s="111"/>
    </row>
    <row r="480" spans="1:28" x14ac:dyDescent="0.2">
      <c r="A480" s="30"/>
      <c r="B480" s="30"/>
      <c r="C480" s="23"/>
      <c r="D480" s="30">
        <v>4.3599537037037034E-2</v>
      </c>
      <c r="E480" s="29">
        <v>2</v>
      </c>
      <c r="F480" s="53" t="s">
        <v>204</v>
      </c>
      <c r="G480" s="53" t="s">
        <v>242</v>
      </c>
      <c r="H480" s="101">
        <v>3.6655092592592586E-2</v>
      </c>
      <c r="I480" s="110" t="s">
        <v>403</v>
      </c>
      <c r="J480" s="27"/>
      <c r="K480" s="27"/>
      <c r="L480" s="27"/>
      <c r="M480" s="27"/>
      <c r="N480" s="26">
        <v>0</v>
      </c>
      <c r="O480" s="27"/>
      <c r="P480" s="118"/>
      <c r="Q480" s="107" t="s">
        <v>630</v>
      </c>
      <c r="R480" s="28">
        <v>41815</v>
      </c>
      <c r="S480" s="24">
        <v>6.9444444444444449E-3</v>
      </c>
      <c r="T480" s="149">
        <v>1</v>
      </c>
      <c r="U480" s="149">
        <v>1</v>
      </c>
      <c r="V480" s="149">
        <v>1</v>
      </c>
      <c r="W480" s="149">
        <v>1</v>
      </c>
      <c r="X480" s="149">
        <v>1</v>
      </c>
      <c r="Y480" s="77" t="s">
        <v>632</v>
      </c>
      <c r="Z480" s="77" t="s">
        <v>256</v>
      </c>
      <c r="AB480" s="111"/>
    </row>
    <row r="481" spans="1:26"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x14ac:dyDescent="0.2">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x14ac:dyDescent="0.2">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x14ac:dyDescent="0.2">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x14ac:dyDescent="0.2">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x14ac:dyDescent="0.2">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x14ac:dyDescent="0.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x14ac:dyDescent="0.2">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x14ac:dyDescent="0.2">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x14ac:dyDescent="0.2">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x14ac:dyDescent="0.2">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x14ac:dyDescent="0.2">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x14ac:dyDescent="0.2">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x14ac:dyDescent="0.2">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x14ac:dyDescent="0.2">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1:26" x14ac:dyDescent="0.2">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spans="1:26" x14ac:dyDescent="0.2">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spans="1:26" x14ac:dyDescent="0.2">
      <c r="A1003" s="30"/>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row r="1004" spans="1:26" x14ac:dyDescent="0.2">
      <c r="A1004" s="30"/>
      <c r="B1004" s="30"/>
      <c r="C1004" s="30"/>
      <c r="D1004" s="30"/>
      <c r="E1004" s="30"/>
      <c r="F1004" s="30"/>
      <c r="G1004" s="30"/>
      <c r="H1004" s="30"/>
      <c r="I1004" s="30"/>
      <c r="J1004" s="30"/>
      <c r="K1004" s="30"/>
      <c r="L1004" s="30"/>
      <c r="M1004" s="30"/>
      <c r="N1004" s="30"/>
      <c r="O1004" s="30"/>
      <c r="P1004" s="30"/>
      <c r="Q1004" s="30"/>
      <c r="R1004" s="30"/>
      <c r="S1004" s="30"/>
      <c r="T1004" s="30"/>
      <c r="U1004" s="30"/>
      <c r="V1004" s="30"/>
      <c r="W1004" s="30"/>
      <c r="X1004" s="30"/>
      <c r="Y1004" s="30"/>
      <c r="Z1004" s="30"/>
    </row>
    <row r="1005" spans="1:26" x14ac:dyDescent="0.2">
      <c r="A1005" s="30"/>
      <c r="B1005" s="30"/>
      <c r="C1005" s="30"/>
      <c r="D1005" s="30"/>
      <c r="E1005" s="30"/>
      <c r="F1005" s="30"/>
      <c r="G1005" s="30"/>
      <c r="H1005" s="30"/>
      <c r="I1005" s="30"/>
      <c r="J1005" s="30"/>
      <c r="K1005" s="30"/>
      <c r="L1005" s="30"/>
      <c r="M1005" s="30"/>
      <c r="N1005" s="30"/>
      <c r="O1005" s="30"/>
      <c r="P1005" s="30"/>
      <c r="Q1005" s="30"/>
      <c r="R1005" s="30"/>
      <c r="S1005" s="30"/>
      <c r="T1005" s="30"/>
      <c r="U1005" s="30"/>
      <c r="V1005" s="30"/>
      <c r="W1005" s="30"/>
      <c r="X1005" s="30"/>
      <c r="Y1005" s="30"/>
      <c r="Z1005" s="30"/>
    </row>
    <row r="1006" spans="1:26" x14ac:dyDescent="0.2">
      <c r="A1006" s="30"/>
      <c r="B1006" s="30"/>
      <c r="C1006" s="30"/>
      <c r="D1006" s="30"/>
      <c r="E1006" s="30"/>
      <c r="F1006" s="30"/>
      <c r="G1006" s="30"/>
      <c r="H1006" s="30"/>
      <c r="I1006" s="30"/>
      <c r="J1006" s="30"/>
      <c r="K1006" s="30"/>
      <c r="L1006" s="30"/>
      <c r="M1006" s="30"/>
      <c r="N1006" s="30"/>
      <c r="O1006" s="30"/>
      <c r="P1006" s="30"/>
      <c r="Q1006" s="30"/>
      <c r="R1006" s="30"/>
      <c r="S1006" s="30"/>
      <c r="T1006" s="30"/>
      <c r="U1006" s="30"/>
      <c r="V1006" s="30"/>
      <c r="W1006" s="30"/>
      <c r="X1006" s="30"/>
      <c r="Y1006" s="30"/>
      <c r="Z1006" s="30"/>
    </row>
    <row r="1007" spans="1:26" x14ac:dyDescent="0.2">
      <c r="A1007" s="30"/>
      <c r="B1007" s="30"/>
      <c r="C1007" s="30"/>
      <c r="D1007" s="30"/>
      <c r="E1007" s="30"/>
      <c r="F1007" s="30"/>
      <c r="G1007" s="30"/>
      <c r="H1007" s="30"/>
      <c r="I1007" s="30"/>
      <c r="J1007" s="30"/>
      <c r="K1007" s="30"/>
      <c r="L1007" s="30"/>
      <c r="M1007" s="30"/>
      <c r="N1007" s="30"/>
      <c r="O1007" s="30"/>
      <c r="P1007" s="30"/>
      <c r="Q1007" s="30"/>
      <c r="R1007" s="30"/>
      <c r="S1007" s="30"/>
      <c r="T1007" s="30"/>
      <c r="U1007" s="30"/>
      <c r="V1007" s="30"/>
      <c r="W1007" s="30"/>
      <c r="X1007" s="30"/>
      <c r="Y1007" s="30"/>
      <c r="Z1007" s="30"/>
    </row>
    <row r="1008" spans="1:26" x14ac:dyDescent="0.2">
      <c r="A1008" s="30"/>
      <c r="B1008" s="30"/>
      <c r="C1008" s="30"/>
      <c r="D1008" s="30"/>
      <c r="E1008" s="30"/>
      <c r="F1008" s="30"/>
      <c r="G1008" s="30"/>
      <c r="H1008" s="30"/>
      <c r="I1008" s="30"/>
      <c r="J1008" s="30"/>
      <c r="K1008" s="30"/>
      <c r="L1008" s="30"/>
      <c r="M1008" s="30"/>
      <c r="N1008" s="30"/>
      <c r="O1008" s="30"/>
      <c r="P1008" s="30"/>
      <c r="Q1008" s="30"/>
      <c r="R1008" s="30"/>
      <c r="S1008" s="30"/>
      <c r="T1008" s="30"/>
      <c r="U1008" s="30"/>
      <c r="V1008" s="30"/>
      <c r="W1008" s="30"/>
      <c r="X1008" s="30"/>
      <c r="Y1008" s="30"/>
      <c r="Z1008" s="30"/>
    </row>
    <row r="1009" spans="1:26" x14ac:dyDescent="0.2">
      <c r="A1009" s="30"/>
      <c r="B1009" s="30"/>
      <c r="C1009" s="30"/>
      <c r="D1009" s="30"/>
      <c r="E1009" s="30"/>
      <c r="F1009" s="30"/>
      <c r="G1009" s="30"/>
      <c r="H1009" s="30"/>
      <c r="I1009" s="30"/>
      <c r="J1009" s="30"/>
      <c r="K1009" s="30"/>
      <c r="L1009" s="30"/>
      <c r="M1009" s="30"/>
      <c r="N1009" s="30"/>
      <c r="O1009" s="30"/>
      <c r="P1009" s="30"/>
      <c r="Q1009" s="30"/>
      <c r="R1009" s="30"/>
      <c r="S1009" s="30"/>
      <c r="T1009" s="30"/>
      <c r="U1009" s="30"/>
      <c r="V1009" s="30"/>
      <c r="W1009" s="30"/>
      <c r="X1009" s="30"/>
      <c r="Y1009" s="30"/>
      <c r="Z1009" s="30"/>
    </row>
    <row r="1010" spans="1:26" x14ac:dyDescent="0.2">
      <c r="A1010" s="30"/>
      <c r="B1010" s="30"/>
      <c r="C1010" s="30"/>
      <c r="D1010" s="30"/>
      <c r="E1010" s="30"/>
      <c r="F1010" s="30"/>
      <c r="G1010" s="30"/>
      <c r="H1010" s="30"/>
      <c r="I1010" s="30"/>
      <c r="J1010" s="30"/>
      <c r="K1010" s="30"/>
      <c r="L1010" s="30"/>
      <c r="M1010" s="30"/>
      <c r="N1010" s="30"/>
      <c r="O1010" s="30"/>
      <c r="P1010" s="30"/>
      <c r="Q1010" s="30"/>
      <c r="R1010" s="30"/>
      <c r="S1010" s="30"/>
      <c r="T1010" s="30"/>
      <c r="U1010" s="30"/>
      <c r="V1010" s="30"/>
      <c r="W1010" s="30"/>
      <c r="X1010" s="30"/>
      <c r="Y1010" s="30"/>
      <c r="Z1010" s="30"/>
    </row>
    <row r="1011" spans="1:26" x14ac:dyDescent="0.2">
      <c r="A1011" s="30"/>
      <c r="B1011" s="30"/>
      <c r="C1011" s="30"/>
      <c r="D1011" s="30"/>
      <c r="E1011" s="30"/>
      <c r="F1011" s="30"/>
      <c r="G1011" s="30"/>
      <c r="H1011" s="30"/>
      <c r="I1011" s="30"/>
      <c r="J1011" s="30"/>
      <c r="K1011" s="30"/>
      <c r="L1011" s="30"/>
      <c r="M1011" s="30"/>
      <c r="N1011" s="30"/>
      <c r="O1011" s="30"/>
      <c r="P1011" s="30"/>
      <c r="Q1011" s="30"/>
      <c r="R1011" s="30"/>
      <c r="S1011" s="30"/>
      <c r="T1011" s="30"/>
      <c r="U1011" s="30"/>
      <c r="V1011" s="30"/>
      <c r="W1011" s="30"/>
      <c r="X1011" s="30"/>
      <c r="Y1011" s="30"/>
      <c r="Z1011" s="30"/>
    </row>
    <row r="1012" spans="1:26" x14ac:dyDescent="0.2">
      <c r="A1012" s="30"/>
      <c r="B1012" s="30"/>
      <c r="C1012" s="30"/>
      <c r="D1012" s="30"/>
      <c r="E1012" s="30"/>
      <c r="F1012" s="30"/>
      <c r="G1012" s="30"/>
      <c r="H1012" s="30"/>
      <c r="I1012" s="30"/>
      <c r="J1012" s="30"/>
      <c r="K1012" s="30"/>
      <c r="L1012" s="30"/>
      <c r="M1012" s="30"/>
      <c r="N1012" s="30"/>
      <c r="O1012" s="30"/>
      <c r="P1012" s="30"/>
      <c r="Q1012" s="30"/>
      <c r="R1012" s="30"/>
      <c r="S1012" s="30"/>
      <c r="T1012" s="30"/>
      <c r="U1012" s="30"/>
      <c r="V1012" s="30"/>
      <c r="W1012" s="30"/>
      <c r="X1012" s="30"/>
      <c r="Y1012" s="30"/>
      <c r="Z1012" s="30"/>
    </row>
    <row r="1013" spans="1:26" x14ac:dyDescent="0.2">
      <c r="A1013" s="30"/>
      <c r="B1013" s="30"/>
      <c r="C1013" s="30"/>
      <c r="D1013" s="30"/>
      <c r="E1013" s="30"/>
      <c r="F1013" s="30"/>
      <c r="G1013" s="30"/>
      <c r="H1013" s="30"/>
      <c r="I1013" s="30"/>
      <c r="J1013" s="30"/>
      <c r="K1013" s="30"/>
      <c r="L1013" s="30"/>
      <c r="M1013" s="30"/>
      <c r="N1013" s="30"/>
      <c r="O1013" s="30"/>
      <c r="P1013" s="30"/>
      <c r="Q1013" s="30"/>
      <c r="R1013" s="30"/>
      <c r="S1013" s="30"/>
      <c r="T1013" s="30"/>
      <c r="U1013" s="30"/>
      <c r="V1013" s="30"/>
      <c r="W1013" s="30"/>
      <c r="X1013" s="30"/>
      <c r="Y1013" s="30"/>
      <c r="Z1013" s="30"/>
    </row>
    <row r="1014" spans="1:26" x14ac:dyDescent="0.2">
      <c r="A1014" s="30"/>
      <c r="B1014" s="30"/>
      <c r="C1014" s="30"/>
      <c r="D1014" s="30"/>
      <c r="E1014" s="30"/>
      <c r="F1014" s="30"/>
      <c r="G1014" s="30"/>
      <c r="H1014" s="30"/>
      <c r="I1014" s="30"/>
      <c r="J1014" s="30"/>
      <c r="K1014" s="30"/>
      <c r="L1014" s="30"/>
      <c r="M1014" s="30"/>
      <c r="N1014" s="30"/>
      <c r="O1014" s="30"/>
      <c r="P1014" s="30"/>
      <c r="Q1014" s="30"/>
      <c r="R1014" s="30"/>
      <c r="S1014" s="30"/>
      <c r="T1014" s="30"/>
      <c r="U1014" s="30"/>
      <c r="V1014" s="30"/>
      <c r="W1014" s="30"/>
      <c r="X1014" s="30"/>
      <c r="Y1014" s="30"/>
      <c r="Z1014" s="30"/>
    </row>
    <row r="1015" spans="1:26" x14ac:dyDescent="0.2">
      <c r="A1015" s="30"/>
      <c r="B1015" s="30"/>
      <c r="C1015" s="30"/>
      <c r="D1015" s="30"/>
      <c r="E1015" s="30"/>
      <c r="F1015" s="30"/>
      <c r="G1015" s="30"/>
      <c r="H1015" s="30"/>
      <c r="I1015" s="30"/>
      <c r="J1015" s="30"/>
      <c r="K1015" s="30"/>
      <c r="L1015" s="30"/>
      <c r="M1015" s="30"/>
      <c r="N1015" s="30"/>
      <c r="O1015" s="30"/>
      <c r="P1015" s="30"/>
      <c r="Q1015" s="30"/>
      <c r="R1015" s="30"/>
      <c r="S1015" s="30"/>
      <c r="T1015" s="30"/>
      <c r="U1015" s="30"/>
      <c r="V1015" s="30"/>
      <c r="W1015" s="30"/>
      <c r="X1015" s="30"/>
      <c r="Y1015" s="30"/>
      <c r="Z1015" s="30"/>
    </row>
    <row r="1016" spans="1:26" x14ac:dyDescent="0.2">
      <c r="A1016" s="30"/>
      <c r="B1016" s="30"/>
      <c r="C1016" s="30"/>
      <c r="D1016" s="30"/>
      <c r="E1016" s="30"/>
      <c r="F1016" s="30"/>
      <c r="G1016" s="30"/>
      <c r="H1016" s="30"/>
      <c r="I1016" s="30"/>
      <c r="J1016" s="30"/>
      <c r="K1016" s="30"/>
      <c r="L1016" s="30"/>
      <c r="M1016" s="30"/>
      <c r="N1016" s="30"/>
      <c r="O1016" s="30"/>
      <c r="P1016" s="30"/>
      <c r="Q1016" s="30"/>
      <c r="R1016" s="30"/>
      <c r="S1016" s="30"/>
      <c r="T1016" s="30"/>
      <c r="U1016" s="30"/>
      <c r="V1016" s="30"/>
      <c r="W1016" s="30"/>
      <c r="X1016" s="30"/>
      <c r="Y1016" s="30"/>
      <c r="Z1016" s="30"/>
    </row>
    <row r="1017" spans="1:26" x14ac:dyDescent="0.2">
      <c r="A1017" s="30"/>
      <c r="B1017" s="30"/>
      <c r="C1017" s="30"/>
      <c r="D1017" s="30"/>
      <c r="E1017" s="30"/>
      <c r="F1017" s="30"/>
      <c r="G1017" s="30"/>
      <c r="H1017" s="30"/>
      <c r="I1017" s="30"/>
      <c r="J1017" s="30"/>
      <c r="K1017" s="30"/>
      <c r="L1017" s="30"/>
      <c r="M1017" s="30"/>
      <c r="N1017" s="30"/>
      <c r="O1017" s="30"/>
      <c r="P1017" s="30"/>
      <c r="Q1017" s="30"/>
      <c r="R1017" s="30"/>
      <c r="S1017" s="30"/>
      <c r="T1017" s="30"/>
      <c r="U1017" s="30"/>
      <c r="V1017" s="30"/>
      <c r="W1017" s="30"/>
      <c r="X1017" s="30"/>
      <c r="Y1017" s="30"/>
      <c r="Z1017" s="30"/>
    </row>
    <row r="1018" spans="1:26" x14ac:dyDescent="0.2">
      <c r="A1018" s="30"/>
      <c r="B1018" s="30"/>
      <c r="C1018" s="30"/>
      <c r="D1018" s="30"/>
      <c r="E1018" s="30"/>
      <c r="F1018" s="30"/>
      <c r="G1018" s="30"/>
      <c r="H1018" s="30"/>
      <c r="I1018" s="30"/>
      <c r="J1018" s="30"/>
      <c r="K1018" s="30"/>
      <c r="L1018" s="30"/>
      <c r="M1018" s="30"/>
      <c r="N1018" s="30"/>
      <c r="O1018" s="30"/>
      <c r="P1018" s="30"/>
      <c r="Q1018" s="30"/>
      <c r="R1018" s="30"/>
      <c r="S1018" s="30"/>
      <c r="T1018" s="30"/>
      <c r="U1018" s="30"/>
      <c r="V1018" s="30"/>
      <c r="W1018" s="30"/>
      <c r="X1018" s="30"/>
      <c r="Y1018" s="30"/>
      <c r="Z1018" s="30"/>
    </row>
    <row r="1019" spans="1:26" x14ac:dyDescent="0.2">
      <c r="A1019" s="30"/>
      <c r="B1019" s="30"/>
      <c r="C1019" s="30"/>
      <c r="D1019" s="30"/>
      <c r="E1019" s="30"/>
      <c r="F1019" s="30"/>
      <c r="G1019" s="30"/>
      <c r="H1019" s="30"/>
      <c r="I1019" s="30"/>
      <c r="J1019" s="30"/>
      <c r="K1019" s="30"/>
      <c r="L1019" s="30"/>
      <c r="M1019" s="30"/>
      <c r="N1019" s="30"/>
      <c r="O1019" s="30"/>
      <c r="P1019" s="30"/>
      <c r="Q1019" s="30"/>
      <c r="R1019" s="30"/>
      <c r="S1019" s="30"/>
      <c r="T1019" s="30"/>
      <c r="U1019" s="30"/>
      <c r="V1019" s="30"/>
      <c r="W1019" s="30"/>
      <c r="X1019" s="30"/>
      <c r="Y1019" s="30"/>
      <c r="Z1019" s="30"/>
    </row>
    <row r="1020" spans="1:26" x14ac:dyDescent="0.2">
      <c r="A1020" s="30"/>
      <c r="B1020" s="30"/>
      <c r="C1020" s="30"/>
      <c r="D1020" s="30"/>
      <c r="E1020" s="30"/>
      <c r="F1020" s="30"/>
      <c r="G1020" s="30"/>
      <c r="H1020" s="30"/>
      <c r="I1020" s="30"/>
      <c r="J1020" s="30"/>
      <c r="K1020" s="30"/>
      <c r="L1020" s="30"/>
      <c r="M1020" s="30"/>
      <c r="N1020" s="30"/>
      <c r="O1020" s="30"/>
      <c r="P1020" s="30"/>
      <c r="Q1020" s="30"/>
      <c r="R1020" s="30"/>
      <c r="S1020" s="30"/>
      <c r="T1020" s="30"/>
      <c r="U1020" s="30"/>
      <c r="V1020" s="30"/>
      <c r="W1020" s="30"/>
      <c r="X1020" s="30"/>
      <c r="Y1020" s="30"/>
      <c r="Z1020" s="30"/>
    </row>
    <row r="1021" spans="1:26" x14ac:dyDescent="0.2">
      <c r="A1021" s="30"/>
      <c r="B1021" s="30"/>
      <c r="C1021" s="30"/>
      <c r="D1021" s="30"/>
      <c r="E1021" s="30"/>
      <c r="F1021" s="30"/>
      <c r="G1021" s="30"/>
      <c r="H1021" s="30"/>
      <c r="I1021" s="30"/>
      <c r="J1021" s="30"/>
      <c r="K1021" s="30"/>
      <c r="L1021" s="30"/>
      <c r="M1021" s="30"/>
      <c r="N1021" s="30"/>
      <c r="O1021" s="30"/>
      <c r="P1021" s="30"/>
      <c r="Q1021" s="30"/>
      <c r="R1021" s="30"/>
      <c r="S1021" s="30"/>
      <c r="T1021" s="30"/>
      <c r="U1021" s="30"/>
      <c r="V1021" s="30"/>
      <c r="W1021" s="30"/>
      <c r="X1021" s="30"/>
      <c r="Y1021" s="30"/>
      <c r="Z1021" s="30"/>
    </row>
    <row r="1022" spans="1:26" x14ac:dyDescent="0.2">
      <c r="A1022" s="30"/>
      <c r="B1022" s="30"/>
      <c r="C1022" s="30"/>
      <c r="D1022" s="30"/>
      <c r="E1022" s="30"/>
      <c r="F1022" s="30"/>
      <c r="G1022" s="30"/>
      <c r="H1022" s="30"/>
      <c r="I1022" s="30"/>
      <c r="J1022" s="30"/>
      <c r="K1022" s="30"/>
      <c r="L1022" s="30"/>
      <c r="M1022" s="30"/>
      <c r="N1022" s="30"/>
      <c r="O1022" s="30"/>
      <c r="P1022" s="30"/>
      <c r="Q1022" s="30"/>
      <c r="R1022" s="30"/>
      <c r="S1022" s="30"/>
      <c r="T1022" s="30"/>
      <c r="U1022" s="30"/>
      <c r="V1022" s="30"/>
      <c r="W1022" s="30"/>
      <c r="X1022" s="30"/>
      <c r="Y1022" s="30"/>
      <c r="Z1022" s="30"/>
    </row>
    <row r="1023" spans="1:26" x14ac:dyDescent="0.2">
      <c r="A1023" s="30"/>
      <c r="B1023" s="30"/>
      <c r="C1023" s="30"/>
      <c r="D1023" s="30"/>
      <c r="E1023" s="30"/>
      <c r="F1023" s="30"/>
      <c r="G1023" s="30"/>
      <c r="H1023" s="30"/>
      <c r="I1023" s="30"/>
      <c r="J1023" s="30"/>
      <c r="K1023" s="30"/>
      <c r="L1023" s="30"/>
      <c r="M1023" s="30"/>
      <c r="N1023" s="30"/>
      <c r="O1023" s="30"/>
      <c r="P1023" s="30"/>
      <c r="Q1023" s="30"/>
      <c r="R1023" s="30"/>
      <c r="S1023" s="30"/>
      <c r="T1023" s="30"/>
      <c r="U1023" s="30"/>
      <c r="V1023" s="30"/>
      <c r="W1023" s="30"/>
      <c r="X1023" s="30"/>
      <c r="Y1023" s="30"/>
      <c r="Z1023" s="30"/>
    </row>
    <row r="1024" spans="1:26" x14ac:dyDescent="0.2">
      <c r="A1024" s="30"/>
      <c r="B1024" s="30"/>
      <c r="C1024" s="30"/>
      <c r="D1024" s="30"/>
      <c r="E1024" s="30"/>
      <c r="F1024" s="30"/>
      <c r="G1024" s="30"/>
      <c r="H1024" s="30"/>
      <c r="I1024" s="30"/>
      <c r="J1024" s="30"/>
      <c r="K1024" s="30"/>
      <c r="L1024" s="30"/>
      <c r="M1024" s="30"/>
      <c r="N1024" s="30"/>
      <c r="O1024" s="30"/>
      <c r="P1024" s="30"/>
      <c r="Q1024" s="30"/>
      <c r="R1024" s="30"/>
      <c r="S1024" s="30"/>
      <c r="T1024" s="30"/>
      <c r="U1024" s="30"/>
      <c r="V1024" s="30"/>
      <c r="W1024" s="30"/>
      <c r="X1024" s="30"/>
      <c r="Y1024" s="30"/>
      <c r="Z1024" s="30"/>
    </row>
    <row r="1025" spans="1:26" x14ac:dyDescent="0.2">
      <c r="A1025" s="30"/>
      <c r="B1025" s="30"/>
      <c r="C1025" s="30"/>
      <c r="D1025" s="30"/>
      <c r="E1025" s="30"/>
      <c r="F1025" s="30"/>
      <c r="G1025" s="30"/>
      <c r="H1025" s="30"/>
      <c r="I1025" s="30"/>
      <c r="J1025" s="30"/>
      <c r="K1025" s="30"/>
      <c r="L1025" s="30"/>
      <c r="M1025" s="30"/>
      <c r="N1025" s="30"/>
      <c r="O1025" s="30"/>
      <c r="P1025" s="30"/>
      <c r="Q1025" s="30"/>
      <c r="R1025" s="30"/>
      <c r="S1025" s="30"/>
      <c r="T1025" s="30"/>
      <c r="U1025" s="30"/>
      <c r="V1025" s="30"/>
      <c r="W1025" s="30"/>
      <c r="X1025" s="30"/>
      <c r="Y1025" s="30"/>
      <c r="Z1025" s="30"/>
    </row>
    <row r="1026" spans="1:26" x14ac:dyDescent="0.2">
      <c r="A1026" s="30"/>
      <c r="B1026" s="30"/>
      <c r="C1026" s="30"/>
      <c r="D1026" s="30"/>
      <c r="E1026" s="30"/>
      <c r="F1026" s="30"/>
      <c r="G1026" s="30"/>
      <c r="H1026" s="30"/>
      <c r="I1026" s="30"/>
      <c r="J1026" s="30"/>
      <c r="K1026" s="30"/>
      <c r="L1026" s="30"/>
      <c r="M1026" s="30"/>
      <c r="N1026" s="30"/>
      <c r="O1026" s="30"/>
      <c r="P1026" s="30"/>
      <c r="Q1026" s="30"/>
      <c r="R1026" s="30"/>
      <c r="S1026" s="30"/>
      <c r="T1026" s="30"/>
      <c r="U1026" s="30"/>
      <c r="V1026" s="30"/>
      <c r="W1026" s="30"/>
      <c r="X1026" s="30"/>
      <c r="Y1026" s="30"/>
      <c r="Z1026" s="30"/>
    </row>
    <row r="1027" spans="1:26" x14ac:dyDescent="0.2">
      <c r="A1027" s="30"/>
      <c r="B1027" s="30"/>
      <c r="C1027" s="30"/>
      <c r="D1027" s="30"/>
      <c r="E1027" s="30"/>
      <c r="F1027" s="30"/>
      <c r="G1027" s="30"/>
      <c r="H1027" s="30"/>
      <c r="I1027" s="30"/>
      <c r="J1027" s="30"/>
      <c r="K1027" s="30"/>
      <c r="L1027" s="30"/>
      <c r="M1027" s="30"/>
      <c r="N1027" s="30"/>
      <c r="O1027" s="30"/>
      <c r="P1027" s="30"/>
      <c r="Q1027" s="30"/>
      <c r="R1027" s="30"/>
      <c r="S1027" s="30"/>
      <c r="T1027" s="30"/>
      <c r="U1027" s="30"/>
      <c r="V1027" s="30"/>
      <c r="W1027" s="30"/>
      <c r="X1027" s="30"/>
      <c r="Y1027" s="30"/>
      <c r="Z1027" s="30"/>
    </row>
    <row r="1028" spans="1:26" x14ac:dyDescent="0.2">
      <c r="A1028" s="30"/>
      <c r="B1028" s="30"/>
      <c r="C1028" s="30"/>
      <c r="D1028" s="30"/>
      <c r="E1028" s="30"/>
      <c r="F1028" s="30"/>
      <c r="G1028" s="30"/>
      <c r="H1028" s="30"/>
      <c r="I1028" s="30"/>
      <c r="J1028" s="30"/>
      <c r="K1028" s="30"/>
      <c r="L1028" s="30"/>
      <c r="M1028" s="30"/>
      <c r="N1028" s="30"/>
      <c r="O1028" s="30"/>
      <c r="P1028" s="30"/>
      <c r="Q1028" s="30"/>
      <c r="R1028" s="30"/>
      <c r="S1028" s="30"/>
      <c r="T1028" s="30"/>
      <c r="U1028" s="30"/>
      <c r="V1028" s="30"/>
      <c r="W1028" s="30"/>
      <c r="X1028" s="30"/>
      <c r="Y1028" s="30"/>
      <c r="Z1028" s="30"/>
    </row>
    <row r="1029" spans="1:26" x14ac:dyDescent="0.2">
      <c r="A1029" s="30"/>
      <c r="B1029" s="30"/>
      <c r="C1029" s="30"/>
      <c r="D1029" s="30"/>
      <c r="E1029" s="30"/>
      <c r="F1029" s="30"/>
      <c r="G1029" s="30"/>
      <c r="H1029" s="30"/>
      <c r="I1029" s="30"/>
      <c r="J1029" s="30"/>
      <c r="K1029" s="30"/>
      <c r="L1029" s="30"/>
      <c r="M1029" s="30"/>
      <c r="N1029" s="30"/>
      <c r="O1029" s="30"/>
      <c r="P1029" s="30"/>
      <c r="Q1029" s="30"/>
      <c r="R1029" s="30"/>
      <c r="S1029" s="30"/>
      <c r="T1029" s="30"/>
      <c r="U1029" s="30"/>
      <c r="V1029" s="30"/>
      <c r="W1029" s="30"/>
      <c r="X1029" s="30"/>
      <c r="Y1029" s="30"/>
      <c r="Z1029" s="30"/>
    </row>
    <row r="1030" spans="1:26" x14ac:dyDescent="0.2">
      <c r="A1030" s="30"/>
      <c r="B1030" s="30"/>
      <c r="C1030" s="30"/>
      <c r="D1030" s="30"/>
      <c r="E1030" s="30"/>
      <c r="F1030" s="30"/>
      <c r="G1030" s="30"/>
      <c r="H1030" s="30"/>
      <c r="I1030" s="30"/>
      <c r="J1030" s="30"/>
      <c r="K1030" s="30"/>
      <c r="L1030" s="30"/>
      <c r="M1030" s="30"/>
      <c r="N1030" s="30"/>
      <c r="O1030" s="30"/>
      <c r="P1030" s="30"/>
      <c r="Q1030" s="30"/>
      <c r="R1030" s="30"/>
      <c r="S1030" s="30"/>
      <c r="T1030" s="30"/>
      <c r="U1030" s="30"/>
      <c r="V1030" s="30"/>
      <c r="W1030" s="30"/>
      <c r="X1030" s="30"/>
      <c r="Y1030" s="30"/>
      <c r="Z1030" s="30"/>
    </row>
    <row r="1031" spans="1:26" x14ac:dyDescent="0.2">
      <c r="A1031" s="30"/>
      <c r="B1031" s="30"/>
      <c r="C1031" s="30"/>
      <c r="D1031" s="30"/>
      <c r="E1031" s="30"/>
      <c r="F1031" s="30"/>
      <c r="G1031" s="30"/>
      <c r="H1031" s="30"/>
      <c r="I1031" s="30"/>
      <c r="J1031" s="30"/>
      <c r="K1031" s="30"/>
      <c r="L1031" s="30"/>
      <c r="M1031" s="30"/>
      <c r="N1031" s="30"/>
      <c r="O1031" s="30"/>
      <c r="P1031" s="30"/>
      <c r="Q1031" s="30"/>
      <c r="R1031" s="30"/>
      <c r="S1031" s="30"/>
      <c r="T1031" s="30"/>
      <c r="U1031" s="30"/>
      <c r="V1031" s="30"/>
      <c r="W1031" s="30"/>
      <c r="X1031" s="30"/>
      <c r="Y1031" s="30"/>
      <c r="Z1031" s="30"/>
    </row>
  </sheetData>
  <autoFilter ref="A1:S480"/>
  <sortState ref="A2:AB999">
    <sortCondition ref="G2:G999"/>
    <sortCondition ref="Q2:Q999"/>
    <sortCondition ref="F2:F999"/>
    <sortCondition ref="H2:H999"/>
  </sortState>
  <conditionalFormatting sqref="H319:H335 H213:H230">
    <cfRule type="expression" dxfId="434" priority="108" stopIfTrue="1">
      <formula>T213&gt;=2</formula>
    </cfRule>
  </conditionalFormatting>
  <conditionalFormatting sqref="J319:J335 J213:J230">
    <cfRule type="expression" dxfId="433" priority="109" stopIfTrue="1">
      <formula>U213&gt;=2</formula>
    </cfRule>
  </conditionalFormatting>
  <conditionalFormatting sqref="K319:K335 K213:K230">
    <cfRule type="expression" dxfId="432" priority="110" stopIfTrue="1">
      <formula>V213&gt;=2</formula>
    </cfRule>
  </conditionalFormatting>
  <conditionalFormatting sqref="L319:L335 L213:L230">
    <cfRule type="expression" dxfId="431" priority="111" stopIfTrue="1">
      <formula>W213&gt;=2</formula>
    </cfRule>
  </conditionalFormatting>
  <conditionalFormatting sqref="N319:N335 N213:N230">
    <cfRule type="expression" dxfId="430" priority="112" stopIfTrue="1">
      <formula>X213&gt;=2</formula>
    </cfRule>
  </conditionalFormatting>
  <conditionalFormatting sqref="H2:H15">
    <cfRule type="expression" dxfId="429" priority="103" stopIfTrue="1">
      <formula>T2&gt;=2</formula>
    </cfRule>
  </conditionalFormatting>
  <conditionalFormatting sqref="J2:J15">
    <cfRule type="expression" dxfId="428" priority="104" stopIfTrue="1">
      <formula>U2&gt;=2</formula>
    </cfRule>
  </conditionalFormatting>
  <conditionalFormatting sqref="K2:K15">
    <cfRule type="expression" dxfId="427" priority="105" stopIfTrue="1">
      <formula>V2&gt;=2</formula>
    </cfRule>
  </conditionalFormatting>
  <conditionalFormatting sqref="L2:L15">
    <cfRule type="expression" dxfId="426" priority="106" stopIfTrue="1">
      <formula>W2&gt;=2</formula>
    </cfRule>
  </conditionalFormatting>
  <conditionalFormatting sqref="N2">
    <cfRule type="expression" dxfId="425" priority="107" stopIfTrue="1">
      <formula>X2&gt;=2</formula>
    </cfRule>
  </conditionalFormatting>
  <conditionalFormatting sqref="N3:N15">
    <cfRule type="expression" dxfId="424" priority="102" stopIfTrue="1">
      <formula>X3&gt;=2</formula>
    </cfRule>
  </conditionalFormatting>
  <conditionalFormatting sqref="H16:H39">
    <cfRule type="expression" dxfId="423" priority="96" stopIfTrue="1">
      <formula>T16&gt;=2</formula>
    </cfRule>
  </conditionalFormatting>
  <conditionalFormatting sqref="J16:J36">
    <cfRule type="expression" dxfId="422" priority="97" stopIfTrue="1">
      <formula>U16&gt;=2</formula>
    </cfRule>
  </conditionalFormatting>
  <conditionalFormatting sqref="L16:L18 L23:L25">
    <cfRule type="expression" dxfId="421" priority="98" stopIfTrue="1">
      <formula>W16&gt;=2</formula>
    </cfRule>
  </conditionalFormatting>
  <conditionalFormatting sqref="L19:L22 N16:N39 L26:L31">
    <cfRule type="expression" dxfId="420" priority="99" stopIfTrue="1">
      <formula>V16&gt;=2</formula>
    </cfRule>
  </conditionalFormatting>
  <conditionalFormatting sqref="K16:K18 K38:K39">
    <cfRule type="expression" dxfId="419" priority="100" stopIfTrue="1">
      <formula>V16&gt;=2</formula>
    </cfRule>
  </conditionalFormatting>
  <conditionalFormatting sqref="J38:J39">
    <cfRule type="expression" dxfId="418" priority="95" stopIfTrue="1">
      <formula>U38&gt;=2</formula>
    </cfRule>
  </conditionalFormatting>
  <conditionalFormatting sqref="L33:L39">
    <cfRule type="expression" dxfId="417" priority="101" stopIfTrue="1">
      <formula>V32&gt;=2</formula>
    </cfRule>
  </conditionalFormatting>
  <conditionalFormatting sqref="J66:J79 J40:J63">
    <cfRule type="expression" dxfId="416" priority="90" stopIfTrue="1">
      <formula>U40&gt;=2</formula>
    </cfRule>
  </conditionalFormatting>
  <conditionalFormatting sqref="K66:K79 J64:J65">
    <cfRule type="expression" dxfId="415" priority="91" stopIfTrue="1">
      <formula>U64&gt;=2</formula>
    </cfRule>
  </conditionalFormatting>
  <conditionalFormatting sqref="L40:L79">
    <cfRule type="expression" dxfId="414" priority="92" stopIfTrue="1">
      <formula>W40&gt;=2</formula>
    </cfRule>
  </conditionalFormatting>
  <conditionalFormatting sqref="N40:N79">
    <cfRule type="expression" dxfId="413" priority="93" stopIfTrue="1">
      <formula>X40&gt;=2</formula>
    </cfRule>
  </conditionalFormatting>
  <conditionalFormatting sqref="K40:K65">
    <cfRule type="expression" dxfId="412" priority="94" stopIfTrue="1">
      <formula>V41&gt;=2</formula>
    </cfRule>
  </conditionalFormatting>
  <conditionalFormatting sqref="C70:C78">
    <cfRule type="expression" dxfId="411" priority="89" stopIfTrue="1">
      <formula>(I70=1)</formula>
    </cfRule>
  </conditionalFormatting>
  <conditionalFormatting sqref="H40:H79">
    <cfRule type="expression" dxfId="410" priority="88" stopIfTrue="1">
      <formula>T40&gt;=2</formula>
    </cfRule>
  </conditionalFormatting>
  <conditionalFormatting sqref="H80:H109">
    <cfRule type="expression" dxfId="409" priority="83" stopIfTrue="1">
      <formula>T80&gt;=2</formula>
    </cfRule>
  </conditionalFormatting>
  <conditionalFormatting sqref="J80:J109">
    <cfRule type="expression" dxfId="408" priority="84" stopIfTrue="1">
      <formula>U80&gt;=2</formula>
    </cfRule>
  </conditionalFormatting>
  <conditionalFormatting sqref="K80:K109">
    <cfRule type="expression" dxfId="407" priority="85" stopIfTrue="1">
      <formula>V80&gt;=2</formula>
    </cfRule>
  </conditionalFormatting>
  <conditionalFormatting sqref="L80:L109">
    <cfRule type="expression" dxfId="406" priority="86" stopIfTrue="1">
      <formula>W80&gt;=2</formula>
    </cfRule>
  </conditionalFormatting>
  <conditionalFormatting sqref="N80:N109">
    <cfRule type="expression" dxfId="405" priority="87" stopIfTrue="1">
      <formula>X80&gt;=2</formula>
    </cfRule>
  </conditionalFormatting>
  <conditionalFormatting sqref="H110:H133">
    <cfRule type="expression" dxfId="404" priority="78" stopIfTrue="1">
      <formula>T110&gt;=2</formula>
    </cfRule>
  </conditionalFormatting>
  <conditionalFormatting sqref="J110:J133">
    <cfRule type="expression" dxfId="403" priority="79" stopIfTrue="1">
      <formula>U110&gt;=2</formula>
    </cfRule>
  </conditionalFormatting>
  <conditionalFormatting sqref="K110:K133">
    <cfRule type="expression" dxfId="402" priority="80" stopIfTrue="1">
      <formula>V110&gt;=2</formula>
    </cfRule>
  </conditionalFormatting>
  <conditionalFormatting sqref="L110:L133">
    <cfRule type="expression" dxfId="401" priority="81" stopIfTrue="1">
      <formula>W110&gt;=2</formula>
    </cfRule>
  </conditionalFormatting>
  <conditionalFormatting sqref="N110:N133">
    <cfRule type="expression" dxfId="400" priority="82" stopIfTrue="1">
      <formula>X110&gt;=2</formula>
    </cfRule>
  </conditionalFormatting>
  <conditionalFormatting sqref="H134:H148">
    <cfRule type="expression" dxfId="399" priority="73" stopIfTrue="1">
      <formula>T134&gt;=2</formula>
    </cfRule>
  </conditionalFormatting>
  <conditionalFormatting sqref="J134:J148">
    <cfRule type="expression" dxfId="398" priority="74" stopIfTrue="1">
      <formula>U134&gt;=2</formula>
    </cfRule>
  </conditionalFormatting>
  <conditionalFormatting sqref="K134:K148">
    <cfRule type="expression" dxfId="397" priority="75" stopIfTrue="1">
      <formula>V134&gt;=2</formula>
    </cfRule>
  </conditionalFormatting>
  <conditionalFormatting sqref="L134:L148">
    <cfRule type="expression" dxfId="396" priority="76" stopIfTrue="1">
      <formula>W134&gt;=2</formula>
    </cfRule>
  </conditionalFormatting>
  <conditionalFormatting sqref="N134:N148">
    <cfRule type="expression" dxfId="395" priority="77" stopIfTrue="1">
      <formula>X134&gt;=2</formula>
    </cfRule>
  </conditionalFormatting>
  <conditionalFormatting sqref="H149:H178">
    <cfRule type="expression" dxfId="394" priority="68" stopIfTrue="1">
      <formula>T149&gt;=2</formula>
    </cfRule>
  </conditionalFormatting>
  <conditionalFormatting sqref="J149:J178">
    <cfRule type="expression" dxfId="393" priority="69" stopIfTrue="1">
      <formula>U149&gt;=2</formula>
    </cfRule>
  </conditionalFormatting>
  <conditionalFormatting sqref="K149:K178">
    <cfRule type="expression" dxfId="392" priority="70" stopIfTrue="1">
      <formula>V149&gt;=2</formula>
    </cfRule>
  </conditionalFormatting>
  <conditionalFormatting sqref="L149:L178">
    <cfRule type="expression" dxfId="391" priority="71" stopIfTrue="1">
      <formula>W149&gt;=2</formula>
    </cfRule>
  </conditionalFormatting>
  <conditionalFormatting sqref="N149:N178">
    <cfRule type="expression" dxfId="390" priority="72" stopIfTrue="1">
      <formula>X149&gt;=2</formula>
    </cfRule>
  </conditionalFormatting>
  <conditionalFormatting sqref="H179:H201">
    <cfRule type="expression" dxfId="389" priority="63" stopIfTrue="1">
      <formula>T179&gt;=2</formula>
    </cfRule>
  </conditionalFormatting>
  <conditionalFormatting sqref="J179:J201">
    <cfRule type="expression" dxfId="388" priority="64" stopIfTrue="1">
      <formula>U179&gt;=2</formula>
    </cfRule>
  </conditionalFormatting>
  <conditionalFormatting sqref="K179:K201">
    <cfRule type="expression" dxfId="387" priority="65" stopIfTrue="1">
      <formula>V179&gt;=2</formula>
    </cfRule>
  </conditionalFormatting>
  <conditionalFormatting sqref="L179:L201">
    <cfRule type="expression" dxfId="386" priority="66" stopIfTrue="1">
      <formula>W179&gt;=2</formula>
    </cfRule>
  </conditionalFormatting>
  <conditionalFormatting sqref="N179:N201">
    <cfRule type="expression" dxfId="385" priority="67" stopIfTrue="1">
      <formula>X179&gt;=2</formula>
    </cfRule>
  </conditionalFormatting>
  <conditionalFormatting sqref="H202:H212">
    <cfRule type="expression" dxfId="384" priority="58" stopIfTrue="1">
      <formula>T202&gt;=2</formula>
    </cfRule>
  </conditionalFormatting>
  <conditionalFormatting sqref="J202:J212">
    <cfRule type="expression" dxfId="383" priority="59" stopIfTrue="1">
      <formula>U202&gt;=2</formula>
    </cfRule>
  </conditionalFormatting>
  <conditionalFormatting sqref="K202:K212">
    <cfRule type="expression" dxfId="382" priority="60" stopIfTrue="1">
      <formula>V202&gt;=2</formula>
    </cfRule>
  </conditionalFormatting>
  <conditionalFormatting sqref="L202:L212">
    <cfRule type="expression" dxfId="381" priority="61" stopIfTrue="1">
      <formula>W202&gt;=2</formula>
    </cfRule>
  </conditionalFormatting>
  <conditionalFormatting sqref="N202:N212">
    <cfRule type="expression" dxfId="380" priority="62" stopIfTrue="1">
      <formula>X202&gt;=2</formula>
    </cfRule>
  </conditionalFormatting>
  <conditionalFormatting sqref="H231:H252">
    <cfRule type="expression" dxfId="379" priority="53" stopIfTrue="1">
      <formula>T231&gt;=2</formula>
    </cfRule>
  </conditionalFormatting>
  <conditionalFormatting sqref="J231:J252">
    <cfRule type="expression" dxfId="378" priority="54" stopIfTrue="1">
      <formula>U231&gt;=2</formula>
    </cfRule>
  </conditionalFormatting>
  <conditionalFormatting sqref="K231:K252">
    <cfRule type="expression" dxfId="377" priority="55" stopIfTrue="1">
      <formula>V231&gt;=2</formula>
    </cfRule>
  </conditionalFormatting>
  <conditionalFormatting sqref="L231:L252">
    <cfRule type="expression" dxfId="376" priority="56" stopIfTrue="1">
      <formula>W231&gt;=2</formula>
    </cfRule>
  </conditionalFormatting>
  <conditionalFormatting sqref="N231:N252">
    <cfRule type="expression" dxfId="375" priority="57" stopIfTrue="1">
      <formula>X231&gt;=2</formula>
    </cfRule>
  </conditionalFormatting>
  <conditionalFormatting sqref="H253:H272">
    <cfRule type="expression" dxfId="374" priority="48" stopIfTrue="1">
      <formula>T253&gt;=2</formula>
    </cfRule>
  </conditionalFormatting>
  <conditionalFormatting sqref="J253:J272">
    <cfRule type="expression" dxfId="373" priority="49" stopIfTrue="1">
      <formula>U253&gt;=2</formula>
    </cfRule>
  </conditionalFormatting>
  <conditionalFormatting sqref="K253:K272">
    <cfRule type="expression" dxfId="372" priority="50" stopIfTrue="1">
      <formula>V253&gt;=2</formula>
    </cfRule>
  </conditionalFormatting>
  <conditionalFormatting sqref="L253:L272">
    <cfRule type="expression" dxfId="371" priority="51" stopIfTrue="1">
      <formula>W253&gt;=2</formula>
    </cfRule>
  </conditionalFormatting>
  <conditionalFormatting sqref="N253:N272">
    <cfRule type="expression" dxfId="370" priority="52" stopIfTrue="1">
      <formula>X253&gt;=2</formula>
    </cfRule>
  </conditionalFormatting>
  <conditionalFormatting sqref="H273:H296">
    <cfRule type="expression" dxfId="369" priority="43" stopIfTrue="1">
      <formula>T273&gt;=2</formula>
    </cfRule>
  </conditionalFormatting>
  <conditionalFormatting sqref="J273:J296">
    <cfRule type="expression" dxfId="368" priority="44" stopIfTrue="1">
      <formula>U273&gt;=2</formula>
    </cfRule>
  </conditionalFormatting>
  <conditionalFormatting sqref="K273:K296">
    <cfRule type="expression" dxfId="367" priority="45" stopIfTrue="1">
      <formula>V273&gt;=2</formula>
    </cfRule>
  </conditionalFormatting>
  <conditionalFormatting sqref="L273:L296">
    <cfRule type="expression" dxfId="366" priority="46" stopIfTrue="1">
      <formula>W273&gt;=2</formula>
    </cfRule>
  </conditionalFormatting>
  <conditionalFormatting sqref="N273:N296">
    <cfRule type="expression" dxfId="365" priority="47" stopIfTrue="1">
      <formula>X273&gt;=2</formula>
    </cfRule>
  </conditionalFormatting>
  <conditionalFormatting sqref="H297:H303">
    <cfRule type="expression" dxfId="364" priority="38" stopIfTrue="1">
      <formula>T297&gt;=2</formula>
    </cfRule>
  </conditionalFormatting>
  <conditionalFormatting sqref="J297:J303">
    <cfRule type="expression" dxfId="363" priority="39" stopIfTrue="1">
      <formula>U297&gt;=2</formula>
    </cfRule>
  </conditionalFormatting>
  <conditionalFormatting sqref="K297:K303">
    <cfRule type="expression" dxfId="362" priority="40" stopIfTrue="1">
      <formula>V297&gt;=2</formula>
    </cfRule>
  </conditionalFormatting>
  <conditionalFormatting sqref="L297:L303">
    <cfRule type="expression" dxfId="361" priority="41" stopIfTrue="1">
      <formula>W297&gt;=2</formula>
    </cfRule>
  </conditionalFormatting>
  <conditionalFormatting sqref="N297:N303">
    <cfRule type="expression" dxfId="360" priority="42" stopIfTrue="1">
      <formula>X297&gt;=2</formula>
    </cfRule>
  </conditionalFormatting>
  <conditionalFormatting sqref="H304:H318">
    <cfRule type="expression" dxfId="359" priority="33" stopIfTrue="1">
      <formula>T304&gt;=2</formula>
    </cfRule>
  </conditionalFormatting>
  <conditionalFormatting sqref="J304:J318">
    <cfRule type="expression" dxfId="358" priority="34" stopIfTrue="1">
      <formula>U304&gt;=2</formula>
    </cfRule>
  </conditionalFormatting>
  <conditionalFormatting sqref="K304:K318">
    <cfRule type="expression" dxfId="357" priority="35" stopIfTrue="1">
      <formula>V304&gt;=2</formula>
    </cfRule>
  </conditionalFormatting>
  <conditionalFormatting sqref="L304:L318">
    <cfRule type="expression" dxfId="356" priority="36" stopIfTrue="1">
      <formula>W304&gt;=2</formula>
    </cfRule>
  </conditionalFormatting>
  <conditionalFormatting sqref="N304:N318">
    <cfRule type="expression" dxfId="355" priority="37" stopIfTrue="1">
      <formula>X304&gt;=2</formula>
    </cfRule>
  </conditionalFormatting>
  <conditionalFormatting sqref="H336:H371">
    <cfRule type="expression" dxfId="354" priority="28" stopIfTrue="1">
      <formula>T336&gt;=2</formula>
    </cfRule>
  </conditionalFormatting>
  <conditionalFormatting sqref="J336:J371">
    <cfRule type="expression" dxfId="353" priority="29" stopIfTrue="1">
      <formula>U336&gt;=2</formula>
    </cfRule>
  </conditionalFormatting>
  <conditionalFormatting sqref="K336:K371">
    <cfRule type="expression" dxfId="352" priority="30" stopIfTrue="1">
      <formula>V336&gt;=2</formula>
    </cfRule>
  </conditionalFormatting>
  <conditionalFormatting sqref="L336:L371">
    <cfRule type="expression" dxfId="351" priority="31" stopIfTrue="1">
      <formula>W336&gt;=2</formula>
    </cfRule>
  </conditionalFormatting>
  <conditionalFormatting sqref="N336:N371">
    <cfRule type="expression" dxfId="350" priority="32" stopIfTrue="1">
      <formula>X336&gt;=2</formula>
    </cfRule>
  </conditionalFormatting>
  <conditionalFormatting sqref="C366:C371">
    <cfRule type="expression" dxfId="349" priority="27" stopIfTrue="1">
      <formula>(I366=1)</formula>
    </cfRule>
  </conditionalFormatting>
  <conditionalFormatting sqref="H372:H401">
    <cfRule type="expression" dxfId="348" priority="22" stopIfTrue="1">
      <formula>T372&gt;=2</formula>
    </cfRule>
  </conditionalFormatting>
  <conditionalFormatting sqref="J372:J401">
    <cfRule type="expression" dxfId="347" priority="23" stopIfTrue="1">
      <formula>U372&gt;=2</formula>
    </cfRule>
  </conditionalFormatting>
  <conditionalFormatting sqref="K372:K401">
    <cfRule type="expression" dxfId="346" priority="24" stopIfTrue="1">
      <formula>V372&gt;=2</formula>
    </cfRule>
  </conditionalFormatting>
  <conditionalFormatting sqref="L372:L401">
    <cfRule type="expression" dxfId="345" priority="25" stopIfTrue="1">
      <formula>W372&gt;=2</formula>
    </cfRule>
  </conditionalFormatting>
  <conditionalFormatting sqref="N372:N401">
    <cfRule type="expression" dxfId="344" priority="26" stopIfTrue="1">
      <formula>X372&gt;=2</formula>
    </cfRule>
  </conditionalFormatting>
  <conditionalFormatting sqref="H402:H422">
    <cfRule type="expression" dxfId="343" priority="17" stopIfTrue="1">
      <formula>T402&gt;=2</formula>
    </cfRule>
  </conditionalFormatting>
  <conditionalFormatting sqref="J402:J422">
    <cfRule type="expression" dxfId="342" priority="18" stopIfTrue="1">
      <formula>U402&gt;=2</formula>
    </cfRule>
  </conditionalFormatting>
  <conditionalFormatting sqref="K402:K422">
    <cfRule type="expression" dxfId="341" priority="19" stopIfTrue="1">
      <formula>V402&gt;=2</formula>
    </cfRule>
  </conditionalFormatting>
  <conditionalFormatting sqref="L402:L422">
    <cfRule type="expression" dxfId="340" priority="20" stopIfTrue="1">
      <formula>W402&gt;=2</formula>
    </cfRule>
  </conditionalFormatting>
  <conditionalFormatting sqref="N402:N422">
    <cfRule type="expression" dxfId="339" priority="21" stopIfTrue="1">
      <formula>X402&gt;=2</formula>
    </cfRule>
  </conditionalFormatting>
  <conditionalFormatting sqref="H423:H441">
    <cfRule type="expression" dxfId="338" priority="12" stopIfTrue="1">
      <formula>T423&gt;=2</formula>
    </cfRule>
  </conditionalFormatting>
  <conditionalFormatting sqref="J423:J441">
    <cfRule type="expression" dxfId="337" priority="13" stopIfTrue="1">
      <formula>U423&gt;=2</formula>
    </cfRule>
  </conditionalFormatting>
  <conditionalFormatting sqref="K423:K441">
    <cfRule type="expression" dxfId="336" priority="14" stopIfTrue="1">
      <formula>V423&gt;=2</formula>
    </cfRule>
  </conditionalFormatting>
  <conditionalFormatting sqref="L423:L441">
    <cfRule type="expression" dxfId="335" priority="15" stopIfTrue="1">
      <formula>W423&gt;=2</formula>
    </cfRule>
  </conditionalFormatting>
  <conditionalFormatting sqref="N423:N441">
    <cfRule type="expression" dxfId="334" priority="16" stopIfTrue="1">
      <formula>X423&gt;=2</formula>
    </cfRule>
  </conditionalFormatting>
  <conditionalFormatting sqref="H474:H480">
    <cfRule type="expression" dxfId="333" priority="7" stopIfTrue="1">
      <formula>T474&gt;=2</formula>
    </cfRule>
  </conditionalFormatting>
  <conditionalFormatting sqref="J474:J480">
    <cfRule type="expression" dxfId="332" priority="8" stopIfTrue="1">
      <formula>U474&gt;=2</formula>
    </cfRule>
  </conditionalFormatting>
  <conditionalFormatting sqref="K474:K480">
    <cfRule type="expression" dxfId="331" priority="9" stopIfTrue="1">
      <formula>V474&gt;=2</formula>
    </cfRule>
  </conditionalFormatting>
  <conditionalFormatting sqref="L474:L480">
    <cfRule type="expression" dxfId="330" priority="10" stopIfTrue="1">
      <formula>W474&gt;=2</formula>
    </cfRule>
  </conditionalFormatting>
  <conditionalFormatting sqref="N474:N480">
    <cfRule type="expression" dxfId="329" priority="11" stopIfTrue="1">
      <formula>X474&gt;=2</formula>
    </cfRule>
  </conditionalFormatting>
  <conditionalFormatting sqref="H442:H473">
    <cfRule type="expression" dxfId="328" priority="2" stopIfTrue="1">
      <formula>T442&gt;=2</formula>
    </cfRule>
  </conditionalFormatting>
  <conditionalFormatting sqref="J442:J473">
    <cfRule type="expression" dxfId="327" priority="3" stopIfTrue="1">
      <formula>U442&gt;=2</formula>
    </cfRule>
  </conditionalFormatting>
  <conditionalFormatting sqref="K442:K473">
    <cfRule type="expression" dxfId="326" priority="4" stopIfTrue="1">
      <formula>V442&gt;=2</formula>
    </cfRule>
  </conditionalFormatting>
  <conditionalFormatting sqref="L442:L473">
    <cfRule type="expression" dxfId="325" priority="5" stopIfTrue="1">
      <formula>W442&gt;=2</formula>
    </cfRule>
  </conditionalFormatting>
  <conditionalFormatting sqref="N442:N473">
    <cfRule type="expression" dxfId="324" priority="6" stopIfTrue="1">
      <formula>X442&gt;=2</formula>
    </cfRule>
  </conditionalFormatting>
  <conditionalFormatting sqref="C472:C473">
    <cfRule type="expression" dxfId="323" priority="1" stopIfTrue="1">
      <formula>(I472=1)</formula>
    </cfRule>
  </conditionalFormatting>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7"/>
  <sheetViews>
    <sheetView zoomScale="70" zoomScaleNormal="70" workbookViewId="0">
      <selection activeCell="G54" sqref="G54"/>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8" t="s">
        <v>25</v>
      </c>
      <c r="S1" s="19" t="s">
        <v>22</v>
      </c>
      <c r="T1" s="116" t="s">
        <v>62</v>
      </c>
      <c r="U1" s="116" t="s">
        <v>61</v>
      </c>
      <c r="V1" s="117" t="s">
        <v>63</v>
      </c>
      <c r="W1" s="117" t="s">
        <v>64</v>
      </c>
      <c r="X1" s="117" t="s">
        <v>136</v>
      </c>
      <c r="Y1" s="79" t="str">
        <f>VLOOKUP(R2,CTT!$A$5:$I$31,9,FALSE)</f>
        <v>TR</v>
      </c>
      <c r="Z1" s="114">
        <f>VLOOKUP(R2,CTT!$A$5:$I$31,3,FALSE)</f>
        <v>10</v>
      </c>
    </row>
    <row r="2" spans="1:26" x14ac:dyDescent="0.2">
      <c r="D2" s="31">
        <v>2.3344907407407408E-2</v>
      </c>
      <c r="E2" s="29">
        <v>1</v>
      </c>
      <c r="F2" s="53" t="s">
        <v>671</v>
      </c>
      <c r="G2" s="148" t="s">
        <v>30</v>
      </c>
      <c r="H2" s="96">
        <f t="shared" ref="H2:H19" si="0">IF(D2=0,0,(D2-S2))</f>
        <v>1.5706018518518518E-2</v>
      </c>
      <c r="I2" s="110" t="str">
        <f t="shared" ref="I2:I19" si="1">IF((OR(D2=0,H2=0)),"",(IF(H2&lt;=B2,1,"")))</f>
        <v/>
      </c>
      <c r="J2" s="27"/>
      <c r="K2" s="27"/>
      <c r="L2" s="27"/>
      <c r="M2" s="27"/>
      <c r="N2" s="26">
        <f t="shared" ref="N2:N19" si="2">IF(C2=0,0,(H2-C2))</f>
        <v>0</v>
      </c>
      <c r="O2" s="27"/>
      <c r="P2" s="27"/>
      <c r="Q2" s="107" t="s">
        <v>99</v>
      </c>
      <c r="R2" s="28">
        <v>41843</v>
      </c>
      <c r="S2" s="24">
        <v>7.6388888888888886E-3</v>
      </c>
      <c r="T2" s="149">
        <f t="shared" ref="T2:T19" si="3">IF(D2=0,1,(COUNTIF(H:H,H2)))</f>
        <v>1</v>
      </c>
      <c r="U2" s="149">
        <f t="shared" ref="U2:U19" si="4">IF((AND(D2&gt;0,$Y$1="TR")),(COUNTIF(Y:Y,Y2)),1)</f>
        <v>1</v>
      </c>
      <c r="V2" s="149">
        <f t="shared" ref="V2:V19" si="5">IF((AND(D2&gt;0,C2&gt;0,$Y$1="TR")),(COUNTIF(Z:Z,Z2)),1)</f>
        <v>1</v>
      </c>
      <c r="W2" s="149">
        <f t="shared" ref="W2:W19" si="6">IF((AND(D2&gt;0,C2&gt;0,$Y$1="CE")),(COUNTIF(Z:Z,Z2)),1)</f>
        <v>1</v>
      </c>
      <c r="X2" s="149">
        <f t="shared" ref="X2:X19" si="7">IF((AND(D2&gt;0,C2&gt;0,(OR($Y$1="CE",$Y$1="TR")))),(COUNTIF(Z:Z,Z2)),1)</f>
        <v>1</v>
      </c>
      <c r="Y2" s="77" t="str">
        <f t="shared" ref="Y2:Y19" si="8">CONCATENATE(G2,H2)</f>
        <v>Cambridge CC0.0157060185185185</v>
      </c>
      <c r="Z2" s="77" t="str">
        <f t="shared" ref="Z2:Z19" si="9">CONCATENATE(G2,N2)</f>
        <v>Cambridge CC0</v>
      </c>
    </row>
    <row r="3" spans="1:26" x14ac:dyDescent="0.2">
      <c r="D3" s="31">
        <v>2.8738425925925928E-2</v>
      </c>
      <c r="E3" s="29">
        <v>2</v>
      </c>
      <c r="F3" s="53" t="s">
        <v>742</v>
      </c>
      <c r="G3" s="53" t="s">
        <v>196</v>
      </c>
      <c r="H3" s="96">
        <f t="shared" si="0"/>
        <v>1.6238425925925927E-2</v>
      </c>
      <c r="I3" s="110" t="str">
        <f t="shared" si="1"/>
        <v/>
      </c>
      <c r="J3" s="27"/>
      <c r="K3" s="27"/>
      <c r="L3" s="27"/>
      <c r="M3" s="27"/>
      <c r="N3" s="26">
        <f t="shared" si="2"/>
        <v>0</v>
      </c>
      <c r="O3" s="27"/>
      <c r="P3" s="27"/>
      <c r="Q3" s="107" t="s">
        <v>99</v>
      </c>
      <c r="R3" s="28">
        <v>41843</v>
      </c>
      <c r="S3" s="24">
        <v>1.2500000000000001E-2</v>
      </c>
      <c r="T3" s="149">
        <f t="shared" si="3"/>
        <v>1</v>
      </c>
      <c r="U3" s="149">
        <f t="shared" si="4"/>
        <v>1</v>
      </c>
      <c r="V3" s="149">
        <f t="shared" si="5"/>
        <v>1</v>
      </c>
      <c r="W3" s="149">
        <f t="shared" si="6"/>
        <v>1</v>
      </c>
      <c r="X3" s="149">
        <f t="shared" si="7"/>
        <v>1</v>
      </c>
      <c r="Y3" s="77" t="str">
        <f t="shared" si="8"/>
        <v>St Neots CC0.0162384259259259</v>
      </c>
      <c r="Z3" s="77" t="str">
        <f t="shared" si="9"/>
        <v>St Neots CC0</v>
      </c>
    </row>
    <row r="4" spans="1:26" x14ac:dyDescent="0.2">
      <c r="D4" s="31">
        <v>2.5277777777777777E-2</v>
      </c>
      <c r="E4" s="29">
        <v>3</v>
      </c>
      <c r="F4" s="53" t="s">
        <v>743</v>
      </c>
      <c r="G4" s="53" t="s">
        <v>196</v>
      </c>
      <c r="H4" s="96">
        <f t="shared" si="0"/>
        <v>1.6944444444444443E-2</v>
      </c>
      <c r="I4" s="110" t="str">
        <f t="shared" si="1"/>
        <v/>
      </c>
      <c r="J4" s="27"/>
      <c r="K4" s="27"/>
      <c r="L4" s="27"/>
      <c r="M4" s="27"/>
      <c r="N4" s="26">
        <f t="shared" si="2"/>
        <v>0</v>
      </c>
      <c r="O4" s="27"/>
      <c r="P4" s="27"/>
      <c r="Q4" s="107" t="s">
        <v>99</v>
      </c>
      <c r="R4" s="28">
        <v>41843</v>
      </c>
      <c r="S4" s="24">
        <v>8.3333333333333332E-3</v>
      </c>
      <c r="T4" s="149">
        <f t="shared" si="3"/>
        <v>1</v>
      </c>
      <c r="U4" s="149">
        <f t="shared" si="4"/>
        <v>1</v>
      </c>
      <c r="V4" s="149">
        <f t="shared" si="5"/>
        <v>1</v>
      </c>
      <c r="W4" s="149">
        <f t="shared" si="6"/>
        <v>1</v>
      </c>
      <c r="X4" s="149">
        <f t="shared" si="7"/>
        <v>1</v>
      </c>
      <c r="Y4" s="77" t="str">
        <f t="shared" si="8"/>
        <v>St Neots CC0.0169444444444444</v>
      </c>
      <c r="Z4" s="77" t="str">
        <f t="shared" si="9"/>
        <v>St Neots CC0</v>
      </c>
    </row>
    <row r="5" spans="1:26" x14ac:dyDescent="0.2">
      <c r="D5" s="31">
        <v>2.8819444444444443E-2</v>
      </c>
      <c r="E5" s="29">
        <v>4</v>
      </c>
      <c r="F5" s="53" t="s">
        <v>222</v>
      </c>
      <c r="G5" s="53" t="s">
        <v>196</v>
      </c>
      <c r="H5" s="96">
        <f t="shared" si="0"/>
        <v>1.7013888888888943E-2</v>
      </c>
      <c r="I5" s="110" t="str">
        <f t="shared" si="1"/>
        <v/>
      </c>
      <c r="J5" s="27"/>
      <c r="K5" s="27"/>
      <c r="L5" s="27"/>
      <c r="M5" s="27"/>
      <c r="N5" s="26">
        <f t="shared" si="2"/>
        <v>0</v>
      </c>
      <c r="O5" s="27"/>
      <c r="P5" s="27"/>
      <c r="Q5" s="107" t="s">
        <v>99</v>
      </c>
      <c r="R5" s="28">
        <v>41843</v>
      </c>
      <c r="S5" s="24">
        <v>1.18055555555555E-2</v>
      </c>
      <c r="T5" s="149">
        <f t="shared" si="3"/>
        <v>1</v>
      </c>
      <c r="U5" s="149">
        <f t="shared" si="4"/>
        <v>1</v>
      </c>
      <c r="V5" s="149">
        <f t="shared" si="5"/>
        <v>1</v>
      </c>
      <c r="W5" s="149">
        <f t="shared" si="6"/>
        <v>1</v>
      </c>
      <c r="X5" s="149">
        <f t="shared" si="7"/>
        <v>1</v>
      </c>
      <c r="Y5" s="77" t="str">
        <f t="shared" si="8"/>
        <v>St Neots CC0.0170138888888889</v>
      </c>
      <c r="Z5" s="77" t="str">
        <f t="shared" si="9"/>
        <v>St Neots CC0</v>
      </c>
    </row>
    <row r="6" spans="1:26" x14ac:dyDescent="0.2">
      <c r="A6" s="30">
        <v>4.207175925925926E-2</v>
      </c>
      <c r="B6" s="30">
        <v>1.5995370370370372E-2</v>
      </c>
      <c r="C6" s="23">
        <f>IF(Y$1="CE",(VLOOKUP(A6,'CTT-tables'!$B$3:$D$3903,3,FALSE)),(IF(Y$1="HC",(VLOOKUP(A6,'CTT-tables'!$C$3:$D$3903,2,FALSE)),(VLOOKUP(B6,'CTT-tables'!$A$3:$D$3903,4,FALSE)))))</f>
        <v>3.9120370370370403E-3</v>
      </c>
      <c r="D6" s="31">
        <v>2.6759259259259257E-2</v>
      </c>
      <c r="E6" s="29">
        <v>5</v>
      </c>
      <c r="F6" s="119" t="s">
        <v>37</v>
      </c>
      <c r="G6" s="119" t="s">
        <v>23</v>
      </c>
      <c r="H6" s="96">
        <f t="shared" si="0"/>
        <v>1.7037037037037035E-2</v>
      </c>
      <c r="I6" s="110" t="str">
        <f t="shared" si="1"/>
        <v/>
      </c>
      <c r="J6" s="27">
        <v>20</v>
      </c>
      <c r="K6" s="27">
        <v>19</v>
      </c>
      <c r="L6" s="27"/>
      <c r="M6" s="27"/>
      <c r="N6" s="26">
        <f t="shared" si="2"/>
        <v>1.3124999999999994E-2</v>
      </c>
      <c r="O6" s="27"/>
      <c r="Q6" s="107" t="s">
        <v>99</v>
      </c>
      <c r="R6" s="28">
        <v>41843</v>
      </c>
      <c r="S6" s="24">
        <v>9.7222222222222224E-3</v>
      </c>
      <c r="T6" s="149">
        <f t="shared" si="3"/>
        <v>1</v>
      </c>
      <c r="U6" s="149">
        <f t="shared" si="4"/>
        <v>1</v>
      </c>
      <c r="V6" s="149">
        <f t="shared" si="5"/>
        <v>1</v>
      </c>
      <c r="W6" s="149">
        <f t="shared" si="6"/>
        <v>1</v>
      </c>
      <c r="X6" s="149">
        <f t="shared" si="7"/>
        <v>1</v>
      </c>
      <c r="Y6" s="77" t="str">
        <f t="shared" si="8"/>
        <v>Team Cambridge0.017037037037037</v>
      </c>
      <c r="Z6" s="77" t="str">
        <f t="shared" si="9"/>
        <v>Team Cambridge0.013125</v>
      </c>
    </row>
    <row r="7" spans="1:26" x14ac:dyDescent="0.2">
      <c r="A7" s="30"/>
      <c r="B7" s="30"/>
      <c r="C7" s="30"/>
      <c r="D7" s="31">
        <v>2.2754629629629628E-2</v>
      </c>
      <c r="E7" s="29">
        <v>6</v>
      </c>
      <c r="F7" s="53" t="s">
        <v>170</v>
      </c>
      <c r="G7" s="53" t="s">
        <v>291</v>
      </c>
      <c r="H7" s="96">
        <f t="shared" si="0"/>
        <v>1.7199074074074071E-2</v>
      </c>
      <c r="I7" s="110" t="str">
        <f t="shared" si="1"/>
        <v/>
      </c>
      <c r="J7" s="27"/>
      <c r="K7" s="27"/>
      <c r="L7" s="27"/>
      <c r="M7" s="27"/>
      <c r="N7" s="26">
        <f t="shared" si="2"/>
        <v>0</v>
      </c>
      <c r="O7" s="27"/>
      <c r="P7" s="27"/>
      <c r="Q7" s="107" t="s">
        <v>99</v>
      </c>
      <c r="R7" s="28">
        <v>41843</v>
      </c>
      <c r="S7" s="24">
        <v>5.5555555555555558E-3</v>
      </c>
      <c r="T7" s="149">
        <f t="shared" si="3"/>
        <v>1</v>
      </c>
      <c r="U7" s="149">
        <f t="shared" si="4"/>
        <v>1</v>
      </c>
      <c r="V7" s="149">
        <f t="shared" si="5"/>
        <v>1</v>
      </c>
      <c r="W7" s="149">
        <f t="shared" si="6"/>
        <v>1</v>
      </c>
      <c r="X7" s="149">
        <f t="shared" si="7"/>
        <v>1</v>
      </c>
      <c r="Y7" s="77" t="str">
        <f t="shared" si="8"/>
        <v>Team WNT0.0171990740740741</v>
      </c>
      <c r="Z7" s="77" t="str">
        <f t="shared" si="9"/>
        <v>Team WNT0</v>
      </c>
    </row>
    <row r="8" spans="1:26" x14ac:dyDescent="0.2">
      <c r="A8" s="30"/>
      <c r="B8" s="30"/>
      <c r="C8" s="30"/>
      <c r="D8" s="31">
        <v>2.0092592592592592E-2</v>
      </c>
      <c r="E8" s="29">
        <v>7</v>
      </c>
      <c r="F8" s="53" t="s">
        <v>51</v>
      </c>
      <c r="G8" s="53" t="s">
        <v>30</v>
      </c>
      <c r="H8" s="96">
        <f t="shared" si="0"/>
        <v>1.7314814814814814E-2</v>
      </c>
      <c r="I8" s="110" t="str">
        <f t="shared" si="1"/>
        <v/>
      </c>
      <c r="J8" s="27"/>
      <c r="K8" s="27"/>
      <c r="L8" s="27"/>
      <c r="M8" s="27"/>
      <c r="N8" s="26">
        <f t="shared" si="2"/>
        <v>0</v>
      </c>
      <c r="O8" s="27"/>
      <c r="P8" s="27"/>
      <c r="Q8" s="107" t="s">
        <v>99</v>
      </c>
      <c r="R8" s="28">
        <v>41843</v>
      </c>
      <c r="S8" s="24">
        <v>2.7777777777777779E-3</v>
      </c>
      <c r="T8" s="149">
        <f t="shared" si="3"/>
        <v>1</v>
      </c>
      <c r="U8" s="149">
        <f t="shared" si="4"/>
        <v>1</v>
      </c>
      <c r="V8" s="149">
        <f t="shared" si="5"/>
        <v>1</v>
      </c>
      <c r="W8" s="149">
        <f t="shared" si="6"/>
        <v>1</v>
      </c>
      <c r="X8" s="149">
        <f t="shared" si="7"/>
        <v>1</v>
      </c>
      <c r="Y8" s="77" t="str">
        <f t="shared" si="8"/>
        <v>Cambridge CC0.0173148148148148</v>
      </c>
      <c r="Z8" s="77" t="str">
        <f t="shared" si="9"/>
        <v>Cambridge CC0</v>
      </c>
    </row>
    <row r="9" spans="1:26" x14ac:dyDescent="0.2">
      <c r="D9" s="31">
        <v>2.6354166666666668E-2</v>
      </c>
      <c r="E9" s="29">
        <v>8</v>
      </c>
      <c r="F9" s="53" t="s">
        <v>744</v>
      </c>
      <c r="G9" s="148" t="s">
        <v>30</v>
      </c>
      <c r="H9" s="96">
        <f t="shared" si="0"/>
        <v>1.7326388888888891E-2</v>
      </c>
      <c r="I9" s="110" t="str">
        <f t="shared" si="1"/>
        <v/>
      </c>
      <c r="J9" s="27"/>
      <c r="K9" s="27"/>
      <c r="L9" s="27"/>
      <c r="M9" s="27"/>
      <c r="N9" s="26">
        <f t="shared" si="2"/>
        <v>0</v>
      </c>
      <c r="O9" s="27"/>
      <c r="Q9" s="107" t="s">
        <v>99</v>
      </c>
      <c r="R9" s="28">
        <v>41843</v>
      </c>
      <c r="S9" s="24">
        <v>9.0277777777777769E-3</v>
      </c>
      <c r="T9" s="149">
        <f t="shared" si="3"/>
        <v>1</v>
      </c>
      <c r="U9" s="149">
        <f t="shared" si="4"/>
        <v>1</v>
      </c>
      <c r="V9" s="149">
        <f t="shared" si="5"/>
        <v>1</v>
      </c>
      <c r="W9" s="149">
        <f t="shared" si="6"/>
        <v>1</v>
      </c>
      <c r="X9" s="149">
        <f t="shared" si="7"/>
        <v>1</v>
      </c>
      <c r="Y9" s="77" t="str">
        <f t="shared" si="8"/>
        <v>Cambridge CC0.0173263888888889</v>
      </c>
      <c r="Z9" s="77" t="str">
        <f t="shared" si="9"/>
        <v>Cambridge CC0</v>
      </c>
    </row>
    <row r="10" spans="1:26" x14ac:dyDescent="0.2">
      <c r="A10" s="30">
        <v>4.2592592592592592E-2</v>
      </c>
      <c r="B10" s="30">
        <v>1.6250000000000001E-2</v>
      </c>
      <c r="C10" s="23">
        <f>IF(Y$1="CE",(VLOOKUP(A10,'CTT-tables'!$B$3:$D$3903,3,FALSE)),(IF(Y$1="HC",(VLOOKUP(A10,'CTT-tables'!$C$3:$D$3903,2,FALSE)),(VLOOKUP(B10,'CTT-tables'!$A$3:$D$3903,4,FALSE)))))</f>
        <v>4.1550925925926E-3</v>
      </c>
      <c r="D10" s="31">
        <v>2.1574074074074075E-2</v>
      </c>
      <c r="E10" s="29">
        <v>9</v>
      </c>
      <c r="F10" s="119" t="s">
        <v>39</v>
      </c>
      <c r="G10" s="119" t="s">
        <v>23</v>
      </c>
      <c r="H10" s="96">
        <f t="shared" si="0"/>
        <v>1.740740740740741E-2</v>
      </c>
      <c r="I10" s="110" t="str">
        <f t="shared" si="1"/>
        <v/>
      </c>
      <c r="J10" s="27">
        <v>19</v>
      </c>
      <c r="K10" s="27">
        <v>18</v>
      </c>
      <c r="L10" s="27"/>
      <c r="M10" s="27"/>
      <c r="N10" s="26">
        <f t="shared" si="2"/>
        <v>1.3252314814814811E-2</v>
      </c>
      <c r="O10" s="27"/>
      <c r="P10" s="27"/>
      <c r="Q10" s="107" t="s">
        <v>99</v>
      </c>
      <c r="R10" s="28">
        <v>41843</v>
      </c>
      <c r="S10" s="24">
        <v>4.1666666666666666E-3</v>
      </c>
      <c r="T10" s="149">
        <f t="shared" si="3"/>
        <v>2</v>
      </c>
      <c r="U10" s="149">
        <f t="shared" si="4"/>
        <v>2</v>
      </c>
      <c r="V10" s="149">
        <f t="shared" si="5"/>
        <v>1</v>
      </c>
      <c r="W10" s="149">
        <f t="shared" si="6"/>
        <v>1</v>
      </c>
      <c r="X10" s="149">
        <f t="shared" si="7"/>
        <v>1</v>
      </c>
      <c r="Y10" s="77" t="str">
        <f t="shared" si="8"/>
        <v>Team Cambridge0.0174074074074074</v>
      </c>
      <c r="Z10" s="77" t="str">
        <f t="shared" si="9"/>
        <v>Team Cambridge0.0132523148148148</v>
      </c>
    </row>
    <row r="11" spans="1:26" x14ac:dyDescent="0.2">
      <c r="A11" s="30">
        <v>4.1701388888888885E-2</v>
      </c>
      <c r="B11" s="30">
        <v>1.6192129629629629E-2</v>
      </c>
      <c r="C11" s="23">
        <f>IF(Y$1="CE",(VLOOKUP(A11,'CTT-tables'!$B$3:$D$3903,3,FALSE)),(IF(Y$1="HC",(VLOOKUP(A11,'CTT-tables'!$C$3:$D$3903,2,FALSE)),(VLOOKUP(B11,'CTT-tables'!$A$3:$D$3903,4,FALSE)))))</f>
        <v>4.09722222222222E-3</v>
      </c>
      <c r="D11" s="31">
        <v>2.4351851851851857E-2</v>
      </c>
      <c r="E11" s="29">
        <v>9</v>
      </c>
      <c r="F11" s="119" t="s">
        <v>32</v>
      </c>
      <c r="G11" s="119" t="s">
        <v>23</v>
      </c>
      <c r="H11" s="96">
        <f t="shared" si="0"/>
        <v>1.7407407407407413E-2</v>
      </c>
      <c r="I11" s="110" t="str">
        <f t="shared" si="1"/>
        <v/>
      </c>
      <c r="J11" s="27">
        <v>19</v>
      </c>
      <c r="K11" s="27">
        <v>17</v>
      </c>
      <c r="L11" s="27"/>
      <c r="M11" s="27"/>
      <c r="N11" s="26">
        <f t="shared" si="2"/>
        <v>1.3310185185185192E-2</v>
      </c>
      <c r="O11" s="27"/>
      <c r="P11" s="27"/>
      <c r="Q11" s="107" t="s">
        <v>99</v>
      </c>
      <c r="R11" s="28">
        <v>41843</v>
      </c>
      <c r="S11" s="24">
        <v>6.9444444444444449E-3</v>
      </c>
      <c r="T11" s="149">
        <f t="shared" si="3"/>
        <v>2</v>
      </c>
      <c r="U11" s="149">
        <f t="shared" si="4"/>
        <v>2</v>
      </c>
      <c r="V11" s="149">
        <f t="shared" si="5"/>
        <v>1</v>
      </c>
      <c r="W11" s="149">
        <f t="shared" si="6"/>
        <v>1</v>
      </c>
      <c r="X11" s="149">
        <f t="shared" si="7"/>
        <v>1</v>
      </c>
      <c r="Y11" s="77" t="str">
        <f t="shared" si="8"/>
        <v>Team Cambridge0.0174074074074074</v>
      </c>
      <c r="Z11" s="77" t="str">
        <f t="shared" si="9"/>
        <v>Team Cambridge0.0133101851851852</v>
      </c>
    </row>
    <row r="12" spans="1:26" x14ac:dyDescent="0.2">
      <c r="A12" s="30"/>
      <c r="B12" s="30"/>
      <c r="C12" s="23"/>
      <c r="D12" s="31">
        <v>2.8657407407407406E-2</v>
      </c>
      <c r="E12" s="29">
        <v>11</v>
      </c>
      <c r="F12" s="53" t="s">
        <v>29</v>
      </c>
      <c r="G12" s="53" t="s">
        <v>196</v>
      </c>
      <c r="H12" s="96">
        <f t="shared" si="0"/>
        <v>1.7546296296296296E-2</v>
      </c>
      <c r="I12" s="110" t="str">
        <f t="shared" si="1"/>
        <v/>
      </c>
      <c r="J12" s="27"/>
      <c r="K12" s="27"/>
      <c r="L12" s="27"/>
      <c r="M12" s="27"/>
      <c r="N12" s="26">
        <f t="shared" si="2"/>
        <v>0</v>
      </c>
      <c r="O12" s="27"/>
      <c r="P12" s="27"/>
      <c r="Q12" s="107" t="s">
        <v>99</v>
      </c>
      <c r="R12" s="28">
        <v>41843</v>
      </c>
      <c r="S12" s="24">
        <v>1.1111111111111108E-2</v>
      </c>
      <c r="T12" s="149">
        <f t="shared" si="3"/>
        <v>1</v>
      </c>
      <c r="U12" s="149">
        <f t="shared" si="4"/>
        <v>1</v>
      </c>
      <c r="V12" s="149">
        <f t="shared" si="5"/>
        <v>1</v>
      </c>
      <c r="W12" s="149">
        <f t="shared" si="6"/>
        <v>1</v>
      </c>
      <c r="X12" s="149">
        <f t="shared" si="7"/>
        <v>1</v>
      </c>
      <c r="Y12" s="77" t="str">
        <f t="shared" si="8"/>
        <v>St Neots CC0.0175462962962963</v>
      </c>
      <c r="Z12" s="77" t="str">
        <f t="shared" si="9"/>
        <v>St Neots CC0</v>
      </c>
    </row>
    <row r="13" spans="1:26" x14ac:dyDescent="0.2">
      <c r="A13" s="30">
        <v>4.5648148148148153E-2</v>
      </c>
      <c r="B13" s="30">
        <v>1.7430555555555557E-2</v>
      </c>
      <c r="C13" s="23">
        <f>IF(Y$1="CE",(VLOOKUP(A13,'CTT-tables'!$B$3:$D$3903,3,FALSE)),(IF(Y$1="HC",(VLOOKUP(A13,'CTT-tables'!$C$3:$D$3903,2,FALSE)),(VLOOKUP(B13,'CTT-tables'!$A$3:$D$3903,4,FALSE)))))</f>
        <v>5.2546296296296403E-3</v>
      </c>
      <c r="D13" s="31">
        <v>1.9560185185185184E-2</v>
      </c>
      <c r="E13" s="29">
        <v>12</v>
      </c>
      <c r="F13" s="119" t="s">
        <v>45</v>
      </c>
      <c r="G13" s="119" t="s">
        <v>23</v>
      </c>
      <c r="H13" s="96">
        <f t="shared" si="0"/>
        <v>1.8865740740740738E-2</v>
      </c>
      <c r="I13" s="110" t="str">
        <f t="shared" si="1"/>
        <v/>
      </c>
      <c r="J13" s="27">
        <v>17</v>
      </c>
      <c r="K13" s="27">
        <v>16</v>
      </c>
      <c r="L13" s="27"/>
      <c r="M13" s="27"/>
      <c r="N13" s="26">
        <f t="shared" si="2"/>
        <v>1.3611111111111098E-2</v>
      </c>
      <c r="O13" s="27"/>
      <c r="P13" s="27"/>
      <c r="Q13" s="107" t="s">
        <v>99</v>
      </c>
      <c r="R13" s="28">
        <v>41843</v>
      </c>
      <c r="S13" s="24">
        <v>6.9444444444444447E-4</v>
      </c>
      <c r="T13" s="149">
        <f t="shared" si="3"/>
        <v>1</v>
      </c>
      <c r="U13" s="149">
        <f t="shared" si="4"/>
        <v>1</v>
      </c>
      <c r="V13" s="149">
        <f t="shared" si="5"/>
        <v>1</v>
      </c>
      <c r="W13" s="149">
        <f t="shared" si="6"/>
        <v>1</v>
      </c>
      <c r="X13" s="149">
        <f t="shared" si="7"/>
        <v>1</v>
      </c>
      <c r="Y13" s="77" t="str">
        <f t="shared" si="8"/>
        <v>Team Cambridge0.0188657407407407</v>
      </c>
      <c r="Z13" s="77" t="str">
        <f t="shared" si="9"/>
        <v>Team Cambridge0.0136111111111111</v>
      </c>
    </row>
    <row r="14" spans="1:26" x14ac:dyDescent="0.2">
      <c r="A14" s="30">
        <v>4.7974537037037045E-2</v>
      </c>
      <c r="B14" s="30">
        <v>1.7557870370370373E-2</v>
      </c>
      <c r="C14" s="23">
        <f>IF(Y$1="CE",(VLOOKUP(A14,'CTT-tables'!$B$3:$D$3903,3,FALSE)),(IF(Y$1="HC",(VLOOKUP(A14,'CTT-tables'!$C$3:$D$3903,2,FALSE)),(VLOOKUP(B14,'CTT-tables'!$A$3:$D$3903,4,FALSE)))))</f>
        <v>5.37037037037035E-3</v>
      </c>
      <c r="D14" s="31">
        <v>2.2581018518518518E-2</v>
      </c>
      <c r="E14" s="29">
        <v>13</v>
      </c>
      <c r="F14" s="119" t="s">
        <v>292</v>
      </c>
      <c r="G14" s="119" t="s">
        <v>23</v>
      </c>
      <c r="H14" s="96">
        <f t="shared" si="0"/>
        <v>1.9108796296296297E-2</v>
      </c>
      <c r="I14" s="110" t="str">
        <f t="shared" si="1"/>
        <v/>
      </c>
      <c r="J14" s="27">
        <v>16</v>
      </c>
      <c r="K14" s="27">
        <v>15</v>
      </c>
      <c r="L14" s="27"/>
      <c r="M14" s="27"/>
      <c r="N14" s="26">
        <f t="shared" si="2"/>
        <v>1.3738425925925947E-2</v>
      </c>
      <c r="O14" s="27"/>
      <c r="P14" s="27"/>
      <c r="Q14" s="107" t="s">
        <v>99</v>
      </c>
      <c r="R14" s="28">
        <v>41843</v>
      </c>
      <c r="S14" s="24">
        <v>3.472222222222222E-3</v>
      </c>
      <c r="T14" s="149">
        <f t="shared" si="3"/>
        <v>1</v>
      </c>
      <c r="U14" s="149">
        <f t="shared" si="4"/>
        <v>1</v>
      </c>
      <c r="V14" s="149">
        <f t="shared" si="5"/>
        <v>1</v>
      </c>
      <c r="W14" s="149">
        <f t="shared" si="6"/>
        <v>1</v>
      </c>
      <c r="X14" s="149">
        <f t="shared" si="7"/>
        <v>1</v>
      </c>
      <c r="Y14" s="77" t="str">
        <f t="shared" si="8"/>
        <v>Team Cambridge0.0191087962962963</v>
      </c>
      <c r="Z14" s="77" t="str">
        <f t="shared" si="9"/>
        <v>Team Cambridge0.0137384259259259</v>
      </c>
    </row>
    <row r="15" spans="1:26" x14ac:dyDescent="0.2">
      <c r="A15" s="30">
        <v>5.0115740740740738E-2</v>
      </c>
      <c r="B15" s="30">
        <v>1.7789351851851851E-2</v>
      </c>
      <c r="C15" s="23">
        <f>IF(Y$1="CE",(VLOOKUP(A15,'CTT-tables'!$B$3:$D$3903,3,FALSE)),(IF(Y$1="HC",(VLOOKUP(A15,'CTT-tables'!$C$3:$D$3903,2,FALSE)),(VLOOKUP(B15,'CTT-tables'!$A$3:$D$3903,4,FALSE)))))</f>
        <v>5.5902777777777799E-3</v>
      </c>
      <c r="D15" s="31">
        <v>2.5659722222222223E-2</v>
      </c>
      <c r="E15" s="29">
        <v>14</v>
      </c>
      <c r="F15" s="119" t="s">
        <v>33</v>
      </c>
      <c r="G15" s="119" t="s">
        <v>23</v>
      </c>
      <c r="H15" s="96">
        <f t="shared" si="0"/>
        <v>1.9409722222222224E-2</v>
      </c>
      <c r="I15" s="110" t="str">
        <f t="shared" si="1"/>
        <v/>
      </c>
      <c r="J15" s="27">
        <v>15</v>
      </c>
      <c r="K15" s="27">
        <v>14</v>
      </c>
      <c r="L15" s="27"/>
      <c r="M15" s="27"/>
      <c r="N15" s="26">
        <f t="shared" si="2"/>
        <v>1.3819444444444443E-2</v>
      </c>
      <c r="O15" s="27"/>
      <c r="P15" s="27"/>
      <c r="Q15" s="107" t="s">
        <v>99</v>
      </c>
      <c r="R15" s="28">
        <v>41843</v>
      </c>
      <c r="S15" s="24">
        <v>6.2500000000000003E-3</v>
      </c>
      <c r="T15" s="149">
        <f t="shared" si="3"/>
        <v>1</v>
      </c>
      <c r="U15" s="149">
        <f t="shared" si="4"/>
        <v>1</v>
      </c>
      <c r="V15" s="149">
        <f t="shared" si="5"/>
        <v>1</v>
      </c>
      <c r="W15" s="149">
        <f t="shared" si="6"/>
        <v>1</v>
      </c>
      <c r="X15" s="149">
        <f t="shared" si="7"/>
        <v>1</v>
      </c>
      <c r="Y15" s="77" t="str">
        <f t="shared" si="8"/>
        <v>Team Cambridge0.0194097222222222</v>
      </c>
      <c r="Z15" s="77" t="str">
        <f t="shared" si="9"/>
        <v>Team Cambridge0.0138194444444444</v>
      </c>
    </row>
    <row r="16" spans="1:26" x14ac:dyDescent="0.2">
      <c r="A16" s="30">
        <v>5.2083333333333336E-2</v>
      </c>
      <c r="B16" s="30">
        <v>2.2037037037037036E-2</v>
      </c>
      <c r="C16" s="23">
        <f>IF(Y$1="CE",(VLOOKUP(A16,'CTT-tables'!$B$3:$D$3903,3,FALSE)),(IF(Y$1="HC",(VLOOKUP(A16,'CTT-tables'!$C$3:$D$3903,2,FALSE)),(VLOOKUP(B16,'CTT-tables'!$A$3:$D$3903,4,FALSE)))))</f>
        <v>9.5601851851851993E-3</v>
      </c>
      <c r="D16" s="31">
        <v>3.1111111111111107E-2</v>
      </c>
      <c r="E16" s="29">
        <v>15</v>
      </c>
      <c r="F16" s="119" t="s">
        <v>664</v>
      </c>
      <c r="G16" s="119" t="s">
        <v>23</v>
      </c>
      <c r="H16" s="96">
        <f t="shared" si="0"/>
        <v>2.0694444444444442E-2</v>
      </c>
      <c r="I16" s="110">
        <f t="shared" si="1"/>
        <v>1</v>
      </c>
      <c r="J16" s="27">
        <v>14</v>
      </c>
      <c r="K16" s="27">
        <v>20</v>
      </c>
      <c r="L16" s="27"/>
      <c r="M16" s="27"/>
      <c r="N16" s="26">
        <f t="shared" si="2"/>
        <v>1.1134259259259243E-2</v>
      </c>
      <c r="O16" s="27"/>
      <c r="P16" s="27"/>
      <c r="Q16" s="107" t="s">
        <v>99</v>
      </c>
      <c r="R16" s="28">
        <v>41843</v>
      </c>
      <c r="S16" s="24">
        <v>1.0416666666666664E-2</v>
      </c>
      <c r="T16" s="149">
        <f t="shared" si="3"/>
        <v>1</v>
      </c>
      <c r="U16" s="149">
        <f t="shared" si="4"/>
        <v>1</v>
      </c>
      <c r="V16" s="149">
        <f t="shared" si="5"/>
        <v>1</v>
      </c>
      <c r="W16" s="149">
        <f t="shared" si="6"/>
        <v>1</v>
      </c>
      <c r="X16" s="149">
        <f t="shared" si="7"/>
        <v>1</v>
      </c>
      <c r="Y16" s="77" t="str">
        <f t="shared" si="8"/>
        <v>Team Cambridge0.0206944444444444</v>
      </c>
      <c r="Z16" s="77" t="str">
        <f t="shared" si="9"/>
        <v>Team Cambridge0.0111342592592592</v>
      </c>
    </row>
    <row r="17" spans="1:26" x14ac:dyDescent="0.2">
      <c r="A17" s="30"/>
      <c r="B17" s="30"/>
      <c r="C17" s="30"/>
      <c r="D17" s="31">
        <v>2.2152777777777775E-2</v>
      </c>
      <c r="E17" s="29">
        <v>16</v>
      </c>
      <c r="F17" s="53" t="s">
        <v>168</v>
      </c>
      <c r="G17" s="53" t="s">
        <v>30</v>
      </c>
      <c r="H17" s="96">
        <f t="shared" si="0"/>
        <v>2.0763888888888887E-2</v>
      </c>
      <c r="I17" s="110" t="str">
        <f t="shared" si="1"/>
        <v/>
      </c>
      <c r="J17" s="27"/>
      <c r="K17" s="27"/>
      <c r="L17" s="27"/>
      <c r="M17" s="27"/>
      <c r="N17" s="26">
        <f t="shared" si="2"/>
        <v>0</v>
      </c>
      <c r="O17" s="27"/>
      <c r="P17" s="27"/>
      <c r="Q17" s="107" t="s">
        <v>99</v>
      </c>
      <c r="R17" s="28">
        <v>41843</v>
      </c>
      <c r="S17" s="24">
        <v>1.3888888888888889E-3</v>
      </c>
      <c r="T17" s="149">
        <f t="shared" si="3"/>
        <v>1</v>
      </c>
      <c r="U17" s="149">
        <f t="shared" si="4"/>
        <v>1</v>
      </c>
      <c r="V17" s="149">
        <f t="shared" si="5"/>
        <v>1</v>
      </c>
      <c r="W17" s="149">
        <f t="shared" si="6"/>
        <v>1</v>
      </c>
      <c r="X17" s="149">
        <f t="shared" si="7"/>
        <v>1</v>
      </c>
      <c r="Y17" s="77" t="str">
        <f t="shared" si="8"/>
        <v>Cambridge CC0.0207638888888889</v>
      </c>
      <c r="Z17" s="77" t="str">
        <f t="shared" si="9"/>
        <v>Cambridge CC0</v>
      </c>
    </row>
    <row r="18" spans="1:26" x14ac:dyDescent="0.2">
      <c r="D18" s="31">
        <v>2.3414351851851853E-2</v>
      </c>
      <c r="E18" s="29">
        <v>17</v>
      </c>
      <c r="F18" s="53" t="s">
        <v>667</v>
      </c>
      <c r="G18" s="53" t="s">
        <v>28</v>
      </c>
      <c r="H18" s="96">
        <f t="shared" si="0"/>
        <v>2.133101851851852E-2</v>
      </c>
      <c r="I18" s="110" t="str">
        <f t="shared" si="1"/>
        <v/>
      </c>
      <c r="J18" s="27"/>
      <c r="K18" s="27"/>
      <c r="L18" s="27"/>
      <c r="M18" s="27"/>
      <c r="N18" s="26">
        <f t="shared" si="2"/>
        <v>0</v>
      </c>
      <c r="O18" s="27"/>
      <c r="P18" s="27"/>
      <c r="Q18" s="107" t="s">
        <v>99</v>
      </c>
      <c r="R18" s="28">
        <v>41843</v>
      </c>
      <c r="S18" s="24">
        <v>2.0833333333333333E-3</v>
      </c>
      <c r="T18" s="149">
        <f t="shared" si="3"/>
        <v>1</v>
      </c>
      <c r="U18" s="149">
        <f t="shared" si="4"/>
        <v>1</v>
      </c>
      <c r="V18" s="149">
        <f t="shared" si="5"/>
        <v>1</v>
      </c>
      <c r="W18" s="149">
        <f t="shared" si="6"/>
        <v>1</v>
      </c>
      <c r="X18" s="149">
        <f t="shared" si="7"/>
        <v>1</v>
      </c>
      <c r="Y18" s="77" t="str">
        <f t="shared" si="8"/>
        <v>Team Cambridge (DM)0.0213310185185185</v>
      </c>
      <c r="Z18" s="77" t="str">
        <f t="shared" si="9"/>
        <v>Team Cambridge (DM)0</v>
      </c>
    </row>
    <row r="19" spans="1:26" x14ac:dyDescent="0.2">
      <c r="D19" s="31">
        <v>0</v>
      </c>
      <c r="E19" s="29">
        <v>18</v>
      </c>
      <c r="H19" s="96">
        <f t="shared" si="0"/>
        <v>0</v>
      </c>
      <c r="I19" s="110" t="str">
        <f t="shared" si="1"/>
        <v/>
      </c>
      <c r="J19" s="27"/>
      <c r="K19" s="27"/>
      <c r="L19" s="27"/>
      <c r="M19" s="27"/>
      <c r="N19" s="26">
        <f t="shared" si="2"/>
        <v>0</v>
      </c>
      <c r="O19" s="27"/>
      <c r="P19" s="27"/>
      <c r="Q19" s="107" t="s">
        <v>99</v>
      </c>
      <c r="R19" s="28">
        <v>41843</v>
      </c>
      <c r="S19" s="24">
        <v>4.8611111111111112E-3</v>
      </c>
      <c r="T19" s="149">
        <f t="shared" si="3"/>
        <v>1</v>
      </c>
      <c r="U19" s="149">
        <f t="shared" si="4"/>
        <v>1</v>
      </c>
      <c r="V19" s="149">
        <f t="shared" si="5"/>
        <v>1</v>
      </c>
      <c r="W19" s="149">
        <f t="shared" si="6"/>
        <v>1</v>
      </c>
      <c r="X19" s="149">
        <f t="shared" si="7"/>
        <v>1</v>
      </c>
      <c r="Y19" s="77" t="str">
        <f t="shared" si="8"/>
        <v>0</v>
      </c>
      <c r="Z19" s="77" t="str">
        <f t="shared" si="9"/>
        <v>0</v>
      </c>
    </row>
    <row r="20" spans="1:26" x14ac:dyDescent="0.2">
      <c r="A20" s="101"/>
      <c r="B20" s="101"/>
      <c r="C20" s="23"/>
      <c r="F20" s="119"/>
      <c r="G20" s="119"/>
      <c r="H20" s="96">
        <f t="shared" ref="H20:H41" si="10">IF(D20=0,0,(D20-S20))</f>
        <v>0</v>
      </c>
      <c r="I20" s="110" t="str">
        <f t="shared" ref="I20:I41" si="11">IF((OR(D20=0,H20=0)),"",(IF(H20&lt;=B20,1,"")))</f>
        <v/>
      </c>
      <c r="J20" s="27"/>
      <c r="K20" s="27"/>
      <c r="L20" s="27"/>
      <c r="M20" s="27"/>
      <c r="N20" s="26">
        <f>IF(C20=0,0,(H20-C20))</f>
        <v>0</v>
      </c>
      <c r="O20" s="27"/>
      <c r="Q20" s="107"/>
      <c r="S20" s="24">
        <v>1.3194444444444399E-2</v>
      </c>
      <c r="T20" s="149">
        <f t="shared" ref="T20:T41" si="12">IF(D20=0,1,(COUNTIF(H:H,H20)))</f>
        <v>1</v>
      </c>
      <c r="U20" s="149">
        <f t="shared" ref="U20:U41" si="13">IF((AND(D20&gt;0,$Y$1="TR")),(COUNTIF(Y:Y,Y20)),1)</f>
        <v>1</v>
      </c>
      <c r="V20" s="149">
        <f t="shared" ref="V20:V41" si="14">IF((AND(D20&gt;0,C20&gt;0,$Y$1="TR")),(COUNTIF(Z:Z,Z20)),1)</f>
        <v>1</v>
      </c>
      <c r="W20" s="149">
        <f t="shared" ref="W20:W41" si="15">IF((AND(D20&gt;0,C20&gt;0,$Y$1="CE")),(COUNTIF(Z:Z,Z20)),1)</f>
        <v>1</v>
      </c>
      <c r="X20" s="149">
        <f t="shared" ref="X20:X41" si="16">IF((AND(D20&gt;0,C20&gt;0,(OR($Y$1="CE",$Y$1="TR")))),(COUNTIF(Z:Z,Z20)),1)</f>
        <v>1</v>
      </c>
      <c r="Y20" s="77" t="str">
        <f t="shared" ref="Y20:Y41" si="17">CONCATENATE(G20,H20)</f>
        <v>0</v>
      </c>
      <c r="Z20" s="77" t="str">
        <f t="shared" ref="Z20:Z40" si="18">CONCATENATE(G20,N20)</f>
        <v>0</v>
      </c>
    </row>
    <row r="21" spans="1:26" x14ac:dyDescent="0.2">
      <c r="H21" s="96">
        <f t="shared" si="10"/>
        <v>0</v>
      </c>
      <c r="I21" s="110" t="str">
        <f t="shared" si="11"/>
        <v/>
      </c>
      <c r="J21" s="27"/>
      <c r="K21" s="27"/>
      <c r="L21" s="27"/>
      <c r="M21" s="27"/>
      <c r="N21" s="26">
        <f>IF(C21=0,0,(H21-C21))</f>
        <v>0</v>
      </c>
      <c r="O21" s="27"/>
      <c r="P21" s="27"/>
      <c r="Q21" s="107"/>
      <c r="S21" s="24">
        <v>1.38888888888888E-2</v>
      </c>
      <c r="T21" s="149">
        <f t="shared" si="12"/>
        <v>1</v>
      </c>
      <c r="U21" s="149">
        <f t="shared" si="13"/>
        <v>1</v>
      </c>
      <c r="V21" s="149">
        <f t="shared" si="14"/>
        <v>1</v>
      </c>
      <c r="W21" s="149">
        <f t="shared" si="15"/>
        <v>1</v>
      </c>
      <c r="X21" s="149">
        <f t="shared" si="16"/>
        <v>1</v>
      </c>
      <c r="Y21" s="77" t="str">
        <f t="shared" si="17"/>
        <v>0</v>
      </c>
      <c r="Z21" s="77" t="str">
        <f t="shared" si="18"/>
        <v>0</v>
      </c>
    </row>
    <row r="22" spans="1:26" x14ac:dyDescent="0.2">
      <c r="A22" s="30"/>
      <c r="B22" s="30"/>
      <c r="C22" s="23"/>
      <c r="F22" s="119"/>
      <c r="G22" s="119"/>
      <c r="H22" s="96">
        <f t="shared" si="10"/>
        <v>0</v>
      </c>
      <c r="I22" s="110" t="str">
        <f t="shared" si="11"/>
        <v/>
      </c>
      <c r="J22" s="27"/>
      <c r="K22" s="27"/>
      <c r="L22" s="27"/>
      <c r="M22" s="27"/>
      <c r="N22" s="26">
        <f>IF(C22=0,0,(H22-C22))</f>
        <v>0</v>
      </c>
      <c r="O22" s="27"/>
      <c r="P22" s="27"/>
      <c r="Q22" s="107"/>
      <c r="S22" s="24">
        <v>1.4583333333333301E-2</v>
      </c>
      <c r="T22" s="149">
        <f t="shared" si="12"/>
        <v>1</v>
      </c>
      <c r="U22" s="149">
        <f t="shared" si="13"/>
        <v>1</v>
      </c>
      <c r="V22" s="149">
        <f t="shared" si="14"/>
        <v>1</v>
      </c>
      <c r="W22" s="149">
        <f t="shared" si="15"/>
        <v>1</v>
      </c>
      <c r="X22" s="149">
        <f t="shared" si="16"/>
        <v>1</v>
      </c>
      <c r="Y22" s="77" t="str">
        <f t="shared" si="17"/>
        <v>0</v>
      </c>
      <c r="Z22" s="77" t="str">
        <f t="shared" si="18"/>
        <v>0</v>
      </c>
    </row>
    <row r="23" spans="1:26" x14ac:dyDescent="0.2">
      <c r="G23" s="119"/>
      <c r="H23" s="96">
        <f t="shared" si="10"/>
        <v>0</v>
      </c>
      <c r="I23" s="110" t="str">
        <f t="shared" si="11"/>
        <v/>
      </c>
      <c r="J23" s="27"/>
      <c r="K23" s="27"/>
      <c r="L23" s="27"/>
      <c r="M23" s="27"/>
      <c r="N23" s="26">
        <f>IF(C23=0,0,(H23-C23))</f>
        <v>0</v>
      </c>
      <c r="O23" s="27"/>
      <c r="Q23" s="107"/>
      <c r="S23" s="24">
        <v>1.5277777777777699E-2</v>
      </c>
      <c r="T23" s="149">
        <f t="shared" si="12"/>
        <v>1</v>
      </c>
      <c r="U23" s="149">
        <f t="shared" si="13"/>
        <v>1</v>
      </c>
      <c r="V23" s="149">
        <f t="shared" si="14"/>
        <v>1</v>
      </c>
      <c r="W23" s="149">
        <f t="shared" si="15"/>
        <v>1</v>
      </c>
      <c r="X23" s="149">
        <f t="shared" si="16"/>
        <v>1</v>
      </c>
      <c r="Y23" s="77" t="str">
        <f t="shared" si="17"/>
        <v>0</v>
      </c>
      <c r="Z23" s="77" t="str">
        <f t="shared" si="18"/>
        <v>0</v>
      </c>
    </row>
    <row r="24" spans="1:26" x14ac:dyDescent="0.2">
      <c r="A24" s="30"/>
      <c r="B24" s="30"/>
      <c r="C24" s="23"/>
      <c r="H24" s="96">
        <f t="shared" si="10"/>
        <v>0</v>
      </c>
      <c r="I24" s="110" t="str">
        <f t="shared" si="11"/>
        <v/>
      </c>
      <c r="J24" s="27"/>
      <c r="K24" s="27"/>
      <c r="L24" s="27"/>
      <c r="M24" s="27"/>
      <c r="N24" s="26">
        <f t="shared" ref="N24:N41" si="19">IF(C24=0,0,(H24-C24))</f>
        <v>0</v>
      </c>
      <c r="O24" s="27"/>
      <c r="S24" s="24">
        <v>1.59722222222222E-2</v>
      </c>
      <c r="T24" s="149">
        <f t="shared" si="12"/>
        <v>1</v>
      </c>
      <c r="U24" s="149">
        <f t="shared" si="13"/>
        <v>1</v>
      </c>
      <c r="V24" s="149">
        <f t="shared" si="14"/>
        <v>1</v>
      </c>
      <c r="W24" s="149">
        <f t="shared" si="15"/>
        <v>1</v>
      </c>
      <c r="X24" s="149">
        <f t="shared" si="16"/>
        <v>1</v>
      </c>
      <c r="Y24" s="77" t="str">
        <f t="shared" si="17"/>
        <v>0</v>
      </c>
      <c r="Z24" s="77" t="str">
        <f t="shared" si="18"/>
        <v>0</v>
      </c>
    </row>
    <row r="25" spans="1:26" x14ac:dyDescent="0.2">
      <c r="H25" s="96">
        <f t="shared" si="10"/>
        <v>0</v>
      </c>
      <c r="I25" s="110" t="str">
        <f t="shared" si="11"/>
        <v/>
      </c>
      <c r="J25" s="27"/>
      <c r="K25" s="27"/>
      <c r="L25" s="27"/>
      <c r="M25" s="27"/>
      <c r="N25" s="26">
        <f t="shared" si="19"/>
        <v>0</v>
      </c>
      <c r="O25" s="27"/>
      <c r="S25" s="24">
        <v>1.6666666666666601E-2</v>
      </c>
      <c r="T25" s="149">
        <f t="shared" si="12"/>
        <v>1</v>
      </c>
      <c r="U25" s="149">
        <f t="shared" si="13"/>
        <v>1</v>
      </c>
      <c r="V25" s="149">
        <f t="shared" si="14"/>
        <v>1</v>
      </c>
      <c r="W25" s="149">
        <f t="shared" si="15"/>
        <v>1</v>
      </c>
      <c r="X25" s="149">
        <f t="shared" si="16"/>
        <v>1</v>
      </c>
      <c r="Y25" s="77" t="str">
        <f t="shared" si="17"/>
        <v>0</v>
      </c>
      <c r="Z25" s="77" t="str">
        <f t="shared" si="18"/>
        <v>0</v>
      </c>
    </row>
    <row r="26" spans="1:26" x14ac:dyDescent="0.2">
      <c r="H26" s="96">
        <f t="shared" si="10"/>
        <v>0</v>
      </c>
      <c r="I26" s="110" t="str">
        <f t="shared" si="11"/>
        <v/>
      </c>
      <c r="J26" s="27"/>
      <c r="K26" s="27"/>
      <c r="L26" s="27"/>
      <c r="M26" s="27"/>
      <c r="N26" s="26">
        <f t="shared" si="19"/>
        <v>0</v>
      </c>
      <c r="O26" s="27"/>
      <c r="S26" s="24">
        <v>1.7361111111111101E-2</v>
      </c>
      <c r="T26" s="149">
        <f t="shared" si="12"/>
        <v>1</v>
      </c>
      <c r="U26" s="149">
        <f t="shared" si="13"/>
        <v>1</v>
      </c>
      <c r="V26" s="149">
        <f t="shared" si="14"/>
        <v>1</v>
      </c>
      <c r="W26" s="149">
        <f t="shared" si="15"/>
        <v>1</v>
      </c>
      <c r="X26" s="149">
        <f t="shared" si="16"/>
        <v>1</v>
      </c>
      <c r="Y26" s="77" t="str">
        <f t="shared" si="17"/>
        <v>0</v>
      </c>
      <c r="Z26" s="77" t="str">
        <f t="shared" si="18"/>
        <v>0</v>
      </c>
    </row>
    <row r="27" spans="1:26" x14ac:dyDescent="0.2">
      <c r="H27" s="96">
        <f t="shared" si="10"/>
        <v>0</v>
      </c>
      <c r="I27" s="110" t="str">
        <f t="shared" si="11"/>
        <v/>
      </c>
      <c r="J27" s="27"/>
      <c r="K27" s="27"/>
      <c r="L27" s="27"/>
      <c r="M27" s="27"/>
      <c r="N27" s="26">
        <f t="shared" si="19"/>
        <v>0</v>
      </c>
      <c r="O27" s="27"/>
      <c r="S27" s="24">
        <v>1.8055555555555498E-2</v>
      </c>
      <c r="T27" s="149">
        <f t="shared" si="12"/>
        <v>1</v>
      </c>
      <c r="U27" s="149">
        <f t="shared" si="13"/>
        <v>1</v>
      </c>
      <c r="V27" s="149">
        <f t="shared" si="14"/>
        <v>1</v>
      </c>
      <c r="W27" s="149">
        <f t="shared" si="15"/>
        <v>1</v>
      </c>
      <c r="X27" s="149">
        <f t="shared" si="16"/>
        <v>1</v>
      </c>
      <c r="Y27" s="77" t="str">
        <f t="shared" si="17"/>
        <v>0</v>
      </c>
      <c r="Z27" s="77" t="str">
        <f t="shared" si="18"/>
        <v>0</v>
      </c>
    </row>
    <row r="28" spans="1:26" x14ac:dyDescent="0.2">
      <c r="D28" s="30"/>
      <c r="H28" s="96">
        <f t="shared" si="10"/>
        <v>0</v>
      </c>
      <c r="I28" s="110" t="str">
        <f t="shared" si="11"/>
        <v/>
      </c>
      <c r="J28" s="27"/>
      <c r="K28" s="27"/>
      <c r="L28" s="27"/>
      <c r="M28" s="27"/>
      <c r="N28" s="26">
        <f t="shared" si="19"/>
        <v>0</v>
      </c>
      <c r="O28" s="27"/>
      <c r="S28" s="24">
        <v>1.8749999999999999E-2</v>
      </c>
      <c r="T28" s="149">
        <f t="shared" si="12"/>
        <v>1</v>
      </c>
      <c r="U28" s="149">
        <f t="shared" si="13"/>
        <v>1</v>
      </c>
      <c r="V28" s="149">
        <f t="shared" si="14"/>
        <v>1</v>
      </c>
      <c r="W28" s="149">
        <f t="shared" si="15"/>
        <v>1</v>
      </c>
      <c r="X28" s="149">
        <f t="shared" si="16"/>
        <v>1</v>
      </c>
      <c r="Y28" s="77" t="str">
        <f t="shared" si="17"/>
        <v>0</v>
      </c>
      <c r="Z28" s="77" t="str">
        <f t="shared" si="18"/>
        <v>0</v>
      </c>
    </row>
    <row r="29" spans="1:26" x14ac:dyDescent="0.2">
      <c r="A29" s="101"/>
      <c r="B29" s="101"/>
      <c r="C29" s="30"/>
      <c r="D29" s="99"/>
      <c r="F29" s="108"/>
      <c r="H29" s="96">
        <f t="shared" si="10"/>
        <v>0</v>
      </c>
      <c r="I29" s="110" t="str">
        <f t="shared" si="11"/>
        <v/>
      </c>
      <c r="J29" s="27"/>
      <c r="K29" s="27"/>
      <c r="L29" s="27"/>
      <c r="M29" s="27"/>
      <c r="N29" s="26">
        <f t="shared" si="19"/>
        <v>0</v>
      </c>
      <c r="O29" s="27"/>
      <c r="S29" s="24">
        <v>1.94444444444444E-2</v>
      </c>
      <c r="T29" s="149">
        <f t="shared" si="12"/>
        <v>1</v>
      </c>
      <c r="U29" s="149">
        <f t="shared" si="13"/>
        <v>1</v>
      </c>
      <c r="V29" s="149">
        <f t="shared" si="14"/>
        <v>1</v>
      </c>
      <c r="W29" s="149">
        <f t="shared" si="15"/>
        <v>1</v>
      </c>
      <c r="X29" s="149">
        <f t="shared" si="16"/>
        <v>1</v>
      </c>
      <c r="Y29" s="77" t="str">
        <f t="shared" si="17"/>
        <v>0</v>
      </c>
      <c r="Z29" s="77" t="str">
        <f t="shared" si="18"/>
        <v>0</v>
      </c>
    </row>
    <row r="30" spans="1:26" x14ac:dyDescent="0.2">
      <c r="F30" s="108"/>
      <c r="G30" s="108"/>
      <c r="H30" s="96">
        <f t="shared" si="10"/>
        <v>0</v>
      </c>
      <c r="I30" s="110" t="str">
        <f t="shared" si="11"/>
        <v/>
      </c>
      <c r="J30" s="27"/>
      <c r="K30" s="27"/>
      <c r="L30" s="27"/>
      <c r="M30" s="27"/>
      <c r="N30" s="26">
        <f t="shared" si="19"/>
        <v>0</v>
      </c>
      <c r="O30" s="27"/>
      <c r="S30" s="24">
        <v>2.01388888888888E-2</v>
      </c>
      <c r="T30" s="149">
        <f t="shared" si="12"/>
        <v>1</v>
      </c>
      <c r="U30" s="149">
        <f t="shared" si="13"/>
        <v>1</v>
      </c>
      <c r="V30" s="149">
        <f t="shared" si="14"/>
        <v>1</v>
      </c>
      <c r="W30" s="149">
        <f t="shared" si="15"/>
        <v>1</v>
      </c>
      <c r="X30" s="149">
        <f t="shared" si="16"/>
        <v>1</v>
      </c>
      <c r="Y30" s="77" t="str">
        <f t="shared" si="17"/>
        <v>0</v>
      </c>
      <c r="Z30" s="77" t="str">
        <f t="shared" si="18"/>
        <v>0</v>
      </c>
    </row>
    <row r="31" spans="1:26" x14ac:dyDescent="0.2">
      <c r="A31" s="30"/>
      <c r="B31" s="30"/>
      <c r="C31" s="30"/>
      <c r="H31" s="96">
        <f t="shared" si="10"/>
        <v>0</v>
      </c>
      <c r="I31" s="110" t="str">
        <f t="shared" si="11"/>
        <v/>
      </c>
      <c r="J31" s="27"/>
      <c r="K31" s="27"/>
      <c r="L31" s="27"/>
      <c r="M31" s="27"/>
      <c r="N31" s="26">
        <f t="shared" si="19"/>
        <v>0</v>
      </c>
      <c r="O31" s="27"/>
      <c r="S31" s="24">
        <v>2.0833333333333301E-2</v>
      </c>
      <c r="T31" s="149">
        <f t="shared" si="12"/>
        <v>1</v>
      </c>
      <c r="U31" s="149">
        <f t="shared" si="13"/>
        <v>1</v>
      </c>
      <c r="V31" s="149">
        <f t="shared" si="14"/>
        <v>1</v>
      </c>
      <c r="W31" s="149">
        <f t="shared" si="15"/>
        <v>1</v>
      </c>
      <c r="X31" s="149">
        <f t="shared" si="16"/>
        <v>1</v>
      </c>
      <c r="Y31" s="77" t="str">
        <f t="shared" si="17"/>
        <v>0</v>
      </c>
      <c r="Z31" s="77" t="str">
        <f t="shared" si="18"/>
        <v>0</v>
      </c>
    </row>
    <row r="32" spans="1:26" x14ac:dyDescent="0.2">
      <c r="A32" s="30"/>
      <c r="B32" s="30"/>
      <c r="C32" s="30"/>
      <c r="G32" s="148"/>
      <c r="H32" s="96">
        <f t="shared" si="10"/>
        <v>0</v>
      </c>
      <c r="I32" s="110" t="str">
        <f t="shared" si="11"/>
        <v/>
      </c>
      <c r="J32" s="27"/>
      <c r="K32" s="27"/>
      <c r="L32" s="27"/>
      <c r="M32" s="27"/>
      <c r="N32" s="26">
        <f t="shared" si="19"/>
        <v>0</v>
      </c>
      <c r="O32" s="27"/>
      <c r="S32" s="24">
        <v>2.1527777777777701E-2</v>
      </c>
      <c r="T32" s="149">
        <f t="shared" si="12"/>
        <v>1</v>
      </c>
      <c r="U32" s="149">
        <f t="shared" si="13"/>
        <v>1</v>
      </c>
      <c r="V32" s="149">
        <f t="shared" si="14"/>
        <v>1</v>
      </c>
      <c r="W32" s="149">
        <f t="shared" si="15"/>
        <v>1</v>
      </c>
      <c r="X32" s="149">
        <f t="shared" si="16"/>
        <v>1</v>
      </c>
      <c r="Y32" s="77" t="str">
        <f t="shared" si="17"/>
        <v>0</v>
      </c>
      <c r="Z32" s="77" t="str">
        <f t="shared" si="18"/>
        <v>0</v>
      </c>
    </row>
    <row r="33" spans="1:26" x14ac:dyDescent="0.2">
      <c r="H33" s="96">
        <f t="shared" si="10"/>
        <v>0</v>
      </c>
      <c r="I33" s="110" t="str">
        <f t="shared" si="11"/>
        <v/>
      </c>
      <c r="J33" s="27"/>
      <c r="K33" s="27"/>
      <c r="L33" s="27"/>
      <c r="M33" s="27"/>
      <c r="N33" s="26">
        <f t="shared" si="19"/>
        <v>0</v>
      </c>
      <c r="O33" s="27"/>
      <c r="S33" s="24">
        <v>2.2222222222222199E-2</v>
      </c>
      <c r="T33" s="149">
        <f t="shared" si="12"/>
        <v>1</v>
      </c>
      <c r="U33" s="149">
        <f t="shared" si="13"/>
        <v>1</v>
      </c>
      <c r="V33" s="149">
        <f t="shared" si="14"/>
        <v>1</v>
      </c>
      <c r="W33" s="149">
        <f t="shared" si="15"/>
        <v>1</v>
      </c>
      <c r="X33" s="149">
        <f t="shared" si="16"/>
        <v>1</v>
      </c>
      <c r="Y33" s="77" t="str">
        <f t="shared" si="17"/>
        <v>0</v>
      </c>
      <c r="Z33" s="77" t="str">
        <f t="shared" si="18"/>
        <v>0</v>
      </c>
    </row>
    <row r="34" spans="1:26" x14ac:dyDescent="0.2">
      <c r="A34" s="30"/>
      <c r="B34" s="30"/>
      <c r="C34" s="30"/>
      <c r="F34" s="147"/>
      <c r="H34" s="96">
        <f t="shared" si="10"/>
        <v>0</v>
      </c>
      <c r="I34" s="110" t="str">
        <f t="shared" si="11"/>
        <v/>
      </c>
      <c r="J34" s="27"/>
      <c r="K34" s="27"/>
      <c r="L34" s="27"/>
      <c r="M34" s="27"/>
      <c r="N34" s="26">
        <f t="shared" si="19"/>
        <v>0</v>
      </c>
      <c r="O34" s="27"/>
      <c r="S34" s="24">
        <v>2.2916666666666599E-2</v>
      </c>
      <c r="T34" s="149">
        <f t="shared" si="12"/>
        <v>1</v>
      </c>
      <c r="U34" s="149">
        <f t="shared" si="13"/>
        <v>1</v>
      </c>
      <c r="V34" s="149">
        <f t="shared" si="14"/>
        <v>1</v>
      </c>
      <c r="W34" s="149">
        <f t="shared" si="15"/>
        <v>1</v>
      </c>
      <c r="X34" s="149">
        <f t="shared" si="16"/>
        <v>1</v>
      </c>
      <c r="Y34" s="77" t="str">
        <f t="shared" si="17"/>
        <v>0</v>
      </c>
      <c r="Z34" s="77" t="str">
        <f t="shared" si="18"/>
        <v>0</v>
      </c>
    </row>
    <row r="35" spans="1:26" x14ac:dyDescent="0.2">
      <c r="A35" s="30"/>
      <c r="B35" s="30"/>
      <c r="C35" s="30"/>
      <c r="D35" s="99"/>
      <c r="F35" s="108"/>
      <c r="G35" s="108"/>
      <c r="H35" s="96">
        <f t="shared" si="10"/>
        <v>0</v>
      </c>
      <c r="I35" s="110" t="str">
        <f t="shared" si="11"/>
        <v/>
      </c>
      <c r="J35" s="27"/>
      <c r="K35" s="27"/>
      <c r="L35" s="27"/>
      <c r="M35" s="27"/>
      <c r="N35" s="26">
        <f t="shared" si="19"/>
        <v>0</v>
      </c>
      <c r="O35" s="27"/>
      <c r="S35" s="24">
        <v>2.36111111111111E-2</v>
      </c>
      <c r="T35" s="149">
        <f t="shared" si="12"/>
        <v>1</v>
      </c>
      <c r="U35" s="149">
        <f t="shared" si="13"/>
        <v>1</v>
      </c>
      <c r="V35" s="149">
        <f t="shared" si="14"/>
        <v>1</v>
      </c>
      <c r="W35" s="149">
        <f t="shared" si="15"/>
        <v>1</v>
      </c>
      <c r="X35" s="149">
        <f t="shared" si="16"/>
        <v>1</v>
      </c>
      <c r="Y35" s="77" t="str">
        <f t="shared" si="17"/>
        <v>0</v>
      </c>
      <c r="Z35" s="77" t="str">
        <f t="shared" si="18"/>
        <v>0</v>
      </c>
    </row>
    <row r="36" spans="1:26" x14ac:dyDescent="0.2">
      <c r="A36" s="30"/>
      <c r="B36" s="30"/>
      <c r="C36" s="30"/>
      <c r="F36" s="108"/>
      <c r="G36" s="108"/>
      <c r="H36" s="96">
        <f t="shared" si="10"/>
        <v>0</v>
      </c>
      <c r="I36" s="110" t="str">
        <f t="shared" si="11"/>
        <v/>
      </c>
      <c r="J36" s="27"/>
      <c r="K36" s="27"/>
      <c r="L36" s="27"/>
      <c r="M36" s="27"/>
      <c r="N36" s="26">
        <f t="shared" si="19"/>
        <v>0</v>
      </c>
      <c r="O36" s="27"/>
      <c r="S36" s="24">
        <v>2.43055555555555E-2</v>
      </c>
      <c r="T36" s="149">
        <f t="shared" si="12"/>
        <v>1</v>
      </c>
      <c r="U36" s="149">
        <f t="shared" si="13"/>
        <v>1</v>
      </c>
      <c r="V36" s="149">
        <f t="shared" si="14"/>
        <v>1</v>
      </c>
      <c r="W36" s="149">
        <f t="shared" si="15"/>
        <v>1</v>
      </c>
      <c r="X36" s="149">
        <f t="shared" si="16"/>
        <v>1</v>
      </c>
      <c r="Y36" s="77" t="str">
        <f t="shared" si="17"/>
        <v>0</v>
      </c>
      <c r="Z36" s="77" t="str">
        <f t="shared" si="18"/>
        <v>0</v>
      </c>
    </row>
    <row r="37" spans="1:26" x14ac:dyDescent="0.2">
      <c r="A37" s="30"/>
      <c r="B37" s="30"/>
      <c r="C37" s="30"/>
      <c r="F37" s="108"/>
      <c r="G37" s="108"/>
      <c r="H37" s="96">
        <f t="shared" si="10"/>
        <v>0</v>
      </c>
      <c r="I37" s="110" t="str">
        <f t="shared" si="11"/>
        <v/>
      </c>
      <c r="J37" s="27"/>
      <c r="K37" s="27"/>
      <c r="L37" s="27"/>
      <c r="M37" s="27"/>
      <c r="N37" s="26">
        <f t="shared" si="19"/>
        <v>0</v>
      </c>
      <c r="O37" s="27"/>
      <c r="S37" s="24">
        <v>2.5000000000000001E-2</v>
      </c>
      <c r="T37" s="149">
        <f t="shared" si="12"/>
        <v>1</v>
      </c>
      <c r="U37" s="149">
        <f t="shared" si="13"/>
        <v>1</v>
      </c>
      <c r="V37" s="149">
        <f t="shared" si="14"/>
        <v>1</v>
      </c>
      <c r="W37" s="149">
        <f t="shared" si="15"/>
        <v>1</v>
      </c>
      <c r="X37" s="149">
        <f t="shared" si="16"/>
        <v>1</v>
      </c>
      <c r="Y37" s="77" t="str">
        <f t="shared" si="17"/>
        <v>0</v>
      </c>
      <c r="Z37" s="77" t="str">
        <f t="shared" si="18"/>
        <v>0</v>
      </c>
    </row>
    <row r="38" spans="1:26" x14ac:dyDescent="0.2">
      <c r="A38" s="30"/>
      <c r="B38" s="30"/>
      <c r="C38" s="23"/>
      <c r="F38" s="120"/>
      <c r="G38" s="119"/>
      <c r="H38" s="96">
        <f t="shared" si="10"/>
        <v>0</v>
      </c>
      <c r="I38" s="110" t="str">
        <f t="shared" si="11"/>
        <v/>
      </c>
      <c r="J38" s="27"/>
      <c r="K38" s="27"/>
      <c r="L38" s="27"/>
      <c r="M38" s="27"/>
      <c r="N38" s="26">
        <f t="shared" si="19"/>
        <v>0</v>
      </c>
      <c r="O38" s="27"/>
      <c r="S38" s="24">
        <v>2.5694444444444402E-2</v>
      </c>
      <c r="T38" s="149">
        <f t="shared" si="12"/>
        <v>1</v>
      </c>
      <c r="U38" s="149">
        <f t="shared" si="13"/>
        <v>1</v>
      </c>
      <c r="V38" s="149">
        <f t="shared" si="14"/>
        <v>1</v>
      </c>
      <c r="W38" s="149">
        <f t="shared" si="15"/>
        <v>1</v>
      </c>
      <c r="X38" s="149">
        <f t="shared" si="16"/>
        <v>1</v>
      </c>
      <c r="Y38" s="77" t="str">
        <f t="shared" si="17"/>
        <v>0</v>
      </c>
      <c r="Z38" s="77" t="str">
        <f t="shared" si="18"/>
        <v>0</v>
      </c>
    </row>
    <row r="39" spans="1:26" x14ac:dyDescent="0.2">
      <c r="A39" s="30"/>
      <c r="B39" s="30"/>
      <c r="C39" s="30"/>
      <c r="H39" s="96">
        <f t="shared" si="10"/>
        <v>0</v>
      </c>
      <c r="I39" s="110" t="str">
        <f t="shared" si="11"/>
        <v/>
      </c>
      <c r="J39" s="27"/>
      <c r="K39" s="27"/>
      <c r="L39" s="27"/>
      <c r="M39" s="27"/>
      <c r="N39" s="26">
        <f t="shared" si="19"/>
        <v>0</v>
      </c>
      <c r="O39" s="27"/>
      <c r="S39" s="24">
        <v>2.6388888888888799E-2</v>
      </c>
      <c r="T39" s="149">
        <f t="shared" si="12"/>
        <v>1</v>
      </c>
      <c r="U39" s="149">
        <f t="shared" si="13"/>
        <v>1</v>
      </c>
      <c r="V39" s="149">
        <f t="shared" si="14"/>
        <v>1</v>
      </c>
      <c r="W39" s="149">
        <f t="shared" si="15"/>
        <v>1</v>
      </c>
      <c r="X39" s="149">
        <f t="shared" si="16"/>
        <v>1</v>
      </c>
      <c r="Y39" s="77" t="str">
        <f t="shared" si="17"/>
        <v>0</v>
      </c>
      <c r="Z39" s="77" t="str">
        <f t="shared" si="18"/>
        <v>0</v>
      </c>
    </row>
    <row r="40" spans="1:26" x14ac:dyDescent="0.2">
      <c r="A40" s="30"/>
      <c r="B40" s="30"/>
      <c r="C40" s="23"/>
      <c r="F40" s="119"/>
      <c r="G40" s="119"/>
      <c r="H40" s="96">
        <f t="shared" si="10"/>
        <v>0</v>
      </c>
      <c r="I40" s="110" t="str">
        <f t="shared" si="11"/>
        <v/>
      </c>
      <c r="J40" s="27"/>
      <c r="K40" s="27"/>
      <c r="L40" s="27"/>
      <c r="M40" s="27"/>
      <c r="N40" s="26">
        <f t="shared" si="19"/>
        <v>0</v>
      </c>
      <c r="O40" s="27"/>
      <c r="S40" s="24">
        <v>2.70833333333333E-2</v>
      </c>
      <c r="T40" s="149">
        <f t="shared" si="12"/>
        <v>1</v>
      </c>
      <c r="U40" s="149">
        <f t="shared" si="13"/>
        <v>1</v>
      </c>
      <c r="V40" s="149">
        <f t="shared" si="14"/>
        <v>1</v>
      </c>
      <c r="W40" s="149">
        <f t="shared" si="15"/>
        <v>1</v>
      </c>
      <c r="X40" s="149">
        <f t="shared" si="16"/>
        <v>1</v>
      </c>
      <c r="Y40" s="77" t="str">
        <f t="shared" si="17"/>
        <v>0</v>
      </c>
      <c r="Z40" s="77" t="str">
        <f t="shared" si="18"/>
        <v>0</v>
      </c>
    </row>
    <row r="41" spans="1:26" x14ac:dyDescent="0.2">
      <c r="A41" s="30"/>
      <c r="B41" s="30"/>
      <c r="C41" s="30"/>
      <c r="F41" s="108"/>
      <c r="G41" s="108"/>
      <c r="H41" s="96">
        <f t="shared" si="10"/>
        <v>0</v>
      </c>
      <c r="I41" s="110" t="str">
        <f t="shared" si="11"/>
        <v/>
      </c>
      <c r="J41" s="74"/>
      <c r="K41" s="74"/>
      <c r="L41" s="74"/>
      <c r="M41" s="74"/>
      <c r="N41" s="26">
        <f t="shared" si="19"/>
        <v>0</v>
      </c>
      <c r="O41" s="74"/>
      <c r="P41" s="127"/>
      <c r="Q41" s="51"/>
      <c r="R41" s="129"/>
      <c r="S41" s="75">
        <v>2.77777777777777E-2</v>
      </c>
      <c r="T41" s="149">
        <f t="shared" si="12"/>
        <v>1</v>
      </c>
      <c r="U41" s="149">
        <f t="shared" si="13"/>
        <v>1</v>
      </c>
      <c r="V41" s="149">
        <f t="shared" si="14"/>
        <v>1</v>
      </c>
      <c r="W41" s="149">
        <f t="shared" si="15"/>
        <v>1</v>
      </c>
      <c r="X41" s="149">
        <f t="shared" si="16"/>
        <v>1</v>
      </c>
      <c r="Y41" s="77" t="str">
        <f t="shared" si="17"/>
        <v>0</v>
      </c>
      <c r="Z41" s="78" t="str">
        <f>CONCATENATE(G41,N41)</f>
        <v>0</v>
      </c>
    </row>
    <row r="42" spans="1:26" x14ac:dyDescent="0.2">
      <c r="A42" s="30"/>
      <c r="B42" s="30"/>
      <c r="C42" s="30"/>
    </row>
    <row r="44" spans="1:26" x14ac:dyDescent="0.2">
      <c r="G44" s="148"/>
    </row>
    <row r="46" spans="1:26" x14ac:dyDescent="0.2">
      <c r="G46" s="150"/>
    </row>
    <row r="48" spans="1:26" x14ac:dyDescent="0.2">
      <c r="A48" s="30"/>
      <c r="B48" s="30"/>
      <c r="C48" s="23"/>
      <c r="F48" s="120"/>
      <c r="G48" s="119"/>
    </row>
    <row r="51" spans="1:7" x14ac:dyDescent="0.2">
      <c r="A51" s="30"/>
      <c r="B51" s="30"/>
      <c r="C51" s="30"/>
      <c r="F51" s="148"/>
      <c r="G51" s="148"/>
    </row>
    <row r="53" spans="1:7" x14ac:dyDescent="0.2">
      <c r="A53" s="30"/>
      <c r="B53" s="30"/>
      <c r="C53" s="30"/>
      <c r="F53" s="108"/>
      <c r="G53" s="108"/>
    </row>
    <row r="54" spans="1:7" x14ac:dyDescent="0.2">
      <c r="A54" s="30"/>
      <c r="B54" s="30"/>
      <c r="C54" s="30"/>
      <c r="F54" s="108"/>
      <c r="G54" s="108"/>
    </row>
    <row r="57" spans="1:7" x14ac:dyDescent="0.2">
      <c r="A57" s="101"/>
      <c r="B57" s="101"/>
      <c r="C57" s="23"/>
      <c r="D57" s="99"/>
      <c r="F57"/>
      <c r="G57"/>
    </row>
    <row r="58" spans="1:7" x14ac:dyDescent="0.2">
      <c r="A58" s="30"/>
      <c r="B58" s="30"/>
      <c r="C58" s="30"/>
    </row>
    <row r="59" spans="1:7" x14ac:dyDescent="0.2">
      <c r="A59" s="30"/>
      <c r="B59" s="30"/>
      <c r="C59" s="23"/>
      <c r="F59" s="119"/>
      <c r="G59" s="119"/>
    </row>
    <row r="60" spans="1:7" x14ac:dyDescent="0.2">
      <c r="A60" s="30"/>
      <c r="B60" s="30"/>
      <c r="C60" s="30"/>
      <c r="G60" s="108"/>
    </row>
    <row r="62" spans="1:7" x14ac:dyDescent="0.2">
      <c r="A62" s="30"/>
      <c r="B62" s="30"/>
      <c r="C62" s="30"/>
    </row>
    <row r="63" spans="1:7" x14ac:dyDescent="0.2">
      <c r="A63" s="30"/>
      <c r="B63" s="30"/>
      <c r="C63" s="30"/>
    </row>
    <row r="64" spans="1:7" x14ac:dyDescent="0.2">
      <c r="A64" s="30"/>
      <c r="B64" s="30"/>
      <c r="C64" s="30"/>
    </row>
    <row r="65" spans="1:7" x14ac:dyDescent="0.2">
      <c r="A65" s="30"/>
      <c r="B65" s="30"/>
      <c r="C65" s="30"/>
      <c r="G65" s="147"/>
    </row>
    <row r="66" spans="1:7" x14ac:dyDescent="0.2">
      <c r="A66" s="30"/>
      <c r="B66" s="30"/>
      <c r="C66" s="23"/>
      <c r="G66" s="147"/>
    </row>
    <row r="69" spans="1:7" x14ac:dyDescent="0.2">
      <c r="A69" s="30"/>
      <c r="B69" s="30"/>
      <c r="C69" s="30"/>
    </row>
    <row r="70" spans="1:7" x14ac:dyDescent="0.2">
      <c r="A70" s="30"/>
      <c r="B70" s="30"/>
      <c r="C70" s="30"/>
      <c r="F70" s="148"/>
      <c r="G70" s="148"/>
    </row>
    <row r="71" spans="1:7" x14ac:dyDescent="0.2">
      <c r="A71" s="30"/>
      <c r="B71" s="30"/>
      <c r="C71" s="30"/>
    </row>
    <row r="72" spans="1:7" x14ac:dyDescent="0.2">
      <c r="A72" s="30"/>
      <c r="B72" s="30"/>
      <c r="C72" s="30"/>
      <c r="G72"/>
    </row>
    <row r="74" spans="1:7" x14ac:dyDescent="0.2">
      <c r="A74" s="30"/>
      <c r="B74" s="30"/>
      <c r="C74" s="23"/>
      <c r="G74"/>
    </row>
    <row r="75" spans="1:7" x14ac:dyDescent="0.2">
      <c r="A75" s="30"/>
      <c r="B75" s="30"/>
      <c r="C75" s="30"/>
      <c r="F75" s="147"/>
    </row>
    <row r="77" spans="1:7" x14ac:dyDescent="0.2">
      <c r="A77" s="30"/>
      <c r="B77" s="30"/>
      <c r="C77" s="30"/>
    </row>
    <row r="78" spans="1:7" x14ac:dyDescent="0.2">
      <c r="A78" s="30"/>
      <c r="B78" s="30"/>
      <c r="C78" s="23"/>
      <c r="F78" s="119"/>
      <c r="G78" s="119"/>
    </row>
    <row r="81" spans="1:7" x14ac:dyDescent="0.2">
      <c r="A81" s="30"/>
      <c r="B81" s="30"/>
      <c r="C81" s="23"/>
      <c r="F81"/>
    </row>
    <row r="82" spans="1:7" x14ac:dyDescent="0.2">
      <c r="A82" s="30"/>
      <c r="B82" s="30"/>
      <c r="C82" s="23"/>
      <c r="F82" s="148"/>
      <c r="G82" s="148"/>
    </row>
    <row r="84" spans="1:7" x14ac:dyDescent="0.2">
      <c r="A84" s="30"/>
      <c r="B84" s="30"/>
      <c r="C84" s="23"/>
      <c r="F84" s="119"/>
      <c r="G84" s="119"/>
    </row>
    <row r="85" spans="1:7" x14ac:dyDescent="0.2">
      <c r="A85" s="30"/>
      <c r="B85" s="30"/>
      <c r="C85" s="23"/>
    </row>
    <row r="87" spans="1:7" x14ac:dyDescent="0.2">
      <c r="A87" s="30"/>
      <c r="B87" s="30"/>
      <c r="C87" s="30"/>
      <c r="G87" s="150"/>
    </row>
    <row r="89" spans="1:7" x14ac:dyDescent="0.2">
      <c r="G89" s="119"/>
    </row>
    <row r="90" spans="1:7" x14ac:dyDescent="0.2">
      <c r="A90" s="30"/>
      <c r="B90" s="30"/>
      <c r="C90" s="23"/>
    </row>
    <row r="92" spans="1:7" x14ac:dyDescent="0.2">
      <c r="A92" s="30"/>
      <c r="B92" s="30"/>
      <c r="C92" s="30"/>
    </row>
    <row r="94" spans="1:7" x14ac:dyDescent="0.2">
      <c r="A94" s="30"/>
      <c r="B94" s="30"/>
      <c r="C94" s="23"/>
      <c r="D94" s="99"/>
      <c r="F94" s="108"/>
      <c r="G94" s="108"/>
    </row>
    <row r="97" spans="1:7" x14ac:dyDescent="0.2">
      <c r="A97" s="30"/>
      <c r="B97" s="30"/>
      <c r="C97" s="23"/>
    </row>
    <row r="99" spans="1:7" ht="15" x14ac:dyDescent="0.25">
      <c r="A99" s="30"/>
      <c r="B99" s="30"/>
      <c r="C99" s="23"/>
      <c r="F99" s="153"/>
      <c r="G99" s="148"/>
    </row>
    <row r="101" spans="1:7" x14ac:dyDescent="0.2">
      <c r="A101" s="30"/>
      <c r="B101" s="30"/>
      <c r="C101" s="30"/>
    </row>
    <row r="102" spans="1:7" x14ac:dyDescent="0.2">
      <c r="A102" s="30"/>
      <c r="B102" s="30"/>
      <c r="C102" s="30"/>
    </row>
    <row r="103" spans="1:7" x14ac:dyDescent="0.2">
      <c r="D103" s="30"/>
      <c r="G103"/>
    </row>
    <row r="106" spans="1:7" x14ac:dyDescent="0.2">
      <c r="A106" s="30"/>
      <c r="B106" s="30"/>
      <c r="C106" s="30"/>
    </row>
    <row r="107" spans="1:7" x14ac:dyDescent="0.2">
      <c r="A107" s="30"/>
      <c r="B107" s="30"/>
      <c r="C107" s="30"/>
    </row>
    <row r="109" spans="1:7" x14ac:dyDescent="0.2">
      <c r="A109" s="30"/>
      <c r="B109" s="30"/>
      <c r="C109" s="30"/>
    </row>
    <row r="110" spans="1:7" x14ac:dyDescent="0.2">
      <c r="A110" s="30"/>
      <c r="B110" s="30"/>
      <c r="C110" s="30"/>
    </row>
    <row r="112" spans="1:7" x14ac:dyDescent="0.2">
      <c r="A112" s="30"/>
      <c r="B112" s="30"/>
      <c r="C112" s="30"/>
      <c r="F112" s="147"/>
    </row>
    <row r="113" spans="1:7" x14ac:dyDescent="0.2">
      <c r="A113" s="30"/>
      <c r="B113" s="30"/>
      <c r="C113" s="23"/>
      <c r="F113" s="119"/>
      <c r="G113" s="119"/>
    </row>
    <row r="114" spans="1:7" x14ac:dyDescent="0.2">
      <c r="A114" s="30"/>
      <c r="B114" s="30"/>
      <c r="C114" s="23"/>
      <c r="F114" s="119"/>
      <c r="G114" s="173"/>
    </row>
    <row r="115" spans="1:7" x14ac:dyDescent="0.2">
      <c r="A115" s="30"/>
      <c r="B115" s="30"/>
      <c r="C115" s="23"/>
      <c r="F115" s="119"/>
      <c r="G115" s="119"/>
    </row>
    <row r="118" spans="1:7" x14ac:dyDescent="0.2">
      <c r="A118" s="30"/>
      <c r="B118" s="30"/>
      <c r="C118" s="30"/>
    </row>
    <row r="119" spans="1:7" x14ac:dyDescent="0.2">
      <c r="A119" s="30"/>
      <c r="B119" s="30"/>
      <c r="C119" s="30"/>
      <c r="F119" s="148"/>
      <c r="G119" s="148"/>
    </row>
    <row r="121" spans="1:7" x14ac:dyDescent="0.2">
      <c r="G121"/>
    </row>
    <row r="123" spans="1:7" x14ac:dyDescent="0.2">
      <c r="A123" s="30"/>
      <c r="B123" s="30"/>
      <c r="C123" s="23"/>
      <c r="F123" s="119"/>
      <c r="G123" s="119"/>
    </row>
    <row r="128" spans="1:7" x14ac:dyDescent="0.2">
      <c r="A128" s="30"/>
      <c r="B128" s="30"/>
      <c r="C128" s="30"/>
    </row>
    <row r="131" spans="1:7" x14ac:dyDescent="0.2">
      <c r="A131" s="30"/>
      <c r="B131" s="30"/>
      <c r="C131" s="23"/>
    </row>
    <row r="132" spans="1:7" x14ac:dyDescent="0.2">
      <c r="A132" s="30"/>
      <c r="B132" s="30"/>
      <c r="C132" s="30"/>
    </row>
    <row r="133" spans="1:7" x14ac:dyDescent="0.2">
      <c r="A133" s="30"/>
      <c r="B133" s="30"/>
      <c r="C133" s="23"/>
    </row>
    <row r="134" spans="1:7" x14ac:dyDescent="0.2">
      <c r="G134" s="150"/>
    </row>
    <row r="136" spans="1:7" x14ac:dyDescent="0.2">
      <c r="A136" s="30"/>
      <c r="B136" s="30"/>
      <c r="C136" s="23"/>
      <c r="F136" s="119"/>
      <c r="G136" s="119"/>
    </row>
    <row r="137" spans="1:7" x14ac:dyDescent="0.2">
      <c r="A137" s="30"/>
      <c r="B137" s="30"/>
      <c r="C137" s="30"/>
    </row>
    <row r="138" spans="1:7" x14ac:dyDescent="0.2">
      <c r="A138" s="30"/>
      <c r="B138" s="30"/>
      <c r="C138" s="23"/>
      <c r="F138" s="119"/>
      <c r="G138" s="119"/>
    </row>
    <row r="144" spans="1:7" x14ac:dyDescent="0.2">
      <c r="A144" s="30"/>
      <c r="B144" s="30"/>
      <c r="C144" s="23"/>
      <c r="F144" s="119"/>
      <c r="G144" s="119"/>
    </row>
    <row r="146" spans="1:7" x14ac:dyDescent="0.2">
      <c r="G146" s="148"/>
    </row>
    <row r="147" spans="1:7" x14ac:dyDescent="0.2">
      <c r="A147" s="30"/>
      <c r="B147" s="30"/>
      <c r="C147" s="30"/>
      <c r="F147" s="148"/>
      <c r="G147" s="148"/>
    </row>
    <row r="148" spans="1:7" x14ac:dyDescent="0.2">
      <c r="A148" s="30"/>
      <c r="B148" s="30"/>
      <c r="C148" s="23"/>
      <c r="F148" s="147"/>
    </row>
    <row r="150" spans="1:7" x14ac:dyDescent="0.2">
      <c r="G150" s="108"/>
    </row>
    <row r="151" spans="1:7" x14ac:dyDescent="0.2">
      <c r="A151" s="30"/>
      <c r="B151" s="30"/>
      <c r="C151" s="30"/>
    </row>
    <row r="152" spans="1:7" x14ac:dyDescent="0.2">
      <c r="A152" s="30"/>
      <c r="B152" s="30"/>
      <c r="C152" s="30"/>
      <c r="F152"/>
      <c r="G152"/>
    </row>
    <row r="153" spans="1:7" x14ac:dyDescent="0.2">
      <c r="A153" s="30"/>
      <c r="B153" s="30"/>
      <c r="C153" s="30"/>
    </row>
    <row r="156" spans="1:7" x14ac:dyDescent="0.2">
      <c r="A156" s="30"/>
      <c r="B156" s="30"/>
      <c r="C156" s="23"/>
      <c r="F156" s="148"/>
      <c r="G156" s="148"/>
    </row>
    <row r="157" spans="1:7" x14ac:dyDescent="0.2">
      <c r="F157"/>
      <c r="G157"/>
    </row>
  </sheetData>
  <sortState ref="A2:Z19">
    <sortCondition ref="E2:E19"/>
  </sortState>
  <phoneticPr fontId="10" type="noConversion"/>
  <conditionalFormatting sqref="H2:H41">
    <cfRule type="expression" dxfId="154" priority="9" stopIfTrue="1">
      <formula>T2&gt;=2</formula>
    </cfRule>
  </conditionalFormatting>
  <conditionalFormatting sqref="J2:J41">
    <cfRule type="expression" dxfId="153" priority="11" stopIfTrue="1">
      <formula>U2&gt;=2</formula>
    </cfRule>
  </conditionalFormatting>
  <conditionalFormatting sqref="K2:K41">
    <cfRule type="expression" dxfId="152" priority="12" stopIfTrue="1">
      <formula>V2&gt;=2</formula>
    </cfRule>
  </conditionalFormatting>
  <conditionalFormatting sqref="L2:L41">
    <cfRule type="expression" dxfId="151" priority="13" stopIfTrue="1">
      <formula>W2&gt;=2</formula>
    </cfRule>
  </conditionalFormatting>
  <conditionalFormatting sqref="N2:N41">
    <cfRule type="expression" dxfId="150" priority="14" stopIfTrue="1">
      <formula>X2&gt;=2</formula>
    </cfRule>
  </conditionalFormatting>
  <conditionalFormatting sqref="C42:C45 C50:C57 C59 C62:C64 C47:C48">
    <cfRule type="expression" dxfId="149" priority="3" stopIfTrue="1">
      <formula>(I42=1)</formula>
    </cfRule>
  </conditionalFormatting>
  <conditionalFormatting sqref="C85">
    <cfRule type="expression" dxfId="148" priority="2" stopIfTrue="1">
      <formula>(I85=1)</formula>
    </cfRule>
  </conditionalFormatting>
  <conditionalFormatting sqref="C119">
    <cfRule type="expression" dxfId="147" priority="1" stopIfTrue="1">
      <formula>(I119=1)</formula>
    </cfRule>
  </conditionalFormatting>
  <conditionalFormatting sqref="C32:C40">
    <cfRule type="expression" dxfId="146" priority="4" stopIfTrue="1">
      <formula>(I32=1)</formula>
    </cfRule>
  </conditionalFormatting>
  <conditionalFormatting sqref="C112:C115">
    <cfRule type="expression" dxfId="145" priority="5" stopIfTrue="1">
      <formula>(I112=1)</formula>
    </cfRule>
  </conditionalFormatting>
  <pageMargins left="0.75" right="0.75" top="1" bottom="1" header="0.5" footer="0.5"/>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3"/>
  <sheetViews>
    <sheetView zoomScale="85" zoomScaleNormal="85" workbookViewId="0">
      <selection activeCell="H31" sqref="H31"/>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8" t="s">
        <v>25</v>
      </c>
      <c r="S1" s="19" t="s">
        <v>22</v>
      </c>
      <c r="T1" s="116" t="s">
        <v>62</v>
      </c>
      <c r="U1" s="116" t="s">
        <v>61</v>
      </c>
      <c r="V1" s="117" t="s">
        <v>63</v>
      </c>
      <c r="W1" s="117" t="s">
        <v>64</v>
      </c>
      <c r="X1" s="117" t="s">
        <v>136</v>
      </c>
      <c r="Y1" s="79" t="str">
        <f>VLOOKUP(R2,CTT!$A$5:$I$31,9,FALSE)</f>
        <v>TR</v>
      </c>
      <c r="Z1" s="114">
        <f>VLOOKUP(R2,CTT!$A$5:$I$31,3,FALSE)</f>
        <v>10</v>
      </c>
    </row>
    <row r="2" spans="1:26" x14ac:dyDescent="0.2">
      <c r="A2" s="30"/>
      <c r="B2" s="30"/>
      <c r="C2" s="30"/>
      <c r="D2" s="31">
        <v>2.2731481481481481E-2</v>
      </c>
      <c r="E2" s="29">
        <v>1</v>
      </c>
      <c r="F2" s="53" t="s">
        <v>160</v>
      </c>
      <c r="G2" s="53" t="s">
        <v>196</v>
      </c>
      <c r="H2" s="96">
        <f t="shared" ref="H2:H41" si="0">IF(D2=0,0,(D2-S2))</f>
        <v>1.4398148148148148E-2</v>
      </c>
      <c r="I2" s="110" t="str">
        <f t="shared" ref="I2:I41" si="1">IF((OR(D2=0,H2=0)),"",(IF(H2&lt;=B2,1,"")))</f>
        <v/>
      </c>
      <c r="J2" s="27"/>
      <c r="K2" s="27"/>
      <c r="L2" s="27"/>
      <c r="M2" s="27"/>
      <c r="N2" s="26">
        <f t="shared" ref="N2:N41" si="2">IF(C2=0,0,(H2-C2))</f>
        <v>0</v>
      </c>
      <c r="O2" s="27"/>
      <c r="P2" s="27"/>
      <c r="Q2" s="107" t="s">
        <v>99</v>
      </c>
      <c r="R2" s="28">
        <v>41850</v>
      </c>
      <c r="S2" s="24">
        <v>8.3333333333333332E-3</v>
      </c>
      <c r="T2" s="149">
        <f t="shared" ref="T2:T41" si="3">IF(D2=0,1,(COUNTIF(H:H,H2)))</f>
        <v>1</v>
      </c>
      <c r="U2" s="149">
        <f t="shared" ref="U2:U41" si="4">IF((AND(D2&gt;0,$Y$1="TR")),(COUNTIF(Y:Y,Y2)),1)</f>
        <v>1</v>
      </c>
      <c r="V2" s="149">
        <f t="shared" ref="V2:V41" si="5">IF((AND(D2&gt;0,C2&gt;0,$Y$1="TR")),(COUNTIF(Z:Z,Z2)),1)</f>
        <v>1</v>
      </c>
      <c r="W2" s="149">
        <f t="shared" ref="W2:W41" si="6">IF((AND(D2&gt;0,C2&gt;0,$Y$1="CE")),(COUNTIF(Z:Z,Z2)),1)</f>
        <v>1</v>
      </c>
      <c r="X2" s="149">
        <f t="shared" ref="X2:X41" si="7">IF((AND(D2&gt;0,C2&gt;0,(OR($Y$1="CE",$Y$1="TR")))),(COUNTIF(Z:Z,Z2)),1)</f>
        <v>1</v>
      </c>
      <c r="Y2" s="77" t="str">
        <f t="shared" ref="Y2:Y41" si="8">CONCATENATE(G2,H2)</f>
        <v>St Neots CC0.0143981481481481</v>
      </c>
      <c r="Z2" s="77" t="str">
        <f t="shared" ref="Z2:Z41" si="9">CONCATENATE(G2,N2)</f>
        <v>St Neots CC0</v>
      </c>
    </row>
    <row r="3" spans="1:26" x14ac:dyDescent="0.2">
      <c r="D3" s="31">
        <v>1.8298611111111113E-2</v>
      </c>
      <c r="E3" s="29">
        <v>2</v>
      </c>
      <c r="F3" s="53" t="s">
        <v>767</v>
      </c>
      <c r="G3" s="53" t="s">
        <v>768</v>
      </c>
      <c r="H3" s="96">
        <f t="shared" si="0"/>
        <v>1.4826388888888891E-2</v>
      </c>
      <c r="I3" s="110" t="str">
        <f t="shared" si="1"/>
        <v/>
      </c>
      <c r="J3" s="27"/>
      <c r="K3" s="27"/>
      <c r="L3" s="27"/>
      <c r="M3" s="27"/>
      <c r="N3" s="26">
        <f t="shared" si="2"/>
        <v>0</v>
      </c>
      <c r="O3" s="27"/>
      <c r="P3" s="27"/>
      <c r="Q3" s="107" t="s">
        <v>99</v>
      </c>
      <c r="R3" s="28">
        <v>41850</v>
      </c>
      <c r="S3" s="24">
        <v>3.472222222222222E-3</v>
      </c>
      <c r="T3" s="149">
        <f t="shared" si="3"/>
        <v>1</v>
      </c>
      <c r="U3" s="149">
        <f t="shared" si="4"/>
        <v>1</v>
      </c>
      <c r="V3" s="149">
        <f t="shared" si="5"/>
        <v>1</v>
      </c>
      <c r="W3" s="149">
        <f t="shared" si="6"/>
        <v>1</v>
      </c>
      <c r="X3" s="149">
        <f t="shared" si="7"/>
        <v>1</v>
      </c>
      <c r="Y3" s="77" t="str">
        <f t="shared" si="8"/>
        <v>Team Swift0.0148263888888889</v>
      </c>
      <c r="Z3" s="77" t="str">
        <f t="shared" si="9"/>
        <v>Team Swift0</v>
      </c>
    </row>
    <row r="4" spans="1:26" x14ac:dyDescent="0.2">
      <c r="A4" s="30"/>
      <c r="B4" s="30"/>
      <c r="C4" s="30"/>
      <c r="D4" s="31">
        <v>2.8888888888888891E-2</v>
      </c>
      <c r="E4" s="29">
        <v>3</v>
      </c>
      <c r="F4" s="53" t="s">
        <v>57</v>
      </c>
      <c r="G4" s="147" t="s">
        <v>290</v>
      </c>
      <c r="H4" s="96">
        <f t="shared" si="0"/>
        <v>1.5000000000000091E-2</v>
      </c>
      <c r="I4" s="110" t="str">
        <f t="shared" si="1"/>
        <v/>
      </c>
      <c r="J4" s="27"/>
      <c r="K4" s="27"/>
      <c r="L4" s="27"/>
      <c r="M4" s="27"/>
      <c r="N4" s="26">
        <f t="shared" si="2"/>
        <v>0</v>
      </c>
      <c r="O4" s="27"/>
      <c r="Q4" s="107" t="s">
        <v>99</v>
      </c>
      <c r="R4" s="28">
        <v>41850</v>
      </c>
      <c r="S4" s="24">
        <v>1.38888888888888E-2</v>
      </c>
      <c r="T4" s="149">
        <f t="shared" si="3"/>
        <v>1</v>
      </c>
      <c r="U4" s="149">
        <f t="shared" si="4"/>
        <v>1</v>
      </c>
      <c r="V4" s="149">
        <f t="shared" si="5"/>
        <v>1</v>
      </c>
      <c r="W4" s="149">
        <f t="shared" si="6"/>
        <v>1</v>
      </c>
      <c r="X4" s="149">
        <f t="shared" si="7"/>
        <v>1</v>
      </c>
      <c r="Y4" s="77" t="str">
        <f t="shared" si="8"/>
        <v>Velosport Pasta Montegrappa0.0150000000000001</v>
      </c>
      <c r="Z4" s="77" t="str">
        <f t="shared" si="9"/>
        <v>Velosport Pasta Montegrappa0</v>
      </c>
    </row>
    <row r="5" spans="1:26" x14ac:dyDescent="0.2">
      <c r="D5" s="31">
        <v>1.9282407407407408E-2</v>
      </c>
      <c r="E5" s="29">
        <v>4</v>
      </c>
      <c r="F5" s="53" t="s">
        <v>773</v>
      </c>
      <c r="G5" s="53" t="s">
        <v>196</v>
      </c>
      <c r="H5" s="96">
        <f t="shared" si="0"/>
        <v>1.5115740740740742E-2</v>
      </c>
      <c r="I5" s="110" t="str">
        <f t="shared" si="1"/>
        <v/>
      </c>
      <c r="J5" s="27"/>
      <c r="K5" s="27"/>
      <c r="L5" s="27"/>
      <c r="M5" s="27"/>
      <c r="N5" s="26">
        <f t="shared" si="2"/>
        <v>0</v>
      </c>
      <c r="O5" s="27"/>
      <c r="P5" s="27"/>
      <c r="Q5" s="107" t="s">
        <v>99</v>
      </c>
      <c r="R5" s="28">
        <v>41850</v>
      </c>
      <c r="S5" s="24">
        <v>4.1666666666666666E-3</v>
      </c>
      <c r="T5" s="149">
        <f t="shared" si="3"/>
        <v>1</v>
      </c>
      <c r="U5" s="149">
        <f t="shared" si="4"/>
        <v>1</v>
      </c>
      <c r="V5" s="149">
        <f t="shared" si="5"/>
        <v>1</v>
      </c>
      <c r="W5" s="149">
        <f t="shared" si="6"/>
        <v>1</v>
      </c>
      <c r="X5" s="149">
        <f t="shared" si="7"/>
        <v>1</v>
      </c>
      <c r="Y5" s="77" t="str">
        <f t="shared" si="8"/>
        <v>St Neots CC0.0151157407407407</v>
      </c>
      <c r="Z5" s="77" t="str">
        <f t="shared" si="9"/>
        <v>St Neots CC0</v>
      </c>
    </row>
    <row r="6" spans="1:26" x14ac:dyDescent="0.2">
      <c r="A6" s="30">
        <v>3.8506944444444448E-2</v>
      </c>
      <c r="B6" s="30">
        <v>1.5208333333333332E-2</v>
      </c>
      <c r="C6" s="23">
        <f>IF(Y$1="CE",(VLOOKUP(A6,'CTT-tables'!$B$3:$D$3903,3,FALSE)),(IF(Y$1="HC",(VLOOKUP(A6,'CTT-tables'!$C$3:$D$3903,2,FALSE)),(VLOOKUP(B6,'CTT-tables'!$A$3:$D$3903,4,FALSE)))))</f>
        <v>3.1828703703703199E-3</v>
      </c>
      <c r="D6" s="31">
        <v>3.3935185185185186E-2</v>
      </c>
      <c r="E6" s="29">
        <v>5</v>
      </c>
      <c r="F6" s="119" t="s">
        <v>43</v>
      </c>
      <c r="G6" s="119" t="s">
        <v>23</v>
      </c>
      <c r="H6" s="96">
        <f t="shared" si="0"/>
        <v>1.5185185185185187E-2</v>
      </c>
      <c r="I6" s="110">
        <f t="shared" si="1"/>
        <v>1</v>
      </c>
      <c r="J6" s="27">
        <v>20</v>
      </c>
      <c r="K6" s="27">
        <v>19</v>
      </c>
      <c r="L6" s="27"/>
      <c r="M6" s="27"/>
      <c r="N6" s="26">
        <f t="shared" si="2"/>
        <v>1.2002314814814867E-2</v>
      </c>
      <c r="O6" s="27"/>
      <c r="Q6" s="107" t="s">
        <v>99</v>
      </c>
      <c r="R6" s="28">
        <v>41850</v>
      </c>
      <c r="S6" s="24">
        <v>1.8749999999999999E-2</v>
      </c>
      <c r="T6" s="149">
        <f t="shared" si="3"/>
        <v>1</v>
      </c>
      <c r="U6" s="149">
        <f t="shared" si="4"/>
        <v>1</v>
      </c>
      <c r="V6" s="149">
        <f t="shared" si="5"/>
        <v>1</v>
      </c>
      <c r="W6" s="149">
        <f t="shared" si="6"/>
        <v>1</v>
      </c>
      <c r="X6" s="149">
        <f t="shared" si="7"/>
        <v>1</v>
      </c>
      <c r="Y6" s="77" t="str">
        <f t="shared" si="8"/>
        <v>Team Cambridge0.0151851851851852</v>
      </c>
      <c r="Z6" s="77" t="str">
        <f t="shared" si="9"/>
        <v>Team Cambridge0.0120023148148149</v>
      </c>
    </row>
    <row r="7" spans="1:26" x14ac:dyDescent="0.2">
      <c r="D7" s="31">
        <v>1.741898148148148E-2</v>
      </c>
      <c r="E7" s="29">
        <v>6</v>
      </c>
      <c r="F7" s="53" t="s">
        <v>671</v>
      </c>
      <c r="G7" s="148" t="s">
        <v>30</v>
      </c>
      <c r="H7" s="96">
        <f t="shared" si="0"/>
        <v>1.5335648148148147E-2</v>
      </c>
      <c r="I7" s="110" t="str">
        <f t="shared" si="1"/>
        <v/>
      </c>
      <c r="J7" s="27"/>
      <c r="K7" s="27"/>
      <c r="L7" s="27"/>
      <c r="M7" s="27"/>
      <c r="N7" s="26">
        <f t="shared" si="2"/>
        <v>0</v>
      </c>
      <c r="O7" s="27"/>
      <c r="P7" s="27"/>
      <c r="Q7" s="107" t="s">
        <v>99</v>
      </c>
      <c r="R7" s="28">
        <v>41850</v>
      </c>
      <c r="S7" s="24">
        <v>2.0833333333333333E-3</v>
      </c>
      <c r="T7" s="149">
        <f t="shared" si="3"/>
        <v>1</v>
      </c>
      <c r="U7" s="149">
        <f t="shared" si="4"/>
        <v>1</v>
      </c>
      <c r="V7" s="149">
        <f t="shared" si="5"/>
        <v>1</v>
      </c>
      <c r="W7" s="149">
        <f t="shared" si="6"/>
        <v>1</v>
      </c>
      <c r="X7" s="149">
        <f t="shared" si="7"/>
        <v>1</v>
      </c>
      <c r="Y7" s="77" t="str">
        <f t="shared" si="8"/>
        <v>Cambridge CC0.0153356481481481</v>
      </c>
      <c r="Z7" s="77" t="str">
        <f t="shared" si="9"/>
        <v>Cambridge CC0</v>
      </c>
    </row>
    <row r="8" spans="1:26" x14ac:dyDescent="0.2">
      <c r="D8" s="31">
        <v>3.7627314814814815E-2</v>
      </c>
      <c r="E8" s="29">
        <v>7</v>
      </c>
      <c r="F8" s="53" t="s">
        <v>744</v>
      </c>
      <c r="G8" s="148" t="s">
        <v>30</v>
      </c>
      <c r="H8" s="96">
        <f t="shared" si="0"/>
        <v>1.5405092592592616E-2</v>
      </c>
      <c r="I8" s="110" t="str">
        <f t="shared" si="1"/>
        <v/>
      </c>
      <c r="J8" s="27"/>
      <c r="K8" s="27"/>
      <c r="L8" s="27"/>
      <c r="M8" s="27"/>
      <c r="N8" s="26">
        <f t="shared" si="2"/>
        <v>0</v>
      </c>
      <c r="O8" s="27"/>
      <c r="Q8" s="107" t="s">
        <v>99</v>
      </c>
      <c r="R8" s="28">
        <v>41850</v>
      </c>
      <c r="S8" s="24">
        <v>2.2222222222222199E-2</v>
      </c>
      <c r="T8" s="149">
        <f t="shared" si="3"/>
        <v>1</v>
      </c>
      <c r="U8" s="149">
        <f t="shared" si="4"/>
        <v>1</v>
      </c>
      <c r="V8" s="149">
        <f t="shared" si="5"/>
        <v>1</v>
      </c>
      <c r="W8" s="149">
        <f t="shared" si="6"/>
        <v>1</v>
      </c>
      <c r="X8" s="149">
        <f t="shared" si="7"/>
        <v>1</v>
      </c>
      <c r="Y8" s="77" t="str">
        <f t="shared" si="8"/>
        <v>Cambridge CC0.0154050925925926</v>
      </c>
      <c r="Z8" s="77" t="str">
        <f t="shared" si="9"/>
        <v>Cambridge CC0</v>
      </c>
    </row>
    <row r="9" spans="1:26" x14ac:dyDescent="0.2">
      <c r="D9" s="31">
        <v>3.9861111111111111E-2</v>
      </c>
      <c r="E9" s="29">
        <v>8</v>
      </c>
      <c r="F9" s="53" t="s">
        <v>211</v>
      </c>
      <c r="G9" s="53" t="s">
        <v>34</v>
      </c>
      <c r="H9" s="96">
        <f t="shared" si="0"/>
        <v>1.5555555555555611E-2</v>
      </c>
      <c r="I9" s="110" t="str">
        <f t="shared" si="1"/>
        <v/>
      </c>
      <c r="J9" s="27"/>
      <c r="K9" s="27"/>
      <c r="L9" s="27"/>
      <c r="M9" s="27"/>
      <c r="N9" s="26">
        <f t="shared" si="2"/>
        <v>0</v>
      </c>
      <c r="O9" s="27"/>
      <c r="Q9" s="107" t="s">
        <v>99</v>
      </c>
      <c r="R9" s="28">
        <v>41850</v>
      </c>
      <c r="S9" s="24">
        <v>2.43055555555555E-2</v>
      </c>
      <c r="T9" s="149">
        <f t="shared" si="3"/>
        <v>1</v>
      </c>
      <c r="U9" s="149">
        <f t="shared" si="4"/>
        <v>1</v>
      </c>
      <c r="V9" s="149">
        <f t="shared" si="5"/>
        <v>1</v>
      </c>
      <c r="W9" s="149">
        <f t="shared" si="6"/>
        <v>1</v>
      </c>
      <c r="X9" s="149">
        <f t="shared" si="7"/>
        <v>1</v>
      </c>
      <c r="Y9" s="77" t="str">
        <f t="shared" si="8"/>
        <v>Cambridge Tri0.0155555555555556</v>
      </c>
      <c r="Z9" s="77" t="str">
        <f t="shared" si="9"/>
        <v>Cambridge Tri0</v>
      </c>
    </row>
    <row r="10" spans="1:26" x14ac:dyDescent="0.2">
      <c r="A10" s="30"/>
      <c r="B10" s="30"/>
      <c r="C10" s="23"/>
      <c r="D10" s="31">
        <v>3.8530092592592595E-2</v>
      </c>
      <c r="E10" s="29">
        <v>9</v>
      </c>
      <c r="F10" s="53" t="s">
        <v>180</v>
      </c>
      <c r="G10" s="53" t="s">
        <v>34</v>
      </c>
      <c r="H10" s="96">
        <f t="shared" si="0"/>
        <v>1.5613425925925996E-2</v>
      </c>
      <c r="I10" s="110" t="str">
        <f t="shared" si="1"/>
        <v/>
      </c>
      <c r="J10" s="27"/>
      <c r="K10" s="27"/>
      <c r="L10" s="27"/>
      <c r="M10" s="27"/>
      <c r="N10" s="26">
        <f t="shared" si="2"/>
        <v>0</v>
      </c>
      <c r="O10" s="27"/>
      <c r="Q10" s="107" t="s">
        <v>99</v>
      </c>
      <c r="R10" s="28">
        <v>41850</v>
      </c>
      <c r="S10" s="24">
        <v>2.2916666666666599E-2</v>
      </c>
      <c r="T10" s="149">
        <f t="shared" si="3"/>
        <v>1</v>
      </c>
      <c r="U10" s="149">
        <f t="shared" si="4"/>
        <v>1</v>
      </c>
      <c r="V10" s="149">
        <f t="shared" si="5"/>
        <v>1</v>
      </c>
      <c r="W10" s="149">
        <f t="shared" si="6"/>
        <v>1</v>
      </c>
      <c r="X10" s="149">
        <f t="shared" si="7"/>
        <v>1</v>
      </c>
      <c r="Y10" s="77" t="str">
        <f t="shared" si="8"/>
        <v>Cambridge Tri0.015613425925926</v>
      </c>
      <c r="Z10" s="77" t="str">
        <f t="shared" si="9"/>
        <v>Cambridge Tri0</v>
      </c>
    </row>
    <row r="11" spans="1:26" x14ac:dyDescent="0.2">
      <c r="D11" s="31">
        <v>3.5092592592592592E-2</v>
      </c>
      <c r="E11" s="29">
        <v>10</v>
      </c>
      <c r="F11" s="53" t="s">
        <v>189</v>
      </c>
      <c r="G11" s="53" t="s">
        <v>287</v>
      </c>
      <c r="H11" s="96">
        <f t="shared" si="0"/>
        <v>1.5648148148148192E-2</v>
      </c>
      <c r="I11" s="110" t="str">
        <f t="shared" si="1"/>
        <v/>
      </c>
      <c r="J11" s="27"/>
      <c r="K11" s="27"/>
      <c r="L11" s="27"/>
      <c r="M11" s="27"/>
      <c r="N11" s="26">
        <f t="shared" si="2"/>
        <v>0</v>
      </c>
      <c r="O11" s="27"/>
      <c r="Q11" s="107" t="s">
        <v>99</v>
      </c>
      <c r="R11" s="28">
        <v>41850</v>
      </c>
      <c r="S11" s="24">
        <v>1.94444444444444E-2</v>
      </c>
      <c r="T11" s="149">
        <f t="shared" si="3"/>
        <v>1</v>
      </c>
      <c r="U11" s="149">
        <f t="shared" si="4"/>
        <v>1</v>
      </c>
      <c r="V11" s="149">
        <f t="shared" si="5"/>
        <v>1</v>
      </c>
      <c r="W11" s="149">
        <f t="shared" si="6"/>
        <v>1</v>
      </c>
      <c r="X11" s="149">
        <f t="shared" si="7"/>
        <v>1</v>
      </c>
      <c r="Y11" s="77" t="str">
        <f t="shared" si="8"/>
        <v>Epic Cycles-Scott Contessa WRT0.0156481481481482</v>
      </c>
      <c r="Z11" s="77" t="str">
        <f t="shared" si="9"/>
        <v>Epic Cycles-Scott Contessa WRT0</v>
      </c>
    </row>
    <row r="12" spans="1:26" x14ac:dyDescent="0.2">
      <c r="D12" s="31">
        <v>2.0532407407407405E-2</v>
      </c>
      <c r="E12" s="29">
        <v>11</v>
      </c>
      <c r="F12" s="53" t="s">
        <v>514</v>
      </c>
      <c r="G12" s="53" t="s">
        <v>196</v>
      </c>
      <c r="H12" s="96">
        <f t="shared" si="0"/>
        <v>1.5671296296296294E-2</v>
      </c>
      <c r="I12" s="110" t="str">
        <f t="shared" si="1"/>
        <v/>
      </c>
      <c r="J12" s="27"/>
      <c r="K12" s="27"/>
      <c r="L12" s="27"/>
      <c r="M12" s="27"/>
      <c r="N12" s="26">
        <f t="shared" si="2"/>
        <v>0</v>
      </c>
      <c r="O12" s="27"/>
      <c r="P12" s="27"/>
      <c r="Q12" s="107" t="s">
        <v>99</v>
      </c>
      <c r="R12" s="28">
        <v>41850</v>
      </c>
      <c r="S12" s="24">
        <v>4.8611111111111112E-3</v>
      </c>
      <c r="T12" s="149">
        <f t="shared" si="3"/>
        <v>1</v>
      </c>
      <c r="U12" s="149">
        <f t="shared" si="4"/>
        <v>1</v>
      </c>
      <c r="V12" s="149">
        <f t="shared" si="5"/>
        <v>1</v>
      </c>
      <c r="W12" s="149">
        <f t="shared" si="6"/>
        <v>1</v>
      </c>
      <c r="X12" s="149">
        <f t="shared" si="7"/>
        <v>1</v>
      </c>
      <c r="Y12" s="77" t="str">
        <f t="shared" si="8"/>
        <v>St Neots CC0.0156712962962963</v>
      </c>
      <c r="Z12" s="77" t="str">
        <f t="shared" si="9"/>
        <v>St Neots CC0</v>
      </c>
    </row>
    <row r="13" spans="1:26" x14ac:dyDescent="0.2">
      <c r="A13" s="30"/>
      <c r="B13" s="30"/>
      <c r="C13" s="30"/>
      <c r="D13" s="31">
        <v>2.8310185185185185E-2</v>
      </c>
      <c r="E13" s="29">
        <v>12</v>
      </c>
      <c r="F13" s="53" t="s">
        <v>164</v>
      </c>
      <c r="G13" s="53" t="s">
        <v>30</v>
      </c>
      <c r="H13" s="96">
        <f t="shared" si="0"/>
        <v>1.5810185185185184E-2</v>
      </c>
      <c r="I13" s="110" t="str">
        <f t="shared" si="1"/>
        <v/>
      </c>
      <c r="J13" s="27"/>
      <c r="K13" s="27"/>
      <c r="L13" s="27"/>
      <c r="M13" s="27"/>
      <c r="N13" s="26">
        <f t="shared" si="2"/>
        <v>0</v>
      </c>
      <c r="O13" s="27"/>
      <c r="P13" s="27"/>
      <c r="Q13" s="107" t="s">
        <v>99</v>
      </c>
      <c r="R13" s="28">
        <v>41850</v>
      </c>
      <c r="S13" s="24">
        <v>1.2500000000000001E-2</v>
      </c>
      <c r="T13" s="149">
        <f t="shared" si="3"/>
        <v>1</v>
      </c>
      <c r="U13" s="149">
        <f t="shared" si="4"/>
        <v>1</v>
      </c>
      <c r="V13" s="149">
        <f t="shared" si="5"/>
        <v>1</v>
      </c>
      <c r="W13" s="149">
        <f t="shared" si="6"/>
        <v>1</v>
      </c>
      <c r="X13" s="149">
        <f t="shared" si="7"/>
        <v>1</v>
      </c>
      <c r="Y13" s="77" t="str">
        <f t="shared" si="8"/>
        <v>Cambridge CC0.0158101851851852</v>
      </c>
      <c r="Z13" s="77" t="str">
        <f t="shared" si="9"/>
        <v>Cambridge CC0</v>
      </c>
    </row>
    <row r="14" spans="1:26" x14ac:dyDescent="0.2">
      <c r="D14" s="31">
        <v>3.1863425925925927E-2</v>
      </c>
      <c r="E14" s="29">
        <v>13</v>
      </c>
      <c r="F14" s="53" t="s">
        <v>742</v>
      </c>
      <c r="G14" s="53" t="s">
        <v>196</v>
      </c>
      <c r="H14" s="96">
        <f t="shared" si="0"/>
        <v>1.5891203703703727E-2</v>
      </c>
      <c r="I14" s="110" t="str">
        <f t="shared" si="1"/>
        <v/>
      </c>
      <c r="J14" s="27"/>
      <c r="K14" s="27"/>
      <c r="L14" s="27"/>
      <c r="M14" s="27"/>
      <c r="N14" s="26">
        <f t="shared" si="2"/>
        <v>0</v>
      </c>
      <c r="O14" s="27"/>
      <c r="Q14" s="107" t="s">
        <v>99</v>
      </c>
      <c r="R14" s="28">
        <v>41850</v>
      </c>
      <c r="S14" s="24">
        <v>1.59722222222222E-2</v>
      </c>
      <c r="T14" s="149">
        <f t="shared" si="3"/>
        <v>1</v>
      </c>
      <c r="U14" s="149">
        <f t="shared" si="4"/>
        <v>1</v>
      </c>
      <c r="V14" s="149">
        <f t="shared" si="5"/>
        <v>1</v>
      </c>
      <c r="W14" s="149">
        <f t="shared" si="6"/>
        <v>1</v>
      </c>
      <c r="X14" s="149">
        <f t="shared" si="7"/>
        <v>1</v>
      </c>
      <c r="Y14" s="77" t="str">
        <f t="shared" si="8"/>
        <v>St Neots CC0.0158912037037037</v>
      </c>
      <c r="Z14" s="77" t="str">
        <f t="shared" si="9"/>
        <v>St Neots CC0</v>
      </c>
    </row>
    <row r="15" spans="1:26" x14ac:dyDescent="0.2">
      <c r="D15" s="31">
        <v>3.7453703703703704E-2</v>
      </c>
      <c r="E15" s="29">
        <v>14</v>
      </c>
      <c r="F15" s="53" t="s">
        <v>193</v>
      </c>
      <c r="G15" s="53" t="s">
        <v>34</v>
      </c>
      <c r="H15" s="96">
        <f t="shared" si="0"/>
        <v>1.5925925925926003E-2</v>
      </c>
      <c r="I15" s="110" t="str">
        <f t="shared" si="1"/>
        <v/>
      </c>
      <c r="J15" s="27"/>
      <c r="K15" s="27"/>
      <c r="L15" s="27"/>
      <c r="M15" s="27"/>
      <c r="N15" s="26">
        <f t="shared" si="2"/>
        <v>0</v>
      </c>
      <c r="O15" s="27"/>
      <c r="Q15" s="107" t="s">
        <v>99</v>
      </c>
      <c r="R15" s="28">
        <v>41850</v>
      </c>
      <c r="S15" s="24">
        <v>2.1527777777777701E-2</v>
      </c>
      <c r="T15" s="149">
        <f t="shared" si="3"/>
        <v>1</v>
      </c>
      <c r="U15" s="149">
        <f t="shared" si="4"/>
        <v>1</v>
      </c>
      <c r="V15" s="149">
        <f t="shared" si="5"/>
        <v>1</v>
      </c>
      <c r="W15" s="149">
        <f t="shared" si="6"/>
        <v>1</v>
      </c>
      <c r="X15" s="149">
        <f t="shared" si="7"/>
        <v>1</v>
      </c>
      <c r="Y15" s="77" t="str">
        <f t="shared" si="8"/>
        <v>Cambridge Tri0.015925925925926</v>
      </c>
      <c r="Z15" s="77" t="str">
        <f t="shared" si="9"/>
        <v>Cambridge Tri0</v>
      </c>
    </row>
    <row r="16" spans="1:26" x14ac:dyDescent="0.2">
      <c r="D16" s="31">
        <v>3.6215277777777777E-2</v>
      </c>
      <c r="E16" s="29">
        <v>15</v>
      </c>
      <c r="F16" s="53" t="s">
        <v>230</v>
      </c>
      <c r="G16" s="53" t="s">
        <v>26</v>
      </c>
      <c r="H16" s="96">
        <f t="shared" si="0"/>
        <v>1.6076388888888977E-2</v>
      </c>
      <c r="I16" s="110" t="str">
        <f t="shared" si="1"/>
        <v/>
      </c>
      <c r="J16" s="27"/>
      <c r="K16" s="27"/>
      <c r="L16" s="27"/>
      <c r="M16" s="27"/>
      <c r="N16" s="26">
        <f t="shared" si="2"/>
        <v>0</v>
      </c>
      <c r="O16" s="27"/>
      <c r="Q16" s="107" t="s">
        <v>99</v>
      </c>
      <c r="R16" s="28">
        <v>41850</v>
      </c>
      <c r="S16" s="24">
        <v>2.01388888888888E-2</v>
      </c>
      <c r="T16" s="149">
        <f t="shared" si="3"/>
        <v>1</v>
      </c>
      <c r="U16" s="149">
        <f t="shared" si="4"/>
        <v>1</v>
      </c>
      <c r="V16" s="149">
        <f t="shared" si="5"/>
        <v>1</v>
      </c>
      <c r="W16" s="149">
        <f t="shared" si="6"/>
        <v>1</v>
      </c>
      <c r="X16" s="149">
        <f t="shared" si="7"/>
        <v>1</v>
      </c>
      <c r="Y16" s="77" t="str">
        <f t="shared" si="8"/>
        <v>Newmarket Cycling &amp; Tri Club0.016076388888889</v>
      </c>
      <c r="Z16" s="77" t="str">
        <f t="shared" si="9"/>
        <v>Newmarket Cycling &amp; Tri Club0</v>
      </c>
    </row>
    <row r="17" spans="1:26" x14ac:dyDescent="0.2">
      <c r="D17" s="31">
        <v>3.6932870370370366E-2</v>
      </c>
      <c r="E17" s="29">
        <v>16</v>
      </c>
      <c r="F17" s="53" t="s">
        <v>743</v>
      </c>
      <c r="G17" s="53" t="s">
        <v>196</v>
      </c>
      <c r="H17" s="96">
        <f t="shared" si="0"/>
        <v>1.6099537037037065E-2</v>
      </c>
      <c r="I17" s="110" t="str">
        <f t="shared" si="1"/>
        <v/>
      </c>
      <c r="J17" s="27"/>
      <c r="K17" s="27"/>
      <c r="L17" s="27"/>
      <c r="M17" s="27"/>
      <c r="N17" s="26">
        <f t="shared" si="2"/>
        <v>0</v>
      </c>
      <c r="O17" s="27"/>
      <c r="Q17" s="107" t="s">
        <v>99</v>
      </c>
      <c r="R17" s="28">
        <v>41850</v>
      </c>
      <c r="S17" s="24">
        <v>2.0833333333333301E-2</v>
      </c>
      <c r="T17" s="149">
        <f t="shared" si="3"/>
        <v>1</v>
      </c>
      <c r="U17" s="149">
        <f t="shared" si="4"/>
        <v>1</v>
      </c>
      <c r="V17" s="149">
        <f t="shared" si="5"/>
        <v>1</v>
      </c>
      <c r="W17" s="149">
        <f t="shared" si="6"/>
        <v>1</v>
      </c>
      <c r="X17" s="149">
        <f t="shared" si="7"/>
        <v>1</v>
      </c>
      <c r="Y17" s="77" t="str">
        <f t="shared" si="8"/>
        <v>St Neots CC0.0160995370370371</v>
      </c>
      <c r="Z17" s="77" t="str">
        <f t="shared" si="9"/>
        <v>St Neots CC0</v>
      </c>
    </row>
    <row r="18" spans="1:26" x14ac:dyDescent="0.2">
      <c r="D18" s="31">
        <v>2.3877314814814813E-2</v>
      </c>
      <c r="E18" s="29">
        <v>17</v>
      </c>
      <c r="F18" s="53" t="s">
        <v>819</v>
      </c>
      <c r="G18" s="53" t="s">
        <v>206</v>
      </c>
      <c r="H18" s="96">
        <f t="shared" si="0"/>
        <v>1.6238425925925924E-2</v>
      </c>
      <c r="I18" s="110" t="str">
        <f t="shared" si="1"/>
        <v/>
      </c>
      <c r="J18" s="27"/>
      <c r="K18" s="27"/>
      <c r="L18" s="27"/>
      <c r="M18" s="27"/>
      <c r="N18" s="26">
        <f t="shared" si="2"/>
        <v>0</v>
      </c>
      <c r="O18" s="27"/>
      <c r="P18" s="27"/>
      <c r="Q18" s="107" t="s">
        <v>99</v>
      </c>
      <c r="R18" s="28">
        <v>41850</v>
      </c>
      <c r="S18" s="24">
        <v>7.6388888888888886E-3</v>
      </c>
      <c r="T18" s="149">
        <f t="shared" si="3"/>
        <v>1</v>
      </c>
      <c r="U18" s="149">
        <f t="shared" si="4"/>
        <v>1</v>
      </c>
      <c r="V18" s="149">
        <f t="shared" si="5"/>
        <v>1</v>
      </c>
      <c r="W18" s="149">
        <f t="shared" si="6"/>
        <v>1</v>
      </c>
      <c r="X18" s="149">
        <f t="shared" si="7"/>
        <v>1</v>
      </c>
      <c r="Y18" s="77" t="str">
        <f t="shared" si="8"/>
        <v>CC Ashwell0.0162384259259259</v>
      </c>
      <c r="Z18" s="77" t="str">
        <f t="shared" si="9"/>
        <v>CC Ashwell0</v>
      </c>
    </row>
    <row r="19" spans="1:26" x14ac:dyDescent="0.2">
      <c r="A19" s="30"/>
      <c r="B19" s="30"/>
      <c r="C19" s="23"/>
      <c r="D19" s="31">
        <v>4.1400462962962965E-2</v>
      </c>
      <c r="E19" s="29">
        <v>18</v>
      </c>
      <c r="F19" s="53" t="s">
        <v>29</v>
      </c>
      <c r="G19" s="53" t="s">
        <v>196</v>
      </c>
      <c r="H19" s="96">
        <f t="shared" si="0"/>
        <v>1.6400462962962964E-2</v>
      </c>
      <c r="I19" s="110" t="str">
        <f t="shared" si="1"/>
        <v/>
      </c>
      <c r="J19" s="27"/>
      <c r="K19" s="27"/>
      <c r="L19" s="27"/>
      <c r="M19" s="27"/>
      <c r="N19" s="26">
        <f t="shared" si="2"/>
        <v>0</v>
      </c>
      <c r="O19" s="27"/>
      <c r="Q19" s="107" t="s">
        <v>99</v>
      </c>
      <c r="R19" s="28">
        <v>41850</v>
      </c>
      <c r="S19" s="24">
        <v>2.5000000000000001E-2</v>
      </c>
      <c r="T19" s="149">
        <f t="shared" si="3"/>
        <v>1</v>
      </c>
      <c r="U19" s="149">
        <f t="shared" si="4"/>
        <v>1</v>
      </c>
      <c r="V19" s="149">
        <f t="shared" si="5"/>
        <v>1</v>
      </c>
      <c r="W19" s="149">
        <f t="shared" si="6"/>
        <v>1</v>
      </c>
      <c r="X19" s="149">
        <f t="shared" si="7"/>
        <v>1</v>
      </c>
      <c r="Y19" s="77" t="str">
        <f t="shared" si="8"/>
        <v>St Neots CC0.016400462962963</v>
      </c>
      <c r="Z19" s="77" t="str">
        <f t="shared" si="9"/>
        <v>St Neots CC0</v>
      </c>
    </row>
    <row r="20" spans="1:26" x14ac:dyDescent="0.2">
      <c r="A20" s="30"/>
      <c r="B20" s="30"/>
      <c r="C20" s="23"/>
      <c r="D20" s="31">
        <v>2.6875E-2</v>
      </c>
      <c r="E20" s="29">
        <v>19</v>
      </c>
      <c r="F20" s="53" t="s">
        <v>513</v>
      </c>
      <c r="G20" t="s">
        <v>30</v>
      </c>
      <c r="H20" s="96">
        <f t="shared" si="0"/>
        <v>1.6458333333333335E-2</v>
      </c>
      <c r="I20" s="110" t="str">
        <f t="shared" si="1"/>
        <v/>
      </c>
      <c r="J20" s="27"/>
      <c r="K20" s="27"/>
      <c r="L20" s="27"/>
      <c r="M20" s="27"/>
      <c r="N20" s="26">
        <f t="shared" si="2"/>
        <v>0</v>
      </c>
      <c r="O20" s="27"/>
      <c r="P20" s="27"/>
      <c r="Q20" s="107" t="s">
        <v>99</v>
      </c>
      <c r="R20" s="28">
        <v>41850</v>
      </c>
      <c r="S20" s="24">
        <v>1.0416666666666664E-2</v>
      </c>
      <c r="T20" s="149">
        <f t="shared" si="3"/>
        <v>1</v>
      </c>
      <c r="U20" s="149">
        <f t="shared" si="4"/>
        <v>1</v>
      </c>
      <c r="V20" s="149">
        <f t="shared" si="5"/>
        <v>1</v>
      </c>
      <c r="W20" s="149">
        <f t="shared" si="6"/>
        <v>1</v>
      </c>
      <c r="X20" s="149">
        <f t="shared" si="7"/>
        <v>1</v>
      </c>
      <c r="Y20" s="77" t="str">
        <f t="shared" si="8"/>
        <v>Cambridge CC0.0164583333333333</v>
      </c>
      <c r="Z20" s="77" t="str">
        <f t="shared" si="9"/>
        <v>Cambridge CC0</v>
      </c>
    </row>
    <row r="21" spans="1:26" x14ac:dyDescent="0.2">
      <c r="A21" s="30"/>
      <c r="B21" s="30"/>
      <c r="C21" s="30"/>
      <c r="D21" s="31">
        <v>3.4652777777777775E-2</v>
      </c>
      <c r="E21" s="29">
        <v>20</v>
      </c>
      <c r="F21" s="53" t="s">
        <v>170</v>
      </c>
      <c r="G21" s="53" t="s">
        <v>291</v>
      </c>
      <c r="H21" s="96">
        <f t="shared" si="0"/>
        <v>1.6597222222222277E-2</v>
      </c>
      <c r="I21" s="110" t="str">
        <f t="shared" si="1"/>
        <v/>
      </c>
      <c r="J21" s="27"/>
      <c r="K21" s="27"/>
      <c r="L21" s="27"/>
      <c r="M21" s="27"/>
      <c r="N21" s="26">
        <f t="shared" si="2"/>
        <v>0</v>
      </c>
      <c r="O21" s="27"/>
      <c r="Q21" s="107" t="s">
        <v>99</v>
      </c>
      <c r="R21" s="28">
        <v>41850</v>
      </c>
      <c r="S21" s="24">
        <v>1.8055555555555498E-2</v>
      </c>
      <c r="T21" s="149">
        <f t="shared" si="3"/>
        <v>1</v>
      </c>
      <c r="U21" s="149">
        <f t="shared" si="4"/>
        <v>1</v>
      </c>
      <c r="V21" s="149">
        <f t="shared" si="5"/>
        <v>1</v>
      </c>
      <c r="W21" s="149">
        <f t="shared" si="6"/>
        <v>1</v>
      </c>
      <c r="X21" s="149">
        <f t="shared" si="7"/>
        <v>1</v>
      </c>
      <c r="Y21" s="77" t="str">
        <f t="shared" si="8"/>
        <v>Team WNT0.0165972222222223</v>
      </c>
      <c r="Z21" s="77" t="str">
        <f t="shared" si="9"/>
        <v>Team WNT0</v>
      </c>
    </row>
    <row r="22" spans="1:26" x14ac:dyDescent="0.2">
      <c r="A22" s="30">
        <v>4.1018518518518517E-2</v>
      </c>
      <c r="B22" s="30">
        <v>1.5405092592592593E-2</v>
      </c>
      <c r="C22" s="23">
        <f>IF(Y$1="CE",(VLOOKUP(A22,'CTT-tables'!$B$3:$D$3903,3,FALSE)),(IF(Y$1="HC",(VLOOKUP(A22,'CTT-tables'!$C$3:$D$3903,2,FALSE)),(VLOOKUP(B22,'CTT-tables'!$A$3:$D$3903,4,FALSE)))))</f>
        <v>3.3680555555555599E-3</v>
      </c>
      <c r="D22" s="31">
        <v>2.8437500000000001E-2</v>
      </c>
      <c r="E22" s="29">
        <v>21</v>
      </c>
      <c r="F22" s="119" t="s">
        <v>220</v>
      </c>
      <c r="G22" s="119" t="s">
        <v>23</v>
      </c>
      <c r="H22" s="96">
        <f t="shared" si="0"/>
        <v>1.6631944444444501E-2</v>
      </c>
      <c r="I22" s="110" t="str">
        <f t="shared" si="1"/>
        <v/>
      </c>
      <c r="J22" s="27">
        <v>19</v>
      </c>
      <c r="K22" s="27">
        <v>13</v>
      </c>
      <c r="L22" s="27"/>
      <c r="M22" s="27"/>
      <c r="N22" s="26">
        <f t="shared" si="2"/>
        <v>1.3263888888888941E-2</v>
      </c>
      <c r="O22" s="27"/>
      <c r="P22" s="27"/>
      <c r="Q22" s="107" t="s">
        <v>99</v>
      </c>
      <c r="R22" s="28">
        <v>41850</v>
      </c>
      <c r="S22" s="24">
        <v>1.18055555555555E-2</v>
      </c>
      <c r="T22" s="149">
        <f t="shared" si="3"/>
        <v>1</v>
      </c>
      <c r="U22" s="149">
        <f t="shared" si="4"/>
        <v>1</v>
      </c>
      <c r="V22" s="149">
        <f t="shared" si="5"/>
        <v>1</v>
      </c>
      <c r="W22" s="149">
        <f t="shared" si="6"/>
        <v>1</v>
      </c>
      <c r="X22" s="149">
        <f t="shared" si="7"/>
        <v>1</v>
      </c>
      <c r="Y22" s="77" t="str">
        <f t="shared" si="8"/>
        <v>Team Cambridge0.0166319444444445</v>
      </c>
      <c r="Z22" s="77" t="str">
        <f t="shared" si="9"/>
        <v>Team Cambridge0.0132638888888889</v>
      </c>
    </row>
    <row r="23" spans="1:26" x14ac:dyDescent="0.2">
      <c r="D23" s="31">
        <v>3.3310185185185186E-2</v>
      </c>
      <c r="E23" s="29">
        <v>22</v>
      </c>
      <c r="F23" s="53" t="s">
        <v>774</v>
      </c>
      <c r="G23" s="53" t="s">
        <v>48</v>
      </c>
      <c r="H23" s="96">
        <f t="shared" si="0"/>
        <v>1.6643518518518585E-2</v>
      </c>
      <c r="I23" s="110" t="str">
        <f t="shared" si="1"/>
        <v/>
      </c>
      <c r="J23" s="27"/>
      <c r="K23" s="27"/>
      <c r="L23" s="27"/>
      <c r="M23" s="27"/>
      <c r="N23" s="26">
        <f t="shared" si="2"/>
        <v>0</v>
      </c>
      <c r="O23" s="27"/>
      <c r="Q23" s="107" t="s">
        <v>99</v>
      </c>
      <c r="R23" s="28">
        <v>41850</v>
      </c>
      <c r="S23" s="24">
        <v>1.6666666666666601E-2</v>
      </c>
      <c r="T23" s="149">
        <f t="shared" si="3"/>
        <v>1</v>
      </c>
      <c r="U23" s="149">
        <f t="shared" si="4"/>
        <v>1</v>
      </c>
      <c r="V23" s="149">
        <f t="shared" si="5"/>
        <v>1</v>
      </c>
      <c r="W23" s="149">
        <f t="shared" si="6"/>
        <v>1</v>
      </c>
      <c r="X23" s="149">
        <f t="shared" si="7"/>
        <v>1</v>
      </c>
      <c r="Y23" s="77" t="str">
        <f t="shared" si="8"/>
        <v>Cambridge University CC0.0166435185185186</v>
      </c>
      <c r="Z23" s="77" t="str">
        <f t="shared" si="9"/>
        <v>Cambridge University CC0</v>
      </c>
    </row>
    <row r="24" spans="1:26" x14ac:dyDescent="0.2">
      <c r="A24" s="30"/>
      <c r="B24" s="30"/>
      <c r="C24" s="30"/>
      <c r="D24" s="31">
        <v>3.1944444444444449E-2</v>
      </c>
      <c r="E24" s="29">
        <v>23</v>
      </c>
      <c r="F24" s="53" t="s">
        <v>51</v>
      </c>
      <c r="G24" s="53" t="s">
        <v>30</v>
      </c>
      <c r="H24" s="96">
        <f t="shared" si="0"/>
        <v>1.666666666666675E-2</v>
      </c>
      <c r="I24" s="110" t="str">
        <f t="shared" si="1"/>
        <v/>
      </c>
      <c r="J24" s="27"/>
      <c r="K24" s="27"/>
      <c r="L24" s="27"/>
      <c r="M24" s="27"/>
      <c r="N24" s="26">
        <f t="shared" si="2"/>
        <v>0</v>
      </c>
      <c r="O24" s="27"/>
      <c r="Q24" s="107" t="s">
        <v>99</v>
      </c>
      <c r="R24" s="28">
        <v>41850</v>
      </c>
      <c r="S24" s="24">
        <v>1.5277777777777699E-2</v>
      </c>
      <c r="T24" s="149">
        <f t="shared" si="3"/>
        <v>1</v>
      </c>
      <c r="U24" s="149">
        <f t="shared" si="4"/>
        <v>1</v>
      </c>
      <c r="V24" s="149">
        <f t="shared" si="5"/>
        <v>1</v>
      </c>
      <c r="W24" s="149">
        <f t="shared" si="6"/>
        <v>1</v>
      </c>
      <c r="X24" s="149">
        <f t="shared" si="7"/>
        <v>1</v>
      </c>
      <c r="Y24" s="77" t="str">
        <f t="shared" si="8"/>
        <v>Cambridge CC0.0166666666666667</v>
      </c>
      <c r="Z24" s="77" t="str">
        <f t="shared" si="9"/>
        <v>Cambridge CC0</v>
      </c>
    </row>
    <row r="25" spans="1:26" x14ac:dyDescent="0.2">
      <c r="A25" s="30">
        <v>4.7037037037037037E-2</v>
      </c>
      <c r="B25" s="30">
        <v>1.638888888888889E-2</v>
      </c>
      <c r="C25" s="23">
        <f>IF(Y$1="CE",(VLOOKUP(A25,'CTT-tables'!$B$3:$D$3903,3,FALSE)),(IF(Y$1="HC",(VLOOKUP(A25,'CTT-tables'!$C$3:$D$3903,2,FALSE)),(VLOOKUP(B25,'CTT-tables'!$A$3:$D$3903,4,FALSE)))))</f>
        <v>4.2824074074074101E-3</v>
      </c>
      <c r="D25" s="31">
        <v>3.1273148148148147E-2</v>
      </c>
      <c r="E25" s="29">
        <v>24</v>
      </c>
      <c r="F25" s="119" t="s">
        <v>50</v>
      </c>
      <c r="G25" s="119" t="s">
        <v>23</v>
      </c>
      <c r="H25" s="96">
        <f t="shared" si="0"/>
        <v>1.6689814814814845E-2</v>
      </c>
      <c r="I25" s="110" t="str">
        <f t="shared" si="1"/>
        <v/>
      </c>
      <c r="J25" s="27">
        <v>18</v>
      </c>
      <c r="K25" s="27">
        <v>18</v>
      </c>
      <c r="L25" s="27"/>
      <c r="M25" s="27"/>
      <c r="N25" s="26">
        <f t="shared" si="2"/>
        <v>1.2407407407407435E-2</v>
      </c>
      <c r="O25" s="27"/>
      <c r="Q25" s="107" t="s">
        <v>99</v>
      </c>
      <c r="R25" s="28">
        <v>41850</v>
      </c>
      <c r="S25" s="24">
        <v>1.4583333333333301E-2</v>
      </c>
      <c r="T25" s="149">
        <f t="shared" si="3"/>
        <v>1</v>
      </c>
      <c r="U25" s="149">
        <f t="shared" si="4"/>
        <v>1</v>
      </c>
      <c r="V25" s="149">
        <f t="shared" si="5"/>
        <v>1</v>
      </c>
      <c r="W25" s="149">
        <f t="shared" si="6"/>
        <v>1</v>
      </c>
      <c r="X25" s="149">
        <f t="shared" si="7"/>
        <v>1</v>
      </c>
      <c r="Y25" s="77" t="str">
        <f t="shared" si="8"/>
        <v>Team Cambridge0.0166898148148148</v>
      </c>
      <c r="Z25" s="77" t="str">
        <f t="shared" si="9"/>
        <v>Team Cambridge0.0124074074074074</v>
      </c>
    </row>
    <row r="26" spans="1:26" x14ac:dyDescent="0.2">
      <c r="A26" s="30"/>
      <c r="B26" s="30"/>
      <c r="C26" s="30"/>
      <c r="D26" s="99">
        <v>4.0439814814814817E-2</v>
      </c>
      <c r="E26" s="29">
        <v>25</v>
      </c>
      <c r="F26" s="108" t="s">
        <v>717</v>
      </c>
      <c r="G26" s="108" t="s">
        <v>34</v>
      </c>
      <c r="H26" s="96">
        <f t="shared" si="0"/>
        <v>1.6828703703703717E-2</v>
      </c>
      <c r="I26" s="110" t="str">
        <f t="shared" si="1"/>
        <v/>
      </c>
      <c r="J26" s="27"/>
      <c r="K26" s="27"/>
      <c r="L26" s="27"/>
      <c r="M26" s="27"/>
      <c r="N26" s="26">
        <f t="shared" si="2"/>
        <v>0</v>
      </c>
      <c r="O26" s="27"/>
      <c r="Q26" s="107" t="s">
        <v>99</v>
      </c>
      <c r="R26" s="28">
        <v>41850</v>
      </c>
      <c r="S26" s="24">
        <v>2.36111111111111E-2</v>
      </c>
      <c r="T26" s="149">
        <f t="shared" si="3"/>
        <v>1</v>
      </c>
      <c r="U26" s="149">
        <f t="shared" si="4"/>
        <v>1</v>
      </c>
      <c r="V26" s="149">
        <f t="shared" si="5"/>
        <v>1</v>
      </c>
      <c r="W26" s="149">
        <f t="shared" si="6"/>
        <v>1</v>
      </c>
      <c r="X26" s="149">
        <f t="shared" si="7"/>
        <v>1</v>
      </c>
      <c r="Y26" s="77" t="str">
        <f t="shared" si="8"/>
        <v>Cambridge Tri0.0168287037037037</v>
      </c>
      <c r="Z26" s="77" t="str">
        <f t="shared" si="9"/>
        <v>Cambridge Tri0</v>
      </c>
    </row>
    <row r="27" spans="1:26" x14ac:dyDescent="0.2">
      <c r="A27" s="30">
        <v>4.1701388888888885E-2</v>
      </c>
      <c r="B27" s="30">
        <v>1.6192129629629629E-2</v>
      </c>
      <c r="C27" s="23">
        <f>IF(Y$1="CE",(VLOOKUP(A27,'CTT-tables'!$B$3:$D$3903,3,FALSE)),(IF(Y$1="HC",(VLOOKUP(A27,'CTT-tables'!$C$3:$D$3903,2,FALSE)),(VLOOKUP(B27,'CTT-tables'!$A$3:$D$3903,4,FALSE)))))</f>
        <v>4.09722222222222E-3</v>
      </c>
      <c r="D27" s="31">
        <v>2.5914351851851855E-2</v>
      </c>
      <c r="E27" s="29">
        <v>26</v>
      </c>
      <c r="F27" s="119" t="s">
        <v>32</v>
      </c>
      <c r="G27" s="119" t="s">
        <v>23</v>
      </c>
      <c r="H27" s="96">
        <f t="shared" si="0"/>
        <v>1.6886574074074078E-2</v>
      </c>
      <c r="I27" s="110" t="str">
        <f t="shared" si="1"/>
        <v/>
      </c>
      <c r="J27" s="27">
        <v>17</v>
      </c>
      <c r="K27" s="27">
        <v>17</v>
      </c>
      <c r="L27" s="27"/>
      <c r="M27" s="27"/>
      <c r="N27" s="26">
        <f t="shared" si="2"/>
        <v>1.2789351851851857E-2</v>
      </c>
      <c r="O27" s="27"/>
      <c r="P27" s="27"/>
      <c r="Q27" s="107" t="s">
        <v>99</v>
      </c>
      <c r="R27" s="28">
        <v>41850</v>
      </c>
      <c r="S27" s="24">
        <v>9.0277777777777769E-3</v>
      </c>
      <c r="T27" s="149">
        <f t="shared" si="3"/>
        <v>1</v>
      </c>
      <c r="U27" s="149">
        <f t="shared" si="4"/>
        <v>1</v>
      </c>
      <c r="V27" s="149">
        <f t="shared" si="5"/>
        <v>1</v>
      </c>
      <c r="W27" s="149">
        <f t="shared" si="6"/>
        <v>1</v>
      </c>
      <c r="X27" s="149">
        <f t="shared" si="7"/>
        <v>1</v>
      </c>
      <c r="Y27" s="77" t="str">
        <f t="shared" si="8"/>
        <v>Team Cambridge0.0168865740740741</v>
      </c>
      <c r="Z27" s="77" t="str">
        <f t="shared" si="9"/>
        <v>Team Cambridge0.0127893518518519</v>
      </c>
    </row>
    <row r="28" spans="1:26" x14ac:dyDescent="0.2">
      <c r="D28" s="31">
        <v>2.809027777777778E-2</v>
      </c>
      <c r="E28" s="29">
        <v>27</v>
      </c>
      <c r="F28" s="53" t="s">
        <v>772</v>
      </c>
      <c r="G28" s="53" t="s">
        <v>34</v>
      </c>
      <c r="H28" s="96">
        <f t="shared" si="0"/>
        <v>1.697916666666667E-2</v>
      </c>
      <c r="I28" s="110" t="str">
        <f t="shared" si="1"/>
        <v/>
      </c>
      <c r="J28" s="27"/>
      <c r="K28" s="27"/>
      <c r="L28" s="27"/>
      <c r="M28" s="27"/>
      <c r="N28" s="26">
        <f t="shared" si="2"/>
        <v>0</v>
      </c>
      <c r="O28" s="27"/>
      <c r="P28" s="27"/>
      <c r="Q28" s="107" t="s">
        <v>99</v>
      </c>
      <c r="R28" s="28">
        <v>41850</v>
      </c>
      <c r="S28" s="24">
        <v>1.1111111111111108E-2</v>
      </c>
      <c r="T28" s="149">
        <f t="shared" si="3"/>
        <v>1</v>
      </c>
      <c r="U28" s="149">
        <f t="shared" si="4"/>
        <v>1</v>
      </c>
      <c r="V28" s="149">
        <f t="shared" si="5"/>
        <v>1</v>
      </c>
      <c r="W28" s="149">
        <f t="shared" si="6"/>
        <v>1</v>
      </c>
      <c r="X28" s="149">
        <f t="shared" si="7"/>
        <v>1</v>
      </c>
      <c r="Y28" s="77" t="str">
        <f t="shared" si="8"/>
        <v>Cambridge Tri0.0169791666666667</v>
      </c>
      <c r="Z28" s="77" t="str">
        <f t="shared" si="9"/>
        <v>Cambridge Tri0</v>
      </c>
    </row>
    <row r="29" spans="1:26" x14ac:dyDescent="0.2">
      <c r="D29" s="31">
        <v>2.326388888888889E-2</v>
      </c>
      <c r="E29" s="29">
        <v>28</v>
      </c>
      <c r="F29" s="53" t="s">
        <v>511</v>
      </c>
      <c r="G29" t="s">
        <v>30</v>
      </c>
      <c r="H29" s="96">
        <f t="shared" si="0"/>
        <v>1.7013888888888891E-2</v>
      </c>
      <c r="I29" s="110" t="str">
        <f t="shared" si="1"/>
        <v/>
      </c>
      <c r="J29" s="27"/>
      <c r="K29" s="27"/>
      <c r="L29" s="27"/>
      <c r="M29" s="27"/>
      <c r="N29" s="26">
        <f t="shared" si="2"/>
        <v>0</v>
      </c>
      <c r="O29" s="27"/>
      <c r="P29" s="27"/>
      <c r="Q29" s="107" t="s">
        <v>99</v>
      </c>
      <c r="R29" s="28">
        <v>41850</v>
      </c>
      <c r="S29" s="24">
        <v>6.2500000000000003E-3</v>
      </c>
      <c r="T29" s="149">
        <f t="shared" si="3"/>
        <v>1</v>
      </c>
      <c r="U29" s="149">
        <f t="shared" si="4"/>
        <v>1</v>
      </c>
      <c r="V29" s="149">
        <f t="shared" si="5"/>
        <v>1</v>
      </c>
      <c r="W29" s="149">
        <f t="shared" si="6"/>
        <v>1</v>
      </c>
      <c r="X29" s="149">
        <f t="shared" si="7"/>
        <v>1</v>
      </c>
      <c r="Y29" s="77" t="str">
        <f t="shared" si="8"/>
        <v>Cambridge CC0.0170138888888889</v>
      </c>
      <c r="Z29" s="77" t="str">
        <f t="shared" si="9"/>
        <v>Cambridge CC0</v>
      </c>
    </row>
    <row r="30" spans="1:26" x14ac:dyDescent="0.2">
      <c r="D30" s="31">
        <v>2.6770833333333331E-2</v>
      </c>
      <c r="E30" s="29">
        <v>29</v>
      </c>
      <c r="F30" s="53" t="s">
        <v>771</v>
      </c>
      <c r="G30" t="s">
        <v>30</v>
      </c>
      <c r="H30" s="96">
        <f t="shared" si="0"/>
        <v>1.7048611111111108E-2</v>
      </c>
      <c r="I30" s="110" t="str">
        <f t="shared" si="1"/>
        <v/>
      </c>
      <c r="J30" s="27"/>
      <c r="K30" s="27"/>
      <c r="L30" s="27"/>
      <c r="M30" s="27"/>
      <c r="N30" s="26">
        <f t="shared" si="2"/>
        <v>0</v>
      </c>
      <c r="O30" s="27"/>
      <c r="P30" s="27"/>
      <c r="Q30" s="107" t="s">
        <v>99</v>
      </c>
      <c r="R30" s="28">
        <v>41850</v>
      </c>
      <c r="S30" s="24">
        <v>9.7222222222222224E-3</v>
      </c>
      <c r="T30" s="149">
        <f t="shared" si="3"/>
        <v>1</v>
      </c>
      <c r="U30" s="149">
        <f t="shared" si="4"/>
        <v>1</v>
      </c>
      <c r="V30" s="149">
        <f t="shared" si="5"/>
        <v>1</v>
      </c>
      <c r="W30" s="149">
        <f t="shared" si="6"/>
        <v>1</v>
      </c>
      <c r="X30" s="149">
        <f t="shared" si="7"/>
        <v>1</v>
      </c>
      <c r="Y30" s="77" t="str">
        <f t="shared" si="8"/>
        <v>Cambridge CC0.0170486111111111</v>
      </c>
      <c r="Z30" s="77" t="str">
        <f t="shared" si="9"/>
        <v>Cambridge CC0</v>
      </c>
    </row>
    <row r="31" spans="1:26" x14ac:dyDescent="0.2">
      <c r="A31" s="30">
        <v>4.7974537037037045E-2</v>
      </c>
      <c r="B31" s="30">
        <v>1.7557870370370373E-2</v>
      </c>
      <c r="C31" s="23">
        <f>IF(Y$1="CE",(VLOOKUP(A31,'CTT-tables'!$B$3:$D$3903,3,FALSE)),(IF(Y$1="HC",(VLOOKUP(A31,'CTT-tables'!$C$3:$D$3903,2,FALSE)),(VLOOKUP(B31,'CTT-tables'!$A$3:$D$3903,4,FALSE)))))</f>
        <v>5.37037037037035E-3</v>
      </c>
      <c r="D31" s="31">
        <v>2.2719907407407411E-2</v>
      </c>
      <c r="E31" s="29">
        <v>30</v>
      </c>
      <c r="F31" s="119" t="s">
        <v>292</v>
      </c>
      <c r="G31" s="119" t="s">
        <v>23</v>
      </c>
      <c r="H31" s="96">
        <f t="shared" si="0"/>
        <v>1.7164351851851854E-2</v>
      </c>
      <c r="I31" s="110">
        <f t="shared" si="1"/>
        <v>1</v>
      </c>
      <c r="J31" s="27">
        <v>16</v>
      </c>
      <c r="K31" s="27">
        <v>20</v>
      </c>
      <c r="L31" s="27"/>
      <c r="M31" s="27"/>
      <c r="N31" s="26">
        <f t="shared" si="2"/>
        <v>1.1793981481481504E-2</v>
      </c>
      <c r="O31" s="27"/>
      <c r="P31" s="27"/>
      <c r="Q31" s="107" t="s">
        <v>99</v>
      </c>
      <c r="R31" s="28">
        <v>41850</v>
      </c>
      <c r="S31" s="24">
        <v>5.5555555555555558E-3</v>
      </c>
      <c r="T31" s="149">
        <f t="shared" si="3"/>
        <v>1</v>
      </c>
      <c r="U31" s="149">
        <f t="shared" si="4"/>
        <v>1</v>
      </c>
      <c r="V31" s="149">
        <f t="shared" si="5"/>
        <v>1</v>
      </c>
      <c r="W31" s="149">
        <f t="shared" si="6"/>
        <v>1</v>
      </c>
      <c r="X31" s="149">
        <f t="shared" si="7"/>
        <v>1</v>
      </c>
      <c r="Y31" s="77" t="str">
        <f t="shared" si="8"/>
        <v>Team Cambridge0.0171643518518519</v>
      </c>
      <c r="Z31" s="77" t="str">
        <f t="shared" si="9"/>
        <v>Team Cambridge0.0117939814814815</v>
      </c>
    </row>
    <row r="32" spans="1:26" x14ac:dyDescent="0.2">
      <c r="A32" s="30"/>
      <c r="B32" s="30"/>
      <c r="C32" s="23"/>
      <c r="D32" s="31">
        <v>2.4189814814814817E-2</v>
      </c>
      <c r="E32" s="29">
        <v>31</v>
      </c>
      <c r="F32" s="53" t="s">
        <v>448</v>
      </c>
      <c r="G32" s="53" t="s">
        <v>449</v>
      </c>
      <c r="H32" s="96">
        <f t="shared" si="0"/>
        <v>1.7245370370370373E-2</v>
      </c>
      <c r="I32" s="110" t="str">
        <f t="shared" si="1"/>
        <v/>
      </c>
      <c r="J32" s="27"/>
      <c r="K32" s="27"/>
      <c r="L32" s="27"/>
      <c r="M32" s="27"/>
      <c r="N32" s="26">
        <f t="shared" si="2"/>
        <v>0</v>
      </c>
      <c r="O32" s="27"/>
      <c r="P32" s="27"/>
      <c r="Q32" s="107" t="s">
        <v>99</v>
      </c>
      <c r="R32" s="28">
        <v>41850</v>
      </c>
      <c r="S32" s="24">
        <v>6.9444444444444449E-3</v>
      </c>
      <c r="T32" s="149">
        <f t="shared" si="3"/>
        <v>1</v>
      </c>
      <c r="U32" s="149">
        <f t="shared" si="4"/>
        <v>1</v>
      </c>
      <c r="V32" s="149">
        <f t="shared" si="5"/>
        <v>1</v>
      </c>
      <c r="W32" s="149">
        <f t="shared" si="6"/>
        <v>1</v>
      </c>
      <c r="X32" s="149">
        <f t="shared" si="7"/>
        <v>1</v>
      </c>
      <c r="Y32" s="77" t="str">
        <f t="shared" si="8"/>
        <v>Royston CC0.0172453703703704</v>
      </c>
      <c r="Z32" s="77" t="str">
        <f t="shared" si="9"/>
        <v>Royston CC0</v>
      </c>
    </row>
    <row r="33" spans="1:26" x14ac:dyDescent="0.2">
      <c r="A33" s="30"/>
      <c r="B33" s="30"/>
      <c r="C33" s="30"/>
      <c r="D33" s="31">
        <v>3.4722222222222224E-2</v>
      </c>
      <c r="E33" s="29">
        <v>32</v>
      </c>
      <c r="F33" s="108" t="s">
        <v>154</v>
      </c>
      <c r="G33" s="108" t="s">
        <v>34</v>
      </c>
      <c r="H33" s="96">
        <f t="shared" si="0"/>
        <v>1.7361111111111122E-2</v>
      </c>
      <c r="I33" s="110" t="str">
        <f t="shared" si="1"/>
        <v/>
      </c>
      <c r="J33" s="27"/>
      <c r="K33" s="27"/>
      <c r="L33" s="27"/>
      <c r="M33" s="27"/>
      <c r="N33" s="26">
        <f t="shared" si="2"/>
        <v>0</v>
      </c>
      <c r="O33" s="27"/>
      <c r="Q33" s="107" t="s">
        <v>99</v>
      </c>
      <c r="R33" s="28">
        <v>41850</v>
      </c>
      <c r="S33" s="24">
        <v>1.7361111111111101E-2</v>
      </c>
      <c r="T33" s="149">
        <f t="shared" si="3"/>
        <v>1</v>
      </c>
      <c r="U33" s="149">
        <f t="shared" si="4"/>
        <v>1</v>
      </c>
      <c r="V33" s="149">
        <f t="shared" si="5"/>
        <v>1</v>
      </c>
      <c r="W33" s="149">
        <f t="shared" si="6"/>
        <v>1</v>
      </c>
      <c r="X33" s="149">
        <f t="shared" si="7"/>
        <v>1</v>
      </c>
      <c r="Y33" s="77" t="str">
        <f t="shared" si="8"/>
        <v>Cambridge Tri0.0173611111111111</v>
      </c>
      <c r="Z33" s="77" t="str">
        <f t="shared" si="9"/>
        <v>Cambridge Tri0</v>
      </c>
    </row>
    <row r="34" spans="1:26" x14ac:dyDescent="0.2">
      <c r="A34" s="30">
        <v>4.5648148148148153E-2</v>
      </c>
      <c r="B34" s="30">
        <v>1.7430555555555557E-2</v>
      </c>
      <c r="C34" s="23">
        <f>IF(Y$1="CE",(VLOOKUP(A34,'CTT-tables'!$B$3:$D$3903,3,FALSE)),(IF(Y$1="HC",(VLOOKUP(A34,'CTT-tables'!$C$3:$D$3903,2,FALSE)),(VLOOKUP(B34,'CTT-tables'!$A$3:$D$3903,4,FALSE)))))</f>
        <v>5.2546296296296403E-3</v>
      </c>
      <c r="D34" s="31">
        <v>1.8796296296296297E-2</v>
      </c>
      <c r="E34" s="29">
        <v>33</v>
      </c>
      <c r="F34" s="119" t="s">
        <v>45</v>
      </c>
      <c r="G34" s="119" t="s">
        <v>23</v>
      </c>
      <c r="H34" s="96">
        <f t="shared" si="0"/>
        <v>1.8101851851851852E-2</v>
      </c>
      <c r="I34" s="110" t="str">
        <f t="shared" si="1"/>
        <v/>
      </c>
      <c r="J34" s="27">
        <v>15</v>
      </c>
      <c r="K34" s="27">
        <v>16</v>
      </c>
      <c r="L34" s="27"/>
      <c r="M34" s="27"/>
      <c r="N34" s="26">
        <f t="shared" si="2"/>
        <v>1.2847222222222211E-2</v>
      </c>
      <c r="O34" s="27"/>
      <c r="P34" s="27"/>
      <c r="Q34" s="107" t="s">
        <v>99</v>
      </c>
      <c r="R34" s="28">
        <v>41850</v>
      </c>
      <c r="S34" s="24">
        <v>6.9444444444444447E-4</v>
      </c>
      <c r="T34" s="149">
        <f t="shared" si="3"/>
        <v>1</v>
      </c>
      <c r="U34" s="149">
        <f t="shared" si="4"/>
        <v>1</v>
      </c>
      <c r="V34" s="149">
        <f t="shared" si="5"/>
        <v>1</v>
      </c>
      <c r="W34" s="149">
        <f t="shared" si="6"/>
        <v>1</v>
      </c>
      <c r="X34" s="149">
        <f t="shared" si="7"/>
        <v>1</v>
      </c>
      <c r="Y34" s="77" t="str">
        <f t="shared" si="8"/>
        <v>Team Cambridge0.0181018518518519</v>
      </c>
      <c r="Z34" s="77" t="str">
        <f t="shared" si="9"/>
        <v>Team Cambridge0.0128472222222222</v>
      </c>
    </row>
    <row r="35" spans="1:26" x14ac:dyDescent="0.2">
      <c r="A35" s="30">
        <v>4.7222222222222221E-2</v>
      </c>
      <c r="B35" s="30">
        <v>1.7777777777777778E-2</v>
      </c>
      <c r="C35" s="23">
        <f>IF(Y$1="CE",(VLOOKUP(A35,'CTT-tables'!$B$3:$D$3903,3,FALSE)),(IF(Y$1="HC",(VLOOKUP(A35,'CTT-tables'!$C$3:$D$3903,2,FALSE)),(VLOOKUP(B35,'CTT-tables'!$A$3:$D$3903,4,FALSE)))))</f>
        <v>5.5787037037037098E-3</v>
      </c>
      <c r="D35" s="31">
        <v>1.9849537037037037E-2</v>
      </c>
      <c r="E35" s="29">
        <v>34</v>
      </c>
      <c r="F35" s="120" t="s">
        <v>40</v>
      </c>
      <c r="G35" s="119" t="s">
        <v>23</v>
      </c>
      <c r="H35" s="96">
        <f t="shared" si="0"/>
        <v>1.846064814814815E-2</v>
      </c>
      <c r="I35" s="110" t="str">
        <f t="shared" si="1"/>
        <v/>
      </c>
      <c r="J35" s="27">
        <v>14</v>
      </c>
      <c r="K35" s="27">
        <v>15</v>
      </c>
      <c r="L35" s="27"/>
      <c r="M35" s="27">
        <v>10</v>
      </c>
      <c r="N35" s="26">
        <f t="shared" si="2"/>
        <v>1.2881944444444439E-2</v>
      </c>
      <c r="O35" s="27"/>
      <c r="P35" s="27"/>
      <c r="Q35" s="107" t="s">
        <v>99</v>
      </c>
      <c r="R35" s="28">
        <v>41850</v>
      </c>
      <c r="S35" s="24">
        <v>1.3888888888888889E-3</v>
      </c>
      <c r="T35" s="149">
        <f t="shared" si="3"/>
        <v>1</v>
      </c>
      <c r="U35" s="149">
        <f t="shared" si="4"/>
        <v>1</v>
      </c>
      <c r="V35" s="149">
        <f t="shared" si="5"/>
        <v>1</v>
      </c>
      <c r="W35" s="149">
        <f t="shared" si="6"/>
        <v>1</v>
      </c>
      <c r="X35" s="149">
        <f t="shared" si="7"/>
        <v>1</v>
      </c>
      <c r="Y35" s="77" t="str">
        <f t="shared" si="8"/>
        <v>Team Cambridge0.0184606481481481</v>
      </c>
      <c r="Z35" s="77" t="str">
        <f t="shared" si="9"/>
        <v>Team Cambridge0.0128819444444444</v>
      </c>
    </row>
    <row r="36" spans="1:26" x14ac:dyDescent="0.2">
      <c r="A36" s="30">
        <v>5.0115740740740738E-2</v>
      </c>
      <c r="B36" s="30">
        <v>1.7789351851851851E-2</v>
      </c>
      <c r="C36" s="23">
        <f>IF(Y$1="CE",(VLOOKUP(A36,'CTT-tables'!$B$3:$D$3903,3,FALSE)),(IF(Y$1="HC",(VLOOKUP(A36,'CTT-tables'!$C$3:$D$3903,2,FALSE)),(VLOOKUP(B36,'CTT-tables'!$A$3:$D$3903,4,FALSE)))))</f>
        <v>5.5902777777777799E-3</v>
      </c>
      <c r="D36" s="31">
        <v>3.1712962962962964E-2</v>
      </c>
      <c r="E36" s="29">
        <v>35</v>
      </c>
      <c r="F36" s="119" t="s">
        <v>33</v>
      </c>
      <c r="G36" s="119" t="s">
        <v>23</v>
      </c>
      <c r="H36" s="96">
        <f t="shared" si="0"/>
        <v>1.8518518518518566E-2</v>
      </c>
      <c r="I36" s="110" t="str">
        <f t="shared" si="1"/>
        <v/>
      </c>
      <c r="J36" s="27">
        <v>13</v>
      </c>
      <c r="K36" s="27">
        <v>14</v>
      </c>
      <c r="L36" s="27"/>
      <c r="M36" s="27"/>
      <c r="N36" s="26">
        <f t="shared" si="2"/>
        <v>1.2928240740740785E-2</v>
      </c>
      <c r="O36" s="27"/>
      <c r="Q36" s="107" t="s">
        <v>99</v>
      </c>
      <c r="R36" s="28">
        <v>41850</v>
      </c>
      <c r="S36" s="24">
        <v>1.3194444444444399E-2</v>
      </c>
      <c r="T36" s="149">
        <f t="shared" si="3"/>
        <v>1</v>
      </c>
      <c r="U36" s="149">
        <f t="shared" si="4"/>
        <v>1</v>
      </c>
      <c r="V36" s="149">
        <f t="shared" si="5"/>
        <v>1</v>
      </c>
      <c r="W36" s="149">
        <f t="shared" si="6"/>
        <v>1</v>
      </c>
      <c r="X36" s="149">
        <f t="shared" si="7"/>
        <v>1</v>
      </c>
      <c r="Y36" s="77" t="str">
        <f t="shared" si="8"/>
        <v>Team Cambridge0.0185185185185186</v>
      </c>
      <c r="Z36" s="77" t="str">
        <f t="shared" si="9"/>
        <v>Team Cambridge0.0129282407407408</v>
      </c>
    </row>
    <row r="37" spans="1:26" x14ac:dyDescent="0.2">
      <c r="D37" s="31">
        <v>2.1388888888888888E-2</v>
      </c>
      <c r="E37" s="29">
        <v>36</v>
      </c>
      <c r="F37" s="53" t="s">
        <v>766</v>
      </c>
      <c r="G37" s="53" t="s">
        <v>196</v>
      </c>
      <c r="H37" s="96">
        <f t="shared" si="0"/>
        <v>1.861111111111111E-2</v>
      </c>
      <c r="I37" s="110" t="str">
        <f t="shared" si="1"/>
        <v/>
      </c>
      <c r="J37" s="27"/>
      <c r="K37" s="27"/>
      <c r="L37" s="27"/>
      <c r="M37" s="27"/>
      <c r="N37" s="26">
        <f t="shared" si="2"/>
        <v>0</v>
      </c>
      <c r="O37" s="27"/>
      <c r="P37" s="27"/>
      <c r="Q37" s="107" t="s">
        <v>99</v>
      </c>
      <c r="R37" s="28">
        <v>41850</v>
      </c>
      <c r="S37" s="24">
        <v>2.7777777777777779E-3</v>
      </c>
      <c r="T37" s="149">
        <f t="shared" si="3"/>
        <v>1</v>
      </c>
      <c r="U37" s="149">
        <f t="shared" si="4"/>
        <v>1</v>
      </c>
      <c r="V37" s="149">
        <f t="shared" si="5"/>
        <v>1</v>
      </c>
      <c r="W37" s="149">
        <f t="shared" si="6"/>
        <v>1</v>
      </c>
      <c r="X37" s="149">
        <f t="shared" si="7"/>
        <v>1</v>
      </c>
      <c r="Y37" s="77" t="str">
        <f t="shared" si="8"/>
        <v>St Neots CC0.0186111111111111</v>
      </c>
      <c r="Z37" s="77" t="str">
        <f t="shared" si="9"/>
        <v>St Neots CC0</v>
      </c>
    </row>
    <row r="38" spans="1:26" x14ac:dyDescent="0.2">
      <c r="A38" s="101"/>
      <c r="B38" s="101"/>
      <c r="C38" s="23"/>
      <c r="F38" s="119"/>
      <c r="G38" s="119"/>
      <c r="H38" s="96">
        <f t="shared" si="0"/>
        <v>0</v>
      </c>
      <c r="I38" s="110" t="str">
        <f t="shared" si="1"/>
        <v/>
      </c>
      <c r="J38" s="27"/>
      <c r="K38" s="27"/>
      <c r="L38" s="27"/>
      <c r="M38" s="27"/>
      <c r="N38" s="26">
        <f t="shared" si="2"/>
        <v>0</v>
      </c>
      <c r="O38" s="27"/>
      <c r="S38" s="24">
        <v>2.5694444444444402E-2</v>
      </c>
      <c r="T38" s="149">
        <f t="shared" si="3"/>
        <v>1</v>
      </c>
      <c r="U38" s="149">
        <f t="shared" si="4"/>
        <v>1</v>
      </c>
      <c r="V38" s="149">
        <f t="shared" si="5"/>
        <v>1</v>
      </c>
      <c r="W38" s="149">
        <f t="shared" si="6"/>
        <v>1</v>
      </c>
      <c r="X38" s="149">
        <f t="shared" si="7"/>
        <v>1</v>
      </c>
      <c r="Y38" s="77" t="str">
        <f t="shared" si="8"/>
        <v>0</v>
      </c>
      <c r="Z38" s="77" t="str">
        <f t="shared" si="9"/>
        <v>0</v>
      </c>
    </row>
    <row r="39" spans="1:26" x14ac:dyDescent="0.2">
      <c r="H39" s="96">
        <f t="shared" si="0"/>
        <v>0</v>
      </c>
      <c r="I39" s="110" t="str">
        <f t="shared" si="1"/>
        <v/>
      </c>
      <c r="J39" s="27"/>
      <c r="K39" s="27"/>
      <c r="L39" s="27"/>
      <c r="M39" s="27"/>
      <c r="N39" s="26">
        <f t="shared" si="2"/>
        <v>0</v>
      </c>
      <c r="O39" s="27"/>
      <c r="S39" s="24">
        <v>2.6388888888888799E-2</v>
      </c>
      <c r="T39" s="149">
        <f t="shared" si="3"/>
        <v>1</v>
      </c>
      <c r="U39" s="149">
        <f t="shared" si="4"/>
        <v>1</v>
      </c>
      <c r="V39" s="149">
        <f t="shared" si="5"/>
        <v>1</v>
      </c>
      <c r="W39" s="149">
        <f t="shared" si="6"/>
        <v>1</v>
      </c>
      <c r="X39" s="149">
        <f t="shared" si="7"/>
        <v>1</v>
      </c>
      <c r="Y39" s="77" t="str">
        <f t="shared" si="8"/>
        <v>0</v>
      </c>
      <c r="Z39" s="77" t="str">
        <f t="shared" si="9"/>
        <v>0</v>
      </c>
    </row>
    <row r="40" spans="1:26" x14ac:dyDescent="0.2">
      <c r="G40" s="119"/>
      <c r="H40" s="96">
        <f t="shared" si="0"/>
        <v>0</v>
      </c>
      <c r="I40" s="110" t="str">
        <f t="shared" si="1"/>
        <v/>
      </c>
      <c r="J40" s="27"/>
      <c r="K40" s="27"/>
      <c r="L40" s="27"/>
      <c r="M40" s="27"/>
      <c r="N40" s="26">
        <f t="shared" si="2"/>
        <v>0</v>
      </c>
      <c r="O40" s="27"/>
      <c r="S40" s="24">
        <v>2.70833333333333E-2</v>
      </c>
      <c r="T40" s="149">
        <f t="shared" si="3"/>
        <v>1</v>
      </c>
      <c r="U40" s="149">
        <f t="shared" si="4"/>
        <v>1</v>
      </c>
      <c r="V40" s="149">
        <f t="shared" si="5"/>
        <v>1</v>
      </c>
      <c r="W40" s="149">
        <f t="shared" si="6"/>
        <v>1</v>
      </c>
      <c r="X40" s="149">
        <f t="shared" si="7"/>
        <v>1</v>
      </c>
      <c r="Y40" s="77" t="str">
        <f t="shared" si="8"/>
        <v>0</v>
      </c>
      <c r="Z40" s="77" t="str">
        <f t="shared" si="9"/>
        <v>0</v>
      </c>
    </row>
    <row r="41" spans="1:26" x14ac:dyDescent="0.2">
      <c r="A41" s="30"/>
      <c r="B41" s="30"/>
      <c r="C41" s="23"/>
      <c r="H41" s="96">
        <f t="shared" si="0"/>
        <v>0</v>
      </c>
      <c r="I41" s="110" t="str">
        <f t="shared" si="1"/>
        <v/>
      </c>
      <c r="J41" s="74"/>
      <c r="K41" s="74"/>
      <c r="L41" s="74"/>
      <c r="M41" s="74"/>
      <c r="N41" s="26">
        <f t="shared" si="2"/>
        <v>0</v>
      </c>
      <c r="O41" s="74"/>
      <c r="P41" s="127"/>
      <c r="Q41" s="51"/>
      <c r="R41" s="129"/>
      <c r="S41" s="75">
        <v>2.77777777777777E-2</v>
      </c>
      <c r="T41" s="149">
        <f t="shared" si="3"/>
        <v>1</v>
      </c>
      <c r="U41" s="149">
        <f t="shared" si="4"/>
        <v>1</v>
      </c>
      <c r="V41" s="149">
        <f t="shared" si="5"/>
        <v>1</v>
      </c>
      <c r="W41" s="149">
        <f t="shared" si="6"/>
        <v>1</v>
      </c>
      <c r="X41" s="149">
        <f t="shared" si="7"/>
        <v>1</v>
      </c>
      <c r="Y41" s="77" t="str">
        <f t="shared" si="8"/>
        <v>0</v>
      </c>
      <c r="Z41" s="78" t="str">
        <f t="shared" si="9"/>
        <v>0</v>
      </c>
    </row>
    <row r="45" spans="1:26" x14ac:dyDescent="0.2">
      <c r="D45" s="30"/>
    </row>
    <row r="46" spans="1:26" x14ac:dyDescent="0.2">
      <c r="A46" s="101"/>
      <c r="B46" s="101"/>
      <c r="C46" s="30"/>
      <c r="D46" s="99"/>
      <c r="F46" s="108"/>
    </row>
    <row r="47" spans="1:26" x14ac:dyDescent="0.2">
      <c r="F47" s="108"/>
      <c r="G47" s="108"/>
    </row>
    <row r="48" spans="1:26" x14ac:dyDescent="0.2">
      <c r="A48" s="30"/>
      <c r="B48" s="30"/>
      <c r="C48" s="30"/>
    </row>
    <row r="49" spans="1:7" x14ac:dyDescent="0.2">
      <c r="A49" s="30"/>
      <c r="B49" s="30"/>
      <c r="C49" s="30"/>
      <c r="G49" s="148"/>
    </row>
    <row r="51" spans="1:7" x14ac:dyDescent="0.2">
      <c r="A51" s="30"/>
      <c r="B51" s="30"/>
      <c r="C51" s="30"/>
      <c r="F51" s="147"/>
    </row>
    <row r="52" spans="1:7" x14ac:dyDescent="0.2">
      <c r="A52" s="30"/>
      <c r="B52" s="30"/>
      <c r="C52" s="30"/>
      <c r="F52" s="108"/>
      <c r="G52" s="108"/>
    </row>
    <row r="53" spans="1:7" x14ac:dyDescent="0.2">
      <c r="A53" s="30"/>
      <c r="B53" s="30"/>
      <c r="C53" s="23"/>
      <c r="F53" s="120"/>
      <c r="G53" s="119"/>
    </row>
    <row r="54" spans="1:7" x14ac:dyDescent="0.2">
      <c r="A54" s="30"/>
      <c r="B54" s="30"/>
      <c r="C54" s="30"/>
    </row>
    <row r="55" spans="1:7" x14ac:dyDescent="0.2">
      <c r="A55" s="30"/>
      <c r="B55" s="30"/>
      <c r="C55" s="23"/>
      <c r="F55" s="119"/>
      <c r="G55" s="119"/>
    </row>
    <row r="56" spans="1:7" x14ac:dyDescent="0.2">
      <c r="A56" s="30"/>
      <c r="B56" s="30"/>
      <c r="C56" s="30"/>
      <c r="F56" s="108"/>
      <c r="G56" s="108"/>
    </row>
    <row r="57" spans="1:7" x14ac:dyDescent="0.2">
      <c r="A57" s="30"/>
      <c r="B57" s="30"/>
      <c r="C57" s="30"/>
    </row>
    <row r="59" spans="1:7" x14ac:dyDescent="0.2">
      <c r="G59" s="148"/>
    </row>
    <row r="60" spans="1:7" x14ac:dyDescent="0.2">
      <c r="G60" s="150"/>
    </row>
    <row r="64" spans="1:7" x14ac:dyDescent="0.2">
      <c r="A64" s="30"/>
      <c r="B64" s="30"/>
      <c r="C64" s="30"/>
      <c r="F64" s="148"/>
      <c r="G64" s="148"/>
    </row>
    <row r="66" spans="1:7" x14ac:dyDescent="0.2">
      <c r="A66" s="30"/>
      <c r="B66" s="30"/>
      <c r="C66" s="30"/>
      <c r="F66" s="108"/>
      <c r="G66" s="108"/>
    </row>
    <row r="67" spans="1:7" x14ac:dyDescent="0.2">
      <c r="A67" s="30"/>
      <c r="B67" s="30"/>
      <c r="C67" s="30"/>
      <c r="F67" s="108"/>
      <c r="G67" s="108"/>
    </row>
    <row r="70" spans="1:7" x14ac:dyDescent="0.2">
      <c r="A70" s="101"/>
      <c r="B70" s="101"/>
      <c r="C70" s="23"/>
      <c r="D70" s="99"/>
      <c r="F70"/>
      <c r="G70"/>
    </row>
    <row r="71" spans="1:7" x14ac:dyDescent="0.2">
      <c r="A71" s="30"/>
      <c r="B71" s="30"/>
      <c r="C71" s="30"/>
    </row>
    <row r="72" spans="1:7" x14ac:dyDescent="0.2">
      <c r="A72" s="30"/>
      <c r="B72" s="30"/>
      <c r="C72" s="23"/>
      <c r="F72" s="119"/>
      <c r="G72" s="119"/>
    </row>
    <row r="73" spans="1:7" x14ac:dyDescent="0.2">
      <c r="A73" s="30"/>
      <c r="B73" s="30"/>
      <c r="C73" s="30"/>
      <c r="G73" s="108"/>
    </row>
    <row r="75" spans="1:7" x14ac:dyDescent="0.2">
      <c r="A75" s="30"/>
      <c r="B75" s="30"/>
      <c r="C75" s="30"/>
    </row>
    <row r="76" spans="1:7" x14ac:dyDescent="0.2">
      <c r="A76" s="30"/>
      <c r="B76" s="30"/>
      <c r="C76" s="30"/>
    </row>
    <row r="77" spans="1:7" x14ac:dyDescent="0.2">
      <c r="A77" s="30"/>
      <c r="B77" s="30"/>
      <c r="C77" s="30"/>
    </row>
    <row r="78" spans="1:7" x14ac:dyDescent="0.2">
      <c r="A78" s="30"/>
      <c r="B78" s="30"/>
      <c r="C78" s="23"/>
      <c r="G78" s="147"/>
    </row>
    <row r="81" spans="1:7" x14ac:dyDescent="0.2">
      <c r="A81" s="30"/>
      <c r="B81" s="30"/>
      <c r="C81" s="30"/>
      <c r="F81" s="148"/>
      <c r="G81" s="148"/>
    </row>
    <row r="82" spans="1:7" x14ac:dyDescent="0.2">
      <c r="A82" s="30"/>
      <c r="B82" s="30"/>
      <c r="C82" s="30"/>
    </row>
    <row r="83" spans="1:7" x14ac:dyDescent="0.2">
      <c r="A83" s="30"/>
      <c r="B83" s="30"/>
      <c r="C83" s="30"/>
      <c r="G83"/>
    </row>
    <row r="86" spans="1:7" x14ac:dyDescent="0.2">
      <c r="A86" s="30"/>
      <c r="B86" s="30"/>
      <c r="C86" s="30"/>
      <c r="F86" s="147"/>
    </row>
    <row r="88" spans="1:7" x14ac:dyDescent="0.2">
      <c r="A88" s="30"/>
      <c r="B88" s="30"/>
      <c r="C88" s="23"/>
      <c r="F88" s="119"/>
      <c r="G88" s="119"/>
    </row>
    <row r="89" spans="1:7" x14ac:dyDescent="0.2">
      <c r="A89" s="30"/>
      <c r="B89" s="30"/>
      <c r="C89" s="23"/>
      <c r="F89" s="119"/>
      <c r="G89" s="119"/>
    </row>
    <row r="92" spans="1:7" x14ac:dyDescent="0.2">
      <c r="A92" s="30"/>
      <c r="B92" s="30"/>
      <c r="C92" s="23"/>
      <c r="F92"/>
    </row>
    <row r="93" spans="1:7" x14ac:dyDescent="0.2">
      <c r="A93" s="30"/>
      <c r="B93" s="30"/>
      <c r="C93" s="23"/>
      <c r="F93" s="148"/>
      <c r="G93" s="148"/>
    </row>
    <row r="95" spans="1:7" x14ac:dyDescent="0.2">
      <c r="A95" s="30"/>
      <c r="B95" s="30"/>
      <c r="C95" s="23"/>
      <c r="F95" s="119"/>
      <c r="G95" s="119"/>
    </row>
    <row r="96" spans="1:7" x14ac:dyDescent="0.2">
      <c r="A96" s="30"/>
      <c r="B96" s="30"/>
      <c r="C96" s="23"/>
    </row>
    <row r="98" spans="1:7" x14ac:dyDescent="0.2">
      <c r="A98" s="30"/>
      <c r="B98" s="30"/>
      <c r="C98" s="30"/>
      <c r="G98" s="150"/>
    </row>
    <row r="100" spans="1:7" x14ac:dyDescent="0.2">
      <c r="G100" s="119"/>
    </row>
    <row r="101" spans="1:7" x14ac:dyDescent="0.2">
      <c r="A101" s="30"/>
      <c r="B101" s="30"/>
      <c r="C101" s="30"/>
    </row>
    <row r="103" spans="1:7" x14ac:dyDescent="0.2">
      <c r="A103" s="30"/>
      <c r="B103" s="30"/>
      <c r="C103" s="23"/>
      <c r="D103" s="99"/>
      <c r="F103" s="108"/>
      <c r="G103" s="108"/>
    </row>
    <row r="108" spans="1:7" ht="15" x14ac:dyDescent="0.25">
      <c r="A108" s="30"/>
      <c r="B108" s="30"/>
      <c r="C108" s="23"/>
      <c r="F108" s="153"/>
      <c r="G108" s="148"/>
    </row>
    <row r="110" spans="1:7" x14ac:dyDescent="0.2">
      <c r="A110" s="30"/>
      <c r="B110" s="30"/>
      <c r="C110" s="30"/>
    </row>
    <row r="111" spans="1:7" x14ac:dyDescent="0.2">
      <c r="A111" s="30"/>
      <c r="B111" s="30"/>
      <c r="C111" s="30"/>
    </row>
    <row r="112" spans="1:7" x14ac:dyDescent="0.2">
      <c r="D112" s="30"/>
      <c r="G112"/>
    </row>
    <row r="115" spans="1:7" x14ac:dyDescent="0.2">
      <c r="A115" s="30"/>
      <c r="B115" s="30"/>
      <c r="C115" s="30"/>
    </row>
    <row r="116" spans="1:7" x14ac:dyDescent="0.2">
      <c r="A116" s="30"/>
      <c r="B116" s="30"/>
      <c r="C116" s="30"/>
    </row>
    <row r="118" spans="1:7" x14ac:dyDescent="0.2">
      <c r="A118" s="30"/>
      <c r="B118" s="30"/>
      <c r="C118" s="30"/>
    </row>
    <row r="119" spans="1:7" x14ac:dyDescent="0.2">
      <c r="A119" s="30"/>
      <c r="B119" s="30"/>
      <c r="C119" s="30"/>
    </row>
    <row r="121" spans="1:7" x14ac:dyDescent="0.2">
      <c r="A121" s="30"/>
      <c r="B121" s="30"/>
      <c r="C121" s="30"/>
      <c r="F121" s="147"/>
    </row>
    <row r="122" spans="1:7" x14ac:dyDescent="0.2">
      <c r="A122" s="30"/>
      <c r="B122" s="30"/>
      <c r="C122" s="23"/>
      <c r="F122" s="119"/>
      <c r="G122" s="119"/>
    </row>
    <row r="123" spans="1:7" x14ac:dyDescent="0.2">
      <c r="A123" s="30"/>
      <c r="B123" s="30"/>
      <c r="C123" s="23"/>
      <c r="F123" s="119"/>
      <c r="G123" s="173"/>
    </row>
    <row r="124" spans="1:7" x14ac:dyDescent="0.2">
      <c r="A124" s="30"/>
      <c r="B124" s="30"/>
      <c r="C124" s="30"/>
    </row>
    <row r="125" spans="1:7" x14ac:dyDescent="0.2">
      <c r="A125" s="30"/>
      <c r="B125" s="30"/>
      <c r="C125" s="23"/>
      <c r="F125" s="119"/>
      <c r="G125" s="119"/>
    </row>
    <row r="127" spans="1:7" x14ac:dyDescent="0.2">
      <c r="A127" s="30"/>
      <c r="B127" s="30"/>
      <c r="C127" s="30"/>
    </row>
    <row r="128" spans="1:7" x14ac:dyDescent="0.2">
      <c r="A128" s="30"/>
      <c r="B128" s="30"/>
      <c r="C128" s="30"/>
      <c r="F128" s="148"/>
      <c r="G128" s="148"/>
    </row>
    <row r="134" spans="1:7" x14ac:dyDescent="0.2">
      <c r="A134" s="30"/>
      <c r="B134" s="30"/>
      <c r="C134" s="30"/>
    </row>
    <row r="137" spans="1:7" x14ac:dyDescent="0.2">
      <c r="A137" s="30"/>
      <c r="B137" s="30"/>
      <c r="C137" s="23"/>
    </row>
    <row r="138" spans="1:7" x14ac:dyDescent="0.2">
      <c r="A138" s="30"/>
      <c r="B138" s="30"/>
      <c r="C138" s="30"/>
    </row>
    <row r="139" spans="1:7" x14ac:dyDescent="0.2">
      <c r="A139" s="30"/>
      <c r="B139" s="30"/>
      <c r="C139" s="23"/>
    </row>
    <row r="140" spans="1:7" x14ac:dyDescent="0.2">
      <c r="A140" s="30"/>
      <c r="B140" s="30"/>
      <c r="C140" s="23"/>
      <c r="F140" s="119"/>
      <c r="G140" s="119"/>
    </row>
    <row r="141" spans="1:7" x14ac:dyDescent="0.2">
      <c r="G141" s="150"/>
    </row>
    <row r="143" spans="1:7" x14ac:dyDescent="0.2">
      <c r="A143" s="30"/>
      <c r="B143" s="30"/>
      <c r="C143" s="23"/>
      <c r="F143" s="119"/>
      <c r="G143" s="119"/>
    </row>
    <row r="144" spans="1:7" x14ac:dyDescent="0.2">
      <c r="A144" s="30"/>
      <c r="B144" s="30"/>
      <c r="C144" s="30"/>
    </row>
    <row r="149" spans="1:7" x14ac:dyDescent="0.2">
      <c r="A149" s="30"/>
      <c r="B149" s="30"/>
      <c r="C149" s="23"/>
      <c r="F149" s="119"/>
      <c r="G149" s="119"/>
    </row>
    <row r="151" spans="1:7" x14ac:dyDescent="0.2">
      <c r="G151" s="148"/>
    </row>
    <row r="152" spans="1:7" x14ac:dyDescent="0.2">
      <c r="A152" s="30"/>
      <c r="B152" s="30"/>
      <c r="C152" s="30"/>
      <c r="F152" s="148"/>
      <c r="G152" s="148"/>
    </row>
    <row r="153" spans="1:7" x14ac:dyDescent="0.2">
      <c r="A153" s="30"/>
      <c r="B153" s="30"/>
      <c r="C153" s="23"/>
      <c r="F153" s="147"/>
    </row>
    <row r="155" spans="1:7" x14ac:dyDescent="0.2">
      <c r="G155" s="108"/>
    </row>
    <row r="156" spans="1:7" x14ac:dyDescent="0.2">
      <c r="A156" s="30"/>
      <c r="B156" s="30"/>
      <c r="C156" s="30"/>
    </row>
    <row r="157" spans="1:7" x14ac:dyDescent="0.2">
      <c r="A157" s="30"/>
      <c r="B157" s="30"/>
      <c r="C157" s="30"/>
      <c r="F157"/>
      <c r="G157"/>
    </row>
    <row r="158" spans="1:7" x14ac:dyDescent="0.2">
      <c r="A158" s="30"/>
      <c r="B158" s="30"/>
      <c r="C158" s="30"/>
    </row>
    <row r="159" spans="1:7" x14ac:dyDescent="0.2">
      <c r="A159" s="30"/>
      <c r="B159" s="30"/>
      <c r="C159" s="23"/>
      <c r="F159" s="119"/>
      <c r="G159" s="119"/>
    </row>
    <row r="162" spans="1:7" x14ac:dyDescent="0.2">
      <c r="A162" s="30"/>
      <c r="B162" s="30"/>
      <c r="C162" s="23"/>
      <c r="F162" s="148"/>
      <c r="G162" s="148"/>
    </row>
    <row r="163" spans="1:7" x14ac:dyDescent="0.2">
      <c r="F163"/>
      <c r="G163"/>
    </row>
  </sheetData>
  <sortState ref="E2:E37">
    <sortCondition ref="E2"/>
  </sortState>
  <phoneticPr fontId="10" type="noConversion"/>
  <conditionalFormatting sqref="H2:H41">
    <cfRule type="expression" dxfId="144" priority="9" stopIfTrue="1">
      <formula>T2&gt;=2</formula>
    </cfRule>
  </conditionalFormatting>
  <conditionalFormatting sqref="J2:J41">
    <cfRule type="expression" dxfId="143" priority="11" stopIfTrue="1">
      <formula>U2&gt;=2</formula>
    </cfRule>
  </conditionalFormatting>
  <conditionalFormatting sqref="K2:K41">
    <cfRule type="expression" dxfId="142" priority="12" stopIfTrue="1">
      <formula>V2&gt;=2</formula>
    </cfRule>
  </conditionalFormatting>
  <conditionalFormatting sqref="L2:L41">
    <cfRule type="expression" dxfId="141" priority="13" stopIfTrue="1">
      <formula>W2&gt;=2</formula>
    </cfRule>
  </conditionalFormatting>
  <conditionalFormatting sqref="N2:N41">
    <cfRule type="expression" dxfId="140" priority="14" stopIfTrue="1">
      <formula>X2&gt;=2</formula>
    </cfRule>
  </conditionalFormatting>
  <conditionalFormatting sqref="C42:C45 C50:C57 C59 C62:C64 C47:C48">
    <cfRule type="expression" dxfId="139" priority="3" stopIfTrue="1">
      <formula>(I42=1)</formula>
    </cfRule>
  </conditionalFormatting>
  <conditionalFormatting sqref="C85">
    <cfRule type="expression" dxfId="138" priority="2" stopIfTrue="1">
      <formula>(I85=1)</formula>
    </cfRule>
  </conditionalFormatting>
  <conditionalFormatting sqref="C119">
    <cfRule type="expression" dxfId="137" priority="1" stopIfTrue="1">
      <formula>(I119=1)</formula>
    </cfRule>
  </conditionalFormatting>
  <conditionalFormatting sqref="C32:C40">
    <cfRule type="expression" dxfId="136" priority="4" stopIfTrue="1">
      <formula>(I32=1)</formula>
    </cfRule>
  </conditionalFormatting>
  <conditionalFormatting sqref="C112:C115">
    <cfRule type="expression" dxfId="135" priority="5" stopIfTrue="1">
      <formula>(I112=1)</formula>
    </cfRule>
  </conditionalFormatting>
  <pageMargins left="0.75" right="0.75" top="1" bottom="1" header="0.5" footer="0.5"/>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0"/>
  <sheetViews>
    <sheetView zoomScale="85" zoomScaleNormal="85" workbookViewId="0">
      <selection activeCell="B11" sqref="B11"/>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8.285156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8" t="s">
        <v>25</v>
      </c>
      <c r="S1" s="19" t="s">
        <v>22</v>
      </c>
      <c r="T1" s="116" t="s">
        <v>62</v>
      </c>
      <c r="U1" s="116" t="s">
        <v>61</v>
      </c>
      <c r="V1" s="117" t="s">
        <v>63</v>
      </c>
      <c r="W1" s="117" t="s">
        <v>64</v>
      </c>
      <c r="X1" s="117" t="s">
        <v>136</v>
      </c>
      <c r="Y1" s="79" t="str">
        <f>VLOOKUP(R2,CTT!$A$5:$I$31,9,FALSE)</f>
        <v>TR</v>
      </c>
      <c r="Z1" s="114">
        <f>VLOOKUP(R2,CTT!$A$5:$I$31,3,FALSE)</f>
        <v>10</v>
      </c>
    </row>
    <row r="2" spans="1:26" x14ac:dyDescent="0.2">
      <c r="A2" s="30"/>
      <c r="B2" s="30"/>
      <c r="C2" s="30"/>
      <c r="D2" s="31">
        <v>3.1782407407407405E-2</v>
      </c>
      <c r="E2" s="29">
        <v>1</v>
      </c>
      <c r="F2" s="53" t="s">
        <v>160</v>
      </c>
      <c r="G2" s="53" t="s">
        <v>196</v>
      </c>
      <c r="H2" s="96">
        <f t="shared" ref="H2:H32" si="0">IF(D2=0,0,(D2-S2))</f>
        <v>1.4421296296296304E-2</v>
      </c>
      <c r="I2" s="110" t="str">
        <f t="shared" ref="I2:I32" si="1">IF((OR(D2=0,H2=0)),"",(IF(H2&lt;=B2,1,"")))</f>
        <v/>
      </c>
      <c r="J2" s="27"/>
      <c r="K2" s="27"/>
      <c r="L2" s="27"/>
      <c r="M2" s="27"/>
      <c r="N2" s="26">
        <f t="shared" ref="N2:N32" si="2">IF(C2=0,0,(H2-C2))</f>
        <v>0</v>
      </c>
      <c r="O2" s="27"/>
      <c r="Q2" s="107" t="s">
        <v>85</v>
      </c>
      <c r="R2" s="28">
        <v>41857</v>
      </c>
      <c r="S2" s="24">
        <v>1.7361111111111101E-2</v>
      </c>
      <c r="T2" s="149">
        <f t="shared" ref="T2:T32" si="3">IF(D2=0,1,(COUNTIF(H:H,H2)))</f>
        <v>1</v>
      </c>
      <c r="U2" s="149">
        <f t="shared" ref="U2:U32" si="4">IF((AND(D2&gt;0,$Y$1="TR")),(COUNTIF(Y:Y,Y2)),1)</f>
        <v>1</v>
      </c>
      <c r="V2" s="149">
        <f t="shared" ref="V2:V32" si="5">IF((AND(D2&gt;0,C2&gt;0,$Y$1="TR")),(COUNTIF(Z:Z,Z2)),1)</f>
        <v>1</v>
      </c>
      <c r="W2" s="149">
        <f t="shared" ref="W2:W32" si="6">IF((AND(D2&gt;0,C2&gt;0,$Y$1="CE")),(COUNTIF(Z:Z,Z2)),1)</f>
        <v>1</v>
      </c>
      <c r="X2" s="149">
        <f t="shared" ref="X2:X32" si="7">IF((AND(D2&gt;0,C2&gt;0,(OR($Y$1="CE",$Y$1="TR")))),(COUNTIF(Z:Z,Z2)),1)</f>
        <v>1</v>
      </c>
      <c r="Y2" s="77" t="str">
        <f t="shared" ref="Y2:Y32" si="8">CONCATENATE(G2,H2)</f>
        <v>St Neots CC0.0144212962962963</v>
      </c>
      <c r="Z2" s="77" t="str">
        <f t="shared" ref="Z2:Z32" si="9">CONCATENATE(G2,N2)</f>
        <v>St Neots CC0</v>
      </c>
    </row>
    <row r="3" spans="1:26" x14ac:dyDescent="0.2">
      <c r="A3" s="101"/>
      <c r="B3" s="101"/>
      <c r="D3" s="31">
        <v>2.4212962962962964E-2</v>
      </c>
      <c r="E3" s="29">
        <v>2</v>
      </c>
      <c r="F3" s="53" t="s">
        <v>823</v>
      </c>
      <c r="G3" s="108" t="s">
        <v>158</v>
      </c>
      <c r="H3" s="96">
        <f t="shared" si="0"/>
        <v>1.5185185185185187E-2</v>
      </c>
      <c r="I3" s="110" t="str">
        <f t="shared" si="1"/>
        <v/>
      </c>
      <c r="J3" s="27"/>
      <c r="K3" s="27"/>
      <c r="L3" s="27"/>
      <c r="M3" s="27"/>
      <c r="N3" s="26">
        <f t="shared" si="2"/>
        <v>0</v>
      </c>
      <c r="O3" s="27"/>
      <c r="P3" s="27"/>
      <c r="Q3" s="107" t="s">
        <v>85</v>
      </c>
      <c r="R3" s="28">
        <v>41857</v>
      </c>
      <c r="S3" s="24">
        <v>9.0277777777777769E-3</v>
      </c>
      <c r="T3" s="149">
        <f t="shared" si="3"/>
        <v>1</v>
      </c>
      <c r="U3" s="149">
        <f t="shared" si="4"/>
        <v>1</v>
      </c>
      <c r="V3" s="149">
        <f t="shared" si="5"/>
        <v>1</v>
      </c>
      <c r="W3" s="149">
        <f t="shared" si="6"/>
        <v>1</v>
      </c>
      <c r="X3" s="149">
        <f t="shared" si="7"/>
        <v>1</v>
      </c>
      <c r="Y3" s="77" t="str">
        <f t="shared" si="8"/>
        <v>Team Velovelocity.co.uk0.0151851851851852</v>
      </c>
      <c r="Z3" s="77" t="str">
        <f t="shared" si="9"/>
        <v>Team Velovelocity.co.uk0</v>
      </c>
    </row>
    <row r="4" spans="1:26" x14ac:dyDescent="0.2">
      <c r="A4" s="30"/>
      <c r="B4" s="30"/>
      <c r="D4" s="31">
        <v>3.2048611111111111E-2</v>
      </c>
      <c r="E4" s="29">
        <v>3</v>
      </c>
      <c r="F4" s="53" t="s">
        <v>597</v>
      </c>
      <c r="G4" s="53" t="s">
        <v>196</v>
      </c>
      <c r="H4" s="96">
        <f t="shared" si="0"/>
        <v>1.5381944444444511E-2</v>
      </c>
      <c r="I4" s="110" t="str">
        <f t="shared" si="1"/>
        <v/>
      </c>
      <c r="J4" s="27"/>
      <c r="K4" s="27"/>
      <c r="L4" s="27"/>
      <c r="M4" s="27"/>
      <c r="N4" s="26">
        <f t="shared" si="2"/>
        <v>0</v>
      </c>
      <c r="O4" s="27"/>
      <c r="Q4" s="107" t="s">
        <v>85</v>
      </c>
      <c r="R4" s="28">
        <v>41857</v>
      </c>
      <c r="S4" s="24">
        <v>1.6666666666666601E-2</v>
      </c>
      <c r="T4" s="149">
        <f t="shared" si="3"/>
        <v>1</v>
      </c>
      <c r="U4" s="149">
        <f t="shared" si="4"/>
        <v>1</v>
      </c>
      <c r="V4" s="149">
        <f t="shared" si="5"/>
        <v>1</v>
      </c>
      <c r="W4" s="149">
        <f t="shared" si="6"/>
        <v>1</v>
      </c>
      <c r="X4" s="149">
        <f t="shared" si="7"/>
        <v>1</v>
      </c>
      <c r="Y4" s="77" t="str">
        <f t="shared" si="8"/>
        <v>St Neots CC0.0153819444444445</v>
      </c>
      <c r="Z4" s="77" t="str">
        <f t="shared" si="9"/>
        <v>St Neots CC0</v>
      </c>
    </row>
    <row r="5" spans="1:26" x14ac:dyDescent="0.2">
      <c r="D5" s="31">
        <v>3.7083333333333336E-2</v>
      </c>
      <c r="E5" s="29">
        <v>4</v>
      </c>
      <c r="F5" s="53" t="s">
        <v>671</v>
      </c>
      <c r="G5" s="148" t="s">
        <v>30</v>
      </c>
      <c r="H5" s="96">
        <f t="shared" si="0"/>
        <v>1.5555555555555635E-2</v>
      </c>
      <c r="I5" s="110" t="str">
        <f t="shared" si="1"/>
        <v/>
      </c>
      <c r="J5" s="27"/>
      <c r="K5" s="27"/>
      <c r="L5" s="27"/>
      <c r="M5" s="27"/>
      <c r="N5" s="26">
        <f t="shared" si="2"/>
        <v>0</v>
      </c>
      <c r="O5" s="27"/>
      <c r="Q5" s="107" t="s">
        <v>85</v>
      </c>
      <c r="R5" s="28">
        <v>41857</v>
      </c>
      <c r="S5" s="24">
        <v>2.1527777777777701E-2</v>
      </c>
      <c r="T5" s="149">
        <f t="shared" si="3"/>
        <v>1</v>
      </c>
      <c r="U5" s="149">
        <f t="shared" si="4"/>
        <v>1</v>
      </c>
      <c r="V5" s="149">
        <f t="shared" si="5"/>
        <v>1</v>
      </c>
      <c r="W5" s="149">
        <f t="shared" si="6"/>
        <v>1</v>
      </c>
      <c r="X5" s="149">
        <f t="shared" si="7"/>
        <v>1</v>
      </c>
      <c r="Y5" s="77" t="str">
        <f t="shared" si="8"/>
        <v>Cambridge CC0.0155555555555556</v>
      </c>
      <c r="Z5" s="77" t="str">
        <f t="shared" si="9"/>
        <v>Cambridge CC0</v>
      </c>
    </row>
    <row r="6" spans="1:26" x14ac:dyDescent="0.2">
      <c r="D6" s="31">
        <v>2.1261574074074075E-2</v>
      </c>
      <c r="E6" s="29">
        <v>5</v>
      </c>
      <c r="F6" s="53" t="s">
        <v>189</v>
      </c>
      <c r="G6" s="53" t="s">
        <v>287</v>
      </c>
      <c r="H6" s="96">
        <f t="shared" si="0"/>
        <v>1.5706018518518518E-2</v>
      </c>
      <c r="I6" s="110" t="str">
        <f t="shared" si="1"/>
        <v/>
      </c>
      <c r="J6" s="27"/>
      <c r="K6" s="27"/>
      <c r="L6" s="27"/>
      <c r="M6" s="27"/>
      <c r="N6" s="26">
        <f t="shared" si="2"/>
        <v>0</v>
      </c>
      <c r="O6" s="27"/>
      <c r="P6" s="27"/>
      <c r="Q6" s="107" t="s">
        <v>85</v>
      </c>
      <c r="R6" s="28">
        <v>41857</v>
      </c>
      <c r="S6" s="24">
        <v>5.5555555555555558E-3</v>
      </c>
      <c r="T6" s="149">
        <f t="shared" si="3"/>
        <v>2</v>
      </c>
      <c r="U6" s="149">
        <f t="shared" si="4"/>
        <v>1</v>
      </c>
      <c r="V6" s="149">
        <f t="shared" si="5"/>
        <v>1</v>
      </c>
      <c r="W6" s="149">
        <f t="shared" si="6"/>
        <v>1</v>
      </c>
      <c r="X6" s="149">
        <f t="shared" si="7"/>
        <v>1</v>
      </c>
      <c r="Y6" s="77" t="str">
        <f t="shared" si="8"/>
        <v>Epic Cycles-Scott Contessa WRT0.0157060185185185</v>
      </c>
      <c r="Z6" s="77" t="str">
        <f t="shared" si="9"/>
        <v>Epic Cycles-Scott Contessa WRT0</v>
      </c>
    </row>
    <row r="7" spans="1:26" x14ac:dyDescent="0.2">
      <c r="D7" s="31">
        <v>2.5428240740740741E-2</v>
      </c>
      <c r="E7" s="29">
        <v>5</v>
      </c>
      <c r="F7" s="53" t="s">
        <v>221</v>
      </c>
      <c r="G7" s="53" t="s">
        <v>30</v>
      </c>
      <c r="H7" s="96">
        <f t="shared" si="0"/>
        <v>1.5706018518518518E-2</v>
      </c>
      <c r="I7" s="110" t="str">
        <f t="shared" si="1"/>
        <v/>
      </c>
      <c r="J7" s="27"/>
      <c r="K7" s="27"/>
      <c r="L7" s="27"/>
      <c r="M7" s="27"/>
      <c r="N7" s="26">
        <f t="shared" si="2"/>
        <v>0</v>
      </c>
      <c r="O7" s="27"/>
      <c r="P7" s="27"/>
      <c r="Q7" s="107" t="s">
        <v>85</v>
      </c>
      <c r="R7" s="28">
        <v>41857</v>
      </c>
      <c r="S7" s="24">
        <v>9.7222222222222224E-3</v>
      </c>
      <c r="T7" s="149">
        <f t="shared" si="3"/>
        <v>2</v>
      </c>
      <c r="U7" s="149">
        <f t="shared" si="4"/>
        <v>1</v>
      </c>
      <c r="V7" s="149">
        <f t="shared" si="5"/>
        <v>1</v>
      </c>
      <c r="W7" s="149">
        <f t="shared" si="6"/>
        <v>1</v>
      </c>
      <c r="X7" s="149">
        <f t="shared" si="7"/>
        <v>1</v>
      </c>
      <c r="Y7" s="77" t="str">
        <f t="shared" si="8"/>
        <v>Cambridge CC0.0157060185185185</v>
      </c>
      <c r="Z7" s="77" t="str">
        <f t="shared" si="9"/>
        <v>Cambridge CC0</v>
      </c>
    </row>
    <row r="8" spans="1:26" x14ac:dyDescent="0.2">
      <c r="A8" s="30">
        <v>3.8506944444444448E-2</v>
      </c>
      <c r="B8" s="30">
        <v>1.5185185185185185E-2</v>
      </c>
      <c r="C8" s="23">
        <f>IF(Y$1="CE",(VLOOKUP(A8,'CTT-tables'!$B$3:$D$3903,3,FALSE)),(IF(Y$1="HC",(VLOOKUP(A8,'CTT-tables'!$C$3:$D$3903,2,FALSE)),(VLOOKUP(B8,'CTT-tables'!$A$3:$D$3903,4,FALSE)))))</f>
        <v>3.1597222222221901E-3</v>
      </c>
      <c r="D8" s="31">
        <v>3.0300925925925926E-2</v>
      </c>
      <c r="E8" s="29">
        <v>7</v>
      </c>
      <c r="F8" s="119" t="s">
        <v>43</v>
      </c>
      <c r="G8" s="119" t="s">
        <v>23</v>
      </c>
      <c r="H8" s="96">
        <f t="shared" si="0"/>
        <v>1.5717592592592623E-2</v>
      </c>
      <c r="I8" s="110" t="str">
        <f t="shared" si="1"/>
        <v/>
      </c>
      <c r="J8" s="27">
        <v>20</v>
      </c>
      <c r="K8" s="27">
        <v>20</v>
      </c>
      <c r="L8" s="27"/>
      <c r="M8" s="27"/>
      <c r="N8" s="26">
        <f t="shared" si="2"/>
        <v>1.2557870370370433E-2</v>
      </c>
      <c r="O8" s="27"/>
      <c r="Q8" s="107" t="s">
        <v>85</v>
      </c>
      <c r="R8" s="28">
        <v>41857</v>
      </c>
      <c r="S8" s="24">
        <v>1.4583333333333301E-2</v>
      </c>
      <c r="T8" s="149">
        <f t="shared" si="3"/>
        <v>1</v>
      </c>
      <c r="U8" s="149">
        <f t="shared" si="4"/>
        <v>1</v>
      </c>
      <c r="V8" s="149">
        <f t="shared" si="5"/>
        <v>1</v>
      </c>
      <c r="W8" s="149">
        <f t="shared" si="6"/>
        <v>1</v>
      </c>
      <c r="X8" s="149">
        <f t="shared" si="7"/>
        <v>1</v>
      </c>
      <c r="Y8" s="77" t="str">
        <f t="shared" si="8"/>
        <v>Team Cambridge0.0157175925925926</v>
      </c>
      <c r="Z8" s="77" t="str">
        <f t="shared" si="9"/>
        <v>Team Cambridge0.0125578703703704</v>
      </c>
    </row>
    <row r="9" spans="1:26" x14ac:dyDescent="0.2">
      <c r="A9" s="30"/>
      <c r="B9" s="30"/>
      <c r="C9" s="23"/>
      <c r="D9" s="31">
        <v>3.1006944444444445E-2</v>
      </c>
      <c r="E9" s="29">
        <v>8</v>
      </c>
      <c r="F9" s="53" t="s">
        <v>180</v>
      </c>
      <c r="G9" s="53" t="s">
        <v>34</v>
      </c>
      <c r="H9" s="96">
        <f t="shared" si="0"/>
        <v>1.5729166666666745E-2</v>
      </c>
      <c r="I9" s="110" t="str">
        <f t="shared" si="1"/>
        <v/>
      </c>
      <c r="J9" s="27"/>
      <c r="K9" s="27"/>
      <c r="L9" s="27"/>
      <c r="M9" s="27"/>
      <c r="N9" s="26">
        <f t="shared" si="2"/>
        <v>0</v>
      </c>
      <c r="O9" s="27"/>
      <c r="Q9" s="107" t="s">
        <v>85</v>
      </c>
      <c r="R9" s="28">
        <v>41857</v>
      </c>
      <c r="S9" s="24">
        <v>1.5277777777777699E-2</v>
      </c>
      <c r="T9" s="149">
        <f t="shared" si="3"/>
        <v>1</v>
      </c>
      <c r="U9" s="149">
        <f t="shared" si="4"/>
        <v>1</v>
      </c>
      <c r="V9" s="149">
        <f t="shared" si="5"/>
        <v>1</v>
      </c>
      <c r="W9" s="149">
        <f t="shared" si="6"/>
        <v>1</v>
      </c>
      <c r="X9" s="149">
        <f t="shared" si="7"/>
        <v>1</v>
      </c>
      <c r="Y9" s="77" t="str">
        <f t="shared" si="8"/>
        <v>Cambridge Tri0.0157291666666667</v>
      </c>
      <c r="Z9" s="77" t="str">
        <f t="shared" si="9"/>
        <v>Cambridge Tri0</v>
      </c>
    </row>
    <row r="10" spans="1:26" x14ac:dyDescent="0.2">
      <c r="D10" s="31">
        <v>3.5949074074074071E-2</v>
      </c>
      <c r="E10" s="29">
        <v>9</v>
      </c>
      <c r="F10" s="53" t="s">
        <v>769</v>
      </c>
      <c r="G10" s="53" t="s">
        <v>196</v>
      </c>
      <c r="H10" s="96">
        <f t="shared" si="0"/>
        <v>1.5810185185185271E-2</v>
      </c>
      <c r="I10" s="110" t="str">
        <f t="shared" si="1"/>
        <v/>
      </c>
      <c r="J10" s="27"/>
      <c r="K10" s="27"/>
      <c r="L10" s="27"/>
      <c r="M10" s="27"/>
      <c r="N10" s="26">
        <f t="shared" si="2"/>
        <v>0</v>
      </c>
      <c r="O10" s="27"/>
      <c r="Q10" s="107" t="s">
        <v>85</v>
      </c>
      <c r="R10" s="28">
        <v>41857</v>
      </c>
      <c r="S10" s="24">
        <v>2.01388888888888E-2</v>
      </c>
      <c r="T10" s="149">
        <f t="shared" si="3"/>
        <v>1</v>
      </c>
      <c r="U10" s="149">
        <f t="shared" si="4"/>
        <v>1</v>
      </c>
      <c r="V10" s="149">
        <f t="shared" si="5"/>
        <v>1</v>
      </c>
      <c r="W10" s="149">
        <f t="shared" si="6"/>
        <v>1</v>
      </c>
      <c r="X10" s="149">
        <f t="shared" si="7"/>
        <v>1</v>
      </c>
      <c r="Y10" s="77" t="str">
        <f t="shared" si="8"/>
        <v>St Neots CC0.0158101851851853</v>
      </c>
      <c r="Z10" s="77" t="str">
        <f t="shared" si="9"/>
        <v>St Neots CC0</v>
      </c>
    </row>
    <row r="11" spans="1:26" x14ac:dyDescent="0.2">
      <c r="D11" s="31">
        <v>3.6759259259259255E-2</v>
      </c>
      <c r="E11" s="29">
        <v>10</v>
      </c>
      <c r="F11" s="53" t="s">
        <v>744</v>
      </c>
      <c r="G11" s="148" t="s">
        <v>30</v>
      </c>
      <c r="H11" s="96">
        <f t="shared" si="0"/>
        <v>1.5925925925925954E-2</v>
      </c>
      <c r="I11" s="110" t="str">
        <f t="shared" si="1"/>
        <v/>
      </c>
      <c r="J11" s="27"/>
      <c r="K11" s="27"/>
      <c r="L11" s="27"/>
      <c r="M11" s="27"/>
      <c r="N11" s="26">
        <f t="shared" si="2"/>
        <v>0</v>
      </c>
      <c r="O11" s="27"/>
      <c r="Q11" s="107" t="s">
        <v>85</v>
      </c>
      <c r="R11" s="28">
        <v>41857</v>
      </c>
      <c r="S11" s="24">
        <v>2.0833333333333301E-2</v>
      </c>
      <c r="T11" s="149">
        <f t="shared" si="3"/>
        <v>1</v>
      </c>
      <c r="U11" s="149">
        <f t="shared" si="4"/>
        <v>1</v>
      </c>
      <c r="V11" s="149">
        <f t="shared" si="5"/>
        <v>1</v>
      </c>
      <c r="W11" s="149">
        <f t="shared" si="6"/>
        <v>1</v>
      </c>
      <c r="X11" s="149">
        <f t="shared" si="7"/>
        <v>1</v>
      </c>
      <c r="Y11" s="77" t="str">
        <f t="shared" si="8"/>
        <v>Cambridge CC0.015925925925926</v>
      </c>
      <c r="Z11" s="77" t="str">
        <f t="shared" si="9"/>
        <v>Cambridge CC0</v>
      </c>
    </row>
    <row r="12" spans="1:26" x14ac:dyDescent="0.2">
      <c r="A12" s="30"/>
      <c r="B12" s="30"/>
      <c r="D12" s="31">
        <v>2.6712962962962966E-2</v>
      </c>
      <c r="E12" s="29">
        <v>11</v>
      </c>
      <c r="F12" s="53" t="s">
        <v>742</v>
      </c>
      <c r="G12" s="53" t="s">
        <v>196</v>
      </c>
      <c r="H12" s="96">
        <f t="shared" si="0"/>
        <v>1.6296296296296302E-2</v>
      </c>
      <c r="I12" s="110" t="str">
        <f t="shared" si="1"/>
        <v/>
      </c>
      <c r="J12" s="27"/>
      <c r="K12" s="27"/>
      <c r="L12" s="27"/>
      <c r="M12" s="27"/>
      <c r="N12" s="26">
        <f t="shared" si="2"/>
        <v>0</v>
      </c>
      <c r="O12" s="27"/>
      <c r="P12" s="27"/>
      <c r="Q12" s="107" t="s">
        <v>85</v>
      </c>
      <c r="R12" s="28">
        <v>41857</v>
      </c>
      <c r="S12" s="24">
        <v>1.0416666666666664E-2</v>
      </c>
      <c r="T12" s="149">
        <f t="shared" si="3"/>
        <v>1</v>
      </c>
      <c r="U12" s="149">
        <f t="shared" si="4"/>
        <v>1</v>
      </c>
      <c r="V12" s="149">
        <f t="shared" si="5"/>
        <v>1</v>
      </c>
      <c r="W12" s="149">
        <f t="shared" si="6"/>
        <v>1</v>
      </c>
      <c r="X12" s="149">
        <f t="shared" si="7"/>
        <v>1</v>
      </c>
      <c r="Y12" s="77" t="str">
        <f t="shared" si="8"/>
        <v>St Neots CC0.0162962962962963</v>
      </c>
      <c r="Z12" s="77" t="str">
        <f t="shared" si="9"/>
        <v>St Neots CC0</v>
      </c>
    </row>
    <row r="13" spans="1:26" x14ac:dyDescent="0.2">
      <c r="D13" s="31">
        <v>2.5023148148148145E-2</v>
      </c>
      <c r="E13" s="29">
        <v>12</v>
      </c>
      <c r="F13" s="53" t="s">
        <v>822</v>
      </c>
      <c r="G13" s="53" t="s">
        <v>196</v>
      </c>
      <c r="H13" s="96">
        <f t="shared" si="0"/>
        <v>1.668981481481481E-2</v>
      </c>
      <c r="I13" s="110" t="str">
        <f t="shared" si="1"/>
        <v/>
      </c>
      <c r="J13" s="27"/>
      <c r="K13" s="27"/>
      <c r="L13" s="27"/>
      <c r="M13" s="27"/>
      <c r="N13" s="26">
        <f t="shared" si="2"/>
        <v>0</v>
      </c>
      <c r="O13" s="27"/>
      <c r="P13" s="27"/>
      <c r="Q13" s="107" t="s">
        <v>85</v>
      </c>
      <c r="R13" s="28">
        <v>41857</v>
      </c>
      <c r="S13" s="24">
        <v>8.3333333333333332E-3</v>
      </c>
      <c r="T13" s="149">
        <f t="shared" si="3"/>
        <v>1</v>
      </c>
      <c r="U13" s="149">
        <f t="shared" si="4"/>
        <v>1</v>
      </c>
      <c r="V13" s="149">
        <f t="shared" si="5"/>
        <v>1</v>
      </c>
      <c r="W13" s="149">
        <f t="shared" si="6"/>
        <v>1</v>
      </c>
      <c r="X13" s="149">
        <f t="shared" si="7"/>
        <v>1</v>
      </c>
      <c r="Y13" s="77" t="str">
        <f t="shared" si="8"/>
        <v>St Neots CC0.0166898148148148</v>
      </c>
      <c r="Z13" s="77" t="str">
        <f t="shared" si="9"/>
        <v>St Neots CC0</v>
      </c>
    </row>
    <row r="14" spans="1:26" x14ac:dyDescent="0.2">
      <c r="D14" s="31">
        <v>3.6215277777777777E-2</v>
      </c>
      <c r="E14" s="29">
        <v>13</v>
      </c>
      <c r="F14" s="53" t="s">
        <v>743</v>
      </c>
      <c r="G14" s="53" t="s">
        <v>196</v>
      </c>
      <c r="H14" s="96">
        <f t="shared" si="0"/>
        <v>1.6770833333333377E-2</v>
      </c>
      <c r="I14" s="110" t="str">
        <f t="shared" si="1"/>
        <v/>
      </c>
      <c r="J14" s="27"/>
      <c r="K14" s="27"/>
      <c r="L14" s="27"/>
      <c r="M14" s="27"/>
      <c r="N14" s="26">
        <f t="shared" si="2"/>
        <v>0</v>
      </c>
      <c r="O14" s="27"/>
      <c r="Q14" s="107" t="s">
        <v>85</v>
      </c>
      <c r="R14" s="28">
        <v>41857</v>
      </c>
      <c r="S14" s="24">
        <v>1.94444444444444E-2</v>
      </c>
      <c r="T14" s="149">
        <f t="shared" si="3"/>
        <v>1</v>
      </c>
      <c r="U14" s="149">
        <f t="shared" si="4"/>
        <v>1</v>
      </c>
      <c r="V14" s="149">
        <f t="shared" si="5"/>
        <v>1</v>
      </c>
      <c r="W14" s="149">
        <f t="shared" si="6"/>
        <v>1</v>
      </c>
      <c r="X14" s="149">
        <f t="shared" si="7"/>
        <v>1</v>
      </c>
      <c r="Y14" s="77" t="str">
        <f t="shared" si="8"/>
        <v>St Neots CC0.0167708333333334</v>
      </c>
      <c r="Z14" s="77" t="str">
        <f t="shared" si="9"/>
        <v>St Neots CC0</v>
      </c>
    </row>
    <row r="15" spans="1:26" x14ac:dyDescent="0.2">
      <c r="D15" s="31">
        <v>3.5636574074074077E-2</v>
      </c>
      <c r="E15" s="29">
        <v>14</v>
      </c>
      <c r="F15" s="53" t="s">
        <v>222</v>
      </c>
      <c r="G15" s="53" t="s">
        <v>196</v>
      </c>
      <c r="H15" s="96">
        <f t="shared" si="0"/>
        <v>1.6886574074074078E-2</v>
      </c>
      <c r="I15" s="110" t="str">
        <f t="shared" si="1"/>
        <v/>
      </c>
      <c r="J15" s="27"/>
      <c r="K15" s="27"/>
      <c r="L15" s="27"/>
      <c r="M15" s="27"/>
      <c r="N15" s="26">
        <f t="shared" si="2"/>
        <v>0</v>
      </c>
      <c r="O15" s="27"/>
      <c r="Q15" s="107" t="s">
        <v>85</v>
      </c>
      <c r="R15" s="28">
        <v>41857</v>
      </c>
      <c r="S15" s="24">
        <v>1.8749999999999999E-2</v>
      </c>
      <c r="T15" s="149">
        <f t="shared" si="3"/>
        <v>1</v>
      </c>
      <c r="U15" s="149">
        <f t="shared" si="4"/>
        <v>1</v>
      </c>
      <c r="V15" s="149">
        <f t="shared" si="5"/>
        <v>1</v>
      </c>
      <c r="W15" s="149">
        <f t="shared" si="6"/>
        <v>1</v>
      </c>
      <c r="X15" s="149">
        <f t="shared" si="7"/>
        <v>1</v>
      </c>
      <c r="Y15" s="77" t="str">
        <f t="shared" si="8"/>
        <v>St Neots CC0.0168865740740741</v>
      </c>
      <c r="Z15" s="77" t="str">
        <f t="shared" si="9"/>
        <v>St Neots CC0</v>
      </c>
    </row>
    <row r="16" spans="1:26" x14ac:dyDescent="0.2">
      <c r="A16" s="30">
        <v>4.1018518518518517E-2</v>
      </c>
      <c r="B16" s="30">
        <v>1.5405092592592593E-2</v>
      </c>
      <c r="C16" s="23">
        <f>IF(Y$1="CE",(VLOOKUP(A16,'CTT-tables'!$B$3:$D$3903,3,FALSE)),(IF(Y$1="HC",(VLOOKUP(A16,'CTT-tables'!$C$3:$D$3903,2,FALSE)),(VLOOKUP(B16,'CTT-tables'!$A$3:$D$3903,4,FALSE)))))</f>
        <v>3.3680555555555599E-3</v>
      </c>
      <c r="D16" s="31">
        <v>3.0810185185185187E-2</v>
      </c>
      <c r="E16" s="29">
        <v>15</v>
      </c>
      <c r="F16" s="119" t="s">
        <v>220</v>
      </c>
      <c r="G16" s="119" t="s">
        <v>23</v>
      </c>
      <c r="H16" s="96">
        <f t="shared" si="0"/>
        <v>1.6921296296296386E-2</v>
      </c>
      <c r="I16" s="110" t="str">
        <f t="shared" si="1"/>
        <v/>
      </c>
      <c r="J16" s="27">
        <v>19</v>
      </c>
      <c r="K16" s="27">
        <v>17</v>
      </c>
      <c r="L16" s="27"/>
      <c r="M16" s="27"/>
      <c r="N16" s="26">
        <f t="shared" si="2"/>
        <v>1.3553240740740826E-2</v>
      </c>
      <c r="O16" s="27"/>
      <c r="Q16" s="107" t="s">
        <v>85</v>
      </c>
      <c r="R16" s="28">
        <v>41857</v>
      </c>
      <c r="S16" s="24">
        <v>1.38888888888888E-2</v>
      </c>
      <c r="T16" s="149">
        <f t="shared" si="3"/>
        <v>1</v>
      </c>
      <c r="U16" s="149">
        <f t="shared" si="4"/>
        <v>1</v>
      </c>
      <c r="V16" s="149">
        <f t="shared" si="5"/>
        <v>1</v>
      </c>
      <c r="W16" s="149">
        <f t="shared" si="6"/>
        <v>1</v>
      </c>
      <c r="X16" s="149">
        <f t="shared" si="7"/>
        <v>1</v>
      </c>
      <c r="Y16" s="77" t="str">
        <f t="shared" si="8"/>
        <v>Team Cambridge0.0169212962962964</v>
      </c>
      <c r="Z16" s="77" t="str">
        <f t="shared" si="9"/>
        <v>Team Cambridge0.0135532407407408</v>
      </c>
    </row>
    <row r="17" spans="1:26" x14ac:dyDescent="0.2">
      <c r="A17" s="30">
        <v>4.207175925925926E-2</v>
      </c>
      <c r="B17" s="30">
        <v>1.5995370370370372E-2</v>
      </c>
      <c r="C17" s="23">
        <f>IF(Y$1="CE",(VLOOKUP(A17,'CTT-tables'!$B$3:$D$3903,3,FALSE)),(IF(Y$1="HC",(VLOOKUP(A17,'CTT-tables'!$C$3:$D$3903,2,FALSE)),(VLOOKUP(B17,'CTT-tables'!$A$3:$D$3903,4,FALSE)))))</f>
        <v>3.9120370370370403E-3</v>
      </c>
      <c r="D17" s="31">
        <v>3.5011574074074077E-2</v>
      </c>
      <c r="E17" s="29">
        <v>16</v>
      </c>
      <c r="F17" s="119" t="s">
        <v>37</v>
      </c>
      <c r="G17" s="119" t="s">
        <v>23</v>
      </c>
      <c r="H17" s="96">
        <f t="shared" si="0"/>
        <v>1.6956018518518579E-2</v>
      </c>
      <c r="I17" s="110" t="str">
        <f t="shared" si="1"/>
        <v/>
      </c>
      <c r="J17" s="27">
        <v>18</v>
      </c>
      <c r="K17" s="27">
        <v>18</v>
      </c>
      <c r="L17" s="27"/>
      <c r="M17" s="27"/>
      <c r="N17" s="26">
        <f t="shared" si="2"/>
        <v>1.3043981481481538E-2</v>
      </c>
      <c r="O17" s="27"/>
      <c r="Q17" s="107" t="s">
        <v>85</v>
      </c>
      <c r="R17" s="28">
        <v>41857</v>
      </c>
      <c r="S17" s="24">
        <v>1.8055555555555498E-2</v>
      </c>
      <c r="T17" s="149">
        <f t="shared" si="3"/>
        <v>1</v>
      </c>
      <c r="U17" s="149">
        <f t="shared" si="4"/>
        <v>1</v>
      </c>
      <c r="V17" s="149">
        <f t="shared" si="5"/>
        <v>1</v>
      </c>
      <c r="W17" s="149">
        <f t="shared" si="6"/>
        <v>1</v>
      </c>
      <c r="X17" s="149">
        <f t="shared" si="7"/>
        <v>1</v>
      </c>
      <c r="Y17" s="77" t="str">
        <f t="shared" si="8"/>
        <v>Team Cambridge0.0169560185185186</v>
      </c>
      <c r="Z17" s="77" t="str">
        <f t="shared" si="9"/>
        <v>Team Cambridge0.0130439814814815</v>
      </c>
    </row>
    <row r="18" spans="1:26" x14ac:dyDescent="0.2">
      <c r="C18" s="30"/>
      <c r="D18" s="31">
        <v>1.9791666666666666E-2</v>
      </c>
      <c r="E18" s="29">
        <v>17</v>
      </c>
      <c r="F18" s="53" t="s">
        <v>51</v>
      </c>
      <c r="G18" s="53" t="s">
        <v>30</v>
      </c>
      <c r="H18" s="96">
        <f t="shared" si="0"/>
        <v>1.7013888888888887E-2</v>
      </c>
      <c r="I18" s="110" t="str">
        <f t="shared" si="1"/>
        <v/>
      </c>
      <c r="J18" s="27"/>
      <c r="K18" s="27"/>
      <c r="L18" s="27"/>
      <c r="M18" s="27"/>
      <c r="N18" s="26">
        <f t="shared" si="2"/>
        <v>0</v>
      </c>
      <c r="O18" s="27"/>
      <c r="P18" s="27"/>
      <c r="Q18" s="107" t="s">
        <v>85</v>
      </c>
      <c r="R18" s="28">
        <v>41857</v>
      </c>
      <c r="S18" s="24">
        <v>2.7777777777777779E-3</v>
      </c>
      <c r="T18" s="149">
        <f t="shared" si="3"/>
        <v>1</v>
      </c>
      <c r="U18" s="149">
        <f t="shared" si="4"/>
        <v>1</v>
      </c>
      <c r="V18" s="149">
        <f t="shared" si="5"/>
        <v>1</v>
      </c>
      <c r="W18" s="149">
        <f t="shared" si="6"/>
        <v>1</v>
      </c>
      <c r="X18" s="149">
        <f t="shared" si="7"/>
        <v>1</v>
      </c>
      <c r="Y18" s="77" t="str">
        <f t="shared" si="8"/>
        <v>Cambridge CC0.0170138888888889</v>
      </c>
      <c r="Z18" s="77" t="str">
        <f t="shared" si="9"/>
        <v>Cambridge CC0</v>
      </c>
    </row>
    <row r="19" spans="1:26" x14ac:dyDescent="0.2">
      <c r="C19" s="23"/>
      <c r="D19" s="31">
        <v>2.8958333333333336E-2</v>
      </c>
      <c r="E19" s="29">
        <v>18</v>
      </c>
      <c r="F19" s="53" t="s">
        <v>29</v>
      </c>
      <c r="G19" s="53" t="s">
        <v>196</v>
      </c>
      <c r="H19" s="96">
        <f t="shared" si="0"/>
        <v>1.7152777777777836E-2</v>
      </c>
      <c r="I19" s="110" t="str">
        <f t="shared" si="1"/>
        <v/>
      </c>
      <c r="J19" s="27"/>
      <c r="K19" s="27"/>
      <c r="L19" s="27"/>
      <c r="M19" s="27"/>
      <c r="N19" s="26">
        <f t="shared" si="2"/>
        <v>0</v>
      </c>
      <c r="O19" s="27"/>
      <c r="P19" s="27"/>
      <c r="Q19" s="107" t="s">
        <v>85</v>
      </c>
      <c r="R19" s="28">
        <v>41857</v>
      </c>
      <c r="S19" s="24">
        <v>1.18055555555555E-2</v>
      </c>
      <c r="T19" s="149">
        <f t="shared" si="3"/>
        <v>1</v>
      </c>
      <c r="U19" s="149">
        <f t="shared" si="4"/>
        <v>1</v>
      </c>
      <c r="V19" s="149">
        <f t="shared" si="5"/>
        <v>1</v>
      </c>
      <c r="W19" s="149">
        <f t="shared" si="6"/>
        <v>1</v>
      </c>
      <c r="X19" s="149">
        <f t="shared" si="7"/>
        <v>1</v>
      </c>
      <c r="Y19" s="77" t="str">
        <f t="shared" si="8"/>
        <v>St Neots CC0.0171527777777778</v>
      </c>
      <c r="Z19" s="77" t="str">
        <f t="shared" si="9"/>
        <v>St Neots CC0</v>
      </c>
    </row>
    <row r="20" spans="1:26" x14ac:dyDescent="0.2">
      <c r="A20" s="30"/>
      <c r="B20" s="30"/>
      <c r="D20" s="31">
        <v>2.8472222222222222E-2</v>
      </c>
      <c r="E20" s="29">
        <v>19</v>
      </c>
      <c r="F20" s="53" t="s">
        <v>774</v>
      </c>
      <c r="G20" s="53" t="s">
        <v>48</v>
      </c>
      <c r="H20" s="96">
        <f t="shared" si="0"/>
        <v>1.7361111111111112E-2</v>
      </c>
      <c r="I20" s="110" t="str">
        <f t="shared" si="1"/>
        <v/>
      </c>
      <c r="J20" s="27"/>
      <c r="K20" s="27"/>
      <c r="L20" s="27"/>
      <c r="M20" s="27"/>
      <c r="N20" s="26">
        <f t="shared" si="2"/>
        <v>0</v>
      </c>
      <c r="O20" s="27"/>
      <c r="P20" s="27"/>
      <c r="Q20" s="107" t="s">
        <v>85</v>
      </c>
      <c r="R20" s="28">
        <v>41857</v>
      </c>
      <c r="S20" s="24">
        <v>1.1111111111111108E-2</v>
      </c>
      <c r="T20" s="149">
        <f t="shared" si="3"/>
        <v>1</v>
      </c>
      <c r="U20" s="149">
        <f t="shared" si="4"/>
        <v>1</v>
      </c>
      <c r="V20" s="149">
        <f t="shared" si="5"/>
        <v>1</v>
      </c>
      <c r="W20" s="149">
        <f t="shared" si="6"/>
        <v>1</v>
      </c>
      <c r="X20" s="149">
        <f t="shared" si="7"/>
        <v>1</v>
      </c>
      <c r="Y20" s="77" t="str">
        <f t="shared" si="8"/>
        <v>Cambridge University CC0.0173611111111111</v>
      </c>
      <c r="Z20" s="77" t="str">
        <f t="shared" si="9"/>
        <v>Cambridge University CC0</v>
      </c>
    </row>
    <row r="21" spans="1:26" x14ac:dyDescent="0.2">
      <c r="D21" s="31">
        <v>2.1585648148148145E-2</v>
      </c>
      <c r="E21" s="29">
        <v>20</v>
      </c>
      <c r="F21" s="53" t="s">
        <v>191</v>
      </c>
      <c r="G21" s="53" t="s">
        <v>30</v>
      </c>
      <c r="H21" s="96">
        <f t="shared" si="0"/>
        <v>1.741898148148148E-2</v>
      </c>
      <c r="I21" s="110" t="str">
        <f t="shared" si="1"/>
        <v/>
      </c>
      <c r="J21" s="27"/>
      <c r="K21" s="27"/>
      <c r="L21" s="27"/>
      <c r="M21" s="27"/>
      <c r="N21" s="26">
        <f t="shared" si="2"/>
        <v>0</v>
      </c>
      <c r="O21" s="27"/>
      <c r="P21" s="27"/>
      <c r="Q21" s="107" t="s">
        <v>85</v>
      </c>
      <c r="R21" s="28">
        <v>41857</v>
      </c>
      <c r="S21" s="24">
        <v>4.1666666666666666E-3</v>
      </c>
      <c r="T21" s="149">
        <f t="shared" si="3"/>
        <v>1</v>
      </c>
      <c r="U21" s="149">
        <f t="shared" si="4"/>
        <v>1</v>
      </c>
      <c r="V21" s="149">
        <f t="shared" si="5"/>
        <v>1</v>
      </c>
      <c r="W21" s="149">
        <f t="shared" si="6"/>
        <v>1</v>
      </c>
      <c r="X21" s="149">
        <f t="shared" si="7"/>
        <v>1</v>
      </c>
      <c r="Y21" s="77" t="str">
        <f t="shared" si="8"/>
        <v>Cambridge CC0.0174189814814815</v>
      </c>
      <c r="Z21" s="77" t="str">
        <f t="shared" si="9"/>
        <v>Cambridge CC0</v>
      </c>
    </row>
    <row r="22" spans="1:26" x14ac:dyDescent="0.2">
      <c r="A22" s="30">
        <v>4.7974537037037045E-2</v>
      </c>
      <c r="B22" s="30">
        <v>1.7164351851851851E-2</v>
      </c>
      <c r="C22" s="23">
        <f>IF(Y$1="CE",(VLOOKUP(A22,'CTT-tables'!$B$3:$D$3903,3,FALSE)),(IF(Y$1="HC",(VLOOKUP(A22,'CTT-tables'!$C$3:$D$3903,2,FALSE)),(VLOOKUP(B22,'CTT-tables'!$A$3:$D$3903,4,FALSE)))))</f>
        <v>5.0115740740740797E-3</v>
      </c>
      <c r="D22" s="31">
        <v>2.1226851851851854E-2</v>
      </c>
      <c r="E22" s="29">
        <v>21</v>
      </c>
      <c r="F22" s="119" t="s">
        <v>292</v>
      </c>
      <c r="G22" s="119" t="s">
        <v>23</v>
      </c>
      <c r="H22" s="96">
        <f t="shared" si="0"/>
        <v>1.7754629629629634E-2</v>
      </c>
      <c r="I22" s="110" t="str">
        <f t="shared" si="1"/>
        <v/>
      </c>
      <c r="J22" s="27">
        <v>17</v>
      </c>
      <c r="K22" s="27">
        <v>19</v>
      </c>
      <c r="L22" s="27"/>
      <c r="M22" s="27"/>
      <c r="N22" s="26">
        <f t="shared" si="2"/>
        <v>1.2743055555555554E-2</v>
      </c>
      <c r="O22" s="27"/>
      <c r="P22" s="27"/>
      <c r="Q22" s="107" t="s">
        <v>85</v>
      </c>
      <c r="R22" s="28">
        <v>41857</v>
      </c>
      <c r="S22" s="24">
        <v>3.472222222222222E-3</v>
      </c>
      <c r="T22" s="149">
        <f t="shared" si="3"/>
        <v>1</v>
      </c>
      <c r="U22" s="149">
        <f t="shared" si="4"/>
        <v>1</v>
      </c>
      <c r="V22" s="149">
        <f t="shared" si="5"/>
        <v>1</v>
      </c>
      <c r="W22" s="149">
        <f t="shared" si="6"/>
        <v>1</v>
      </c>
      <c r="X22" s="149">
        <f t="shared" si="7"/>
        <v>1</v>
      </c>
      <c r="Y22" s="77" t="str">
        <f t="shared" si="8"/>
        <v>Team Cambridge0.0177546296296296</v>
      </c>
      <c r="Z22" s="77" t="str">
        <f t="shared" si="9"/>
        <v>Team Cambridge0.0127430555555556</v>
      </c>
    </row>
    <row r="23" spans="1:26" x14ac:dyDescent="0.2">
      <c r="A23" s="30"/>
      <c r="B23" s="30"/>
      <c r="D23" s="31">
        <v>2.2673611111111113E-2</v>
      </c>
      <c r="E23" s="29">
        <v>22</v>
      </c>
      <c r="F23" s="53" t="s">
        <v>511</v>
      </c>
      <c r="G23" t="s">
        <v>30</v>
      </c>
      <c r="H23" s="96">
        <f t="shared" si="0"/>
        <v>1.7812500000000002E-2</v>
      </c>
      <c r="I23" s="110" t="str">
        <f t="shared" si="1"/>
        <v/>
      </c>
      <c r="J23" s="27"/>
      <c r="K23" s="27"/>
      <c r="L23" s="27"/>
      <c r="M23" s="27"/>
      <c r="N23" s="26">
        <f t="shared" si="2"/>
        <v>0</v>
      </c>
      <c r="O23" s="27"/>
      <c r="P23" s="27"/>
      <c r="Q23" s="107" t="s">
        <v>85</v>
      </c>
      <c r="R23" s="28">
        <v>41857</v>
      </c>
      <c r="S23" s="24">
        <v>4.8611111111111112E-3</v>
      </c>
      <c r="T23" s="149">
        <f t="shared" si="3"/>
        <v>1</v>
      </c>
      <c r="U23" s="149">
        <f t="shared" si="4"/>
        <v>1</v>
      </c>
      <c r="V23" s="149">
        <f t="shared" si="5"/>
        <v>1</v>
      </c>
      <c r="W23" s="149">
        <f t="shared" si="6"/>
        <v>1</v>
      </c>
      <c r="X23" s="149">
        <f t="shared" si="7"/>
        <v>1</v>
      </c>
      <c r="Y23" s="77" t="str">
        <f t="shared" si="8"/>
        <v>Cambridge CC0.0178125</v>
      </c>
      <c r="Z23" s="77" t="str">
        <f t="shared" si="9"/>
        <v>Cambridge CC0</v>
      </c>
    </row>
    <row r="24" spans="1:26" x14ac:dyDescent="0.2">
      <c r="A24" s="30"/>
      <c r="B24" s="30"/>
      <c r="D24" s="31">
        <v>3.0393518518518518E-2</v>
      </c>
      <c r="E24" s="29">
        <v>23</v>
      </c>
      <c r="F24" s="53" t="s">
        <v>766</v>
      </c>
      <c r="G24" s="53" t="s">
        <v>196</v>
      </c>
      <c r="H24" s="96">
        <f t="shared" si="0"/>
        <v>1.7893518518518517E-2</v>
      </c>
      <c r="I24" s="110" t="str">
        <f t="shared" si="1"/>
        <v/>
      </c>
      <c r="J24" s="27"/>
      <c r="K24" s="27"/>
      <c r="L24" s="27"/>
      <c r="M24" s="27"/>
      <c r="N24" s="26">
        <f t="shared" si="2"/>
        <v>0</v>
      </c>
      <c r="O24" s="27"/>
      <c r="P24" s="27"/>
      <c r="Q24" s="107" t="s">
        <v>85</v>
      </c>
      <c r="R24" s="28">
        <v>41857</v>
      </c>
      <c r="S24" s="24">
        <v>1.2500000000000001E-2</v>
      </c>
      <c r="T24" s="149">
        <f t="shared" si="3"/>
        <v>1</v>
      </c>
      <c r="U24" s="149">
        <f t="shared" si="4"/>
        <v>1</v>
      </c>
      <c r="V24" s="149">
        <f t="shared" si="5"/>
        <v>1</v>
      </c>
      <c r="W24" s="149">
        <f t="shared" si="6"/>
        <v>1</v>
      </c>
      <c r="X24" s="149">
        <f t="shared" si="7"/>
        <v>1</v>
      </c>
      <c r="Y24" s="77" t="str">
        <f t="shared" si="8"/>
        <v>St Neots CC0.0178935185185185</v>
      </c>
      <c r="Z24" s="77" t="str">
        <f t="shared" si="9"/>
        <v>St Neots CC0</v>
      </c>
    </row>
    <row r="25" spans="1:26" x14ac:dyDescent="0.2">
      <c r="D25" s="31">
        <v>2.5717592592592594E-2</v>
      </c>
      <c r="E25" s="29">
        <v>24</v>
      </c>
      <c r="F25" s="53" t="s">
        <v>821</v>
      </c>
      <c r="G25" s="53" t="s">
        <v>34</v>
      </c>
      <c r="H25" s="96">
        <f t="shared" si="0"/>
        <v>1.8078703703703704E-2</v>
      </c>
      <c r="I25" s="110" t="str">
        <f t="shared" si="1"/>
        <v/>
      </c>
      <c r="J25" s="27"/>
      <c r="K25" s="27"/>
      <c r="L25" s="27"/>
      <c r="M25" s="27"/>
      <c r="N25" s="26">
        <f t="shared" si="2"/>
        <v>0</v>
      </c>
      <c r="O25" s="27"/>
      <c r="P25" s="27"/>
      <c r="Q25" s="107" t="s">
        <v>85</v>
      </c>
      <c r="R25" s="28">
        <v>41857</v>
      </c>
      <c r="S25" s="24">
        <v>7.6388888888888886E-3</v>
      </c>
      <c r="T25" s="149">
        <f t="shared" si="3"/>
        <v>1</v>
      </c>
      <c r="U25" s="149">
        <f t="shared" si="4"/>
        <v>1</v>
      </c>
      <c r="V25" s="149">
        <f t="shared" si="5"/>
        <v>1</v>
      </c>
      <c r="W25" s="149">
        <f t="shared" si="6"/>
        <v>1</v>
      </c>
      <c r="X25" s="149">
        <f t="shared" si="7"/>
        <v>1</v>
      </c>
      <c r="Y25" s="77" t="str">
        <f t="shared" si="8"/>
        <v>Cambridge Tri0.0180787037037037</v>
      </c>
      <c r="Z25" s="77" t="str">
        <f t="shared" si="9"/>
        <v>Cambridge Tri0</v>
      </c>
    </row>
    <row r="26" spans="1:26" x14ac:dyDescent="0.2">
      <c r="A26" s="30"/>
      <c r="B26" s="30"/>
      <c r="D26" s="31">
        <v>3.1597222222222221E-2</v>
      </c>
      <c r="E26" s="29">
        <v>25</v>
      </c>
      <c r="F26" s="53" t="s">
        <v>824</v>
      </c>
      <c r="G26" s="53" t="s">
        <v>196</v>
      </c>
      <c r="H26" s="96">
        <f t="shared" si="0"/>
        <v>1.8402777777777823E-2</v>
      </c>
      <c r="I26" s="110" t="str">
        <f t="shared" si="1"/>
        <v/>
      </c>
      <c r="J26" s="27"/>
      <c r="K26" s="27"/>
      <c r="L26" s="27"/>
      <c r="M26" s="27"/>
      <c r="N26" s="26">
        <f t="shared" si="2"/>
        <v>0</v>
      </c>
      <c r="O26" s="27"/>
      <c r="Q26" s="107" t="s">
        <v>85</v>
      </c>
      <c r="R26" s="28">
        <v>41857</v>
      </c>
      <c r="S26" s="24">
        <v>1.3194444444444399E-2</v>
      </c>
      <c r="T26" s="149">
        <f t="shared" si="3"/>
        <v>1</v>
      </c>
      <c r="U26" s="149">
        <f t="shared" si="4"/>
        <v>1</v>
      </c>
      <c r="V26" s="149">
        <f t="shared" si="5"/>
        <v>1</v>
      </c>
      <c r="W26" s="149">
        <f t="shared" si="6"/>
        <v>1</v>
      </c>
      <c r="X26" s="149">
        <f t="shared" si="7"/>
        <v>1</v>
      </c>
      <c r="Y26" s="77" t="str">
        <f t="shared" si="8"/>
        <v>St Neots CC0.0184027777777778</v>
      </c>
      <c r="Z26" s="77" t="str">
        <f t="shared" si="9"/>
        <v>St Neots CC0</v>
      </c>
    </row>
    <row r="27" spans="1:26" x14ac:dyDescent="0.2">
      <c r="A27" s="30"/>
      <c r="B27" s="30"/>
      <c r="C27" s="30"/>
      <c r="D27" s="31">
        <v>3.5219907407407408E-2</v>
      </c>
      <c r="E27" s="29">
        <v>26</v>
      </c>
      <c r="F27" s="53" t="s">
        <v>159</v>
      </c>
      <c r="G27" s="53" t="s">
        <v>34</v>
      </c>
      <c r="H27" s="96">
        <f t="shared" si="0"/>
        <v>1.9247685185185208E-2</v>
      </c>
      <c r="I27" s="110" t="str">
        <f t="shared" si="1"/>
        <v/>
      </c>
      <c r="J27" s="27"/>
      <c r="K27" s="27"/>
      <c r="L27" s="27"/>
      <c r="M27" s="27"/>
      <c r="N27" s="26">
        <f t="shared" si="2"/>
        <v>0</v>
      </c>
      <c r="O27" s="27"/>
      <c r="Q27" s="107" t="s">
        <v>85</v>
      </c>
      <c r="R27" s="28">
        <v>41857</v>
      </c>
      <c r="S27" s="24">
        <v>1.59722222222222E-2</v>
      </c>
      <c r="T27" s="149">
        <f t="shared" si="3"/>
        <v>1</v>
      </c>
      <c r="U27" s="149">
        <f t="shared" si="4"/>
        <v>1</v>
      </c>
      <c r="V27" s="149">
        <f t="shared" si="5"/>
        <v>1</v>
      </c>
      <c r="W27" s="149">
        <f t="shared" si="6"/>
        <v>1</v>
      </c>
      <c r="X27" s="149">
        <f t="shared" si="7"/>
        <v>1</v>
      </c>
      <c r="Y27" s="77" t="str">
        <f t="shared" si="8"/>
        <v>Cambridge Tri0.0192476851851852</v>
      </c>
      <c r="Z27" s="77" t="str">
        <f t="shared" si="9"/>
        <v>Cambridge Tri0</v>
      </c>
    </row>
    <row r="28" spans="1:26" x14ac:dyDescent="0.2">
      <c r="A28" s="30">
        <v>4.2592592592592592E-2</v>
      </c>
      <c r="B28" s="30">
        <v>1.6250000000000001E-2</v>
      </c>
      <c r="C28" s="23">
        <f>IF(Y$1="CE",(VLOOKUP(A28,'CTT-tables'!$B$3:$D$3903,3,FALSE)),(IF(Y$1="HC",(VLOOKUP(A28,'CTT-tables'!$C$3:$D$3903,2,FALSE)),(VLOOKUP(B28,'CTT-tables'!$A$3:$D$3903,4,FALSE)))))</f>
        <v>4.1550925925926E-3</v>
      </c>
      <c r="D28" s="31">
        <v>2.5659722222222223E-2</v>
      </c>
      <c r="E28" s="29">
        <v>27</v>
      </c>
      <c r="F28" s="119" t="s">
        <v>39</v>
      </c>
      <c r="G28" s="119" t="s">
        <v>23</v>
      </c>
      <c r="H28" s="96">
        <f t="shared" si="0"/>
        <v>1.9409722222222224E-2</v>
      </c>
      <c r="I28" s="110" t="str">
        <f t="shared" si="1"/>
        <v/>
      </c>
      <c r="J28" s="27">
        <v>16</v>
      </c>
      <c r="K28" s="27">
        <v>16</v>
      </c>
      <c r="L28" s="27"/>
      <c r="M28" s="27"/>
      <c r="N28" s="26">
        <f t="shared" si="2"/>
        <v>1.5254629629629625E-2</v>
      </c>
      <c r="O28" s="27"/>
      <c r="P28" s="27"/>
      <c r="Q28" s="107" t="s">
        <v>85</v>
      </c>
      <c r="R28" s="28">
        <v>41857</v>
      </c>
      <c r="S28" s="24">
        <v>6.2500000000000003E-3</v>
      </c>
      <c r="T28" s="149">
        <f t="shared" si="3"/>
        <v>1</v>
      </c>
      <c r="U28" s="149">
        <f t="shared" si="4"/>
        <v>1</v>
      </c>
      <c r="V28" s="149">
        <f t="shared" si="5"/>
        <v>1</v>
      </c>
      <c r="W28" s="149">
        <f t="shared" si="6"/>
        <v>1</v>
      </c>
      <c r="X28" s="149">
        <f t="shared" si="7"/>
        <v>1</v>
      </c>
      <c r="Y28" s="77" t="str">
        <f t="shared" si="8"/>
        <v>Team Cambridge0.0194097222222222</v>
      </c>
      <c r="Z28" s="77" t="str">
        <f t="shared" si="9"/>
        <v>Team Cambridge0.0152546296296296</v>
      </c>
    </row>
    <row r="29" spans="1:26" x14ac:dyDescent="0.2">
      <c r="D29" s="31">
        <v>2.6493055555555558E-2</v>
      </c>
      <c r="E29" s="29">
        <v>28</v>
      </c>
      <c r="F29" s="53" t="s">
        <v>820</v>
      </c>
      <c r="G29" s="53" t="s">
        <v>34</v>
      </c>
      <c r="H29" s="96">
        <f t="shared" si="0"/>
        <v>1.9548611111111114E-2</v>
      </c>
      <c r="I29" s="110" t="str">
        <f t="shared" si="1"/>
        <v/>
      </c>
      <c r="J29" s="27"/>
      <c r="K29" s="27"/>
      <c r="L29" s="27"/>
      <c r="M29" s="27"/>
      <c r="N29" s="26">
        <f t="shared" si="2"/>
        <v>0</v>
      </c>
      <c r="O29" s="27"/>
      <c r="P29" s="27"/>
      <c r="Q29" s="107" t="s">
        <v>85</v>
      </c>
      <c r="R29" s="28">
        <v>41857</v>
      </c>
      <c r="S29" s="24">
        <v>6.9444444444444449E-3</v>
      </c>
      <c r="T29" s="149">
        <f t="shared" si="3"/>
        <v>1</v>
      </c>
      <c r="U29" s="149">
        <f t="shared" si="4"/>
        <v>1</v>
      </c>
      <c r="V29" s="149">
        <f t="shared" si="5"/>
        <v>1</v>
      </c>
      <c r="W29" s="149">
        <f t="shared" si="6"/>
        <v>1</v>
      </c>
      <c r="X29" s="149">
        <f t="shared" si="7"/>
        <v>1</v>
      </c>
      <c r="Y29" s="77" t="str">
        <f t="shared" si="8"/>
        <v>Cambridge Tri0.0195486111111111</v>
      </c>
      <c r="Z29" s="77" t="str">
        <f t="shared" si="9"/>
        <v>Cambridge Tri0</v>
      </c>
    </row>
    <row r="30" spans="1:26" x14ac:dyDescent="0.2">
      <c r="C30" s="30"/>
      <c r="D30" s="31">
        <v>2.1886574074074072E-2</v>
      </c>
      <c r="E30" s="29">
        <v>29</v>
      </c>
      <c r="F30" s="53" t="s">
        <v>168</v>
      </c>
      <c r="G30" s="53" t="s">
        <v>30</v>
      </c>
      <c r="H30" s="96">
        <f t="shared" si="0"/>
        <v>1.9803240740740739E-2</v>
      </c>
      <c r="I30" s="110" t="str">
        <f t="shared" si="1"/>
        <v/>
      </c>
      <c r="J30" s="27"/>
      <c r="K30" s="27"/>
      <c r="L30" s="27"/>
      <c r="M30" s="27"/>
      <c r="N30" s="26">
        <f t="shared" si="2"/>
        <v>0</v>
      </c>
      <c r="O30" s="27"/>
      <c r="P30" s="27"/>
      <c r="Q30" s="107" t="s">
        <v>85</v>
      </c>
      <c r="R30" s="28">
        <v>41857</v>
      </c>
      <c r="S30" s="24">
        <v>2.0833333333333333E-3</v>
      </c>
      <c r="T30" s="149">
        <f t="shared" si="3"/>
        <v>1</v>
      </c>
      <c r="U30" s="149">
        <f t="shared" si="4"/>
        <v>1</v>
      </c>
      <c r="V30" s="149">
        <f t="shared" si="5"/>
        <v>1</v>
      </c>
      <c r="W30" s="149">
        <f t="shared" si="6"/>
        <v>1</v>
      </c>
      <c r="X30" s="149">
        <f t="shared" si="7"/>
        <v>1</v>
      </c>
      <c r="Y30" s="77" t="str">
        <f t="shared" si="8"/>
        <v>Cambridge CC0.0198032407407407</v>
      </c>
      <c r="Z30" s="77" t="str">
        <f t="shared" si="9"/>
        <v>Cambridge CC0</v>
      </c>
    </row>
    <row r="31" spans="1:26" x14ac:dyDescent="0.2">
      <c r="A31" s="101"/>
      <c r="B31" s="101"/>
      <c r="D31" s="31">
        <v>2.0856481481481479E-2</v>
      </c>
      <c r="E31" s="29">
        <v>30</v>
      </c>
      <c r="F31" s="53" t="s">
        <v>230</v>
      </c>
      <c r="G31" s="53" t="s">
        <v>26</v>
      </c>
      <c r="H31" s="96">
        <f t="shared" si="0"/>
        <v>2.0162037037037034E-2</v>
      </c>
      <c r="I31" s="110" t="str">
        <f t="shared" si="1"/>
        <v/>
      </c>
      <c r="J31" s="27"/>
      <c r="K31" s="27"/>
      <c r="L31" s="27"/>
      <c r="M31" s="27"/>
      <c r="N31" s="26">
        <f t="shared" si="2"/>
        <v>0</v>
      </c>
      <c r="O31" s="27"/>
      <c r="P31" s="27"/>
      <c r="Q31" s="107" t="s">
        <v>85</v>
      </c>
      <c r="R31" s="28">
        <v>41857</v>
      </c>
      <c r="S31" s="24">
        <v>6.9444444444444447E-4</v>
      </c>
      <c r="T31" s="149">
        <f t="shared" si="3"/>
        <v>1</v>
      </c>
      <c r="U31" s="149">
        <f t="shared" si="4"/>
        <v>1</v>
      </c>
      <c r="V31" s="149">
        <f t="shared" si="5"/>
        <v>1</v>
      </c>
      <c r="W31" s="149">
        <f t="shared" si="6"/>
        <v>1</v>
      </c>
      <c r="X31" s="149">
        <f t="shared" si="7"/>
        <v>1</v>
      </c>
      <c r="Y31" s="77" t="str">
        <f t="shared" si="8"/>
        <v>Newmarket Cycling &amp; Tri Club0.020162037037037</v>
      </c>
      <c r="Z31" s="77" t="str">
        <f t="shared" si="9"/>
        <v>Newmarket Cycling &amp; Tri Club0</v>
      </c>
    </row>
    <row r="32" spans="1:26" x14ac:dyDescent="0.2">
      <c r="D32" s="31">
        <v>0</v>
      </c>
      <c r="E32" s="29">
        <v>31</v>
      </c>
      <c r="H32" s="96">
        <f t="shared" si="0"/>
        <v>0</v>
      </c>
      <c r="I32" s="110" t="str">
        <f t="shared" si="1"/>
        <v/>
      </c>
      <c r="J32" s="27"/>
      <c r="K32" s="27"/>
      <c r="L32" s="27"/>
      <c r="M32" s="27"/>
      <c r="N32" s="26">
        <f t="shared" si="2"/>
        <v>0</v>
      </c>
      <c r="O32" s="27"/>
      <c r="P32" s="27"/>
      <c r="Q32" s="107" t="s">
        <v>85</v>
      </c>
      <c r="R32" s="28">
        <v>41857</v>
      </c>
      <c r="S32" s="24">
        <v>1.3888888888888889E-3</v>
      </c>
      <c r="T32" s="149">
        <f t="shared" si="3"/>
        <v>1</v>
      </c>
      <c r="U32" s="149">
        <f t="shared" si="4"/>
        <v>1</v>
      </c>
      <c r="V32" s="149">
        <f t="shared" si="5"/>
        <v>1</v>
      </c>
      <c r="W32" s="149">
        <f t="shared" si="6"/>
        <v>1</v>
      </c>
      <c r="X32" s="149">
        <f t="shared" si="7"/>
        <v>1</v>
      </c>
      <c r="Y32" s="77" t="str">
        <f t="shared" si="8"/>
        <v>0</v>
      </c>
      <c r="Z32" s="77" t="str">
        <f t="shared" si="9"/>
        <v>0</v>
      </c>
    </row>
    <row r="33" spans="1:26" x14ac:dyDescent="0.2">
      <c r="A33" s="30"/>
      <c r="B33" s="30"/>
      <c r="C33" s="23"/>
      <c r="F33" s="119"/>
      <c r="G33" s="119"/>
      <c r="H33" s="96">
        <f t="shared" ref="H33:H41" si="10">IF(D33=0,0,(D33-S33))</f>
        <v>0</v>
      </c>
      <c r="I33" s="110" t="str">
        <f t="shared" ref="I33:I41" si="11">IF((OR(D33=0,H33=0)),"",(IF(H33&lt;=B33,1,"")))</f>
        <v/>
      </c>
      <c r="J33" s="27"/>
      <c r="K33" s="27"/>
      <c r="L33" s="27"/>
      <c r="M33" s="27"/>
      <c r="N33" s="26">
        <f t="shared" ref="N33:N41" si="12">IF(C33=0,0,(H33-C33))</f>
        <v>0</v>
      </c>
      <c r="O33" s="27"/>
      <c r="S33" s="24">
        <v>2.2222222222222199E-2</v>
      </c>
      <c r="T33" s="149">
        <f t="shared" ref="T33:T41" si="13">IF(D33=0,1,(COUNTIF(H:H,H33)))</f>
        <v>1</v>
      </c>
      <c r="U33" s="149">
        <f t="shared" ref="U33:U41" si="14">IF((AND(D33&gt;0,$Y$1="TR")),(COUNTIF(Y:Y,Y33)),1)</f>
        <v>1</v>
      </c>
      <c r="V33" s="149">
        <f t="shared" ref="V33:V41" si="15">IF((AND(D33&gt;0,C33&gt;0,$Y$1="TR")),(COUNTIF(Z:Z,Z33)),1)</f>
        <v>1</v>
      </c>
      <c r="W33" s="149">
        <f t="shared" ref="W33:W41" si="16">IF((AND(D33&gt;0,C33&gt;0,$Y$1="CE")),(COUNTIF(Z:Z,Z33)),1)</f>
        <v>1</v>
      </c>
      <c r="X33" s="149">
        <f t="shared" ref="X33:X41" si="17">IF((AND(D33&gt;0,C33&gt;0,(OR($Y$1="CE",$Y$1="TR")))),(COUNTIF(Z:Z,Z33)),1)</f>
        <v>1</v>
      </c>
      <c r="Y33" s="77" t="str">
        <f t="shared" ref="Y33:Y41" si="18">CONCATENATE(G33,H33)</f>
        <v>0</v>
      </c>
      <c r="Z33" s="77" t="str">
        <f t="shared" ref="Z33:Z41" si="19">CONCATENATE(G33,N33)</f>
        <v>0</v>
      </c>
    </row>
    <row r="34" spans="1:26" x14ac:dyDescent="0.2">
      <c r="H34" s="96">
        <f t="shared" si="10"/>
        <v>0</v>
      </c>
      <c r="I34" s="110" t="str">
        <f t="shared" si="11"/>
        <v/>
      </c>
      <c r="J34" s="27"/>
      <c r="K34" s="27"/>
      <c r="L34" s="27"/>
      <c r="M34" s="27"/>
      <c r="N34" s="26">
        <f t="shared" si="12"/>
        <v>0</v>
      </c>
      <c r="O34" s="27"/>
      <c r="S34" s="24">
        <v>2.2916666666666599E-2</v>
      </c>
      <c r="T34" s="149">
        <f t="shared" si="13"/>
        <v>1</v>
      </c>
      <c r="U34" s="149">
        <f t="shared" si="14"/>
        <v>1</v>
      </c>
      <c r="V34" s="149">
        <f t="shared" si="15"/>
        <v>1</v>
      </c>
      <c r="W34" s="149">
        <f t="shared" si="16"/>
        <v>1</v>
      </c>
      <c r="X34" s="149">
        <f t="shared" si="17"/>
        <v>1</v>
      </c>
      <c r="Y34" s="77" t="str">
        <f t="shared" si="18"/>
        <v>0</v>
      </c>
      <c r="Z34" s="77" t="str">
        <f t="shared" si="19"/>
        <v>0</v>
      </c>
    </row>
    <row r="35" spans="1:26" x14ac:dyDescent="0.2">
      <c r="H35" s="96">
        <f t="shared" si="10"/>
        <v>0</v>
      </c>
      <c r="I35" s="110" t="str">
        <f t="shared" si="11"/>
        <v/>
      </c>
      <c r="J35" s="27"/>
      <c r="K35" s="27"/>
      <c r="L35" s="27"/>
      <c r="M35" s="27"/>
      <c r="N35" s="26">
        <f t="shared" si="12"/>
        <v>0</v>
      </c>
      <c r="O35" s="27"/>
      <c r="S35" s="24">
        <v>2.36111111111111E-2</v>
      </c>
      <c r="T35" s="149">
        <f t="shared" si="13"/>
        <v>1</v>
      </c>
      <c r="U35" s="149">
        <f t="shared" si="14"/>
        <v>1</v>
      </c>
      <c r="V35" s="149">
        <f t="shared" si="15"/>
        <v>1</v>
      </c>
      <c r="W35" s="149">
        <f t="shared" si="16"/>
        <v>1</v>
      </c>
      <c r="X35" s="149">
        <f t="shared" si="17"/>
        <v>1</v>
      </c>
      <c r="Y35" s="77" t="str">
        <f t="shared" si="18"/>
        <v>0</v>
      </c>
      <c r="Z35" s="77" t="str">
        <f t="shared" si="19"/>
        <v>0</v>
      </c>
    </row>
    <row r="36" spans="1:26" x14ac:dyDescent="0.2">
      <c r="A36" s="30"/>
      <c r="B36" s="30"/>
      <c r="G36" s="119"/>
      <c r="H36" s="96">
        <f t="shared" si="10"/>
        <v>0</v>
      </c>
      <c r="I36" s="110" t="str">
        <f t="shared" si="11"/>
        <v/>
      </c>
      <c r="J36" s="27"/>
      <c r="K36" s="27"/>
      <c r="L36" s="27"/>
      <c r="M36" s="27"/>
      <c r="N36" s="26">
        <f t="shared" si="12"/>
        <v>0</v>
      </c>
      <c r="O36" s="27"/>
      <c r="S36" s="24">
        <v>2.43055555555555E-2</v>
      </c>
      <c r="T36" s="149">
        <f t="shared" si="13"/>
        <v>1</v>
      </c>
      <c r="U36" s="149">
        <f t="shared" si="14"/>
        <v>1</v>
      </c>
      <c r="V36" s="149">
        <f t="shared" si="15"/>
        <v>1</v>
      </c>
      <c r="W36" s="149">
        <f t="shared" si="16"/>
        <v>1</v>
      </c>
      <c r="X36" s="149">
        <f t="shared" si="17"/>
        <v>1</v>
      </c>
      <c r="Y36" s="77" t="str">
        <f t="shared" si="18"/>
        <v>0</v>
      </c>
      <c r="Z36" s="77" t="str">
        <f t="shared" si="19"/>
        <v>0</v>
      </c>
    </row>
    <row r="37" spans="1:26" x14ac:dyDescent="0.2">
      <c r="C37" s="23"/>
      <c r="H37" s="96">
        <f t="shared" si="10"/>
        <v>0</v>
      </c>
      <c r="I37" s="110" t="str">
        <f t="shared" si="11"/>
        <v/>
      </c>
      <c r="J37" s="27"/>
      <c r="K37" s="27"/>
      <c r="L37" s="27"/>
      <c r="M37" s="27"/>
      <c r="N37" s="26">
        <f t="shared" si="12"/>
        <v>0</v>
      </c>
      <c r="O37" s="27"/>
      <c r="S37" s="24">
        <v>2.5000000000000001E-2</v>
      </c>
      <c r="T37" s="149">
        <f t="shared" si="13"/>
        <v>1</v>
      </c>
      <c r="U37" s="149">
        <f t="shared" si="14"/>
        <v>1</v>
      </c>
      <c r="V37" s="149">
        <f t="shared" si="15"/>
        <v>1</v>
      </c>
      <c r="W37" s="149">
        <f t="shared" si="16"/>
        <v>1</v>
      </c>
      <c r="X37" s="149">
        <f t="shared" si="17"/>
        <v>1</v>
      </c>
      <c r="Y37" s="77" t="str">
        <f t="shared" si="18"/>
        <v>0</v>
      </c>
      <c r="Z37" s="77" t="str">
        <f t="shared" si="19"/>
        <v>0</v>
      </c>
    </row>
    <row r="38" spans="1:26" x14ac:dyDescent="0.2">
      <c r="H38" s="96">
        <f t="shared" si="10"/>
        <v>0</v>
      </c>
      <c r="I38" s="110" t="str">
        <f t="shared" si="11"/>
        <v/>
      </c>
      <c r="J38" s="27"/>
      <c r="K38" s="27"/>
      <c r="L38" s="27"/>
      <c r="M38" s="27"/>
      <c r="N38" s="26">
        <f t="shared" si="12"/>
        <v>0</v>
      </c>
      <c r="O38" s="27"/>
      <c r="S38" s="24">
        <v>2.5694444444444402E-2</v>
      </c>
      <c r="T38" s="149">
        <f t="shared" si="13"/>
        <v>1</v>
      </c>
      <c r="U38" s="149">
        <f t="shared" si="14"/>
        <v>1</v>
      </c>
      <c r="V38" s="149">
        <f t="shared" si="15"/>
        <v>1</v>
      </c>
      <c r="W38" s="149">
        <f t="shared" si="16"/>
        <v>1</v>
      </c>
      <c r="X38" s="149">
        <f t="shared" si="17"/>
        <v>1</v>
      </c>
      <c r="Y38" s="77" t="str">
        <f t="shared" si="18"/>
        <v>0</v>
      </c>
      <c r="Z38" s="77" t="str">
        <f t="shared" si="19"/>
        <v>0</v>
      </c>
    </row>
    <row r="39" spans="1:26" x14ac:dyDescent="0.2">
      <c r="A39" s="30"/>
      <c r="B39" s="30"/>
      <c r="H39" s="96">
        <f t="shared" si="10"/>
        <v>0</v>
      </c>
      <c r="I39" s="110" t="str">
        <f t="shared" si="11"/>
        <v/>
      </c>
      <c r="J39" s="27"/>
      <c r="K39" s="27"/>
      <c r="L39" s="27"/>
      <c r="M39" s="27"/>
      <c r="N39" s="26">
        <f t="shared" si="12"/>
        <v>0</v>
      </c>
      <c r="O39" s="27"/>
      <c r="S39" s="24">
        <v>2.6388888888888799E-2</v>
      </c>
      <c r="T39" s="149">
        <f t="shared" si="13"/>
        <v>1</v>
      </c>
      <c r="U39" s="149">
        <f t="shared" si="14"/>
        <v>1</v>
      </c>
      <c r="V39" s="149">
        <f t="shared" si="15"/>
        <v>1</v>
      </c>
      <c r="W39" s="149">
        <f t="shared" si="16"/>
        <v>1</v>
      </c>
      <c r="X39" s="149">
        <f t="shared" si="17"/>
        <v>1</v>
      </c>
      <c r="Y39" s="77" t="str">
        <f t="shared" si="18"/>
        <v>0</v>
      </c>
      <c r="Z39" s="77" t="str">
        <f t="shared" si="19"/>
        <v>0</v>
      </c>
    </row>
    <row r="40" spans="1:26" x14ac:dyDescent="0.2">
      <c r="A40" s="30"/>
      <c r="B40" s="30"/>
      <c r="H40" s="96">
        <f t="shared" si="10"/>
        <v>0</v>
      </c>
      <c r="I40" s="110" t="str">
        <f t="shared" si="11"/>
        <v/>
      </c>
      <c r="J40" s="27"/>
      <c r="K40" s="27"/>
      <c r="L40" s="27"/>
      <c r="M40" s="27"/>
      <c r="N40" s="26">
        <f t="shared" si="12"/>
        <v>0</v>
      </c>
      <c r="O40" s="27"/>
      <c r="S40" s="24">
        <v>2.70833333333333E-2</v>
      </c>
      <c r="T40" s="149">
        <f t="shared" si="13"/>
        <v>1</v>
      </c>
      <c r="U40" s="149">
        <f t="shared" si="14"/>
        <v>1</v>
      </c>
      <c r="V40" s="149">
        <f t="shared" si="15"/>
        <v>1</v>
      </c>
      <c r="W40" s="149">
        <f t="shared" si="16"/>
        <v>1</v>
      </c>
      <c r="X40" s="149">
        <f t="shared" si="17"/>
        <v>1</v>
      </c>
      <c r="Y40" s="77" t="str">
        <f t="shared" si="18"/>
        <v>0</v>
      </c>
      <c r="Z40" s="77" t="str">
        <f t="shared" si="19"/>
        <v>0</v>
      </c>
    </row>
    <row r="41" spans="1:26" x14ac:dyDescent="0.2">
      <c r="D41" s="30"/>
      <c r="H41" s="96">
        <f t="shared" si="10"/>
        <v>0</v>
      </c>
      <c r="I41" s="110" t="str">
        <f t="shared" si="11"/>
        <v/>
      </c>
      <c r="J41" s="74"/>
      <c r="K41" s="74"/>
      <c r="L41" s="74"/>
      <c r="M41" s="74"/>
      <c r="N41" s="26">
        <f t="shared" si="12"/>
        <v>0</v>
      </c>
      <c r="O41" s="74"/>
      <c r="P41" s="127"/>
      <c r="Q41" s="51"/>
      <c r="R41" s="129"/>
      <c r="S41" s="75">
        <v>2.77777777777777E-2</v>
      </c>
      <c r="T41" s="149">
        <f t="shared" si="13"/>
        <v>1</v>
      </c>
      <c r="U41" s="149">
        <f t="shared" si="14"/>
        <v>1</v>
      </c>
      <c r="V41" s="149">
        <f t="shared" si="15"/>
        <v>1</v>
      </c>
      <c r="W41" s="149">
        <f t="shared" si="16"/>
        <v>1</v>
      </c>
      <c r="X41" s="149">
        <f t="shared" si="17"/>
        <v>1</v>
      </c>
      <c r="Y41" s="77" t="str">
        <f t="shared" si="18"/>
        <v>0</v>
      </c>
      <c r="Z41" s="78" t="str">
        <f t="shared" si="19"/>
        <v>0</v>
      </c>
    </row>
    <row r="43" spans="1:26" x14ac:dyDescent="0.2">
      <c r="A43" s="101"/>
      <c r="B43" s="101"/>
      <c r="C43" s="30"/>
      <c r="D43" s="99"/>
      <c r="F43" s="108"/>
    </row>
    <row r="44" spans="1:26" x14ac:dyDescent="0.2">
      <c r="A44" s="30"/>
      <c r="B44" s="30"/>
      <c r="F44" s="108"/>
      <c r="G44" s="108"/>
    </row>
    <row r="45" spans="1:26" x14ac:dyDescent="0.2">
      <c r="A45" s="30"/>
      <c r="B45" s="30"/>
      <c r="C45" s="30"/>
    </row>
    <row r="46" spans="1:26" x14ac:dyDescent="0.2">
      <c r="C46" s="30"/>
      <c r="G46" s="148"/>
    </row>
    <row r="47" spans="1:26" x14ac:dyDescent="0.2">
      <c r="A47" s="30"/>
      <c r="B47" s="30"/>
    </row>
    <row r="48" spans="1:26" x14ac:dyDescent="0.2">
      <c r="C48" s="30"/>
      <c r="F48" s="147"/>
    </row>
    <row r="49" spans="1:7" x14ac:dyDescent="0.2">
      <c r="A49" s="30"/>
      <c r="B49" s="30"/>
      <c r="C49" s="30"/>
      <c r="D49" s="99"/>
      <c r="F49" s="108"/>
      <c r="G49" s="108"/>
    </row>
    <row r="50" spans="1:7" x14ac:dyDescent="0.2">
      <c r="A50" s="30"/>
      <c r="B50" s="30"/>
      <c r="C50" s="30"/>
      <c r="F50" s="108"/>
      <c r="G50" s="108"/>
    </row>
    <row r="51" spans="1:7" x14ac:dyDescent="0.2">
      <c r="A51" s="30"/>
      <c r="B51" s="30"/>
      <c r="C51" s="30"/>
      <c r="F51" s="108"/>
      <c r="G51" s="108"/>
    </row>
    <row r="52" spans="1:7" x14ac:dyDescent="0.2">
      <c r="A52" s="30"/>
      <c r="B52" s="30"/>
      <c r="C52" s="23"/>
      <c r="F52" s="120"/>
      <c r="G52" s="119"/>
    </row>
    <row r="53" spans="1:7" x14ac:dyDescent="0.2">
      <c r="A53" s="30"/>
      <c r="B53" s="30"/>
      <c r="C53" s="30"/>
    </row>
    <row r="54" spans="1:7" x14ac:dyDescent="0.2">
      <c r="C54" s="23"/>
      <c r="F54" s="119"/>
      <c r="G54" s="119"/>
    </row>
    <row r="55" spans="1:7" x14ac:dyDescent="0.2">
      <c r="C55" s="30"/>
      <c r="F55" s="108"/>
      <c r="G55" s="108"/>
    </row>
    <row r="56" spans="1:7" x14ac:dyDescent="0.2">
      <c r="A56" s="30"/>
      <c r="B56" s="30"/>
      <c r="C56" s="30"/>
    </row>
    <row r="57" spans="1:7" x14ac:dyDescent="0.2">
      <c r="A57" s="30"/>
      <c r="B57" s="30"/>
    </row>
    <row r="58" spans="1:7" x14ac:dyDescent="0.2">
      <c r="A58" s="30"/>
      <c r="B58" s="30"/>
      <c r="G58" s="148"/>
    </row>
    <row r="59" spans="1:7" x14ac:dyDescent="0.2">
      <c r="A59" s="30"/>
      <c r="B59" s="30"/>
    </row>
    <row r="60" spans="1:7" x14ac:dyDescent="0.2">
      <c r="G60" s="150"/>
    </row>
    <row r="62" spans="1:7" x14ac:dyDescent="0.2">
      <c r="A62" s="30"/>
      <c r="B62" s="30"/>
      <c r="C62" s="23"/>
      <c r="F62" s="120"/>
      <c r="G62" s="119"/>
    </row>
    <row r="63" spans="1:7" x14ac:dyDescent="0.2">
      <c r="A63" s="30"/>
      <c r="B63" s="30"/>
    </row>
    <row r="65" spans="1:7" x14ac:dyDescent="0.2">
      <c r="A65" s="30"/>
      <c r="B65" s="30"/>
      <c r="C65" s="30"/>
      <c r="F65" s="148"/>
      <c r="G65" s="148"/>
    </row>
    <row r="66" spans="1:7" x14ac:dyDescent="0.2">
      <c r="A66" s="30"/>
      <c r="B66" s="30"/>
    </row>
    <row r="67" spans="1:7" x14ac:dyDescent="0.2">
      <c r="A67" s="30"/>
      <c r="B67" s="30"/>
    </row>
    <row r="68" spans="1:7" x14ac:dyDescent="0.2">
      <c r="C68" s="30"/>
      <c r="F68" s="108"/>
      <c r="G68" s="108"/>
    </row>
    <row r="69" spans="1:7" x14ac:dyDescent="0.2">
      <c r="C69" s="30"/>
      <c r="F69" s="108"/>
      <c r="G69" s="108"/>
    </row>
    <row r="70" spans="1:7" x14ac:dyDescent="0.2">
      <c r="A70" s="30"/>
      <c r="B70" s="30"/>
    </row>
    <row r="71" spans="1:7" x14ac:dyDescent="0.2">
      <c r="A71" s="30"/>
      <c r="B71" s="30"/>
    </row>
    <row r="72" spans="1:7" x14ac:dyDescent="0.2">
      <c r="C72" s="23"/>
      <c r="D72" s="99"/>
      <c r="F72"/>
      <c r="G72"/>
    </row>
    <row r="73" spans="1:7" x14ac:dyDescent="0.2">
      <c r="A73" s="30"/>
      <c r="B73" s="30"/>
      <c r="C73" s="30"/>
    </row>
    <row r="74" spans="1:7" x14ac:dyDescent="0.2">
      <c r="A74" s="30"/>
      <c r="B74" s="30"/>
      <c r="C74" s="23"/>
      <c r="F74" s="119"/>
      <c r="G74" s="119"/>
    </row>
    <row r="75" spans="1:7" x14ac:dyDescent="0.2">
      <c r="C75" s="30"/>
      <c r="G75" s="108"/>
    </row>
    <row r="76" spans="1:7" x14ac:dyDescent="0.2">
      <c r="A76" s="30"/>
      <c r="B76" s="30"/>
    </row>
    <row r="77" spans="1:7" x14ac:dyDescent="0.2">
      <c r="C77" s="30"/>
    </row>
    <row r="78" spans="1:7" x14ac:dyDescent="0.2">
      <c r="A78" s="30"/>
      <c r="B78" s="30"/>
      <c r="C78" s="30"/>
    </row>
    <row r="79" spans="1:7" x14ac:dyDescent="0.2">
      <c r="A79" s="30"/>
      <c r="B79" s="30"/>
      <c r="C79" s="30"/>
      <c r="G79" s="147"/>
    </row>
    <row r="80" spans="1:7" x14ac:dyDescent="0.2">
      <c r="C80" s="23"/>
      <c r="G80" s="147"/>
    </row>
    <row r="81" spans="1:7" x14ac:dyDescent="0.2">
      <c r="A81" s="30"/>
      <c r="B81" s="30"/>
    </row>
    <row r="83" spans="1:7" x14ac:dyDescent="0.2">
      <c r="A83" s="30"/>
      <c r="B83" s="30"/>
      <c r="C83" s="30"/>
      <c r="F83" s="148"/>
      <c r="G83" s="148"/>
    </row>
    <row r="84" spans="1:7" x14ac:dyDescent="0.2">
      <c r="C84" s="30"/>
    </row>
    <row r="85" spans="1:7" x14ac:dyDescent="0.2">
      <c r="A85" s="30"/>
      <c r="B85" s="30"/>
      <c r="C85" s="30"/>
      <c r="G85"/>
    </row>
    <row r="88" spans="1:7" x14ac:dyDescent="0.2">
      <c r="C88" s="23"/>
      <c r="G88"/>
    </row>
    <row r="89" spans="1:7" x14ac:dyDescent="0.2">
      <c r="C89" s="30"/>
      <c r="F89" s="147"/>
    </row>
    <row r="90" spans="1:7" x14ac:dyDescent="0.2">
      <c r="A90" s="30"/>
      <c r="B90" s="30"/>
    </row>
    <row r="91" spans="1:7" x14ac:dyDescent="0.2">
      <c r="C91" s="23"/>
      <c r="F91" s="119"/>
      <c r="G91" s="119"/>
    </row>
    <row r="92" spans="1:7" x14ac:dyDescent="0.2">
      <c r="A92" s="30"/>
      <c r="B92" s="30"/>
      <c r="C92" s="30"/>
    </row>
    <row r="93" spans="1:7" x14ac:dyDescent="0.2">
      <c r="C93" s="23"/>
      <c r="F93" s="119"/>
      <c r="G93" s="119"/>
    </row>
    <row r="94" spans="1:7" x14ac:dyDescent="0.2">
      <c r="A94" s="30"/>
      <c r="B94" s="30"/>
    </row>
    <row r="95" spans="1:7" x14ac:dyDescent="0.2">
      <c r="A95" s="30"/>
      <c r="B95" s="30"/>
    </row>
    <row r="96" spans="1:7" x14ac:dyDescent="0.2">
      <c r="C96" s="23"/>
      <c r="F96"/>
    </row>
    <row r="97" spans="1:7" x14ac:dyDescent="0.2">
      <c r="C97" s="23"/>
      <c r="F97" s="148"/>
      <c r="G97" s="148"/>
    </row>
    <row r="99" spans="1:7" x14ac:dyDescent="0.2">
      <c r="A99" s="30"/>
      <c r="B99" s="30"/>
      <c r="C99" s="23"/>
      <c r="F99" s="119"/>
      <c r="G99" s="119"/>
    </row>
    <row r="100" spans="1:7" x14ac:dyDescent="0.2">
      <c r="A100" s="30"/>
      <c r="B100" s="30"/>
      <c r="C100" s="23"/>
    </row>
    <row r="102" spans="1:7" x14ac:dyDescent="0.2">
      <c r="A102" s="30"/>
      <c r="B102" s="30"/>
      <c r="C102" s="30"/>
      <c r="G102" s="150"/>
    </row>
    <row r="103" spans="1:7" x14ac:dyDescent="0.2">
      <c r="A103" s="30"/>
      <c r="B103" s="30"/>
    </row>
    <row r="104" spans="1:7" x14ac:dyDescent="0.2">
      <c r="C104" s="23"/>
      <c r="F104" s="119"/>
      <c r="G104" s="119"/>
    </row>
    <row r="105" spans="1:7" x14ac:dyDescent="0.2">
      <c r="G105" s="119"/>
    </row>
    <row r="106" spans="1:7" x14ac:dyDescent="0.2">
      <c r="A106" s="30"/>
      <c r="B106" s="30"/>
      <c r="C106" s="23"/>
    </row>
    <row r="107" spans="1:7" x14ac:dyDescent="0.2">
      <c r="A107" s="30"/>
      <c r="B107" s="30"/>
      <c r="C107" s="30"/>
    </row>
    <row r="108" spans="1:7" x14ac:dyDescent="0.2">
      <c r="A108" s="30"/>
      <c r="B108" s="30"/>
    </row>
    <row r="109" spans="1:7" x14ac:dyDescent="0.2">
      <c r="A109" s="30"/>
      <c r="B109" s="30"/>
      <c r="C109" s="23"/>
      <c r="D109" s="99"/>
      <c r="F109" s="108"/>
      <c r="G109" s="108"/>
    </row>
    <row r="110" spans="1:7" x14ac:dyDescent="0.2">
      <c r="A110" s="30"/>
      <c r="B110" s="30"/>
    </row>
    <row r="111" spans="1:7" x14ac:dyDescent="0.2">
      <c r="A111" s="30"/>
      <c r="B111" s="30"/>
    </row>
    <row r="113" spans="1:7" ht="15" x14ac:dyDescent="0.25">
      <c r="C113" s="23"/>
      <c r="F113" s="153"/>
      <c r="G113" s="148"/>
    </row>
    <row r="114" spans="1:7" x14ac:dyDescent="0.2">
      <c r="A114" s="30"/>
      <c r="B114" s="30"/>
      <c r="C114" s="30"/>
    </row>
    <row r="115" spans="1:7" x14ac:dyDescent="0.2">
      <c r="A115" s="30"/>
      <c r="B115" s="30"/>
      <c r="C115" s="30"/>
    </row>
    <row r="116" spans="1:7" x14ac:dyDescent="0.2">
      <c r="A116" s="30"/>
      <c r="B116" s="30"/>
      <c r="D116" s="30"/>
      <c r="G116"/>
    </row>
    <row r="119" spans="1:7" x14ac:dyDescent="0.2">
      <c r="C119" s="30"/>
    </row>
    <row r="120" spans="1:7" x14ac:dyDescent="0.2">
      <c r="A120" s="30"/>
      <c r="B120" s="30"/>
      <c r="C120" s="30"/>
    </row>
    <row r="122" spans="1:7" x14ac:dyDescent="0.2">
      <c r="C122" s="30"/>
    </row>
    <row r="123" spans="1:7" x14ac:dyDescent="0.2">
      <c r="C123" s="30"/>
    </row>
    <row r="124" spans="1:7" x14ac:dyDescent="0.2">
      <c r="G124"/>
    </row>
    <row r="125" spans="1:7" x14ac:dyDescent="0.2">
      <c r="A125" s="30"/>
      <c r="B125" s="30"/>
      <c r="C125" s="30"/>
      <c r="F125" s="147"/>
    </row>
    <row r="126" spans="1:7" x14ac:dyDescent="0.2">
      <c r="C126" s="23"/>
      <c r="F126" s="119"/>
      <c r="G126" s="119"/>
    </row>
    <row r="127" spans="1:7" x14ac:dyDescent="0.2">
      <c r="C127" s="23"/>
      <c r="F127" s="119"/>
      <c r="G127" s="173"/>
    </row>
    <row r="128" spans="1:7" x14ac:dyDescent="0.2">
      <c r="A128" s="30"/>
      <c r="B128" s="30"/>
      <c r="C128" s="23"/>
      <c r="F128" s="119"/>
      <c r="G128" s="119"/>
    </row>
    <row r="129" spans="1:7" x14ac:dyDescent="0.2">
      <c r="A129" s="30"/>
      <c r="B129" s="30"/>
    </row>
    <row r="130" spans="1:7" x14ac:dyDescent="0.2">
      <c r="A130" s="30"/>
      <c r="B130" s="30"/>
    </row>
    <row r="131" spans="1:7" x14ac:dyDescent="0.2">
      <c r="A131" s="30"/>
      <c r="B131" s="30"/>
      <c r="C131" s="30"/>
    </row>
    <row r="132" spans="1:7" x14ac:dyDescent="0.2">
      <c r="C132" s="30"/>
      <c r="F132" s="148"/>
      <c r="G132" s="148"/>
    </row>
    <row r="134" spans="1:7" x14ac:dyDescent="0.2">
      <c r="A134" s="30"/>
      <c r="B134" s="30"/>
    </row>
    <row r="136" spans="1:7" x14ac:dyDescent="0.2">
      <c r="A136" s="30"/>
      <c r="B136" s="30"/>
    </row>
    <row r="138" spans="1:7" x14ac:dyDescent="0.2">
      <c r="A138" s="30"/>
      <c r="B138" s="30"/>
    </row>
    <row r="139" spans="1:7" x14ac:dyDescent="0.2">
      <c r="A139" s="30"/>
      <c r="B139" s="30"/>
      <c r="C139" s="30"/>
    </row>
    <row r="141" spans="1:7" x14ac:dyDescent="0.2">
      <c r="C141" s="23"/>
    </row>
    <row r="142" spans="1:7" x14ac:dyDescent="0.2">
      <c r="C142" s="30"/>
    </row>
    <row r="143" spans="1:7" x14ac:dyDescent="0.2">
      <c r="C143" s="23"/>
    </row>
    <row r="144" spans="1:7" x14ac:dyDescent="0.2">
      <c r="G144" s="150"/>
    </row>
    <row r="145" spans="1:7" x14ac:dyDescent="0.2">
      <c r="A145" s="30"/>
      <c r="B145" s="30"/>
      <c r="C145" s="30"/>
    </row>
    <row r="147" spans="1:7" x14ac:dyDescent="0.2">
      <c r="C147" s="23"/>
      <c r="F147" s="119"/>
      <c r="G147" s="119"/>
    </row>
    <row r="148" spans="1:7" x14ac:dyDescent="0.2">
      <c r="C148" s="30"/>
    </row>
    <row r="149" spans="1:7" x14ac:dyDescent="0.2">
      <c r="A149" s="30"/>
      <c r="B149" s="30"/>
      <c r="C149" s="23"/>
      <c r="F149" s="119"/>
      <c r="G149" s="119"/>
    </row>
    <row r="150" spans="1:7" x14ac:dyDescent="0.2">
      <c r="A150" s="30"/>
      <c r="B150" s="30"/>
    </row>
    <row r="154" spans="1:7" x14ac:dyDescent="0.2">
      <c r="A154" s="30"/>
      <c r="B154" s="30"/>
      <c r="C154" s="23"/>
      <c r="F154" s="119"/>
      <c r="G154" s="119"/>
    </row>
    <row r="155" spans="1:7" x14ac:dyDescent="0.2">
      <c r="A155" s="30"/>
      <c r="B155" s="30"/>
    </row>
    <row r="156" spans="1:7" x14ac:dyDescent="0.2">
      <c r="A156" s="30"/>
      <c r="B156" s="30"/>
      <c r="G156" s="148"/>
    </row>
    <row r="157" spans="1:7" x14ac:dyDescent="0.2">
      <c r="A157" s="30"/>
      <c r="B157" s="30"/>
      <c r="C157" s="30"/>
      <c r="F157" s="148"/>
      <c r="G157" s="148"/>
    </row>
    <row r="158" spans="1:7" x14ac:dyDescent="0.2">
      <c r="A158" s="30"/>
      <c r="B158" s="30"/>
      <c r="C158" s="23"/>
      <c r="F158" s="147"/>
    </row>
    <row r="160" spans="1:7" x14ac:dyDescent="0.2">
      <c r="A160" s="30"/>
      <c r="B160" s="30"/>
    </row>
    <row r="161" spans="1:7" x14ac:dyDescent="0.2">
      <c r="G161" s="108"/>
    </row>
    <row r="162" spans="1:7" x14ac:dyDescent="0.2">
      <c r="A162" s="30"/>
      <c r="B162" s="30"/>
      <c r="C162" s="30"/>
    </row>
    <row r="163" spans="1:7" x14ac:dyDescent="0.2">
      <c r="C163" s="30"/>
      <c r="F163"/>
      <c r="G163"/>
    </row>
    <row r="164" spans="1:7" x14ac:dyDescent="0.2">
      <c r="C164" s="30"/>
    </row>
    <row r="165" spans="1:7" x14ac:dyDescent="0.2">
      <c r="C165" s="23"/>
      <c r="F165" s="119"/>
      <c r="G165" s="119"/>
    </row>
    <row r="167" spans="1:7" x14ac:dyDescent="0.2">
      <c r="C167" s="23"/>
      <c r="F167" s="119"/>
      <c r="G167" s="119"/>
    </row>
    <row r="169" spans="1:7" x14ac:dyDescent="0.2">
      <c r="C169" s="23"/>
      <c r="F169" s="148"/>
      <c r="G169" s="148"/>
    </row>
    <row r="170" spans="1:7" x14ac:dyDescent="0.2">
      <c r="F170"/>
      <c r="G170"/>
    </row>
  </sheetData>
  <sortState ref="E2:E32">
    <sortCondition ref="E2:E32"/>
  </sortState>
  <phoneticPr fontId="10" type="noConversion"/>
  <conditionalFormatting sqref="H2:H41">
    <cfRule type="expression" dxfId="134" priority="9" stopIfTrue="1">
      <formula>T2&gt;=2</formula>
    </cfRule>
  </conditionalFormatting>
  <conditionalFormatting sqref="J2:J41">
    <cfRule type="expression" dxfId="133" priority="11" stopIfTrue="1">
      <formula>U2&gt;=2</formula>
    </cfRule>
  </conditionalFormatting>
  <conditionalFormatting sqref="K2:K41">
    <cfRule type="expression" dxfId="132" priority="12" stopIfTrue="1">
      <formula>V2&gt;=2</formula>
    </cfRule>
  </conditionalFormatting>
  <conditionalFormatting sqref="L2:L41">
    <cfRule type="expression" dxfId="131" priority="13" stopIfTrue="1">
      <formula>W2&gt;=2</formula>
    </cfRule>
  </conditionalFormatting>
  <conditionalFormatting sqref="N2:N41">
    <cfRule type="expression" dxfId="130" priority="14" stopIfTrue="1">
      <formula>X2&gt;=2</formula>
    </cfRule>
  </conditionalFormatting>
  <conditionalFormatting sqref="C42:C45 C50:C57 C59 C62:C64 C47:C48">
    <cfRule type="expression" dxfId="129" priority="3" stopIfTrue="1">
      <formula>(I42=1)</formula>
    </cfRule>
  </conditionalFormatting>
  <conditionalFormatting sqref="C85">
    <cfRule type="expression" dxfId="128" priority="2" stopIfTrue="1">
      <formula>(I85=1)</formula>
    </cfRule>
  </conditionalFormatting>
  <conditionalFormatting sqref="C119">
    <cfRule type="expression" dxfId="127" priority="1" stopIfTrue="1">
      <formula>(I119=1)</formula>
    </cfRule>
  </conditionalFormatting>
  <conditionalFormatting sqref="C32:C40">
    <cfRule type="expression" dxfId="126" priority="4" stopIfTrue="1">
      <formula>(I32=1)</formula>
    </cfRule>
  </conditionalFormatting>
  <conditionalFormatting sqref="C112:C115">
    <cfRule type="expression" dxfId="125" priority="5" stopIfTrue="1">
      <formula>(I112=1)</formula>
    </cfRule>
  </conditionalFormatting>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4"/>
  <sheetViews>
    <sheetView zoomScale="72" workbookViewId="0">
      <selection activeCell="G29" sqref="G29"/>
    </sheetView>
  </sheetViews>
  <sheetFormatPr defaultRowHeight="12.75" x14ac:dyDescent="0.2"/>
  <cols>
    <col min="1" max="2" width="9.140625" style="30"/>
    <col min="3"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30" t="s">
        <v>7</v>
      </c>
      <c r="B1" s="30"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8" t="s">
        <v>25</v>
      </c>
      <c r="S1" s="19" t="s">
        <v>22</v>
      </c>
      <c r="T1" s="116" t="s">
        <v>62</v>
      </c>
      <c r="U1" s="116" t="s">
        <v>61</v>
      </c>
      <c r="V1" s="117" t="s">
        <v>63</v>
      </c>
      <c r="W1" s="117" t="s">
        <v>64</v>
      </c>
      <c r="X1" s="117" t="s">
        <v>136</v>
      </c>
      <c r="Y1" s="79" t="str">
        <f>VLOOKUP(R2,CTT!$A$5:$I$31,9,FALSE)</f>
        <v>TR</v>
      </c>
      <c r="Z1" s="114">
        <f>VLOOKUP(R2,CTT!$A$5:$I$31,3,FALSE)</f>
        <v>10</v>
      </c>
    </row>
    <row r="2" spans="1:26" x14ac:dyDescent="0.2">
      <c r="D2" s="31">
        <v>2.4386574074074074E-2</v>
      </c>
      <c r="E2" s="29">
        <v>1</v>
      </c>
      <c r="F2" s="53" t="s">
        <v>860</v>
      </c>
      <c r="G2" s="53" t="s">
        <v>855</v>
      </c>
      <c r="H2" s="96">
        <f t="shared" ref="H2:H24" si="0">IF(D2=0,0,(D2-S2))</f>
        <v>1.6053240740740743E-2</v>
      </c>
      <c r="I2" s="110" t="str">
        <f t="shared" ref="I2:I24" si="1">IF((OR(D2=0,H2=0)),"",(IF(H2&lt;=B2,1,"")))</f>
        <v/>
      </c>
      <c r="J2" s="27"/>
      <c r="K2" s="27"/>
      <c r="L2" s="27"/>
      <c r="M2" s="27"/>
      <c r="N2" s="26">
        <f t="shared" ref="N2:N24" si="2">IF(C2=0,0,(H2-C2))</f>
        <v>0</v>
      </c>
      <c r="O2" s="27"/>
      <c r="P2" s="27"/>
      <c r="Q2" s="107" t="s">
        <v>27</v>
      </c>
      <c r="R2" s="28">
        <v>41864</v>
      </c>
      <c r="S2" s="24">
        <v>8.3333333333333332E-3</v>
      </c>
      <c r="T2" s="149">
        <f t="shared" ref="T2:T24" si="3">IF(D2=0,1,(COUNTIF(H:H,H2)))</f>
        <v>1</v>
      </c>
      <c r="U2" s="149">
        <f t="shared" ref="U2:U24" si="4">IF((AND(D2&gt;0,$Y$1="TR")),(COUNTIF(Y:Y,Y2)),1)</f>
        <v>1</v>
      </c>
      <c r="V2" s="149">
        <f t="shared" ref="V2:V24" si="5">IF((AND(D2&gt;0,C2&gt;0,$Y$1="TR")),(COUNTIF(Z:Z,Z2)),1)</f>
        <v>1</v>
      </c>
      <c r="W2" s="149">
        <f t="shared" ref="W2:W24" si="6">IF((AND(D2&gt;0,C2&gt;0,$Y$1="CE")),(COUNTIF(Z:Z,Z2)),1)</f>
        <v>1</v>
      </c>
      <c r="X2" s="149">
        <f t="shared" ref="X2:X24" si="7">IF((AND(D2&gt;0,C2&gt;0,(OR($Y$1="CE",$Y$1="TR")))),(COUNTIF(Z:Z,Z2)),1)</f>
        <v>1</v>
      </c>
      <c r="Y2" s="77" t="str">
        <f t="shared" ref="Y2:Y24" si="8">CONCATENATE(G2,H2)</f>
        <v>Chelmer CC &amp; Bishop Stortford0.0160532407407407</v>
      </c>
      <c r="Z2" s="77" t="str">
        <f t="shared" ref="Z2:Z24" si="9">CONCATENATE(G2,N2)</f>
        <v>Chelmer CC &amp; Bishop Stortford0</v>
      </c>
    </row>
    <row r="3" spans="1:26" x14ac:dyDescent="0.2">
      <c r="C3" s="30"/>
      <c r="D3" s="31">
        <v>2.225694444444444E-2</v>
      </c>
      <c r="E3" s="29">
        <v>2</v>
      </c>
      <c r="F3" s="53" t="s">
        <v>44</v>
      </c>
      <c r="G3" s="53" t="s">
        <v>30</v>
      </c>
      <c r="H3" s="96">
        <f t="shared" si="0"/>
        <v>1.6701388888888884E-2</v>
      </c>
      <c r="I3" s="110" t="str">
        <f t="shared" si="1"/>
        <v/>
      </c>
      <c r="J3" s="27"/>
      <c r="K3" s="27"/>
      <c r="L3" s="27"/>
      <c r="M3" s="27"/>
      <c r="N3" s="26">
        <f t="shared" si="2"/>
        <v>0</v>
      </c>
      <c r="O3" s="27"/>
      <c r="P3" s="27"/>
      <c r="Q3" s="107" t="s">
        <v>27</v>
      </c>
      <c r="R3" s="28">
        <v>41864</v>
      </c>
      <c r="S3" s="24">
        <v>5.5555555555555558E-3</v>
      </c>
      <c r="T3" s="149">
        <f t="shared" si="3"/>
        <v>1</v>
      </c>
      <c r="U3" s="149">
        <f t="shared" si="4"/>
        <v>1</v>
      </c>
      <c r="V3" s="149">
        <f t="shared" si="5"/>
        <v>1</v>
      </c>
      <c r="W3" s="149">
        <f t="shared" si="6"/>
        <v>1</v>
      </c>
      <c r="X3" s="149">
        <f t="shared" si="7"/>
        <v>1</v>
      </c>
      <c r="Y3" s="77" t="str">
        <f t="shared" si="8"/>
        <v>Cambridge CC0.0167013888888889</v>
      </c>
      <c r="Z3" s="77" t="str">
        <f t="shared" si="9"/>
        <v>Cambridge CC0</v>
      </c>
    </row>
    <row r="4" spans="1:26" x14ac:dyDescent="0.2">
      <c r="D4" s="31">
        <v>3.1041666666666665E-2</v>
      </c>
      <c r="E4" s="29">
        <v>3</v>
      </c>
      <c r="F4" s="53" t="s">
        <v>189</v>
      </c>
      <c r="G4" s="53" t="s">
        <v>287</v>
      </c>
      <c r="H4" s="96">
        <f t="shared" si="0"/>
        <v>1.7152777777777864E-2</v>
      </c>
      <c r="I4" s="110" t="str">
        <f t="shared" si="1"/>
        <v/>
      </c>
      <c r="J4" s="27"/>
      <c r="K4" s="27"/>
      <c r="L4" s="27"/>
      <c r="M4" s="27"/>
      <c r="N4" s="26">
        <f t="shared" si="2"/>
        <v>0</v>
      </c>
      <c r="O4" s="27"/>
      <c r="Q4" s="107" t="s">
        <v>27</v>
      </c>
      <c r="R4" s="28">
        <v>41864</v>
      </c>
      <c r="S4" s="24">
        <v>1.38888888888888E-2</v>
      </c>
      <c r="T4" s="149">
        <f t="shared" si="3"/>
        <v>1</v>
      </c>
      <c r="U4" s="149">
        <f t="shared" si="4"/>
        <v>1</v>
      </c>
      <c r="V4" s="149">
        <f t="shared" si="5"/>
        <v>1</v>
      </c>
      <c r="W4" s="149">
        <f t="shared" si="6"/>
        <v>1</v>
      </c>
      <c r="X4" s="149">
        <f t="shared" si="7"/>
        <v>1</v>
      </c>
      <c r="Y4" s="77" t="str">
        <f t="shared" si="8"/>
        <v>Epic Cycles-Scott Contessa WRT0.0171527777777779</v>
      </c>
      <c r="Z4" s="77" t="str">
        <f t="shared" si="9"/>
        <v>Epic Cycles-Scott Contessa WRT0</v>
      </c>
    </row>
    <row r="5" spans="1:26" x14ac:dyDescent="0.2">
      <c r="D5" s="31">
        <v>3.2974537037037038E-2</v>
      </c>
      <c r="E5" s="29">
        <v>4</v>
      </c>
      <c r="F5" s="53" t="s">
        <v>181</v>
      </c>
      <c r="G5" s="53" t="s">
        <v>34</v>
      </c>
      <c r="H5" s="96">
        <f t="shared" si="0"/>
        <v>1.7696759259259339E-2</v>
      </c>
      <c r="I5" s="110" t="str">
        <f t="shared" si="1"/>
        <v/>
      </c>
      <c r="J5" s="27"/>
      <c r="K5" s="27"/>
      <c r="L5" s="27"/>
      <c r="M5" s="27"/>
      <c r="N5" s="26">
        <f t="shared" si="2"/>
        <v>0</v>
      </c>
      <c r="O5" s="27"/>
      <c r="Q5" s="107" t="s">
        <v>27</v>
      </c>
      <c r="R5" s="28">
        <v>41864</v>
      </c>
      <c r="S5" s="24">
        <v>1.5277777777777699E-2</v>
      </c>
      <c r="T5" s="149">
        <f t="shared" si="3"/>
        <v>1</v>
      </c>
      <c r="U5" s="149">
        <f t="shared" si="4"/>
        <v>1</v>
      </c>
      <c r="V5" s="149">
        <f t="shared" si="5"/>
        <v>1</v>
      </c>
      <c r="W5" s="149">
        <f t="shared" si="6"/>
        <v>1</v>
      </c>
      <c r="X5" s="149">
        <f t="shared" si="7"/>
        <v>1</v>
      </c>
      <c r="Y5" s="77" t="str">
        <f t="shared" si="8"/>
        <v>Cambridge Tri0.0176967592592593</v>
      </c>
      <c r="Z5" s="77" t="str">
        <f t="shared" si="9"/>
        <v>Cambridge Tri0</v>
      </c>
    </row>
    <row r="6" spans="1:26" x14ac:dyDescent="0.2">
      <c r="D6" s="31">
        <v>3.1064814814814812E-2</v>
      </c>
      <c r="E6" s="29">
        <v>5</v>
      </c>
      <c r="F6" s="53" t="s">
        <v>859</v>
      </c>
      <c r="G6" s="53" t="s">
        <v>287</v>
      </c>
      <c r="H6" s="96">
        <f t="shared" si="0"/>
        <v>1.7870370370370411E-2</v>
      </c>
      <c r="I6" s="110" t="str">
        <f t="shared" si="1"/>
        <v/>
      </c>
      <c r="J6" s="27"/>
      <c r="K6" s="27"/>
      <c r="L6" s="27"/>
      <c r="M6" s="27"/>
      <c r="N6" s="26">
        <f t="shared" si="2"/>
        <v>0</v>
      </c>
      <c r="O6" s="27"/>
      <c r="P6" s="27"/>
      <c r="Q6" s="107" t="s">
        <v>27</v>
      </c>
      <c r="R6" s="28">
        <v>41864</v>
      </c>
      <c r="S6" s="24">
        <v>1.3194444444444399E-2</v>
      </c>
      <c r="T6" s="149">
        <f t="shared" si="3"/>
        <v>1</v>
      </c>
      <c r="U6" s="149">
        <f t="shared" si="4"/>
        <v>1</v>
      </c>
      <c r="V6" s="149">
        <f t="shared" si="5"/>
        <v>1</v>
      </c>
      <c r="W6" s="149">
        <f t="shared" si="6"/>
        <v>1</v>
      </c>
      <c r="X6" s="149">
        <f t="shared" si="7"/>
        <v>1</v>
      </c>
      <c r="Y6" s="77" t="str">
        <f t="shared" si="8"/>
        <v>Epic Cycles-Scott Contessa WRT0.0178703703703704</v>
      </c>
      <c r="Z6" s="77" t="str">
        <f t="shared" si="9"/>
        <v>Epic Cycles-Scott Contessa WRT0</v>
      </c>
    </row>
    <row r="7" spans="1:26" x14ac:dyDescent="0.2">
      <c r="C7" s="30"/>
      <c r="D7" s="99">
        <v>2.0671296296296295E-2</v>
      </c>
      <c r="E7" s="29">
        <v>6</v>
      </c>
      <c r="F7" s="108" t="s">
        <v>717</v>
      </c>
      <c r="G7" s="108" t="s">
        <v>34</v>
      </c>
      <c r="H7" s="96">
        <f t="shared" si="0"/>
        <v>1.7893518518518517E-2</v>
      </c>
      <c r="I7" s="110" t="str">
        <f t="shared" si="1"/>
        <v/>
      </c>
      <c r="J7" s="27"/>
      <c r="K7" s="27"/>
      <c r="L7" s="27"/>
      <c r="M7" s="27"/>
      <c r="N7" s="26">
        <f t="shared" si="2"/>
        <v>0</v>
      </c>
      <c r="O7" s="27"/>
      <c r="P7" s="27"/>
      <c r="Q7" s="107" t="s">
        <v>27</v>
      </c>
      <c r="R7" s="28">
        <v>41864</v>
      </c>
      <c r="S7" s="24">
        <v>2.7777777777777779E-3</v>
      </c>
      <c r="T7" s="149">
        <f t="shared" si="3"/>
        <v>1</v>
      </c>
      <c r="U7" s="149">
        <f t="shared" si="4"/>
        <v>1</v>
      </c>
      <c r="V7" s="149">
        <f t="shared" si="5"/>
        <v>1</v>
      </c>
      <c r="W7" s="149">
        <f t="shared" si="6"/>
        <v>1</v>
      </c>
      <c r="X7" s="149">
        <f t="shared" si="7"/>
        <v>1</v>
      </c>
      <c r="Y7" s="77" t="str">
        <f t="shared" si="8"/>
        <v>Cambridge Tri0.0178935185185185</v>
      </c>
      <c r="Z7" s="77" t="str">
        <f t="shared" si="9"/>
        <v>Cambridge Tri0</v>
      </c>
    </row>
    <row r="8" spans="1:26" x14ac:dyDescent="0.2">
      <c r="C8" s="30"/>
      <c r="D8" s="31">
        <v>2.8414351851851847E-2</v>
      </c>
      <c r="E8" s="29">
        <v>7</v>
      </c>
      <c r="F8" s="53" t="s">
        <v>170</v>
      </c>
      <c r="G8" s="53" t="s">
        <v>291</v>
      </c>
      <c r="H8" s="96">
        <f t="shared" si="0"/>
        <v>1.7997685185185183E-2</v>
      </c>
      <c r="I8" s="110" t="str">
        <f t="shared" si="1"/>
        <v/>
      </c>
      <c r="J8" s="27"/>
      <c r="K8" s="27"/>
      <c r="L8" s="27"/>
      <c r="M8" s="27"/>
      <c r="N8" s="26">
        <f t="shared" si="2"/>
        <v>0</v>
      </c>
      <c r="O8" s="27"/>
      <c r="P8" s="27"/>
      <c r="Q8" s="107" t="s">
        <v>27</v>
      </c>
      <c r="R8" s="28">
        <v>41864</v>
      </c>
      <c r="S8" s="24">
        <v>1.0416666666666664E-2</v>
      </c>
      <c r="T8" s="149">
        <f t="shared" si="3"/>
        <v>1</v>
      </c>
      <c r="U8" s="149">
        <f t="shared" si="4"/>
        <v>1</v>
      </c>
      <c r="V8" s="149">
        <f t="shared" si="5"/>
        <v>1</v>
      </c>
      <c r="W8" s="149">
        <f t="shared" si="6"/>
        <v>1</v>
      </c>
      <c r="X8" s="149">
        <f t="shared" si="7"/>
        <v>1</v>
      </c>
      <c r="Y8" s="77" t="str">
        <f t="shared" si="8"/>
        <v>Team WNT0.0179976851851852</v>
      </c>
      <c r="Z8" s="77" t="str">
        <f t="shared" si="9"/>
        <v>Team WNT0</v>
      </c>
    </row>
    <row r="9" spans="1:26" x14ac:dyDescent="0.2">
      <c r="A9" s="30">
        <v>4.7037037037037037E-2</v>
      </c>
      <c r="B9" s="30">
        <v>1.638888888888889E-2</v>
      </c>
      <c r="C9" s="23">
        <f>IF(Y$1="CE",(VLOOKUP(A9,'CTT-tables'!$B$3:$D$3903,3,FALSE)),(IF(Y$1="HC",(VLOOKUP(A9,'CTT-tables'!$C$3:$D$3903,2,FALSE)),(VLOOKUP(B9,'CTT-tables'!$A$3:$D$3903,4,FALSE)))))</f>
        <v>4.2824074074074101E-3</v>
      </c>
      <c r="D9" s="31">
        <v>3.050925925925926E-2</v>
      </c>
      <c r="E9" s="29">
        <v>8</v>
      </c>
      <c r="F9" s="119" t="s">
        <v>50</v>
      </c>
      <c r="G9" s="119" t="s">
        <v>23</v>
      </c>
      <c r="H9" s="96">
        <f t="shared" si="0"/>
        <v>1.800925925925926E-2</v>
      </c>
      <c r="I9" s="110" t="str">
        <f t="shared" si="1"/>
        <v/>
      </c>
      <c r="J9" s="27">
        <v>20</v>
      </c>
      <c r="K9" s="27">
        <v>20</v>
      </c>
      <c r="L9" s="27"/>
      <c r="M9" s="27"/>
      <c r="N9" s="26">
        <f t="shared" si="2"/>
        <v>1.3726851851851849E-2</v>
      </c>
      <c r="O9" s="27"/>
      <c r="Q9" s="107" t="s">
        <v>27</v>
      </c>
      <c r="R9" s="28">
        <v>41864</v>
      </c>
      <c r="S9" s="24">
        <v>1.2500000000000001E-2</v>
      </c>
      <c r="T9" s="149">
        <f t="shared" si="3"/>
        <v>1</v>
      </c>
      <c r="U9" s="149">
        <f t="shared" si="4"/>
        <v>1</v>
      </c>
      <c r="V9" s="149">
        <f t="shared" si="5"/>
        <v>1</v>
      </c>
      <c r="W9" s="149">
        <f t="shared" si="6"/>
        <v>1</v>
      </c>
      <c r="X9" s="149">
        <f t="shared" si="7"/>
        <v>1</v>
      </c>
      <c r="Y9" s="77" t="str">
        <f t="shared" si="8"/>
        <v>Team Cambridge0.0180092592592593</v>
      </c>
      <c r="Z9" s="77" t="str">
        <f t="shared" si="9"/>
        <v>Team Cambridge0.0137268518518518</v>
      </c>
    </row>
    <row r="10" spans="1:26" x14ac:dyDescent="0.2">
      <c r="A10" s="30">
        <v>4.207175925925926E-2</v>
      </c>
      <c r="B10" s="30">
        <v>1.5995370370370372E-2</v>
      </c>
      <c r="C10" s="23">
        <f>IF(Y$1="CE",(VLOOKUP(A10,'CTT-tables'!$B$3:$D$3903,3,FALSE)),(IF(Y$1="HC",(VLOOKUP(A10,'CTT-tables'!$C$3:$D$3903,2,FALSE)),(VLOOKUP(B10,'CTT-tables'!$A$3:$D$3903,4,FALSE)))))</f>
        <v>3.9120370370370403E-3</v>
      </c>
      <c r="D10" s="31">
        <v>2.2615740740740742E-2</v>
      </c>
      <c r="E10" s="29">
        <v>9</v>
      </c>
      <c r="F10" s="119" t="s">
        <v>37</v>
      </c>
      <c r="G10" s="119" t="s">
        <v>23</v>
      </c>
      <c r="H10" s="96">
        <f t="shared" si="0"/>
        <v>1.8449074074074076E-2</v>
      </c>
      <c r="I10" s="110" t="str">
        <f t="shared" si="1"/>
        <v/>
      </c>
      <c r="J10" s="27">
        <v>19</v>
      </c>
      <c r="K10" s="27">
        <v>19</v>
      </c>
      <c r="L10" s="27"/>
      <c r="M10" s="27"/>
      <c r="N10" s="26">
        <f t="shared" si="2"/>
        <v>1.4537037037037036E-2</v>
      </c>
      <c r="O10" s="27"/>
      <c r="P10" s="27"/>
      <c r="Q10" s="107" t="s">
        <v>27</v>
      </c>
      <c r="R10" s="28">
        <v>41864</v>
      </c>
      <c r="S10" s="24">
        <v>4.1666666666666666E-3</v>
      </c>
      <c r="T10" s="149">
        <f t="shared" si="3"/>
        <v>1</v>
      </c>
      <c r="U10" s="149">
        <f t="shared" si="4"/>
        <v>1</v>
      </c>
      <c r="V10" s="149">
        <f t="shared" si="5"/>
        <v>1</v>
      </c>
      <c r="W10" s="149">
        <f t="shared" si="6"/>
        <v>1</v>
      </c>
      <c r="X10" s="149">
        <f t="shared" si="7"/>
        <v>1</v>
      </c>
      <c r="Y10" s="77" t="str">
        <f t="shared" si="8"/>
        <v>Team Cambridge0.0184490740740741</v>
      </c>
      <c r="Z10" s="77" t="str">
        <f t="shared" si="9"/>
        <v>Team Cambridge0.014537037037037</v>
      </c>
    </row>
    <row r="11" spans="1:26" x14ac:dyDescent="0.2">
      <c r="C11" s="23"/>
      <c r="D11" s="31">
        <v>2.6354166666666668E-2</v>
      </c>
      <c r="E11" s="29">
        <v>10</v>
      </c>
      <c r="F11" s="53" t="s">
        <v>29</v>
      </c>
      <c r="G11" s="53" t="s">
        <v>196</v>
      </c>
      <c r="H11" s="96">
        <f t="shared" si="0"/>
        <v>1.8715277777777779E-2</v>
      </c>
      <c r="I11" s="110" t="str">
        <f t="shared" si="1"/>
        <v/>
      </c>
      <c r="J11" s="27"/>
      <c r="K11" s="27"/>
      <c r="L11" s="27"/>
      <c r="M11" s="27"/>
      <c r="N11" s="26">
        <f t="shared" si="2"/>
        <v>0</v>
      </c>
      <c r="O11" s="27"/>
      <c r="P11" s="27"/>
      <c r="Q11" s="107" t="s">
        <v>27</v>
      </c>
      <c r="R11" s="28">
        <v>41864</v>
      </c>
      <c r="S11" s="24">
        <v>7.6388888888888886E-3</v>
      </c>
      <c r="T11" s="149">
        <f t="shared" si="3"/>
        <v>1</v>
      </c>
      <c r="U11" s="149">
        <f t="shared" si="4"/>
        <v>1</v>
      </c>
      <c r="V11" s="149">
        <f t="shared" si="5"/>
        <v>1</v>
      </c>
      <c r="W11" s="149">
        <f t="shared" si="6"/>
        <v>1</v>
      </c>
      <c r="X11" s="149">
        <f t="shared" si="7"/>
        <v>1</v>
      </c>
      <c r="Y11" s="77" t="str">
        <f t="shared" si="8"/>
        <v>St Neots CC0.0187152777777778</v>
      </c>
      <c r="Z11" s="77" t="str">
        <f t="shared" si="9"/>
        <v>St Neots CC0</v>
      </c>
    </row>
    <row r="12" spans="1:26" x14ac:dyDescent="0.2">
      <c r="A12" s="30">
        <v>4.2592592592592592E-2</v>
      </c>
      <c r="B12" s="30">
        <v>1.6250000000000001E-2</v>
      </c>
      <c r="C12" s="23">
        <f>IF(Y$1="CE",(VLOOKUP(A12,'CTT-tables'!$B$3:$D$3903,3,FALSE)),(IF(Y$1="HC",(VLOOKUP(A12,'CTT-tables'!$C$3:$D$3903,2,FALSE)),(VLOOKUP(B12,'CTT-tables'!$A$3:$D$3903,4,FALSE)))))</f>
        <v>4.1550925925926E-3</v>
      </c>
      <c r="D12" s="31">
        <v>2.2280092592592591E-2</v>
      </c>
      <c r="E12" s="29">
        <v>11</v>
      </c>
      <c r="F12" s="119" t="s">
        <v>39</v>
      </c>
      <c r="G12" s="119" t="s">
        <v>23</v>
      </c>
      <c r="H12" s="96">
        <f t="shared" si="0"/>
        <v>1.8807870370370371E-2</v>
      </c>
      <c r="I12" s="110" t="str">
        <f t="shared" si="1"/>
        <v/>
      </c>
      <c r="J12" s="27">
        <v>18</v>
      </c>
      <c r="K12" s="27">
        <v>18</v>
      </c>
      <c r="L12" s="27"/>
      <c r="M12" s="27"/>
      <c r="N12" s="26">
        <f t="shared" si="2"/>
        <v>1.4652777777777772E-2</v>
      </c>
      <c r="O12" s="27"/>
      <c r="P12" s="27"/>
      <c r="Q12" s="107" t="s">
        <v>27</v>
      </c>
      <c r="R12" s="28">
        <v>41864</v>
      </c>
      <c r="S12" s="24">
        <v>3.472222222222222E-3</v>
      </c>
      <c r="T12" s="149">
        <f t="shared" si="3"/>
        <v>1</v>
      </c>
      <c r="U12" s="149">
        <f t="shared" si="4"/>
        <v>1</v>
      </c>
      <c r="V12" s="149">
        <f t="shared" si="5"/>
        <v>1</v>
      </c>
      <c r="W12" s="149">
        <f t="shared" si="6"/>
        <v>1</v>
      </c>
      <c r="X12" s="149">
        <f t="shared" si="7"/>
        <v>1</v>
      </c>
      <c r="Y12" s="77" t="str">
        <f t="shared" si="8"/>
        <v>Team Cambridge0.0188078703703704</v>
      </c>
      <c r="Z12" s="77" t="str">
        <f t="shared" si="9"/>
        <v>Team Cambridge0.0146527777777778</v>
      </c>
    </row>
    <row r="13" spans="1:26" x14ac:dyDescent="0.2">
      <c r="A13" s="30">
        <v>4.1701388888888885E-2</v>
      </c>
      <c r="B13" s="30">
        <v>1.6192129629629629E-2</v>
      </c>
      <c r="C13" s="23">
        <f>IF(Y$1="CE",(VLOOKUP(A13,'CTT-tables'!$B$3:$D$3903,3,FALSE)),(IF(Y$1="HC",(VLOOKUP(A13,'CTT-tables'!$C$3:$D$3903,2,FALSE)),(VLOOKUP(B13,'CTT-tables'!$A$3:$D$3903,4,FALSE)))))</f>
        <v>4.09722222222222E-3</v>
      </c>
      <c r="D13" s="31">
        <v>3.3506944444444443E-2</v>
      </c>
      <c r="E13" s="29">
        <v>12</v>
      </c>
      <c r="F13" s="119" t="s">
        <v>32</v>
      </c>
      <c r="G13" s="119" t="s">
        <v>23</v>
      </c>
      <c r="H13" s="96">
        <f t="shared" si="0"/>
        <v>1.8923611111111141E-2</v>
      </c>
      <c r="I13" s="110" t="str">
        <f t="shared" si="1"/>
        <v/>
      </c>
      <c r="J13" s="27">
        <v>17</v>
      </c>
      <c r="K13" s="27">
        <v>17</v>
      </c>
      <c r="L13" s="27"/>
      <c r="M13" s="27"/>
      <c r="N13" s="26">
        <f t="shared" si="2"/>
        <v>1.482638888888892E-2</v>
      </c>
      <c r="O13" s="27"/>
      <c r="Q13" s="107" t="s">
        <v>27</v>
      </c>
      <c r="R13" s="28">
        <v>41864</v>
      </c>
      <c r="S13" s="24">
        <v>1.4583333333333301E-2</v>
      </c>
      <c r="T13" s="149">
        <f t="shared" si="3"/>
        <v>1</v>
      </c>
      <c r="U13" s="149">
        <f t="shared" si="4"/>
        <v>1</v>
      </c>
      <c r="V13" s="149">
        <f t="shared" si="5"/>
        <v>1</v>
      </c>
      <c r="W13" s="149">
        <f t="shared" si="6"/>
        <v>1</v>
      </c>
      <c r="X13" s="149">
        <f t="shared" si="7"/>
        <v>1</v>
      </c>
      <c r="Y13" s="77" t="str">
        <f t="shared" si="8"/>
        <v>Team Cambridge0.0189236111111111</v>
      </c>
      <c r="Z13" s="77" t="str">
        <f t="shared" si="9"/>
        <v>Team Cambridge0.0148263888888889</v>
      </c>
    </row>
    <row r="14" spans="1:26" x14ac:dyDescent="0.2">
      <c r="C14" s="23"/>
      <c r="D14" s="31">
        <v>2.101851851851852E-2</v>
      </c>
      <c r="E14" s="29">
        <v>13</v>
      </c>
      <c r="F14" s="53" t="s">
        <v>448</v>
      </c>
      <c r="G14" s="53" t="s">
        <v>449</v>
      </c>
      <c r="H14" s="96">
        <f t="shared" si="0"/>
        <v>1.8935185185185187E-2</v>
      </c>
      <c r="I14" s="110" t="str">
        <f t="shared" si="1"/>
        <v/>
      </c>
      <c r="J14" s="27"/>
      <c r="K14" s="27"/>
      <c r="L14" s="27"/>
      <c r="M14" s="27"/>
      <c r="N14" s="26">
        <f t="shared" si="2"/>
        <v>0</v>
      </c>
      <c r="O14" s="27"/>
      <c r="P14" s="27"/>
      <c r="Q14" s="107" t="s">
        <v>27</v>
      </c>
      <c r="R14" s="28">
        <v>41864</v>
      </c>
      <c r="S14" s="24">
        <v>2.0833333333333333E-3</v>
      </c>
      <c r="T14" s="149">
        <f t="shared" si="3"/>
        <v>1</v>
      </c>
      <c r="U14" s="149">
        <f t="shared" si="4"/>
        <v>1</v>
      </c>
      <c r="V14" s="149">
        <f t="shared" si="5"/>
        <v>1</v>
      </c>
      <c r="W14" s="149">
        <f t="shared" si="6"/>
        <v>1</v>
      </c>
      <c r="X14" s="149">
        <f t="shared" si="7"/>
        <v>1</v>
      </c>
      <c r="Y14" s="77" t="str">
        <f t="shared" si="8"/>
        <v>Royston CC0.0189351851851852</v>
      </c>
      <c r="Z14" s="77" t="str">
        <f t="shared" si="9"/>
        <v>Royston CC0</v>
      </c>
    </row>
    <row r="15" spans="1:26" x14ac:dyDescent="0.2">
      <c r="D15" s="31">
        <v>1.9675925925925927E-2</v>
      </c>
      <c r="E15" s="29">
        <v>14</v>
      </c>
      <c r="F15" s="53" t="s">
        <v>194</v>
      </c>
      <c r="G15" s="53" t="s">
        <v>34</v>
      </c>
      <c r="H15" s="96">
        <f t="shared" si="0"/>
        <v>1.8981481481481481E-2</v>
      </c>
      <c r="I15" s="110" t="str">
        <f t="shared" si="1"/>
        <v/>
      </c>
      <c r="J15" s="27"/>
      <c r="K15" s="27"/>
      <c r="L15" s="27"/>
      <c r="M15" s="27"/>
      <c r="N15" s="26">
        <f t="shared" si="2"/>
        <v>0</v>
      </c>
      <c r="O15" s="27"/>
      <c r="P15" s="27"/>
      <c r="Q15" s="107" t="s">
        <v>27</v>
      </c>
      <c r="R15" s="28">
        <v>41864</v>
      </c>
      <c r="S15" s="24">
        <v>6.9444444444444447E-4</v>
      </c>
      <c r="T15" s="149">
        <f t="shared" si="3"/>
        <v>1</v>
      </c>
      <c r="U15" s="149">
        <f t="shared" si="4"/>
        <v>1</v>
      </c>
      <c r="V15" s="149">
        <f t="shared" si="5"/>
        <v>1</v>
      </c>
      <c r="W15" s="149">
        <f t="shared" si="6"/>
        <v>1</v>
      </c>
      <c r="X15" s="149">
        <f t="shared" si="7"/>
        <v>1</v>
      </c>
      <c r="Y15" s="77" t="str">
        <f t="shared" si="8"/>
        <v>Cambridge Tri0.0189814814814815</v>
      </c>
      <c r="Z15" s="77" t="str">
        <f t="shared" si="9"/>
        <v>Cambridge Tri0</v>
      </c>
    </row>
    <row r="16" spans="1:26" x14ac:dyDescent="0.2">
      <c r="C16" s="30"/>
      <c r="D16" s="31">
        <v>2.8819444444444443E-2</v>
      </c>
      <c r="E16" s="29">
        <v>15</v>
      </c>
      <c r="F16" s="108" t="s">
        <v>154</v>
      </c>
      <c r="G16" s="108" t="s">
        <v>34</v>
      </c>
      <c r="H16" s="96">
        <f t="shared" si="0"/>
        <v>1.909722222222222E-2</v>
      </c>
      <c r="I16" s="110" t="str">
        <f t="shared" si="1"/>
        <v/>
      </c>
      <c r="J16" s="27"/>
      <c r="K16" s="27"/>
      <c r="L16" s="27"/>
      <c r="M16" s="27"/>
      <c r="N16" s="26">
        <f t="shared" si="2"/>
        <v>0</v>
      </c>
      <c r="O16" s="27"/>
      <c r="P16" s="27"/>
      <c r="Q16" s="107" t="s">
        <v>27</v>
      </c>
      <c r="R16" s="28">
        <v>41864</v>
      </c>
      <c r="S16" s="24">
        <v>9.7222222222222224E-3</v>
      </c>
      <c r="T16" s="149">
        <f t="shared" si="3"/>
        <v>1</v>
      </c>
      <c r="U16" s="149">
        <f t="shared" si="4"/>
        <v>1</v>
      </c>
      <c r="V16" s="149">
        <f t="shared" si="5"/>
        <v>1</v>
      </c>
      <c r="W16" s="149">
        <f t="shared" si="6"/>
        <v>1</v>
      </c>
      <c r="X16" s="149">
        <f t="shared" si="7"/>
        <v>1</v>
      </c>
      <c r="Y16" s="77" t="str">
        <f t="shared" si="8"/>
        <v>Cambridge Tri0.0190972222222222</v>
      </c>
      <c r="Z16" s="77" t="str">
        <f t="shared" si="9"/>
        <v>Cambridge Tri0</v>
      </c>
    </row>
    <row r="17" spans="3:26" x14ac:dyDescent="0.2">
      <c r="C17" s="30"/>
      <c r="D17" s="31">
        <v>2.4016203703703706E-2</v>
      </c>
      <c r="E17" s="29">
        <v>16</v>
      </c>
      <c r="F17" s="53" t="s">
        <v>178</v>
      </c>
      <c r="G17" s="53" t="s">
        <v>34</v>
      </c>
      <c r="H17" s="96">
        <f t="shared" si="0"/>
        <v>1.9155092592592595E-2</v>
      </c>
      <c r="I17" s="110" t="str">
        <f t="shared" si="1"/>
        <v/>
      </c>
      <c r="J17" s="27"/>
      <c r="K17" s="27"/>
      <c r="L17" s="27"/>
      <c r="M17" s="27"/>
      <c r="N17" s="26">
        <f t="shared" si="2"/>
        <v>0</v>
      </c>
      <c r="O17" s="27"/>
      <c r="P17" s="27"/>
      <c r="Q17" s="107" t="s">
        <v>27</v>
      </c>
      <c r="R17" s="28">
        <v>41864</v>
      </c>
      <c r="S17" s="24">
        <v>4.8611111111111112E-3</v>
      </c>
      <c r="T17" s="149">
        <f t="shared" si="3"/>
        <v>1</v>
      </c>
      <c r="U17" s="149">
        <f t="shared" si="4"/>
        <v>1</v>
      </c>
      <c r="V17" s="149">
        <f t="shared" si="5"/>
        <v>1</v>
      </c>
      <c r="W17" s="149">
        <f t="shared" si="6"/>
        <v>1</v>
      </c>
      <c r="X17" s="149">
        <f t="shared" si="7"/>
        <v>1</v>
      </c>
      <c r="Y17" s="77" t="str">
        <f t="shared" si="8"/>
        <v>Cambridge Tri0.0191550925925926</v>
      </c>
      <c r="Z17" s="77" t="str">
        <f t="shared" si="9"/>
        <v>Cambridge Tri0</v>
      </c>
    </row>
    <row r="18" spans="3:26" x14ac:dyDescent="0.2">
      <c r="D18" s="31">
        <v>2.5486111111111112E-2</v>
      </c>
      <c r="E18" s="29">
        <v>17</v>
      </c>
      <c r="F18" s="53" t="s">
        <v>821</v>
      </c>
      <c r="G18" s="53" t="s">
        <v>34</v>
      </c>
      <c r="H18" s="96">
        <f t="shared" si="0"/>
        <v>1.9236111111111114E-2</v>
      </c>
      <c r="I18" s="110" t="str">
        <f t="shared" si="1"/>
        <v/>
      </c>
      <c r="J18" s="27"/>
      <c r="K18" s="27"/>
      <c r="L18" s="27"/>
      <c r="M18" s="27"/>
      <c r="N18" s="26">
        <f t="shared" si="2"/>
        <v>0</v>
      </c>
      <c r="O18" s="27"/>
      <c r="P18" s="27"/>
      <c r="Q18" s="107" t="s">
        <v>27</v>
      </c>
      <c r="R18" s="28">
        <v>41864</v>
      </c>
      <c r="S18" s="24">
        <v>6.2500000000000003E-3</v>
      </c>
      <c r="T18" s="149">
        <f t="shared" si="3"/>
        <v>1</v>
      </c>
      <c r="U18" s="149">
        <f t="shared" si="4"/>
        <v>1</v>
      </c>
      <c r="V18" s="149">
        <f t="shared" si="5"/>
        <v>1</v>
      </c>
      <c r="W18" s="149">
        <f t="shared" si="6"/>
        <v>1</v>
      </c>
      <c r="X18" s="149">
        <f t="shared" si="7"/>
        <v>1</v>
      </c>
      <c r="Y18" s="77" t="str">
        <f t="shared" si="8"/>
        <v>Cambridge Tri0.0192361111111111</v>
      </c>
      <c r="Z18" s="77" t="str">
        <f t="shared" si="9"/>
        <v>Cambridge Tri0</v>
      </c>
    </row>
    <row r="19" spans="3:26" x14ac:dyDescent="0.2">
      <c r="D19" s="31">
        <v>2.6354166666666668E-2</v>
      </c>
      <c r="E19" s="29">
        <v>18</v>
      </c>
      <c r="F19" s="53" t="s">
        <v>820</v>
      </c>
      <c r="G19" s="53" t="s">
        <v>34</v>
      </c>
      <c r="H19" s="96">
        <f t="shared" si="0"/>
        <v>1.9409722222222224E-2</v>
      </c>
      <c r="I19" s="110" t="str">
        <f t="shared" si="1"/>
        <v/>
      </c>
      <c r="J19" s="27"/>
      <c r="K19" s="27"/>
      <c r="L19" s="27"/>
      <c r="M19" s="27"/>
      <c r="N19" s="26">
        <f t="shared" si="2"/>
        <v>0</v>
      </c>
      <c r="O19" s="27"/>
      <c r="P19" s="27"/>
      <c r="Q19" s="107" t="s">
        <v>27</v>
      </c>
      <c r="R19" s="28">
        <v>41864</v>
      </c>
      <c r="S19" s="24">
        <v>6.9444444444444449E-3</v>
      </c>
      <c r="T19" s="149">
        <f t="shared" si="3"/>
        <v>1</v>
      </c>
      <c r="U19" s="149">
        <f t="shared" si="4"/>
        <v>1</v>
      </c>
      <c r="V19" s="149">
        <f t="shared" si="5"/>
        <v>1</v>
      </c>
      <c r="W19" s="149">
        <f t="shared" si="6"/>
        <v>1</v>
      </c>
      <c r="X19" s="149">
        <f t="shared" si="7"/>
        <v>1</v>
      </c>
      <c r="Y19" s="77" t="str">
        <f t="shared" si="8"/>
        <v>Cambridge Tri0.0194097222222222</v>
      </c>
      <c r="Z19" s="77" t="str">
        <f t="shared" si="9"/>
        <v>Cambridge Tri0</v>
      </c>
    </row>
    <row r="20" spans="3:26" x14ac:dyDescent="0.2">
      <c r="C20" s="30"/>
      <c r="D20" s="31">
        <v>2.1342592592592594E-2</v>
      </c>
      <c r="E20" s="29">
        <v>18</v>
      </c>
      <c r="F20" s="53" t="s">
        <v>159</v>
      </c>
      <c r="G20" s="53" t="s">
        <v>34</v>
      </c>
      <c r="H20" s="96">
        <f t="shared" si="0"/>
        <v>1.9953703703703706E-2</v>
      </c>
      <c r="I20" s="110" t="str">
        <f t="shared" si="1"/>
        <v/>
      </c>
      <c r="J20" s="27"/>
      <c r="K20" s="27"/>
      <c r="L20" s="27"/>
      <c r="M20" s="27"/>
      <c r="N20" s="26">
        <f t="shared" si="2"/>
        <v>0</v>
      </c>
      <c r="O20" s="27"/>
      <c r="P20" s="27"/>
      <c r="Q20" s="107" t="s">
        <v>27</v>
      </c>
      <c r="R20" s="28">
        <v>41864</v>
      </c>
      <c r="S20" s="24">
        <v>1.3888888888888889E-3</v>
      </c>
      <c r="T20" s="149">
        <f t="shared" si="3"/>
        <v>1</v>
      </c>
      <c r="U20" s="149">
        <f t="shared" si="4"/>
        <v>1</v>
      </c>
      <c r="V20" s="149">
        <f t="shared" si="5"/>
        <v>1</v>
      </c>
      <c r="W20" s="149">
        <f t="shared" si="6"/>
        <v>1</v>
      </c>
      <c r="X20" s="149">
        <f t="shared" si="7"/>
        <v>1</v>
      </c>
      <c r="Y20" s="77" t="str">
        <f t="shared" si="8"/>
        <v>Cambridge Tri0.0199537037037037</v>
      </c>
      <c r="Z20" s="77" t="str">
        <f t="shared" si="9"/>
        <v>Cambridge Tri0</v>
      </c>
    </row>
    <row r="21" spans="3:26" x14ac:dyDescent="0.2">
      <c r="D21" s="31">
        <v>3.681712962962963E-2</v>
      </c>
      <c r="E21" s="29">
        <v>20</v>
      </c>
      <c r="F21" s="53" t="s">
        <v>856</v>
      </c>
      <c r="G21" s="53" t="s">
        <v>857</v>
      </c>
      <c r="H21" s="96">
        <f t="shared" si="0"/>
        <v>2.084490740740743E-2</v>
      </c>
      <c r="I21" s="110" t="str">
        <f t="shared" si="1"/>
        <v/>
      </c>
      <c r="J21" s="27"/>
      <c r="K21" s="27"/>
      <c r="L21" s="27"/>
      <c r="M21" s="27"/>
      <c r="N21" s="26">
        <f t="shared" si="2"/>
        <v>0</v>
      </c>
      <c r="O21" s="27"/>
      <c r="Q21" s="107" t="s">
        <v>27</v>
      </c>
      <c r="R21" s="28">
        <v>41864</v>
      </c>
      <c r="S21" s="24">
        <v>1.59722222222222E-2</v>
      </c>
      <c r="T21" s="149">
        <f t="shared" si="3"/>
        <v>1</v>
      </c>
      <c r="U21" s="149">
        <f t="shared" si="4"/>
        <v>1</v>
      </c>
      <c r="V21" s="149">
        <f t="shared" si="5"/>
        <v>1</v>
      </c>
      <c r="W21" s="149">
        <f t="shared" si="6"/>
        <v>1</v>
      </c>
      <c r="X21" s="149">
        <f t="shared" si="7"/>
        <v>1</v>
      </c>
      <c r="Y21" s="77" t="str">
        <f t="shared" si="8"/>
        <v>Oxford Tri0.0208449074074074</v>
      </c>
      <c r="Z21" s="77" t="str">
        <f t="shared" si="9"/>
        <v>Oxford Tri0</v>
      </c>
    </row>
    <row r="22" spans="3:26" x14ac:dyDescent="0.2">
      <c r="D22" s="31">
        <v>3.4548611111111113E-2</v>
      </c>
      <c r="E22" s="29">
        <v>21</v>
      </c>
      <c r="F22" s="53" t="s">
        <v>858</v>
      </c>
      <c r="G22" s="53" t="s">
        <v>28</v>
      </c>
      <c r="H22" s="96">
        <f t="shared" si="0"/>
        <v>2.2743055555555614E-2</v>
      </c>
      <c r="I22" s="110" t="str">
        <f t="shared" si="1"/>
        <v/>
      </c>
      <c r="J22" s="27"/>
      <c r="K22" s="27"/>
      <c r="L22" s="27"/>
      <c r="M22" s="27"/>
      <c r="N22" s="26">
        <f t="shared" si="2"/>
        <v>0</v>
      </c>
      <c r="O22" s="27"/>
      <c r="P22" s="27"/>
      <c r="Q22" s="107" t="s">
        <v>27</v>
      </c>
      <c r="R22" s="28">
        <v>41864</v>
      </c>
      <c r="S22" s="24">
        <v>1.18055555555555E-2</v>
      </c>
      <c r="T22" s="149">
        <f t="shared" si="3"/>
        <v>1</v>
      </c>
      <c r="U22" s="149">
        <f t="shared" si="4"/>
        <v>1</v>
      </c>
      <c r="V22" s="149">
        <f t="shared" si="5"/>
        <v>1</v>
      </c>
      <c r="W22" s="149">
        <f t="shared" si="6"/>
        <v>1</v>
      </c>
      <c r="X22" s="149">
        <f t="shared" si="7"/>
        <v>1</v>
      </c>
      <c r="Y22" s="77" t="str">
        <f t="shared" si="8"/>
        <v>Team Cambridge (DM)0.0227430555555556</v>
      </c>
      <c r="Z22" s="77" t="str">
        <f t="shared" si="9"/>
        <v>Team Cambridge (DM)0</v>
      </c>
    </row>
    <row r="23" spans="3:26" x14ac:dyDescent="0.2">
      <c r="D23" s="31">
        <v>0</v>
      </c>
      <c r="E23" s="29">
        <v>22</v>
      </c>
      <c r="H23" s="96">
        <f t="shared" si="0"/>
        <v>0</v>
      </c>
      <c r="I23" s="110" t="str">
        <f t="shared" si="1"/>
        <v/>
      </c>
      <c r="J23" s="27"/>
      <c r="K23" s="27"/>
      <c r="L23" s="27"/>
      <c r="M23" s="27"/>
      <c r="N23" s="26">
        <f t="shared" si="2"/>
        <v>0</v>
      </c>
      <c r="O23" s="27"/>
      <c r="P23" s="27"/>
      <c r="Q23" s="107" t="s">
        <v>27</v>
      </c>
      <c r="R23" s="28">
        <v>41864</v>
      </c>
      <c r="S23" s="24">
        <v>9.0277777777777769E-3</v>
      </c>
      <c r="T23" s="149">
        <f t="shared" si="3"/>
        <v>1</v>
      </c>
      <c r="U23" s="149">
        <f t="shared" si="4"/>
        <v>1</v>
      </c>
      <c r="V23" s="149">
        <f t="shared" si="5"/>
        <v>1</v>
      </c>
      <c r="W23" s="149">
        <f t="shared" si="6"/>
        <v>1</v>
      </c>
      <c r="X23" s="149">
        <f t="shared" si="7"/>
        <v>1</v>
      </c>
      <c r="Y23" s="77" t="str">
        <f t="shared" si="8"/>
        <v>0</v>
      </c>
      <c r="Z23" s="77" t="str">
        <f t="shared" si="9"/>
        <v>0</v>
      </c>
    </row>
    <row r="24" spans="3:26" x14ac:dyDescent="0.2">
      <c r="D24" s="31">
        <v>0</v>
      </c>
      <c r="E24" s="29">
        <v>23</v>
      </c>
      <c r="H24" s="96">
        <f t="shared" si="0"/>
        <v>0</v>
      </c>
      <c r="I24" s="110" t="str">
        <f t="shared" si="1"/>
        <v/>
      </c>
      <c r="J24" s="27"/>
      <c r="K24" s="27"/>
      <c r="L24" s="27"/>
      <c r="M24" s="27"/>
      <c r="N24" s="26">
        <f t="shared" si="2"/>
        <v>0</v>
      </c>
      <c r="O24" s="27"/>
      <c r="P24" s="27"/>
      <c r="Q24" s="107" t="s">
        <v>27</v>
      </c>
      <c r="R24" s="28">
        <v>41864</v>
      </c>
      <c r="S24" s="24">
        <v>1.1111111111111108E-2</v>
      </c>
      <c r="T24" s="149">
        <f t="shared" si="3"/>
        <v>1</v>
      </c>
      <c r="U24" s="149">
        <f t="shared" si="4"/>
        <v>1</v>
      </c>
      <c r="V24" s="149">
        <f t="shared" si="5"/>
        <v>1</v>
      </c>
      <c r="W24" s="149">
        <f t="shared" si="6"/>
        <v>1</v>
      </c>
      <c r="X24" s="149">
        <f t="shared" si="7"/>
        <v>1</v>
      </c>
      <c r="Y24" s="77" t="str">
        <f t="shared" si="8"/>
        <v>0</v>
      </c>
      <c r="Z24" s="77" t="str">
        <f t="shared" si="9"/>
        <v>0</v>
      </c>
    </row>
    <row r="25" spans="3:26" x14ac:dyDescent="0.2">
      <c r="C25" s="23"/>
      <c r="F25" s="119"/>
      <c r="G25" s="119"/>
      <c r="H25" s="96">
        <f t="shared" ref="H25:H41" si="10">IF(D25=0,0,(D25-S25))</f>
        <v>0</v>
      </c>
      <c r="I25" s="110" t="str">
        <f t="shared" ref="I25:I41" si="11">IF((OR(D25=0,H25=0)),"",(IF(H25&lt;=B25,1,"")))</f>
        <v/>
      </c>
      <c r="J25" s="27"/>
      <c r="K25" s="27"/>
      <c r="L25" s="27"/>
      <c r="M25" s="27"/>
      <c r="N25" s="26">
        <f t="shared" ref="N25:N41" si="12">IF(C25=0,0,(H25-C25))</f>
        <v>0</v>
      </c>
      <c r="O25" s="27"/>
      <c r="S25" s="24">
        <v>1.6666666666666601E-2</v>
      </c>
      <c r="T25" s="149">
        <f t="shared" ref="T25:T41" si="13">IF(D25=0,1,(COUNTIF(H:H,H25)))</f>
        <v>1</v>
      </c>
      <c r="U25" s="149">
        <f t="shared" ref="U25:U41" si="14">IF((AND(D25&gt;0,$Y$1="TR")),(COUNTIF(Y:Y,Y25)),1)</f>
        <v>1</v>
      </c>
      <c r="V25" s="149">
        <f t="shared" ref="V25:V41" si="15">IF((AND(D25&gt;0,C25&gt;0,$Y$1="TR")),(COUNTIF(Z:Z,Z25)),1)</f>
        <v>1</v>
      </c>
      <c r="W25" s="149">
        <f t="shared" ref="W25:W41" si="16">IF((AND(D25&gt;0,C25&gt;0,$Y$1="CE")),(COUNTIF(Z:Z,Z25)),1)</f>
        <v>1</v>
      </c>
      <c r="X25" s="149">
        <f t="shared" ref="X25:X41" si="17">IF((AND(D25&gt;0,C25&gt;0,(OR($Y$1="CE",$Y$1="TR")))),(COUNTIF(Z:Z,Z25)),1)</f>
        <v>1</v>
      </c>
      <c r="Y25" s="77" t="str">
        <f t="shared" ref="Y25:Y41" si="18">CONCATENATE(G25,H25)</f>
        <v>0</v>
      </c>
      <c r="Z25" s="77" t="str">
        <f t="shared" ref="Z25:Z40" si="19">CONCATENATE(G25,N25)</f>
        <v>0</v>
      </c>
    </row>
    <row r="26" spans="3:26" x14ac:dyDescent="0.2">
      <c r="H26" s="96">
        <f t="shared" si="10"/>
        <v>0</v>
      </c>
      <c r="I26" s="110" t="str">
        <f t="shared" si="11"/>
        <v/>
      </c>
      <c r="J26" s="27"/>
      <c r="K26" s="27"/>
      <c r="L26" s="27"/>
      <c r="M26" s="27"/>
      <c r="N26" s="26">
        <f t="shared" si="12"/>
        <v>0</v>
      </c>
      <c r="O26" s="27"/>
      <c r="S26" s="24">
        <v>1.7361111111111101E-2</v>
      </c>
      <c r="T26" s="149">
        <f t="shared" si="13"/>
        <v>1</v>
      </c>
      <c r="U26" s="149">
        <f t="shared" si="14"/>
        <v>1</v>
      </c>
      <c r="V26" s="149">
        <f t="shared" si="15"/>
        <v>1</v>
      </c>
      <c r="W26" s="149">
        <f t="shared" si="16"/>
        <v>1</v>
      </c>
      <c r="X26" s="149">
        <f t="shared" si="17"/>
        <v>1</v>
      </c>
      <c r="Y26" s="77" t="str">
        <f t="shared" si="18"/>
        <v>0</v>
      </c>
      <c r="Z26" s="77" t="str">
        <f t="shared" si="19"/>
        <v>0</v>
      </c>
    </row>
    <row r="27" spans="3:26" x14ac:dyDescent="0.2">
      <c r="H27" s="96">
        <f t="shared" si="10"/>
        <v>0</v>
      </c>
      <c r="I27" s="110" t="str">
        <f t="shared" si="11"/>
        <v/>
      </c>
      <c r="J27" s="27"/>
      <c r="K27" s="27"/>
      <c r="L27" s="27"/>
      <c r="M27" s="27"/>
      <c r="N27" s="26">
        <f t="shared" si="12"/>
        <v>0</v>
      </c>
      <c r="O27" s="27"/>
      <c r="S27" s="24">
        <v>1.8055555555555498E-2</v>
      </c>
      <c r="T27" s="149">
        <f t="shared" si="13"/>
        <v>1</v>
      </c>
      <c r="U27" s="149">
        <f t="shared" si="14"/>
        <v>1</v>
      </c>
      <c r="V27" s="149">
        <f t="shared" si="15"/>
        <v>1</v>
      </c>
      <c r="W27" s="149">
        <f t="shared" si="16"/>
        <v>1</v>
      </c>
      <c r="X27" s="149">
        <f t="shared" si="17"/>
        <v>1</v>
      </c>
      <c r="Y27" s="77" t="str">
        <f t="shared" si="18"/>
        <v>0</v>
      </c>
      <c r="Z27" s="77" t="str">
        <f t="shared" si="19"/>
        <v>0</v>
      </c>
    </row>
    <row r="28" spans="3:26" x14ac:dyDescent="0.2">
      <c r="H28" s="96">
        <f t="shared" si="10"/>
        <v>0</v>
      </c>
      <c r="I28" s="110" t="str">
        <f t="shared" si="11"/>
        <v/>
      </c>
      <c r="J28" s="27"/>
      <c r="K28" s="27"/>
      <c r="L28" s="27"/>
      <c r="M28" s="27"/>
      <c r="N28" s="26">
        <f t="shared" si="12"/>
        <v>0</v>
      </c>
      <c r="O28" s="27"/>
      <c r="S28" s="24">
        <v>1.8749999999999999E-2</v>
      </c>
      <c r="T28" s="149">
        <f t="shared" si="13"/>
        <v>1</v>
      </c>
      <c r="U28" s="149">
        <f t="shared" si="14"/>
        <v>1</v>
      </c>
      <c r="V28" s="149">
        <f t="shared" si="15"/>
        <v>1</v>
      </c>
      <c r="W28" s="149">
        <f t="shared" si="16"/>
        <v>1</v>
      </c>
      <c r="X28" s="149">
        <f t="shared" si="17"/>
        <v>1</v>
      </c>
      <c r="Y28" s="77" t="str">
        <f t="shared" si="18"/>
        <v>0</v>
      </c>
      <c r="Z28" s="77" t="str">
        <f t="shared" si="19"/>
        <v>0</v>
      </c>
    </row>
    <row r="29" spans="3:26" x14ac:dyDescent="0.2">
      <c r="C29" s="23"/>
      <c r="F29" s="119"/>
      <c r="G29" s="119"/>
      <c r="H29" s="96">
        <f t="shared" si="10"/>
        <v>0</v>
      </c>
      <c r="I29" s="110" t="str">
        <f t="shared" si="11"/>
        <v/>
      </c>
      <c r="J29" s="27"/>
      <c r="K29" s="27"/>
      <c r="L29" s="27"/>
      <c r="M29" s="27"/>
      <c r="N29" s="26">
        <f t="shared" si="12"/>
        <v>0</v>
      </c>
      <c r="O29" s="27"/>
      <c r="S29" s="24">
        <v>1.94444444444444E-2</v>
      </c>
      <c r="T29" s="149">
        <f t="shared" si="13"/>
        <v>1</v>
      </c>
      <c r="U29" s="149">
        <f t="shared" si="14"/>
        <v>1</v>
      </c>
      <c r="V29" s="149">
        <f t="shared" si="15"/>
        <v>1</v>
      </c>
      <c r="W29" s="149">
        <f t="shared" si="16"/>
        <v>1</v>
      </c>
      <c r="X29" s="149">
        <f t="shared" si="17"/>
        <v>1</v>
      </c>
      <c r="Y29" s="77" t="str">
        <f t="shared" si="18"/>
        <v>0</v>
      </c>
      <c r="Z29" s="77" t="str">
        <f t="shared" si="19"/>
        <v>0</v>
      </c>
    </row>
    <row r="30" spans="3:26" x14ac:dyDescent="0.2">
      <c r="F30" s="119"/>
      <c r="G30" s="119"/>
      <c r="H30" s="96">
        <f t="shared" si="10"/>
        <v>0</v>
      </c>
      <c r="I30" s="110" t="str">
        <f t="shared" si="11"/>
        <v/>
      </c>
      <c r="J30" s="27"/>
      <c r="K30" s="27"/>
      <c r="L30" s="27"/>
      <c r="M30" s="27"/>
      <c r="N30" s="26">
        <f t="shared" si="12"/>
        <v>0</v>
      </c>
      <c r="O30" s="27"/>
      <c r="S30" s="24">
        <v>2.01388888888888E-2</v>
      </c>
      <c r="T30" s="149">
        <f t="shared" si="13"/>
        <v>1</v>
      </c>
      <c r="U30" s="149">
        <f t="shared" si="14"/>
        <v>1</v>
      </c>
      <c r="V30" s="149">
        <f t="shared" si="15"/>
        <v>1</v>
      </c>
      <c r="W30" s="149">
        <f t="shared" si="16"/>
        <v>1</v>
      </c>
      <c r="X30" s="149">
        <f t="shared" si="17"/>
        <v>1</v>
      </c>
      <c r="Y30" s="77" t="str">
        <f t="shared" si="18"/>
        <v>0</v>
      </c>
      <c r="Z30" s="77" t="str">
        <f t="shared" si="19"/>
        <v>0</v>
      </c>
    </row>
    <row r="31" spans="3:26" x14ac:dyDescent="0.2">
      <c r="C31" s="23"/>
      <c r="H31" s="96">
        <f t="shared" si="10"/>
        <v>0</v>
      </c>
      <c r="I31" s="110" t="str">
        <f t="shared" si="11"/>
        <v/>
      </c>
      <c r="J31" s="27"/>
      <c r="K31" s="27"/>
      <c r="L31" s="27"/>
      <c r="M31" s="27"/>
      <c r="N31" s="26">
        <f t="shared" si="12"/>
        <v>0</v>
      </c>
      <c r="O31" s="27"/>
      <c r="S31" s="24">
        <v>2.0833333333333301E-2</v>
      </c>
      <c r="T31" s="149">
        <f t="shared" si="13"/>
        <v>1</v>
      </c>
      <c r="U31" s="149">
        <f t="shared" si="14"/>
        <v>1</v>
      </c>
      <c r="V31" s="149">
        <f t="shared" si="15"/>
        <v>1</v>
      </c>
      <c r="W31" s="149">
        <f t="shared" si="16"/>
        <v>1</v>
      </c>
      <c r="X31" s="149">
        <f t="shared" si="17"/>
        <v>1</v>
      </c>
      <c r="Y31" s="77" t="str">
        <f t="shared" si="18"/>
        <v>0</v>
      </c>
      <c r="Z31" s="77" t="str">
        <f t="shared" si="19"/>
        <v>0</v>
      </c>
    </row>
    <row r="32" spans="3:26" x14ac:dyDescent="0.2">
      <c r="H32" s="96">
        <f t="shared" si="10"/>
        <v>0</v>
      </c>
      <c r="I32" s="110" t="str">
        <f t="shared" si="11"/>
        <v/>
      </c>
      <c r="J32" s="27"/>
      <c r="K32" s="27"/>
      <c r="L32" s="27"/>
      <c r="M32" s="27"/>
      <c r="N32" s="26">
        <f t="shared" si="12"/>
        <v>0</v>
      </c>
      <c r="O32" s="27"/>
      <c r="S32" s="24">
        <v>2.1527777777777701E-2</v>
      </c>
      <c r="T32" s="149">
        <f t="shared" si="13"/>
        <v>1</v>
      </c>
      <c r="U32" s="149">
        <f t="shared" si="14"/>
        <v>1</v>
      </c>
      <c r="V32" s="149">
        <f t="shared" si="15"/>
        <v>1</v>
      </c>
      <c r="W32" s="149">
        <f t="shared" si="16"/>
        <v>1</v>
      </c>
      <c r="X32" s="149">
        <f t="shared" si="17"/>
        <v>1</v>
      </c>
      <c r="Y32" s="77" t="str">
        <f t="shared" si="18"/>
        <v>0</v>
      </c>
      <c r="Z32" s="77" t="str">
        <f t="shared" si="19"/>
        <v>0</v>
      </c>
    </row>
    <row r="33" spans="3:26" x14ac:dyDescent="0.2">
      <c r="H33" s="96">
        <f t="shared" si="10"/>
        <v>0</v>
      </c>
      <c r="I33" s="110" t="str">
        <f t="shared" si="11"/>
        <v/>
      </c>
      <c r="J33" s="27"/>
      <c r="K33" s="27"/>
      <c r="L33" s="27"/>
      <c r="M33" s="27"/>
      <c r="N33" s="26">
        <f t="shared" si="12"/>
        <v>0</v>
      </c>
      <c r="O33" s="27"/>
      <c r="S33" s="24">
        <v>2.2222222222222199E-2</v>
      </c>
      <c r="T33" s="149">
        <f t="shared" si="13"/>
        <v>1</v>
      </c>
      <c r="U33" s="149">
        <f t="shared" si="14"/>
        <v>1</v>
      </c>
      <c r="V33" s="149">
        <f t="shared" si="15"/>
        <v>1</v>
      </c>
      <c r="W33" s="149">
        <f t="shared" si="16"/>
        <v>1</v>
      </c>
      <c r="X33" s="149">
        <f t="shared" si="17"/>
        <v>1</v>
      </c>
      <c r="Y33" s="77" t="str">
        <f t="shared" si="18"/>
        <v>0</v>
      </c>
      <c r="Z33" s="77" t="str">
        <f t="shared" si="19"/>
        <v>0</v>
      </c>
    </row>
    <row r="34" spans="3:26" x14ac:dyDescent="0.2">
      <c r="D34" s="30"/>
      <c r="H34" s="96">
        <f t="shared" si="10"/>
        <v>0</v>
      </c>
      <c r="I34" s="110" t="str">
        <f t="shared" si="11"/>
        <v/>
      </c>
      <c r="J34" s="27"/>
      <c r="K34" s="27"/>
      <c r="L34" s="27"/>
      <c r="M34" s="27"/>
      <c r="N34" s="26">
        <f t="shared" si="12"/>
        <v>0</v>
      </c>
      <c r="O34" s="27"/>
      <c r="S34" s="24">
        <v>2.2916666666666599E-2</v>
      </c>
      <c r="T34" s="149">
        <f t="shared" si="13"/>
        <v>1</v>
      </c>
      <c r="U34" s="149">
        <f t="shared" si="14"/>
        <v>1</v>
      </c>
      <c r="V34" s="149">
        <f t="shared" si="15"/>
        <v>1</v>
      </c>
      <c r="W34" s="149">
        <f t="shared" si="16"/>
        <v>1</v>
      </c>
      <c r="X34" s="149">
        <f t="shared" si="17"/>
        <v>1</v>
      </c>
      <c r="Y34" s="77" t="str">
        <f t="shared" si="18"/>
        <v>0</v>
      </c>
      <c r="Z34" s="77" t="str">
        <f t="shared" si="19"/>
        <v>0</v>
      </c>
    </row>
    <row r="35" spans="3:26" x14ac:dyDescent="0.2">
      <c r="H35" s="96">
        <f t="shared" si="10"/>
        <v>0</v>
      </c>
      <c r="I35" s="110" t="str">
        <f t="shared" si="11"/>
        <v/>
      </c>
      <c r="J35" s="27"/>
      <c r="K35" s="27"/>
      <c r="L35" s="27"/>
      <c r="M35" s="27"/>
      <c r="N35" s="26">
        <f t="shared" si="12"/>
        <v>0</v>
      </c>
      <c r="O35" s="27"/>
      <c r="S35" s="24">
        <v>2.36111111111111E-2</v>
      </c>
      <c r="T35" s="149">
        <f t="shared" si="13"/>
        <v>1</v>
      </c>
      <c r="U35" s="149">
        <f t="shared" si="14"/>
        <v>1</v>
      </c>
      <c r="V35" s="149">
        <f t="shared" si="15"/>
        <v>1</v>
      </c>
      <c r="W35" s="149">
        <f t="shared" si="16"/>
        <v>1</v>
      </c>
      <c r="X35" s="149">
        <f t="shared" si="17"/>
        <v>1</v>
      </c>
      <c r="Y35" s="77" t="str">
        <f t="shared" si="18"/>
        <v>0</v>
      </c>
      <c r="Z35" s="77" t="str">
        <f t="shared" si="19"/>
        <v>0</v>
      </c>
    </row>
    <row r="36" spans="3:26" x14ac:dyDescent="0.2">
      <c r="C36" s="30"/>
      <c r="D36" s="99"/>
      <c r="F36" s="108"/>
      <c r="H36" s="96">
        <f t="shared" si="10"/>
        <v>0</v>
      </c>
      <c r="I36" s="110" t="str">
        <f t="shared" si="11"/>
        <v/>
      </c>
      <c r="J36" s="27"/>
      <c r="K36" s="27"/>
      <c r="L36" s="27"/>
      <c r="M36" s="27"/>
      <c r="N36" s="26">
        <f t="shared" si="12"/>
        <v>0</v>
      </c>
      <c r="O36" s="27"/>
      <c r="S36" s="24">
        <v>2.43055555555555E-2</v>
      </c>
      <c r="T36" s="149">
        <f t="shared" si="13"/>
        <v>1</v>
      </c>
      <c r="U36" s="149">
        <f t="shared" si="14"/>
        <v>1</v>
      </c>
      <c r="V36" s="149">
        <f t="shared" si="15"/>
        <v>1</v>
      </c>
      <c r="W36" s="149">
        <f t="shared" si="16"/>
        <v>1</v>
      </c>
      <c r="X36" s="149">
        <f t="shared" si="17"/>
        <v>1</v>
      </c>
      <c r="Y36" s="77" t="str">
        <f t="shared" si="18"/>
        <v>0</v>
      </c>
      <c r="Z36" s="77" t="str">
        <f t="shared" si="19"/>
        <v>0</v>
      </c>
    </row>
    <row r="37" spans="3:26" x14ac:dyDescent="0.2">
      <c r="F37" s="108"/>
      <c r="G37" s="108"/>
      <c r="H37" s="96">
        <f t="shared" si="10"/>
        <v>0</v>
      </c>
      <c r="I37" s="110" t="str">
        <f t="shared" si="11"/>
        <v/>
      </c>
      <c r="J37" s="27"/>
      <c r="K37" s="27"/>
      <c r="L37" s="27"/>
      <c r="M37" s="27"/>
      <c r="N37" s="26">
        <f t="shared" si="12"/>
        <v>0</v>
      </c>
      <c r="O37" s="27"/>
      <c r="S37" s="24">
        <v>2.5000000000000001E-2</v>
      </c>
      <c r="T37" s="149">
        <f t="shared" si="13"/>
        <v>1</v>
      </c>
      <c r="U37" s="149">
        <f t="shared" si="14"/>
        <v>1</v>
      </c>
      <c r="V37" s="149">
        <f t="shared" si="15"/>
        <v>1</v>
      </c>
      <c r="W37" s="149">
        <f t="shared" si="16"/>
        <v>1</v>
      </c>
      <c r="X37" s="149">
        <f t="shared" si="17"/>
        <v>1</v>
      </c>
      <c r="Y37" s="77" t="str">
        <f t="shared" si="18"/>
        <v>0</v>
      </c>
      <c r="Z37" s="77" t="str">
        <f t="shared" si="19"/>
        <v>0</v>
      </c>
    </row>
    <row r="38" spans="3:26" x14ac:dyDescent="0.2">
      <c r="C38" s="30"/>
      <c r="H38" s="96">
        <f t="shared" si="10"/>
        <v>0</v>
      </c>
      <c r="I38" s="110" t="str">
        <f t="shared" si="11"/>
        <v/>
      </c>
      <c r="J38" s="27"/>
      <c r="K38" s="27"/>
      <c r="L38" s="27"/>
      <c r="M38" s="27"/>
      <c r="N38" s="26">
        <f t="shared" si="12"/>
        <v>0</v>
      </c>
      <c r="O38" s="27"/>
      <c r="S38" s="24">
        <v>2.5694444444444402E-2</v>
      </c>
      <c r="T38" s="149">
        <f t="shared" si="13"/>
        <v>1</v>
      </c>
      <c r="U38" s="149">
        <f t="shared" si="14"/>
        <v>1</v>
      </c>
      <c r="V38" s="149">
        <f t="shared" si="15"/>
        <v>1</v>
      </c>
      <c r="W38" s="149">
        <f t="shared" si="16"/>
        <v>1</v>
      </c>
      <c r="X38" s="149">
        <f t="shared" si="17"/>
        <v>1</v>
      </c>
      <c r="Y38" s="77" t="str">
        <f t="shared" si="18"/>
        <v>0</v>
      </c>
      <c r="Z38" s="77" t="str">
        <f t="shared" si="19"/>
        <v>0</v>
      </c>
    </row>
    <row r="39" spans="3:26" x14ac:dyDescent="0.2">
      <c r="C39" s="30"/>
      <c r="G39" s="148"/>
      <c r="H39" s="96">
        <f t="shared" si="10"/>
        <v>0</v>
      </c>
      <c r="I39" s="110" t="str">
        <f t="shared" si="11"/>
        <v/>
      </c>
      <c r="J39" s="27"/>
      <c r="K39" s="27"/>
      <c r="L39" s="27"/>
      <c r="M39" s="27"/>
      <c r="N39" s="26">
        <f t="shared" si="12"/>
        <v>0</v>
      </c>
      <c r="O39" s="27"/>
      <c r="S39" s="24">
        <v>2.6388888888888799E-2</v>
      </c>
      <c r="T39" s="149">
        <f t="shared" si="13"/>
        <v>1</v>
      </c>
      <c r="U39" s="149">
        <f t="shared" si="14"/>
        <v>1</v>
      </c>
      <c r="V39" s="149">
        <f t="shared" si="15"/>
        <v>1</v>
      </c>
      <c r="W39" s="149">
        <f t="shared" si="16"/>
        <v>1</v>
      </c>
      <c r="X39" s="149">
        <f t="shared" si="17"/>
        <v>1</v>
      </c>
      <c r="Y39" s="77" t="str">
        <f t="shared" si="18"/>
        <v>0</v>
      </c>
      <c r="Z39" s="77" t="str">
        <f t="shared" si="19"/>
        <v>0</v>
      </c>
    </row>
    <row r="40" spans="3:26" x14ac:dyDescent="0.2">
      <c r="H40" s="96">
        <f t="shared" si="10"/>
        <v>0</v>
      </c>
      <c r="I40" s="110" t="str">
        <f t="shared" si="11"/>
        <v/>
      </c>
      <c r="J40" s="27"/>
      <c r="K40" s="27"/>
      <c r="L40" s="27"/>
      <c r="M40" s="27"/>
      <c r="N40" s="26">
        <f t="shared" si="12"/>
        <v>0</v>
      </c>
      <c r="O40" s="27"/>
      <c r="S40" s="24">
        <v>2.70833333333333E-2</v>
      </c>
      <c r="T40" s="149">
        <f t="shared" si="13"/>
        <v>1</v>
      </c>
      <c r="U40" s="149">
        <f t="shared" si="14"/>
        <v>1</v>
      </c>
      <c r="V40" s="149">
        <f t="shared" si="15"/>
        <v>1</v>
      </c>
      <c r="W40" s="149">
        <f t="shared" si="16"/>
        <v>1</v>
      </c>
      <c r="X40" s="149">
        <f t="shared" si="17"/>
        <v>1</v>
      </c>
      <c r="Y40" s="77" t="str">
        <f t="shared" si="18"/>
        <v>0</v>
      </c>
      <c r="Z40" s="77" t="str">
        <f t="shared" si="19"/>
        <v>0</v>
      </c>
    </row>
    <row r="41" spans="3:26" x14ac:dyDescent="0.2">
      <c r="C41" s="30"/>
      <c r="F41" s="147"/>
      <c r="H41" s="96">
        <f t="shared" si="10"/>
        <v>0</v>
      </c>
      <c r="I41" s="110" t="str">
        <f t="shared" si="11"/>
        <v/>
      </c>
      <c r="J41" s="74"/>
      <c r="K41" s="74"/>
      <c r="L41" s="74"/>
      <c r="M41" s="74"/>
      <c r="N41" s="26">
        <f t="shared" si="12"/>
        <v>0</v>
      </c>
      <c r="O41" s="74"/>
      <c r="P41" s="127"/>
      <c r="Q41" s="51"/>
      <c r="R41" s="129"/>
      <c r="S41" s="75">
        <v>2.77777777777777E-2</v>
      </c>
      <c r="T41" s="149">
        <f t="shared" si="13"/>
        <v>1</v>
      </c>
      <c r="U41" s="149">
        <f t="shared" si="14"/>
        <v>1</v>
      </c>
      <c r="V41" s="149">
        <f t="shared" si="15"/>
        <v>1</v>
      </c>
      <c r="W41" s="149">
        <f t="shared" si="16"/>
        <v>1</v>
      </c>
      <c r="X41" s="149">
        <f t="shared" si="17"/>
        <v>1</v>
      </c>
      <c r="Y41" s="77" t="str">
        <f t="shared" si="18"/>
        <v>0</v>
      </c>
      <c r="Z41" s="78" t="str">
        <f>CONCATENATE(G41,N41)</f>
        <v>0</v>
      </c>
    </row>
    <row r="42" spans="3:26" x14ac:dyDescent="0.2">
      <c r="C42" s="30"/>
      <c r="F42" s="108"/>
      <c r="G42" s="108"/>
    </row>
    <row r="43" spans="3:26" x14ac:dyDescent="0.2">
      <c r="C43" s="23"/>
      <c r="F43" s="120"/>
      <c r="G43" s="119"/>
    </row>
    <row r="44" spans="3:26" x14ac:dyDescent="0.2">
      <c r="C44" s="30"/>
    </row>
    <row r="45" spans="3:26" x14ac:dyDescent="0.2">
      <c r="C45" s="23"/>
      <c r="F45" s="119"/>
      <c r="G45" s="119"/>
    </row>
    <row r="46" spans="3:26" x14ac:dyDescent="0.2">
      <c r="C46" s="30"/>
      <c r="F46" s="108"/>
      <c r="G46" s="108"/>
    </row>
    <row r="47" spans="3:26" x14ac:dyDescent="0.2">
      <c r="C47" s="30"/>
    </row>
    <row r="49" spans="3:7" x14ac:dyDescent="0.2">
      <c r="G49" s="148"/>
    </row>
    <row r="51" spans="3:7" x14ac:dyDescent="0.2">
      <c r="G51" s="150"/>
    </row>
    <row r="53" spans="3:7" x14ac:dyDescent="0.2">
      <c r="C53" s="23"/>
      <c r="F53" s="120"/>
      <c r="G53" s="119"/>
    </row>
    <row r="56" spans="3:7" x14ac:dyDescent="0.2">
      <c r="C56" s="30"/>
      <c r="F56" s="148"/>
      <c r="G56" s="148"/>
    </row>
    <row r="60" spans="3:7" x14ac:dyDescent="0.2">
      <c r="C60" s="30"/>
      <c r="F60" s="108"/>
      <c r="G60" s="108"/>
    </row>
    <row r="61" spans="3:7" x14ac:dyDescent="0.2">
      <c r="C61" s="30"/>
      <c r="F61" s="108"/>
      <c r="G61" s="108"/>
    </row>
    <row r="63" spans="3:7" x14ac:dyDescent="0.2">
      <c r="C63" s="23"/>
      <c r="D63" s="99"/>
      <c r="F63"/>
      <c r="G63"/>
    </row>
    <row r="64" spans="3:7" x14ac:dyDescent="0.2">
      <c r="C64" s="30"/>
    </row>
    <row r="65" spans="3:7" x14ac:dyDescent="0.2">
      <c r="C65" s="23"/>
      <c r="F65" s="119"/>
      <c r="G65" s="119"/>
    </row>
    <row r="66" spans="3:7" x14ac:dyDescent="0.2">
      <c r="G66" s="148"/>
    </row>
    <row r="67" spans="3:7" x14ac:dyDescent="0.2">
      <c r="C67" s="30"/>
      <c r="G67" s="108"/>
    </row>
    <row r="69" spans="3:7" x14ac:dyDescent="0.2">
      <c r="C69" s="30"/>
    </row>
    <row r="70" spans="3:7" x14ac:dyDescent="0.2">
      <c r="C70" s="30"/>
      <c r="G70" s="147"/>
    </row>
    <row r="71" spans="3:7" x14ac:dyDescent="0.2">
      <c r="C71" s="23"/>
      <c r="G71" s="147"/>
    </row>
    <row r="75" spans="3:7" x14ac:dyDescent="0.2">
      <c r="C75" s="30"/>
    </row>
    <row r="76" spans="3:7" x14ac:dyDescent="0.2">
      <c r="C76" s="30"/>
      <c r="F76" s="148"/>
      <c r="G76" s="148"/>
    </row>
    <row r="77" spans="3:7" x14ac:dyDescent="0.2">
      <c r="C77" s="30"/>
    </row>
    <row r="78" spans="3:7" x14ac:dyDescent="0.2">
      <c r="C78" s="30"/>
      <c r="G78"/>
    </row>
    <row r="81" spans="3:7" x14ac:dyDescent="0.2">
      <c r="C81" s="23"/>
      <c r="G81"/>
    </row>
    <row r="82" spans="3:7" x14ac:dyDescent="0.2">
      <c r="C82" s="30"/>
      <c r="F82" s="147"/>
    </row>
    <row r="84" spans="3:7" x14ac:dyDescent="0.2">
      <c r="C84" s="23"/>
      <c r="F84" s="119"/>
      <c r="G84" s="119"/>
    </row>
    <row r="85" spans="3:7" x14ac:dyDescent="0.2">
      <c r="C85" s="30"/>
    </row>
    <row r="86" spans="3:7" x14ac:dyDescent="0.2">
      <c r="C86" s="23"/>
      <c r="F86" s="119"/>
      <c r="G86" s="119"/>
    </row>
    <row r="89" spans="3:7" x14ac:dyDescent="0.2">
      <c r="C89" s="23"/>
      <c r="F89"/>
    </row>
    <row r="90" spans="3:7" x14ac:dyDescent="0.2">
      <c r="C90" s="23"/>
      <c r="F90" s="148"/>
      <c r="G90" s="148"/>
    </row>
    <row r="92" spans="3:7" x14ac:dyDescent="0.2">
      <c r="C92" s="23"/>
      <c r="F92" s="119"/>
      <c r="G92" s="119"/>
    </row>
    <row r="93" spans="3:7" x14ac:dyDescent="0.2">
      <c r="C93" s="23"/>
    </row>
    <row r="95" spans="3:7" x14ac:dyDescent="0.2">
      <c r="C95" s="30"/>
      <c r="G95" s="150"/>
    </row>
    <row r="97" spans="3:7" x14ac:dyDescent="0.2">
      <c r="C97" s="30"/>
    </row>
    <row r="98" spans="3:7" x14ac:dyDescent="0.2">
      <c r="G98" s="119"/>
    </row>
    <row r="99" spans="3:7" x14ac:dyDescent="0.2">
      <c r="C99" s="30"/>
    </row>
    <row r="101" spans="3:7" x14ac:dyDescent="0.2">
      <c r="C101" s="23"/>
      <c r="D101" s="99"/>
      <c r="F101" s="108"/>
      <c r="G101" s="108"/>
    </row>
    <row r="106" spans="3:7" x14ac:dyDescent="0.2">
      <c r="C106" s="23"/>
    </row>
    <row r="108" spans="3:7" ht="15" x14ac:dyDescent="0.25">
      <c r="C108" s="23"/>
      <c r="F108" s="153"/>
      <c r="G108" s="148"/>
    </row>
    <row r="110" spans="3:7" x14ac:dyDescent="0.2">
      <c r="C110" s="30"/>
    </row>
    <row r="111" spans="3:7" x14ac:dyDescent="0.2">
      <c r="C111" s="30"/>
    </row>
    <row r="112" spans="3:7" x14ac:dyDescent="0.2">
      <c r="D112" s="30"/>
      <c r="G112"/>
    </row>
    <row r="115" spans="3:7" x14ac:dyDescent="0.2">
      <c r="C115" s="30"/>
    </row>
    <row r="116" spans="3:7" x14ac:dyDescent="0.2">
      <c r="C116" s="30"/>
    </row>
    <row r="118" spans="3:7" x14ac:dyDescent="0.2">
      <c r="C118" s="30"/>
    </row>
    <row r="119" spans="3:7" x14ac:dyDescent="0.2">
      <c r="G119"/>
    </row>
    <row r="121" spans="3:7" x14ac:dyDescent="0.2">
      <c r="C121" s="30"/>
      <c r="F121" s="147"/>
    </row>
    <row r="122" spans="3:7" x14ac:dyDescent="0.2">
      <c r="C122" s="23"/>
      <c r="F122" s="119"/>
      <c r="G122" s="119"/>
    </row>
    <row r="123" spans="3:7" x14ac:dyDescent="0.2">
      <c r="C123" s="23"/>
      <c r="F123" s="119"/>
      <c r="G123" s="173"/>
    </row>
    <row r="124" spans="3:7" x14ac:dyDescent="0.2">
      <c r="G124" s="108"/>
    </row>
    <row r="125" spans="3:7" x14ac:dyDescent="0.2">
      <c r="C125" s="30"/>
    </row>
    <row r="126" spans="3:7" x14ac:dyDescent="0.2">
      <c r="C126" s="23"/>
      <c r="F126" s="119"/>
      <c r="G126" s="119"/>
    </row>
    <row r="129" spans="3:7" x14ac:dyDescent="0.2">
      <c r="C129" s="30"/>
    </row>
    <row r="130" spans="3:7" x14ac:dyDescent="0.2">
      <c r="C130" s="30"/>
      <c r="F130" s="148"/>
      <c r="G130" s="148"/>
    </row>
    <row r="131" spans="3:7" x14ac:dyDescent="0.2">
      <c r="C131" s="23"/>
      <c r="F131" s="119"/>
      <c r="G131" s="119"/>
    </row>
    <row r="133" spans="3:7" x14ac:dyDescent="0.2">
      <c r="G133"/>
    </row>
    <row r="135" spans="3:7" x14ac:dyDescent="0.2">
      <c r="C135" s="23"/>
      <c r="F135" s="119"/>
      <c r="G135" s="119"/>
    </row>
    <row r="140" spans="3:7" x14ac:dyDescent="0.2">
      <c r="C140" s="30"/>
    </row>
    <row r="143" spans="3:7" x14ac:dyDescent="0.2">
      <c r="C143" s="23"/>
    </row>
    <row r="144" spans="3:7" x14ac:dyDescent="0.2">
      <c r="C144" s="30"/>
    </row>
    <row r="145" spans="3:7" x14ac:dyDescent="0.2">
      <c r="C145" s="23"/>
    </row>
    <row r="147" spans="3:7" x14ac:dyDescent="0.2">
      <c r="G147" s="150"/>
    </row>
    <row r="149" spans="3:7" x14ac:dyDescent="0.2">
      <c r="C149" s="23"/>
      <c r="F149" s="119"/>
      <c r="G149" s="119"/>
    </row>
    <row r="150" spans="3:7" x14ac:dyDescent="0.2">
      <c r="G150" s="148"/>
    </row>
    <row r="151" spans="3:7" x14ac:dyDescent="0.2">
      <c r="C151" s="30"/>
    </row>
    <row r="157" spans="3:7" x14ac:dyDescent="0.2">
      <c r="C157" s="23"/>
      <c r="F157" s="119"/>
      <c r="G157" s="119"/>
    </row>
    <row r="159" spans="3:7" x14ac:dyDescent="0.2">
      <c r="G159" s="148"/>
    </row>
    <row r="161" spans="3:7" x14ac:dyDescent="0.2">
      <c r="C161" s="30"/>
      <c r="F161" s="148"/>
      <c r="G161" s="148"/>
    </row>
    <row r="162" spans="3:7" x14ac:dyDescent="0.2">
      <c r="C162" s="23"/>
      <c r="F162" s="147"/>
    </row>
    <row r="165" spans="3:7" x14ac:dyDescent="0.2">
      <c r="G165" s="108"/>
    </row>
    <row r="166" spans="3:7" x14ac:dyDescent="0.2">
      <c r="C166" s="30"/>
    </row>
    <row r="167" spans="3:7" x14ac:dyDescent="0.2">
      <c r="C167" s="30"/>
      <c r="F167"/>
      <c r="G167"/>
    </row>
    <row r="168" spans="3:7" x14ac:dyDescent="0.2">
      <c r="C168" s="30"/>
    </row>
    <row r="169" spans="3:7" x14ac:dyDescent="0.2">
      <c r="C169" s="23"/>
      <c r="F169" s="119"/>
      <c r="G169" s="119"/>
    </row>
    <row r="171" spans="3:7" x14ac:dyDescent="0.2">
      <c r="C171" s="23"/>
      <c r="F171" s="119"/>
      <c r="G171" s="119"/>
    </row>
    <row r="173" spans="3:7" x14ac:dyDescent="0.2">
      <c r="C173" s="23"/>
      <c r="F173" s="148"/>
      <c r="G173" s="148"/>
    </row>
    <row r="174" spans="3:7" x14ac:dyDescent="0.2">
      <c r="F174"/>
      <c r="G174"/>
    </row>
  </sheetData>
  <sortState ref="E2:E24">
    <sortCondition ref="E2"/>
  </sortState>
  <phoneticPr fontId="10" type="noConversion"/>
  <conditionalFormatting sqref="H2:H41">
    <cfRule type="expression" dxfId="124" priority="9" stopIfTrue="1">
      <formula>T2&gt;=2</formula>
    </cfRule>
  </conditionalFormatting>
  <conditionalFormatting sqref="J2:J41">
    <cfRule type="expression" dxfId="123" priority="11" stopIfTrue="1">
      <formula>U2&gt;=2</formula>
    </cfRule>
  </conditionalFormatting>
  <conditionalFormatting sqref="K2:K41">
    <cfRule type="expression" dxfId="122" priority="12" stopIfTrue="1">
      <formula>V2&gt;=2</formula>
    </cfRule>
  </conditionalFormatting>
  <conditionalFormatting sqref="L2:L41">
    <cfRule type="expression" dxfId="121" priority="13" stopIfTrue="1">
      <formula>W2&gt;=2</formula>
    </cfRule>
  </conditionalFormatting>
  <conditionalFormatting sqref="N2:N41">
    <cfRule type="expression" dxfId="120" priority="14" stopIfTrue="1">
      <formula>X2&gt;=2</formula>
    </cfRule>
  </conditionalFormatting>
  <conditionalFormatting sqref="C42:C45 C50:C57 C59 C62:C64 C47:C48">
    <cfRule type="expression" dxfId="119" priority="3" stopIfTrue="1">
      <formula>(I42=1)</formula>
    </cfRule>
  </conditionalFormatting>
  <conditionalFormatting sqref="C85">
    <cfRule type="expression" dxfId="118" priority="2" stopIfTrue="1">
      <formula>(I85=1)</formula>
    </cfRule>
  </conditionalFormatting>
  <conditionalFormatting sqref="C119">
    <cfRule type="expression" dxfId="117" priority="1" stopIfTrue="1">
      <formula>(I119=1)</formula>
    </cfRule>
  </conditionalFormatting>
  <conditionalFormatting sqref="C32:C40">
    <cfRule type="expression" dxfId="116" priority="4" stopIfTrue="1">
      <formula>(I32=1)</formula>
    </cfRule>
  </conditionalFormatting>
  <conditionalFormatting sqref="C112:C115">
    <cfRule type="expression" dxfId="115" priority="5" stopIfTrue="1">
      <formula>(I112=1)</formula>
    </cfRule>
  </conditionalFormatting>
  <pageMargins left="0.75" right="0.75" top="1" bottom="1" header="0.5" footer="0.5"/>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5"/>
  <sheetViews>
    <sheetView zoomScale="70" zoomScaleNormal="70" workbookViewId="0">
      <selection activeCell="I2" sqref="I2"/>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8" t="s">
        <v>25</v>
      </c>
      <c r="S1" s="19" t="s">
        <v>22</v>
      </c>
      <c r="T1" s="116" t="s">
        <v>62</v>
      </c>
      <c r="U1" s="116" t="s">
        <v>61</v>
      </c>
      <c r="V1" s="117" t="s">
        <v>63</v>
      </c>
      <c r="W1" s="117" t="s">
        <v>64</v>
      </c>
      <c r="X1" s="117" t="s">
        <v>136</v>
      </c>
      <c r="Y1" s="79" t="str">
        <f>VLOOKUP(R2,CTT!$A$5:$I$31,9,FALSE)</f>
        <v>TR</v>
      </c>
      <c r="Z1" s="114">
        <f>VLOOKUP(R2,CTT!$A$5:$I$31,3,FALSE)</f>
        <v>10</v>
      </c>
    </row>
    <row r="2" spans="1:26" x14ac:dyDescent="0.2">
      <c r="A2" s="30"/>
      <c r="B2" s="30"/>
      <c r="C2" s="23"/>
      <c r="D2" s="31">
        <v>2.8391203703703707E-2</v>
      </c>
      <c r="E2" s="29">
        <v>1</v>
      </c>
      <c r="F2" s="53" t="s">
        <v>44</v>
      </c>
      <c r="G2" s="53" t="s">
        <v>30</v>
      </c>
      <c r="H2" s="96">
        <f t="shared" ref="H2:H20" si="0">IF(D2=0,0,(D2-S2))</f>
        <v>1.6585648148148207E-2</v>
      </c>
      <c r="I2" s="110" t="str">
        <f t="shared" ref="I2:I20" si="1">IF((OR(D2=0,H2=0)),"",(IF(H2&lt;=B2,1,"")))</f>
        <v/>
      </c>
      <c r="J2" s="27"/>
      <c r="K2" s="27"/>
      <c r="L2" s="27"/>
      <c r="M2" s="27"/>
      <c r="N2" s="26">
        <f t="shared" ref="N2:N27" si="2">IF(C2=0,0,(H2-C2))</f>
        <v>0</v>
      </c>
      <c r="O2" s="27"/>
      <c r="Q2" s="107" t="s">
        <v>27</v>
      </c>
      <c r="R2" s="28">
        <v>41871</v>
      </c>
      <c r="S2" s="24">
        <v>1.18055555555555E-2</v>
      </c>
      <c r="T2" s="149">
        <f t="shared" ref="T2:T20" si="3">IF(D2=0,1,(COUNTIF(H:H,H2)))</f>
        <v>1</v>
      </c>
      <c r="U2" s="149">
        <f t="shared" ref="U2:U20" si="4">IF((AND(D2&gt;0,$Y$1="TR")),(COUNTIF(Y:Y,Y2)),1)</f>
        <v>1</v>
      </c>
      <c r="V2" s="149">
        <f t="shared" ref="V2:V20" si="5">IF((AND(D2&gt;0,C2&gt;0,$Y$1="TR")),(COUNTIF(Z:Z,Z2)),1)</f>
        <v>1</v>
      </c>
      <c r="W2" s="149">
        <f t="shared" ref="W2:W20" si="6">IF((AND(D2&gt;0,C2&gt;0,$Y$1="CE")),(COUNTIF(Z:Z,Z2)),1)</f>
        <v>1</v>
      </c>
      <c r="X2" s="149">
        <f t="shared" ref="X2:X20" si="7">IF((AND(D2&gt;0,C2&gt;0,(OR($Y$1="CE",$Y$1="TR")))),(COUNTIF(Z:Z,Z2)),1)</f>
        <v>1</v>
      </c>
      <c r="Y2" s="77" t="str">
        <f t="shared" ref="Y2:Y20" si="8">CONCATENATE(G2,H2)</f>
        <v>Cambridge CC0.0165856481481482</v>
      </c>
      <c r="Z2" s="77" t="str">
        <f t="shared" ref="Z2:Z20" si="9">CONCATENATE(G2,N2)</f>
        <v>Cambridge CC0</v>
      </c>
    </row>
    <row r="3" spans="1:26" x14ac:dyDescent="0.2">
      <c r="A3" s="30"/>
      <c r="B3" s="30"/>
      <c r="D3" s="31">
        <v>2.2858796296296294E-2</v>
      </c>
      <c r="E3" s="29">
        <v>2</v>
      </c>
      <c r="F3" s="53" t="s">
        <v>887</v>
      </c>
      <c r="G3" s="53" t="s">
        <v>661</v>
      </c>
      <c r="H3" s="96">
        <f t="shared" si="0"/>
        <v>1.6608796296296295E-2</v>
      </c>
      <c r="I3" s="110" t="str">
        <f t="shared" si="1"/>
        <v/>
      </c>
      <c r="J3" s="27"/>
      <c r="K3" s="27"/>
      <c r="L3" s="27"/>
      <c r="M3" s="27"/>
      <c r="N3" s="26">
        <f t="shared" si="2"/>
        <v>0</v>
      </c>
      <c r="O3" s="27"/>
      <c r="P3" s="27"/>
      <c r="Q3" s="107" t="s">
        <v>27</v>
      </c>
      <c r="R3" s="28">
        <v>41871</v>
      </c>
      <c r="S3" s="24">
        <v>6.2500000000000003E-3</v>
      </c>
      <c r="T3" s="149">
        <f t="shared" si="3"/>
        <v>1</v>
      </c>
      <c r="U3" s="149">
        <f t="shared" si="4"/>
        <v>1</v>
      </c>
      <c r="V3" s="149">
        <f t="shared" si="5"/>
        <v>1</v>
      </c>
      <c r="W3" s="149">
        <f t="shared" si="6"/>
        <v>1</v>
      </c>
      <c r="X3" s="149">
        <f t="shared" si="7"/>
        <v>1</v>
      </c>
      <c r="Y3" s="77" t="str">
        <f t="shared" si="8"/>
        <v>Bishop Stortford CC0.0166087962962963</v>
      </c>
      <c r="Z3" s="77" t="str">
        <f t="shared" si="9"/>
        <v>Bishop Stortford CC0</v>
      </c>
    </row>
    <row r="4" spans="1:26" x14ac:dyDescent="0.2">
      <c r="A4" s="30"/>
      <c r="B4" s="30"/>
      <c r="C4" s="23"/>
      <c r="D4" s="31">
        <v>2.8275462962962964E-2</v>
      </c>
      <c r="E4" s="29">
        <v>3</v>
      </c>
      <c r="F4" s="53" t="s">
        <v>189</v>
      </c>
      <c r="G4" s="53" t="s">
        <v>287</v>
      </c>
      <c r="H4" s="96">
        <f t="shared" si="0"/>
        <v>1.7164351851851854E-2</v>
      </c>
      <c r="I4" s="110" t="str">
        <f t="shared" si="1"/>
        <v/>
      </c>
      <c r="J4" s="27"/>
      <c r="K4" s="27"/>
      <c r="L4" s="27"/>
      <c r="M4" s="27"/>
      <c r="N4" s="26">
        <f t="shared" si="2"/>
        <v>0</v>
      </c>
      <c r="O4" s="27"/>
      <c r="P4" s="27"/>
      <c r="Q4" s="107" t="s">
        <v>27</v>
      </c>
      <c r="R4" s="28">
        <v>41871</v>
      </c>
      <c r="S4" s="24">
        <v>1.1111111111111108E-2</v>
      </c>
      <c r="T4" s="149">
        <f t="shared" si="3"/>
        <v>1</v>
      </c>
      <c r="U4" s="149">
        <f t="shared" si="4"/>
        <v>1</v>
      </c>
      <c r="V4" s="149">
        <f t="shared" si="5"/>
        <v>1</v>
      </c>
      <c r="W4" s="149">
        <f t="shared" si="6"/>
        <v>1</v>
      </c>
      <c r="X4" s="149">
        <f t="shared" si="7"/>
        <v>1</v>
      </c>
      <c r="Y4" s="77" t="str">
        <f t="shared" si="8"/>
        <v>Epic Cycles-Scott Contessa WRT0.0171643518518519</v>
      </c>
      <c r="Z4" s="77" t="str">
        <f t="shared" si="9"/>
        <v>Epic Cycles-Scott Contessa WRT0</v>
      </c>
    </row>
    <row r="5" spans="1:26" x14ac:dyDescent="0.2">
      <c r="A5" s="30">
        <v>4.7037037037037037E-2</v>
      </c>
      <c r="B5" s="30">
        <v>1.638888888888889E-2</v>
      </c>
      <c r="C5" s="23">
        <f>IF(Y$1="CE",(VLOOKUP(A5,'CTT-tables'!$B$3:$D$3903,3,FALSE)),(IF(Y$1="HC",(VLOOKUP(A5,'CTT-tables'!$C$3:$D$3903,2,FALSE)),(VLOOKUP(B5,'CTT-tables'!$A$3:$D$3903,4,FALSE)))))</f>
        <v>4.2824074074074101E-3</v>
      </c>
      <c r="D5" s="31">
        <v>2.7523148148148147E-2</v>
      </c>
      <c r="E5" s="29">
        <v>4</v>
      </c>
      <c r="F5" s="119" t="s">
        <v>50</v>
      </c>
      <c r="G5" s="119" t="s">
        <v>23</v>
      </c>
      <c r="H5" s="96">
        <f t="shared" si="0"/>
        <v>1.7800925925925925E-2</v>
      </c>
      <c r="I5" s="110" t="str">
        <f t="shared" si="1"/>
        <v/>
      </c>
      <c r="J5" s="27">
        <v>20</v>
      </c>
      <c r="K5" s="27">
        <v>19</v>
      </c>
      <c r="L5" s="27"/>
      <c r="M5" s="27"/>
      <c r="N5" s="26">
        <f t="shared" si="2"/>
        <v>1.3518518518518515E-2</v>
      </c>
      <c r="O5" s="27"/>
      <c r="Q5" s="107" t="s">
        <v>27</v>
      </c>
      <c r="R5" s="28">
        <v>41871</v>
      </c>
      <c r="S5" s="24">
        <v>9.7222222222222224E-3</v>
      </c>
      <c r="T5" s="149">
        <f t="shared" si="3"/>
        <v>1</v>
      </c>
      <c r="U5" s="149">
        <f t="shared" si="4"/>
        <v>1</v>
      </c>
      <c r="V5" s="149">
        <f t="shared" si="5"/>
        <v>1</v>
      </c>
      <c r="W5" s="149">
        <f t="shared" si="6"/>
        <v>1</v>
      </c>
      <c r="X5" s="149">
        <f t="shared" si="7"/>
        <v>1</v>
      </c>
      <c r="Y5" s="77" t="str">
        <f t="shared" si="8"/>
        <v>Team Cambridge0.0178009259259259</v>
      </c>
      <c r="Z5" s="77" t="str">
        <f t="shared" si="9"/>
        <v>Team Cambridge0.0135185185185185</v>
      </c>
    </row>
    <row r="6" spans="1:26" x14ac:dyDescent="0.2">
      <c r="A6" s="30"/>
      <c r="B6" s="30"/>
      <c r="C6" s="30"/>
      <c r="D6" s="31">
        <v>2.3530092592592592E-2</v>
      </c>
      <c r="E6" s="29">
        <v>5</v>
      </c>
      <c r="F6" s="53" t="s">
        <v>170</v>
      </c>
      <c r="G6" s="53" t="s">
        <v>291</v>
      </c>
      <c r="H6" s="96">
        <f t="shared" si="0"/>
        <v>1.7974537037037035E-2</v>
      </c>
      <c r="I6" s="110" t="str">
        <f t="shared" si="1"/>
        <v/>
      </c>
      <c r="J6" s="27"/>
      <c r="K6" s="27"/>
      <c r="L6" s="27"/>
      <c r="M6" s="27"/>
      <c r="N6" s="26">
        <f t="shared" si="2"/>
        <v>0</v>
      </c>
      <c r="O6" s="27"/>
      <c r="P6" s="27"/>
      <c r="Q6" s="107" t="s">
        <v>27</v>
      </c>
      <c r="R6" s="28">
        <v>41871</v>
      </c>
      <c r="S6" s="24">
        <v>5.5555555555555558E-3</v>
      </c>
      <c r="T6" s="149">
        <f t="shared" si="3"/>
        <v>1</v>
      </c>
      <c r="U6" s="149">
        <f t="shared" si="4"/>
        <v>1</v>
      </c>
      <c r="V6" s="149">
        <f t="shared" si="5"/>
        <v>1</v>
      </c>
      <c r="W6" s="149">
        <f t="shared" si="6"/>
        <v>1</v>
      </c>
      <c r="X6" s="149">
        <f t="shared" si="7"/>
        <v>1</v>
      </c>
      <c r="Y6" s="77" t="str">
        <f t="shared" si="8"/>
        <v>Team WNT0.017974537037037</v>
      </c>
      <c r="Z6" s="77" t="str">
        <f t="shared" si="9"/>
        <v>Team WNT0</v>
      </c>
    </row>
    <row r="7" spans="1:26" x14ac:dyDescent="0.2">
      <c r="A7" s="30"/>
      <c r="B7" s="30"/>
      <c r="D7" s="31">
        <v>2.6168981481481477E-2</v>
      </c>
      <c r="E7" s="29">
        <v>6</v>
      </c>
      <c r="F7" s="53" t="s">
        <v>772</v>
      </c>
      <c r="G7" s="53" t="s">
        <v>34</v>
      </c>
      <c r="H7" s="96">
        <f t="shared" si="0"/>
        <v>1.8530092592592588E-2</v>
      </c>
      <c r="I7" s="110" t="str">
        <f t="shared" si="1"/>
        <v/>
      </c>
      <c r="J7" s="27"/>
      <c r="K7" s="27"/>
      <c r="L7" s="27"/>
      <c r="M7" s="27"/>
      <c r="N7" s="26">
        <f t="shared" si="2"/>
        <v>0</v>
      </c>
      <c r="O7" s="27"/>
      <c r="P7" s="27"/>
      <c r="Q7" s="107" t="s">
        <v>27</v>
      </c>
      <c r="R7" s="28">
        <v>41871</v>
      </c>
      <c r="S7" s="24">
        <v>7.6388888888888886E-3</v>
      </c>
      <c r="T7" s="149">
        <f t="shared" si="3"/>
        <v>1</v>
      </c>
      <c r="U7" s="149">
        <f t="shared" si="4"/>
        <v>1</v>
      </c>
      <c r="V7" s="149">
        <f t="shared" si="5"/>
        <v>1</v>
      </c>
      <c r="W7" s="149">
        <f t="shared" si="6"/>
        <v>1</v>
      </c>
      <c r="X7" s="149">
        <f t="shared" si="7"/>
        <v>1</v>
      </c>
      <c r="Y7" s="77" t="str">
        <f t="shared" si="8"/>
        <v>Cambridge Tri0.0185300925925926</v>
      </c>
      <c r="Z7" s="77" t="str">
        <f t="shared" si="9"/>
        <v>Cambridge Tri0</v>
      </c>
    </row>
    <row r="8" spans="1:26" x14ac:dyDescent="0.2">
      <c r="A8" s="30"/>
      <c r="B8" s="30"/>
      <c r="C8" s="30"/>
      <c r="D8" s="31">
        <v>2.5532407407407406E-2</v>
      </c>
      <c r="E8" s="29">
        <v>7</v>
      </c>
      <c r="F8" s="53" t="s">
        <v>51</v>
      </c>
      <c r="G8" s="53" t="s">
        <v>30</v>
      </c>
      <c r="H8" s="96">
        <f t="shared" si="0"/>
        <v>1.8587962962962962E-2</v>
      </c>
      <c r="I8" s="110" t="str">
        <f t="shared" si="1"/>
        <v/>
      </c>
      <c r="J8" s="27"/>
      <c r="K8" s="27"/>
      <c r="L8" s="27"/>
      <c r="M8" s="27"/>
      <c r="N8" s="26">
        <f t="shared" si="2"/>
        <v>0</v>
      </c>
      <c r="O8" s="27"/>
      <c r="P8" s="27"/>
      <c r="Q8" s="107" t="s">
        <v>27</v>
      </c>
      <c r="R8" s="28">
        <v>41871</v>
      </c>
      <c r="S8" s="24">
        <v>6.9444444444444449E-3</v>
      </c>
      <c r="T8" s="149">
        <f t="shared" si="3"/>
        <v>1</v>
      </c>
      <c r="U8" s="149">
        <f t="shared" si="4"/>
        <v>1</v>
      </c>
      <c r="V8" s="149">
        <f t="shared" si="5"/>
        <v>1</v>
      </c>
      <c r="W8" s="149">
        <f t="shared" si="6"/>
        <v>1</v>
      </c>
      <c r="X8" s="149">
        <f t="shared" si="7"/>
        <v>1</v>
      </c>
      <c r="Y8" s="77" t="str">
        <f t="shared" si="8"/>
        <v>Cambridge CC0.018587962962963</v>
      </c>
      <c r="Z8" s="77" t="str">
        <f t="shared" si="9"/>
        <v>Cambridge CC0</v>
      </c>
    </row>
    <row r="9" spans="1:26" x14ac:dyDescent="0.2">
      <c r="A9" s="30"/>
      <c r="B9" s="30"/>
      <c r="C9" s="30"/>
      <c r="D9" s="31">
        <v>2.7696759259259258E-2</v>
      </c>
      <c r="E9" s="29">
        <v>8</v>
      </c>
      <c r="F9" s="53" t="s">
        <v>178</v>
      </c>
      <c r="G9" s="53" t="s">
        <v>34</v>
      </c>
      <c r="H9" s="96">
        <f t="shared" si="0"/>
        <v>1.8668981481481481E-2</v>
      </c>
      <c r="I9" s="110" t="str">
        <f t="shared" si="1"/>
        <v/>
      </c>
      <c r="J9" s="27"/>
      <c r="K9" s="27"/>
      <c r="L9" s="27"/>
      <c r="M9" s="27"/>
      <c r="N9" s="26">
        <f t="shared" si="2"/>
        <v>0</v>
      </c>
      <c r="O9" s="27"/>
      <c r="P9" s="27"/>
      <c r="Q9" s="107" t="s">
        <v>27</v>
      </c>
      <c r="R9" s="28">
        <v>41871</v>
      </c>
      <c r="S9" s="24">
        <v>9.0277777777777769E-3</v>
      </c>
      <c r="T9" s="149">
        <f t="shared" si="3"/>
        <v>1</v>
      </c>
      <c r="U9" s="149">
        <f t="shared" si="4"/>
        <v>1</v>
      </c>
      <c r="V9" s="149">
        <f t="shared" si="5"/>
        <v>1</v>
      </c>
      <c r="W9" s="149">
        <f t="shared" si="6"/>
        <v>1</v>
      </c>
      <c r="X9" s="149">
        <f t="shared" si="7"/>
        <v>1</v>
      </c>
      <c r="Y9" s="77" t="str">
        <f t="shared" si="8"/>
        <v>Cambridge Tri0.0186689814814815</v>
      </c>
      <c r="Z9" s="77" t="str">
        <f t="shared" si="9"/>
        <v>Cambridge Tri0</v>
      </c>
    </row>
    <row r="10" spans="1:26" x14ac:dyDescent="0.2">
      <c r="A10" s="30"/>
      <c r="B10" s="30"/>
      <c r="D10" s="31">
        <v>2.1539351851851851E-2</v>
      </c>
      <c r="E10" s="29">
        <v>9</v>
      </c>
      <c r="F10" s="53" t="s">
        <v>668</v>
      </c>
      <c r="G10" s="148" t="s">
        <v>30</v>
      </c>
      <c r="H10" s="96">
        <f t="shared" si="0"/>
        <v>1.8761574074074073E-2</v>
      </c>
      <c r="I10" s="110" t="str">
        <f t="shared" si="1"/>
        <v/>
      </c>
      <c r="J10" s="27"/>
      <c r="K10" s="27"/>
      <c r="L10" s="27"/>
      <c r="M10" s="27"/>
      <c r="N10" s="26">
        <f t="shared" si="2"/>
        <v>0</v>
      </c>
      <c r="O10" s="27"/>
      <c r="Q10" s="107" t="s">
        <v>27</v>
      </c>
      <c r="R10" s="28">
        <v>41871</v>
      </c>
      <c r="S10" s="24">
        <v>2.7777777777777779E-3</v>
      </c>
      <c r="T10" s="149">
        <f t="shared" si="3"/>
        <v>1</v>
      </c>
      <c r="U10" s="149">
        <f t="shared" si="4"/>
        <v>1</v>
      </c>
      <c r="V10" s="149">
        <f t="shared" si="5"/>
        <v>1</v>
      </c>
      <c r="W10" s="149">
        <f t="shared" si="6"/>
        <v>1</v>
      </c>
      <c r="X10" s="149">
        <f t="shared" si="7"/>
        <v>1</v>
      </c>
      <c r="Y10" s="77" t="str">
        <f t="shared" si="8"/>
        <v>Cambridge CC0.0187615740740741</v>
      </c>
      <c r="Z10" s="77" t="str">
        <f t="shared" si="9"/>
        <v>Cambridge CC0</v>
      </c>
    </row>
    <row r="11" spans="1:26" x14ac:dyDescent="0.2">
      <c r="A11" s="30"/>
      <c r="B11" s="30"/>
      <c r="C11" s="23"/>
      <c r="D11" s="31">
        <v>2.2939814814814816E-2</v>
      </c>
      <c r="E11" s="29">
        <v>10</v>
      </c>
      <c r="F11" s="53" t="s">
        <v>187</v>
      </c>
      <c r="G11" s="53" t="s">
        <v>34</v>
      </c>
      <c r="H11" s="96">
        <f t="shared" si="0"/>
        <v>1.877314814814815E-2</v>
      </c>
      <c r="I11" s="110" t="str">
        <f t="shared" si="1"/>
        <v/>
      </c>
      <c r="J11" s="27"/>
      <c r="K11" s="27"/>
      <c r="L11" s="27"/>
      <c r="M11" s="27"/>
      <c r="N11" s="26">
        <f t="shared" si="2"/>
        <v>0</v>
      </c>
      <c r="O11" s="27"/>
      <c r="P11" s="27"/>
      <c r="Q11" s="107" t="s">
        <v>27</v>
      </c>
      <c r="R11" s="28">
        <v>41871</v>
      </c>
      <c r="S11" s="24">
        <v>4.1666666666666666E-3</v>
      </c>
      <c r="T11" s="149">
        <f t="shared" si="3"/>
        <v>1</v>
      </c>
      <c r="U11" s="149">
        <f t="shared" si="4"/>
        <v>1</v>
      </c>
      <c r="V11" s="149">
        <f t="shared" si="5"/>
        <v>1</v>
      </c>
      <c r="W11" s="149">
        <f t="shared" si="6"/>
        <v>1</v>
      </c>
      <c r="X11" s="149">
        <f t="shared" si="7"/>
        <v>1</v>
      </c>
      <c r="Y11" s="77" t="str">
        <f t="shared" si="8"/>
        <v>Cambridge Tri0.0187731481481481</v>
      </c>
      <c r="Z11" s="77" t="str">
        <f t="shared" si="9"/>
        <v>Cambridge Tri0</v>
      </c>
    </row>
    <row r="12" spans="1:26" x14ac:dyDescent="0.2">
      <c r="A12" s="30">
        <v>4.7916666666666663E-2</v>
      </c>
      <c r="B12" s="30">
        <v>1.877314814814815E-2</v>
      </c>
      <c r="C12" s="23">
        <f>IF(Y$1="CE",(VLOOKUP(A12,'CTT-tables'!$B$3:$D$3903,3,FALSE)),(IF(Y$1="HC",(VLOOKUP(A12,'CTT-tables'!$C$3:$D$3903,2,FALSE)),(VLOOKUP(B12,'CTT-tables'!$A$3:$D$3903,4,FALSE)))))</f>
        <v>6.5046296296296397E-3</v>
      </c>
      <c r="D12" s="31">
        <v>3.2569444444444443E-2</v>
      </c>
      <c r="E12" s="29">
        <v>11</v>
      </c>
      <c r="F12" s="119" t="s">
        <v>338</v>
      </c>
      <c r="G12" s="119" t="s">
        <v>23</v>
      </c>
      <c r="H12" s="96">
        <f t="shared" si="0"/>
        <v>1.9375000000000045E-2</v>
      </c>
      <c r="I12" s="110" t="str">
        <f t="shared" si="1"/>
        <v/>
      </c>
      <c r="J12" s="27">
        <v>19</v>
      </c>
      <c r="K12" s="27">
        <v>20</v>
      </c>
      <c r="L12" s="27"/>
      <c r="M12" s="27"/>
      <c r="N12" s="26">
        <f t="shared" si="2"/>
        <v>1.2870370370370405E-2</v>
      </c>
      <c r="O12" s="27"/>
      <c r="Q12" s="107" t="s">
        <v>27</v>
      </c>
      <c r="R12" s="28">
        <v>41871</v>
      </c>
      <c r="S12" s="24">
        <v>1.3194444444444399E-2</v>
      </c>
      <c r="T12" s="149">
        <f t="shared" si="3"/>
        <v>1</v>
      </c>
      <c r="U12" s="149">
        <f t="shared" si="4"/>
        <v>1</v>
      </c>
      <c r="V12" s="149">
        <f t="shared" si="5"/>
        <v>1</v>
      </c>
      <c r="W12" s="149">
        <f t="shared" si="6"/>
        <v>1</v>
      </c>
      <c r="X12" s="149">
        <f t="shared" si="7"/>
        <v>1</v>
      </c>
      <c r="Y12" s="77" t="str">
        <f t="shared" si="8"/>
        <v>Team Cambridge0.019375</v>
      </c>
      <c r="Z12" s="77" t="str">
        <f t="shared" si="9"/>
        <v>Team Cambridge0.0128703703703704</v>
      </c>
    </row>
    <row r="13" spans="1:26" x14ac:dyDescent="0.2">
      <c r="A13" s="30"/>
      <c r="B13" s="30"/>
      <c r="C13" s="30"/>
      <c r="D13" s="31">
        <v>2.4282407407407409E-2</v>
      </c>
      <c r="E13" s="29">
        <v>12</v>
      </c>
      <c r="F13" s="108" t="s">
        <v>154</v>
      </c>
      <c r="G13" s="108" t="s">
        <v>34</v>
      </c>
      <c r="H13" s="96">
        <f t="shared" si="0"/>
        <v>1.9421296296296298E-2</v>
      </c>
      <c r="I13" s="110" t="str">
        <f t="shared" si="1"/>
        <v/>
      </c>
      <c r="J13" s="27"/>
      <c r="K13" s="27"/>
      <c r="L13" s="27"/>
      <c r="M13" s="27"/>
      <c r="N13" s="26">
        <f t="shared" si="2"/>
        <v>0</v>
      </c>
      <c r="O13" s="27"/>
      <c r="P13" s="27"/>
      <c r="Q13" s="107" t="s">
        <v>27</v>
      </c>
      <c r="R13" s="28">
        <v>41871</v>
      </c>
      <c r="S13" s="24">
        <v>4.8611111111111112E-3</v>
      </c>
      <c r="T13" s="149">
        <f t="shared" si="3"/>
        <v>1</v>
      </c>
      <c r="U13" s="149">
        <f t="shared" si="4"/>
        <v>1</v>
      </c>
      <c r="V13" s="149">
        <f t="shared" si="5"/>
        <v>1</v>
      </c>
      <c r="W13" s="149">
        <f t="shared" si="6"/>
        <v>1</v>
      </c>
      <c r="X13" s="149">
        <f t="shared" si="7"/>
        <v>1</v>
      </c>
      <c r="Y13" s="77" t="str">
        <f t="shared" si="8"/>
        <v>Cambridge Tri0.0194212962962963</v>
      </c>
      <c r="Z13" s="77" t="str">
        <f t="shared" si="9"/>
        <v>Cambridge Tri0</v>
      </c>
    </row>
    <row r="14" spans="1:26" x14ac:dyDescent="0.2">
      <c r="A14" s="30">
        <v>4.1701388888888885E-2</v>
      </c>
      <c r="B14" s="30">
        <v>1.6192129629629629E-2</v>
      </c>
      <c r="C14" s="23">
        <f>IF(Y$1="CE",(VLOOKUP(A14,'CTT-tables'!$B$3:$D$3903,3,FALSE)),(IF(Y$1="HC",(VLOOKUP(A14,'CTT-tables'!$C$3:$D$3903,2,FALSE)),(VLOOKUP(B14,'CTT-tables'!$A$3:$D$3903,4,FALSE)))))</f>
        <v>4.09722222222222E-3</v>
      </c>
      <c r="D14" s="31">
        <v>2.9953703703703705E-2</v>
      </c>
      <c r="E14" s="29">
        <v>13</v>
      </c>
      <c r="F14" s="119" t="s">
        <v>32</v>
      </c>
      <c r="G14" s="119" t="s">
        <v>23</v>
      </c>
      <c r="H14" s="96">
        <f t="shared" si="0"/>
        <v>1.953703703703704E-2</v>
      </c>
      <c r="I14" s="110" t="str">
        <f t="shared" si="1"/>
        <v/>
      </c>
      <c r="J14" s="27">
        <v>18</v>
      </c>
      <c r="K14" s="27">
        <v>16</v>
      </c>
      <c r="L14" s="27"/>
      <c r="M14" s="27"/>
      <c r="N14" s="26">
        <f t="shared" si="2"/>
        <v>1.5439814814814819E-2</v>
      </c>
      <c r="O14" s="27"/>
      <c r="P14" s="27"/>
      <c r="Q14" s="107" t="s">
        <v>27</v>
      </c>
      <c r="R14" s="28">
        <v>41871</v>
      </c>
      <c r="S14" s="24">
        <v>1.0416666666666664E-2</v>
      </c>
      <c r="T14" s="149">
        <f t="shared" si="3"/>
        <v>1</v>
      </c>
      <c r="U14" s="149">
        <f t="shared" si="4"/>
        <v>1</v>
      </c>
      <c r="V14" s="149">
        <f t="shared" si="5"/>
        <v>1</v>
      </c>
      <c r="W14" s="149">
        <f t="shared" si="6"/>
        <v>1</v>
      </c>
      <c r="X14" s="149">
        <f t="shared" si="7"/>
        <v>1</v>
      </c>
      <c r="Y14" s="77" t="str">
        <f t="shared" si="8"/>
        <v>Team Cambridge0.019537037037037</v>
      </c>
      <c r="Z14" s="77" t="str">
        <f t="shared" si="9"/>
        <v>Team Cambridge0.0154398148148148</v>
      </c>
    </row>
    <row r="15" spans="1:26" x14ac:dyDescent="0.2">
      <c r="A15" s="30">
        <v>4.7916666666666663E-2</v>
      </c>
      <c r="B15" s="30">
        <v>1.8333333333333333E-2</v>
      </c>
      <c r="C15" s="23">
        <f>IF(Y$1="CE",(VLOOKUP(A15,'CTT-tables'!$B$3:$D$3903,3,FALSE)),(IF(Y$1="HC",(VLOOKUP(A15,'CTT-tables'!$C$3:$D$3903,2,FALSE)),(VLOOKUP(B15,'CTT-tables'!$A$3:$D$3903,4,FALSE)))))</f>
        <v>6.09953703703705E-3</v>
      </c>
      <c r="D15" s="31">
        <v>3.24537037037037E-2</v>
      </c>
      <c r="E15" s="29">
        <v>14</v>
      </c>
      <c r="F15" s="119" t="s">
        <v>332</v>
      </c>
      <c r="G15" s="119" t="s">
        <v>23</v>
      </c>
      <c r="H15" s="96">
        <f t="shared" si="0"/>
        <v>1.9953703703703699E-2</v>
      </c>
      <c r="I15" s="110" t="str">
        <f t="shared" si="1"/>
        <v/>
      </c>
      <c r="J15" s="27">
        <v>17</v>
      </c>
      <c r="K15" s="27">
        <v>18</v>
      </c>
      <c r="L15" s="27"/>
      <c r="M15" s="27"/>
      <c r="N15" s="26">
        <f t="shared" si="2"/>
        <v>1.385416666666665E-2</v>
      </c>
      <c r="O15" s="27"/>
      <c r="P15" s="27"/>
      <c r="Q15" s="107" t="s">
        <v>27</v>
      </c>
      <c r="R15" s="28">
        <v>41871</v>
      </c>
      <c r="S15" s="24">
        <v>1.2500000000000001E-2</v>
      </c>
      <c r="T15" s="149">
        <f t="shared" si="3"/>
        <v>1</v>
      </c>
      <c r="U15" s="149">
        <f t="shared" si="4"/>
        <v>1</v>
      </c>
      <c r="V15" s="149">
        <f t="shared" si="5"/>
        <v>1</v>
      </c>
      <c r="W15" s="149">
        <f t="shared" si="6"/>
        <v>1</v>
      </c>
      <c r="X15" s="149">
        <f t="shared" si="7"/>
        <v>1</v>
      </c>
      <c r="Y15" s="77" t="str">
        <f t="shared" si="8"/>
        <v>Team Cambridge0.0199537037037037</v>
      </c>
      <c r="Z15" s="77" t="str">
        <f t="shared" si="9"/>
        <v>Team Cambridge0.0138541666666667</v>
      </c>
    </row>
    <row r="16" spans="1:26" x14ac:dyDescent="0.2">
      <c r="A16" s="30">
        <v>5.0115740740740738E-2</v>
      </c>
      <c r="B16" s="30">
        <v>1.7789351851851851E-2</v>
      </c>
      <c r="C16" s="23">
        <f>IF(Y$1="CE",(VLOOKUP(A16,'CTT-tables'!$B$3:$D$3903,3,FALSE)),(IF(Y$1="HC",(VLOOKUP(A16,'CTT-tables'!$C$3:$D$3903,2,FALSE)),(VLOOKUP(B16,'CTT-tables'!$A$3:$D$3903,4,FALSE)))))</f>
        <v>5.5902777777777799E-3</v>
      </c>
      <c r="D16" s="31">
        <v>2.0960648148148148E-2</v>
      </c>
      <c r="E16" s="29">
        <v>15</v>
      </c>
      <c r="F16" s="119" t="s">
        <v>33</v>
      </c>
      <c r="G16" s="119" t="s">
        <v>23</v>
      </c>
      <c r="H16" s="96">
        <f t="shared" si="0"/>
        <v>2.0266203703703703E-2</v>
      </c>
      <c r="I16" s="110" t="str">
        <f t="shared" si="1"/>
        <v/>
      </c>
      <c r="J16" s="27">
        <v>16</v>
      </c>
      <c r="K16" s="27">
        <v>17</v>
      </c>
      <c r="L16" s="27"/>
      <c r="M16" s="27"/>
      <c r="N16" s="26">
        <f t="shared" si="2"/>
        <v>1.4675925925925922E-2</v>
      </c>
      <c r="O16" s="27"/>
      <c r="P16" s="27"/>
      <c r="Q16" s="107" t="s">
        <v>27</v>
      </c>
      <c r="R16" s="28">
        <v>41871</v>
      </c>
      <c r="S16" s="24">
        <v>6.9444444444444447E-4</v>
      </c>
      <c r="T16" s="149">
        <f t="shared" si="3"/>
        <v>1</v>
      </c>
      <c r="U16" s="149">
        <f t="shared" si="4"/>
        <v>1</v>
      </c>
      <c r="V16" s="149">
        <f t="shared" si="5"/>
        <v>1</v>
      </c>
      <c r="W16" s="149">
        <f t="shared" si="6"/>
        <v>1</v>
      </c>
      <c r="X16" s="149">
        <f t="shared" si="7"/>
        <v>1</v>
      </c>
      <c r="Y16" s="77" t="str">
        <f t="shared" si="8"/>
        <v>Team Cambridge0.0202662037037037</v>
      </c>
      <c r="Z16" s="77" t="str">
        <f t="shared" si="9"/>
        <v>Team Cambridge0.0146759259259259</v>
      </c>
    </row>
    <row r="17" spans="1:26" x14ac:dyDescent="0.2">
      <c r="A17" s="30">
        <v>4.7974537037037045E-2</v>
      </c>
      <c r="B17" s="30">
        <v>1.7164351851851851E-2</v>
      </c>
      <c r="C17" s="23">
        <f>IF(Y$1="CE",(VLOOKUP(A17,'CTT-tables'!$B$3:$D$3903,3,FALSE)),(IF(Y$1="HC",(VLOOKUP(A17,'CTT-tables'!$C$3:$D$3903,2,FALSE)),(VLOOKUP(B17,'CTT-tables'!$A$3:$D$3903,4,FALSE)))))</f>
        <v>5.0115740740740797E-3</v>
      </c>
      <c r="D17" s="31">
        <v>2.3958333333333331E-2</v>
      </c>
      <c r="E17" s="29">
        <v>16</v>
      </c>
      <c r="F17" s="119" t="s">
        <v>292</v>
      </c>
      <c r="G17" s="119" t="s">
        <v>23</v>
      </c>
      <c r="H17" s="96">
        <f t="shared" si="0"/>
        <v>2.0486111111111108E-2</v>
      </c>
      <c r="I17" s="110" t="str">
        <f t="shared" si="1"/>
        <v/>
      </c>
      <c r="J17" s="27">
        <v>15</v>
      </c>
      <c r="K17" s="27">
        <v>15</v>
      </c>
      <c r="L17" s="27"/>
      <c r="M17" s="27"/>
      <c r="N17" s="26">
        <f t="shared" si="2"/>
        <v>1.5474537037037028E-2</v>
      </c>
      <c r="O17" s="27"/>
      <c r="P17" s="27"/>
      <c r="Q17" s="107" t="s">
        <v>27</v>
      </c>
      <c r="R17" s="28">
        <v>41871</v>
      </c>
      <c r="S17" s="24">
        <v>3.472222222222222E-3</v>
      </c>
      <c r="T17" s="149">
        <f t="shared" si="3"/>
        <v>1</v>
      </c>
      <c r="U17" s="149">
        <f t="shared" si="4"/>
        <v>1</v>
      </c>
      <c r="V17" s="149">
        <f t="shared" si="5"/>
        <v>1</v>
      </c>
      <c r="W17" s="149">
        <f t="shared" si="6"/>
        <v>1</v>
      </c>
      <c r="X17" s="149">
        <f t="shared" si="7"/>
        <v>1</v>
      </c>
      <c r="Y17" s="77" t="str">
        <f t="shared" si="8"/>
        <v>Team Cambridge0.0204861111111111</v>
      </c>
      <c r="Z17" s="77" t="str">
        <f t="shared" si="9"/>
        <v>Team Cambridge0.015474537037037</v>
      </c>
    </row>
    <row r="18" spans="1:26" x14ac:dyDescent="0.2">
      <c r="A18" s="30"/>
      <c r="B18" s="30"/>
      <c r="C18" s="30"/>
      <c r="D18" s="31">
        <v>2.946759259259259E-2</v>
      </c>
      <c r="E18" s="29">
        <v>17</v>
      </c>
      <c r="F18" s="53" t="s">
        <v>168</v>
      </c>
      <c r="G18" s="53" t="s">
        <v>30</v>
      </c>
      <c r="H18" s="96">
        <f t="shared" si="0"/>
        <v>2.1134259259259255E-2</v>
      </c>
      <c r="I18" s="110" t="str">
        <f t="shared" si="1"/>
        <v/>
      </c>
      <c r="J18" s="27"/>
      <c r="K18" s="27"/>
      <c r="L18" s="27"/>
      <c r="M18" s="27"/>
      <c r="N18" s="26">
        <f t="shared" si="2"/>
        <v>0</v>
      </c>
      <c r="O18" s="27"/>
      <c r="P18" s="27"/>
      <c r="Q18" s="107" t="s">
        <v>27</v>
      </c>
      <c r="R18" s="28">
        <v>41871</v>
      </c>
      <c r="S18" s="24">
        <v>8.3333333333333332E-3</v>
      </c>
      <c r="T18" s="149">
        <f t="shared" si="3"/>
        <v>1</v>
      </c>
      <c r="U18" s="149">
        <f t="shared" si="4"/>
        <v>1</v>
      </c>
      <c r="V18" s="149">
        <f t="shared" si="5"/>
        <v>1</v>
      </c>
      <c r="W18" s="149">
        <f t="shared" si="6"/>
        <v>1</v>
      </c>
      <c r="X18" s="149">
        <f t="shared" si="7"/>
        <v>1</v>
      </c>
      <c r="Y18" s="77" t="str">
        <f t="shared" si="8"/>
        <v>Cambridge CC0.0211342592592593</v>
      </c>
      <c r="Z18" s="77" t="str">
        <f t="shared" si="9"/>
        <v>Cambridge CC0</v>
      </c>
    </row>
    <row r="19" spans="1:26" x14ac:dyDescent="0.2">
      <c r="A19" s="30">
        <v>5.2106481481481483E-2</v>
      </c>
      <c r="B19" s="30">
        <v>1.8506944444444444E-2</v>
      </c>
      <c r="C19" s="23">
        <f>IF(Y$1="CE",(VLOOKUP(A19,'CTT-tables'!$B$3:$D$3903,3,FALSE)),(IF(Y$1="HC",(VLOOKUP(A19,'CTT-tables'!$C$3:$D$3903,2,FALSE)),(VLOOKUP(B19,'CTT-tables'!$A$3:$D$3903,4,FALSE)))))</f>
        <v>6.26157407407408E-3</v>
      </c>
      <c r="D19" s="31">
        <v>2.3229166666666665E-2</v>
      </c>
      <c r="E19" s="29">
        <v>18</v>
      </c>
      <c r="F19" s="119" t="s">
        <v>36</v>
      </c>
      <c r="G19" s="119" t="s">
        <v>23</v>
      </c>
      <c r="H19" s="96">
        <f t="shared" si="0"/>
        <v>2.1840277777777778E-2</v>
      </c>
      <c r="I19" s="110" t="str">
        <f t="shared" si="1"/>
        <v/>
      </c>
      <c r="J19" s="27">
        <v>14</v>
      </c>
      <c r="K19" s="27">
        <v>14</v>
      </c>
      <c r="L19" s="27"/>
      <c r="M19" s="27"/>
      <c r="N19" s="26">
        <f t="shared" si="2"/>
        <v>1.5578703703703699E-2</v>
      </c>
      <c r="O19" s="27"/>
      <c r="P19" s="27"/>
      <c r="Q19" s="107" t="s">
        <v>27</v>
      </c>
      <c r="R19" s="28">
        <v>41871</v>
      </c>
      <c r="S19" s="24">
        <v>1.3888888888888889E-3</v>
      </c>
      <c r="T19" s="149">
        <f t="shared" si="3"/>
        <v>1</v>
      </c>
      <c r="U19" s="149">
        <f t="shared" si="4"/>
        <v>1</v>
      </c>
      <c r="V19" s="149">
        <f t="shared" si="5"/>
        <v>1</v>
      </c>
      <c r="W19" s="149">
        <f t="shared" si="6"/>
        <v>1</v>
      </c>
      <c r="X19" s="149">
        <f t="shared" si="7"/>
        <v>1</v>
      </c>
      <c r="Y19" s="77" t="str">
        <f t="shared" si="8"/>
        <v>Team Cambridge0.0218402777777778</v>
      </c>
      <c r="Z19" s="77" t="str">
        <f t="shared" si="9"/>
        <v>Team Cambridge0.0155787037037037</v>
      </c>
    </row>
    <row r="20" spans="1:26" x14ac:dyDescent="0.2">
      <c r="A20" s="30"/>
      <c r="B20" s="30"/>
      <c r="D20" s="31">
        <v>2.5150462962962961E-2</v>
      </c>
      <c r="E20" s="29">
        <v>19</v>
      </c>
      <c r="F20" s="53" t="s">
        <v>886</v>
      </c>
      <c r="G20" s="53" t="s">
        <v>206</v>
      </c>
      <c r="H20" s="96">
        <f t="shared" si="0"/>
        <v>2.3067129629629628E-2</v>
      </c>
      <c r="I20" s="110" t="str">
        <f t="shared" si="1"/>
        <v/>
      </c>
      <c r="J20" s="27"/>
      <c r="K20" s="27"/>
      <c r="L20" s="27"/>
      <c r="M20" s="27"/>
      <c r="N20" s="26">
        <f t="shared" si="2"/>
        <v>0</v>
      </c>
      <c r="O20" s="27"/>
      <c r="P20" s="27"/>
      <c r="Q20" s="107" t="s">
        <v>27</v>
      </c>
      <c r="R20" s="28">
        <v>41871</v>
      </c>
      <c r="S20" s="24">
        <v>2.0833333333333333E-3</v>
      </c>
      <c r="T20" s="149">
        <f t="shared" si="3"/>
        <v>1</v>
      </c>
      <c r="U20" s="149">
        <f t="shared" si="4"/>
        <v>1</v>
      </c>
      <c r="V20" s="149">
        <f t="shared" si="5"/>
        <v>1</v>
      </c>
      <c r="W20" s="149">
        <f t="shared" si="6"/>
        <v>1</v>
      </c>
      <c r="X20" s="149">
        <f t="shared" si="7"/>
        <v>1</v>
      </c>
      <c r="Y20" s="77" t="str">
        <f t="shared" si="8"/>
        <v>CC Ashwell0.0230671296296296</v>
      </c>
      <c r="Z20" s="77" t="str">
        <f t="shared" si="9"/>
        <v>CC Ashwell0</v>
      </c>
    </row>
    <row r="21" spans="1:26" x14ac:dyDescent="0.2">
      <c r="A21" s="30"/>
      <c r="B21" s="30"/>
      <c r="C21" s="23"/>
      <c r="F21" s="119"/>
      <c r="G21" s="119"/>
      <c r="H21" s="96">
        <f t="shared" ref="H21:H41" si="10">IF(D21=0,0,(D21-S21))</f>
        <v>0</v>
      </c>
      <c r="I21" s="110" t="str">
        <f t="shared" ref="I21:I41" si="11">IF((OR(D21=0,H21=0)),"",(IF(H21&lt;=B21,1,"")))</f>
        <v/>
      </c>
      <c r="J21" s="27"/>
      <c r="K21" s="27"/>
      <c r="L21" s="27"/>
      <c r="M21" s="27"/>
      <c r="N21" s="26">
        <f t="shared" si="2"/>
        <v>0</v>
      </c>
      <c r="O21" s="27"/>
      <c r="P21" s="27"/>
      <c r="Q21" s="107"/>
      <c r="S21" s="24">
        <v>1.38888888888888E-2</v>
      </c>
      <c r="T21" s="149">
        <f t="shared" ref="T21:T41" si="12">IF(D21=0,1,(COUNTIF(H:H,H21)))</f>
        <v>1</v>
      </c>
      <c r="U21" s="149">
        <f t="shared" ref="U21:U41" si="13">IF((AND(D21&gt;0,$Y$1="TR")),(COUNTIF(Y:Y,Y21)),1)</f>
        <v>1</v>
      </c>
      <c r="V21" s="149">
        <f t="shared" ref="V21:V41" si="14">IF((AND(D21&gt;0,C21&gt;0,$Y$1="TR")),(COUNTIF(Z:Z,Z21)),1)</f>
        <v>1</v>
      </c>
      <c r="W21" s="149">
        <f t="shared" ref="W21:W41" si="15">IF((AND(D21&gt;0,C21&gt;0,$Y$1="CE")),(COUNTIF(Z:Z,Z21)),1)</f>
        <v>1</v>
      </c>
      <c r="X21" s="149">
        <f t="shared" ref="X21:X41" si="16">IF((AND(D21&gt;0,C21&gt;0,(OR($Y$1="CE",$Y$1="TR")))),(COUNTIF(Z:Z,Z21)),1)</f>
        <v>1</v>
      </c>
      <c r="Y21" s="77" t="str">
        <f t="shared" ref="Y21:Y41" si="17">CONCATENATE(G21,H21)</f>
        <v>0</v>
      </c>
      <c r="Z21" s="77" t="str">
        <f t="shared" ref="Z21:Z40" si="18">CONCATENATE(G21,N21)</f>
        <v>0</v>
      </c>
    </row>
    <row r="22" spans="1:26" x14ac:dyDescent="0.2">
      <c r="A22" s="30"/>
      <c r="B22" s="30"/>
      <c r="C22" s="23"/>
      <c r="H22" s="96">
        <f t="shared" si="10"/>
        <v>0</v>
      </c>
      <c r="I22" s="110" t="str">
        <f t="shared" si="11"/>
        <v/>
      </c>
      <c r="J22" s="27"/>
      <c r="K22" s="27"/>
      <c r="L22" s="27"/>
      <c r="M22" s="27"/>
      <c r="N22" s="26">
        <f t="shared" si="2"/>
        <v>0</v>
      </c>
      <c r="O22" s="27"/>
      <c r="P22" s="27"/>
      <c r="Q22" s="107"/>
      <c r="S22" s="24">
        <v>1.4583333333333301E-2</v>
      </c>
      <c r="T22" s="149">
        <f t="shared" si="12"/>
        <v>1</v>
      </c>
      <c r="U22" s="149">
        <f t="shared" si="13"/>
        <v>1</v>
      </c>
      <c r="V22" s="149">
        <f t="shared" si="14"/>
        <v>1</v>
      </c>
      <c r="W22" s="149">
        <f t="shared" si="15"/>
        <v>1</v>
      </c>
      <c r="X22" s="149">
        <f t="shared" si="16"/>
        <v>1</v>
      </c>
      <c r="Y22" s="77" t="str">
        <f t="shared" si="17"/>
        <v>0</v>
      </c>
      <c r="Z22" s="77" t="str">
        <f t="shared" si="18"/>
        <v>0</v>
      </c>
    </row>
    <row r="23" spans="1:26" x14ac:dyDescent="0.2">
      <c r="A23" s="30"/>
      <c r="B23" s="30"/>
      <c r="H23" s="96">
        <f t="shared" si="10"/>
        <v>0</v>
      </c>
      <c r="I23" s="110" t="str">
        <f t="shared" si="11"/>
        <v/>
      </c>
      <c r="J23" s="27"/>
      <c r="K23" s="27"/>
      <c r="L23" s="27"/>
      <c r="M23" s="27"/>
      <c r="N23" s="26">
        <f t="shared" si="2"/>
        <v>0</v>
      </c>
      <c r="O23" s="27"/>
      <c r="Q23" s="107"/>
      <c r="S23" s="24">
        <v>1.5277777777777699E-2</v>
      </c>
      <c r="T23" s="149">
        <f t="shared" si="12"/>
        <v>1</v>
      </c>
      <c r="U23" s="149">
        <f t="shared" si="13"/>
        <v>1</v>
      </c>
      <c r="V23" s="149">
        <f t="shared" si="14"/>
        <v>1</v>
      </c>
      <c r="W23" s="149">
        <f t="shared" si="15"/>
        <v>1</v>
      </c>
      <c r="X23" s="149">
        <f t="shared" si="16"/>
        <v>1</v>
      </c>
      <c r="Y23" s="77" t="str">
        <f t="shared" si="17"/>
        <v>0</v>
      </c>
      <c r="Z23" s="77" t="str">
        <f t="shared" si="18"/>
        <v>0</v>
      </c>
    </row>
    <row r="24" spans="1:26" x14ac:dyDescent="0.2">
      <c r="A24" s="30"/>
      <c r="B24" s="30"/>
      <c r="H24" s="96">
        <f t="shared" si="10"/>
        <v>0</v>
      </c>
      <c r="I24" s="110" t="str">
        <f t="shared" si="11"/>
        <v/>
      </c>
      <c r="J24" s="27"/>
      <c r="K24" s="27"/>
      <c r="L24" s="27"/>
      <c r="M24" s="27"/>
      <c r="N24" s="26">
        <f t="shared" si="2"/>
        <v>0</v>
      </c>
      <c r="O24" s="27"/>
      <c r="P24" s="27"/>
      <c r="Q24" s="107"/>
      <c r="S24" s="24">
        <v>1.59722222222222E-2</v>
      </c>
      <c r="T24" s="149">
        <f t="shared" si="12"/>
        <v>1</v>
      </c>
      <c r="U24" s="149">
        <f t="shared" si="13"/>
        <v>1</v>
      </c>
      <c r="V24" s="149">
        <f t="shared" si="14"/>
        <v>1</v>
      </c>
      <c r="W24" s="149">
        <f t="shared" si="15"/>
        <v>1</v>
      </c>
      <c r="X24" s="149">
        <f t="shared" si="16"/>
        <v>1</v>
      </c>
      <c r="Y24" s="77" t="str">
        <f t="shared" si="17"/>
        <v>0</v>
      </c>
      <c r="Z24" s="77" t="str">
        <f t="shared" si="18"/>
        <v>0</v>
      </c>
    </row>
    <row r="25" spans="1:26" x14ac:dyDescent="0.2">
      <c r="A25" s="30"/>
      <c r="B25" s="30"/>
      <c r="H25" s="96">
        <f t="shared" si="10"/>
        <v>0</v>
      </c>
      <c r="I25" s="110" t="str">
        <f t="shared" si="11"/>
        <v/>
      </c>
      <c r="J25" s="27"/>
      <c r="K25" s="27"/>
      <c r="L25" s="27"/>
      <c r="M25" s="27"/>
      <c r="N25" s="26">
        <f t="shared" si="2"/>
        <v>0</v>
      </c>
      <c r="O25" s="27"/>
      <c r="Q25" s="107"/>
      <c r="S25" s="24">
        <v>1.6666666666666601E-2</v>
      </c>
      <c r="T25" s="149">
        <f t="shared" si="12"/>
        <v>1</v>
      </c>
      <c r="U25" s="149">
        <f t="shared" si="13"/>
        <v>1</v>
      </c>
      <c r="V25" s="149">
        <f t="shared" si="14"/>
        <v>1</v>
      </c>
      <c r="W25" s="149">
        <f t="shared" si="15"/>
        <v>1</v>
      </c>
      <c r="X25" s="149">
        <f t="shared" si="16"/>
        <v>1</v>
      </c>
      <c r="Y25" s="77" t="str">
        <f t="shared" si="17"/>
        <v>0</v>
      </c>
      <c r="Z25" s="77" t="str">
        <f t="shared" si="18"/>
        <v>0</v>
      </c>
    </row>
    <row r="26" spans="1:26" x14ac:dyDescent="0.2">
      <c r="A26" s="30"/>
      <c r="B26" s="30"/>
      <c r="C26" s="23"/>
      <c r="F26" s="119"/>
      <c r="G26" s="119"/>
      <c r="H26" s="96">
        <f t="shared" si="10"/>
        <v>0</v>
      </c>
      <c r="I26" s="110" t="str">
        <f t="shared" si="11"/>
        <v/>
      </c>
      <c r="J26" s="27"/>
      <c r="K26" s="27"/>
      <c r="L26" s="27"/>
      <c r="M26" s="27"/>
      <c r="N26" s="26">
        <f t="shared" si="2"/>
        <v>0</v>
      </c>
      <c r="O26" s="27"/>
      <c r="S26" s="24">
        <v>1.7361111111111101E-2</v>
      </c>
      <c r="T26" s="149">
        <f t="shared" si="12"/>
        <v>1</v>
      </c>
      <c r="U26" s="149">
        <f t="shared" si="13"/>
        <v>1</v>
      </c>
      <c r="V26" s="149">
        <f t="shared" si="14"/>
        <v>1</v>
      </c>
      <c r="W26" s="149">
        <f t="shared" si="15"/>
        <v>1</v>
      </c>
      <c r="X26" s="149">
        <f t="shared" si="16"/>
        <v>1</v>
      </c>
      <c r="Y26" s="77" t="str">
        <f t="shared" si="17"/>
        <v>0</v>
      </c>
      <c r="Z26" s="77" t="str">
        <f t="shared" si="18"/>
        <v>0</v>
      </c>
    </row>
    <row r="27" spans="1:26" x14ac:dyDescent="0.2">
      <c r="A27" s="30"/>
      <c r="B27" s="30"/>
      <c r="F27" s="119"/>
      <c r="G27" s="119"/>
      <c r="H27" s="96">
        <f t="shared" si="10"/>
        <v>0</v>
      </c>
      <c r="I27" s="110" t="str">
        <f t="shared" si="11"/>
        <v/>
      </c>
      <c r="J27" s="27"/>
      <c r="K27" s="27"/>
      <c r="L27" s="27"/>
      <c r="M27" s="27"/>
      <c r="N27" s="26">
        <f t="shared" si="2"/>
        <v>0</v>
      </c>
      <c r="O27" s="27"/>
      <c r="S27" s="24">
        <v>1.8055555555555498E-2</v>
      </c>
      <c r="T27" s="149">
        <f t="shared" si="12"/>
        <v>1</v>
      </c>
      <c r="U27" s="149">
        <f t="shared" si="13"/>
        <v>1</v>
      </c>
      <c r="V27" s="149">
        <f t="shared" si="14"/>
        <v>1</v>
      </c>
      <c r="W27" s="149">
        <f t="shared" si="15"/>
        <v>1</v>
      </c>
      <c r="X27" s="149">
        <f t="shared" si="16"/>
        <v>1</v>
      </c>
      <c r="Y27" s="77" t="str">
        <f t="shared" si="17"/>
        <v>0</v>
      </c>
      <c r="Z27" s="77" t="str">
        <f t="shared" si="18"/>
        <v>0</v>
      </c>
    </row>
    <row r="28" spans="1:26" x14ac:dyDescent="0.2">
      <c r="A28" s="30"/>
      <c r="B28" s="30"/>
      <c r="C28" s="23"/>
      <c r="H28" s="96">
        <f t="shared" si="10"/>
        <v>0</v>
      </c>
      <c r="I28" s="110" t="str">
        <f t="shared" si="11"/>
        <v/>
      </c>
      <c r="J28" s="27"/>
      <c r="K28" s="27"/>
      <c r="L28" s="27"/>
      <c r="M28" s="27"/>
      <c r="N28" s="26">
        <f t="shared" ref="N28:N41" si="19">IF(C28=0,0,(H28-C28))</f>
        <v>0</v>
      </c>
      <c r="O28" s="27"/>
      <c r="S28" s="24">
        <v>1.8749999999999999E-2</v>
      </c>
      <c r="T28" s="149">
        <f t="shared" si="12"/>
        <v>1</v>
      </c>
      <c r="U28" s="149">
        <f t="shared" si="13"/>
        <v>1</v>
      </c>
      <c r="V28" s="149">
        <f t="shared" si="14"/>
        <v>1</v>
      </c>
      <c r="W28" s="149">
        <f t="shared" si="15"/>
        <v>1</v>
      </c>
      <c r="X28" s="149">
        <f t="shared" si="16"/>
        <v>1</v>
      </c>
      <c r="Y28" s="77" t="str">
        <f t="shared" si="17"/>
        <v>0</v>
      </c>
      <c r="Z28" s="77" t="str">
        <f t="shared" si="18"/>
        <v>0</v>
      </c>
    </row>
    <row r="29" spans="1:26" x14ac:dyDescent="0.2">
      <c r="A29" s="30"/>
      <c r="B29" s="30"/>
      <c r="H29" s="96">
        <f t="shared" si="10"/>
        <v>0</v>
      </c>
      <c r="I29" s="110" t="str">
        <f t="shared" si="11"/>
        <v/>
      </c>
      <c r="J29" s="27"/>
      <c r="K29" s="27"/>
      <c r="L29" s="27"/>
      <c r="M29" s="27"/>
      <c r="N29" s="26">
        <f t="shared" si="19"/>
        <v>0</v>
      </c>
      <c r="O29" s="27"/>
      <c r="S29" s="24">
        <v>1.94444444444444E-2</v>
      </c>
      <c r="T29" s="149">
        <f t="shared" si="12"/>
        <v>1</v>
      </c>
      <c r="U29" s="149">
        <f t="shared" si="13"/>
        <v>1</v>
      </c>
      <c r="V29" s="149">
        <f t="shared" si="14"/>
        <v>1</v>
      </c>
      <c r="W29" s="149">
        <f t="shared" si="15"/>
        <v>1</v>
      </c>
      <c r="X29" s="149">
        <f t="shared" si="16"/>
        <v>1</v>
      </c>
      <c r="Y29" s="77" t="str">
        <f t="shared" si="17"/>
        <v>0</v>
      </c>
      <c r="Z29" s="77" t="str">
        <f t="shared" si="18"/>
        <v>0</v>
      </c>
    </row>
    <row r="30" spans="1:26" x14ac:dyDescent="0.2">
      <c r="A30" s="30"/>
      <c r="B30" s="30"/>
      <c r="H30" s="96">
        <f t="shared" si="10"/>
        <v>0</v>
      </c>
      <c r="I30" s="110" t="str">
        <f t="shared" si="11"/>
        <v/>
      </c>
      <c r="J30" s="27"/>
      <c r="K30" s="27"/>
      <c r="L30" s="27"/>
      <c r="M30" s="27"/>
      <c r="N30" s="26">
        <f t="shared" si="19"/>
        <v>0</v>
      </c>
      <c r="O30" s="27"/>
      <c r="S30" s="24">
        <v>2.01388888888888E-2</v>
      </c>
      <c r="T30" s="149">
        <f t="shared" si="12"/>
        <v>1</v>
      </c>
      <c r="U30" s="149">
        <f t="shared" si="13"/>
        <v>1</v>
      </c>
      <c r="V30" s="149">
        <f t="shared" si="14"/>
        <v>1</v>
      </c>
      <c r="W30" s="149">
        <f t="shared" si="15"/>
        <v>1</v>
      </c>
      <c r="X30" s="149">
        <f t="shared" si="16"/>
        <v>1</v>
      </c>
      <c r="Y30" s="77" t="str">
        <f t="shared" si="17"/>
        <v>0</v>
      </c>
      <c r="Z30" s="77" t="str">
        <f t="shared" si="18"/>
        <v>0</v>
      </c>
    </row>
    <row r="31" spans="1:26" x14ac:dyDescent="0.2">
      <c r="A31" s="30"/>
      <c r="B31" s="30"/>
      <c r="H31" s="96">
        <f t="shared" si="10"/>
        <v>0</v>
      </c>
      <c r="I31" s="110" t="str">
        <f t="shared" si="11"/>
        <v/>
      </c>
      <c r="J31" s="27"/>
      <c r="K31" s="27"/>
      <c r="L31" s="27"/>
      <c r="M31" s="27"/>
      <c r="N31" s="26">
        <f t="shared" si="19"/>
        <v>0</v>
      </c>
      <c r="O31" s="27"/>
      <c r="S31" s="24">
        <v>2.0833333333333301E-2</v>
      </c>
      <c r="T31" s="149">
        <f t="shared" si="12"/>
        <v>1</v>
      </c>
      <c r="U31" s="149">
        <f t="shared" si="13"/>
        <v>1</v>
      </c>
      <c r="V31" s="149">
        <f t="shared" si="14"/>
        <v>1</v>
      </c>
      <c r="W31" s="149">
        <f t="shared" si="15"/>
        <v>1</v>
      </c>
      <c r="X31" s="149">
        <f t="shared" si="16"/>
        <v>1</v>
      </c>
      <c r="Y31" s="77" t="str">
        <f t="shared" si="17"/>
        <v>0</v>
      </c>
      <c r="Z31" s="77" t="str">
        <f t="shared" si="18"/>
        <v>0</v>
      </c>
    </row>
    <row r="32" spans="1:26" x14ac:dyDescent="0.2">
      <c r="A32" s="30"/>
      <c r="B32" s="30"/>
      <c r="D32" s="30"/>
      <c r="H32" s="96">
        <f t="shared" si="10"/>
        <v>0</v>
      </c>
      <c r="I32" s="110" t="str">
        <f t="shared" si="11"/>
        <v/>
      </c>
      <c r="J32" s="27"/>
      <c r="K32" s="27"/>
      <c r="L32" s="27"/>
      <c r="M32" s="27"/>
      <c r="N32" s="26">
        <f t="shared" si="19"/>
        <v>0</v>
      </c>
      <c r="O32" s="27"/>
      <c r="S32" s="24">
        <v>2.1527777777777701E-2</v>
      </c>
      <c r="T32" s="149">
        <f t="shared" si="12"/>
        <v>1</v>
      </c>
      <c r="U32" s="149">
        <f t="shared" si="13"/>
        <v>1</v>
      </c>
      <c r="V32" s="149">
        <f t="shared" si="14"/>
        <v>1</v>
      </c>
      <c r="W32" s="149">
        <f t="shared" si="15"/>
        <v>1</v>
      </c>
      <c r="X32" s="149">
        <f t="shared" si="16"/>
        <v>1</v>
      </c>
      <c r="Y32" s="77" t="str">
        <f t="shared" si="17"/>
        <v>0</v>
      </c>
      <c r="Z32" s="77" t="str">
        <f t="shared" si="18"/>
        <v>0</v>
      </c>
    </row>
    <row r="33" spans="1:26" x14ac:dyDescent="0.2">
      <c r="A33" s="30"/>
      <c r="B33" s="30"/>
      <c r="H33" s="96">
        <f t="shared" si="10"/>
        <v>0</v>
      </c>
      <c r="I33" s="110" t="str">
        <f t="shared" si="11"/>
        <v/>
      </c>
      <c r="J33" s="27"/>
      <c r="K33" s="27"/>
      <c r="L33" s="27"/>
      <c r="M33" s="27"/>
      <c r="N33" s="26">
        <f t="shared" si="19"/>
        <v>0</v>
      </c>
      <c r="O33" s="27"/>
      <c r="S33" s="24">
        <v>2.2222222222222199E-2</v>
      </c>
      <c r="T33" s="149">
        <f t="shared" si="12"/>
        <v>1</v>
      </c>
      <c r="U33" s="149">
        <f t="shared" si="13"/>
        <v>1</v>
      </c>
      <c r="V33" s="149">
        <f t="shared" si="14"/>
        <v>1</v>
      </c>
      <c r="W33" s="149">
        <f t="shared" si="15"/>
        <v>1</v>
      </c>
      <c r="X33" s="149">
        <f t="shared" si="16"/>
        <v>1</v>
      </c>
      <c r="Y33" s="77" t="str">
        <f t="shared" si="17"/>
        <v>0</v>
      </c>
      <c r="Z33" s="77" t="str">
        <f t="shared" si="18"/>
        <v>0</v>
      </c>
    </row>
    <row r="34" spans="1:26" x14ac:dyDescent="0.2">
      <c r="A34" s="30"/>
      <c r="B34" s="30"/>
      <c r="C34" s="30"/>
      <c r="D34" s="99"/>
      <c r="F34" s="108"/>
      <c r="H34" s="96">
        <f t="shared" si="10"/>
        <v>0</v>
      </c>
      <c r="I34" s="110" t="str">
        <f t="shared" si="11"/>
        <v/>
      </c>
      <c r="J34" s="27"/>
      <c r="K34" s="27"/>
      <c r="L34" s="27"/>
      <c r="M34" s="27"/>
      <c r="N34" s="26">
        <f t="shared" si="19"/>
        <v>0</v>
      </c>
      <c r="O34" s="27"/>
      <c r="S34" s="24">
        <v>2.2916666666666599E-2</v>
      </c>
      <c r="T34" s="149">
        <f t="shared" si="12"/>
        <v>1</v>
      </c>
      <c r="U34" s="149">
        <f t="shared" si="13"/>
        <v>1</v>
      </c>
      <c r="V34" s="149">
        <f t="shared" si="14"/>
        <v>1</v>
      </c>
      <c r="W34" s="149">
        <f t="shared" si="15"/>
        <v>1</v>
      </c>
      <c r="X34" s="149">
        <f t="shared" si="16"/>
        <v>1</v>
      </c>
      <c r="Y34" s="77" t="str">
        <f t="shared" si="17"/>
        <v>0</v>
      </c>
      <c r="Z34" s="77" t="str">
        <f t="shared" si="18"/>
        <v>0</v>
      </c>
    </row>
    <row r="35" spans="1:26" x14ac:dyDescent="0.2">
      <c r="A35" s="30"/>
      <c r="B35" s="30"/>
      <c r="F35" s="108"/>
      <c r="G35" s="108"/>
      <c r="H35" s="96">
        <f t="shared" si="10"/>
        <v>0</v>
      </c>
      <c r="I35" s="110" t="str">
        <f t="shared" si="11"/>
        <v/>
      </c>
      <c r="J35" s="27"/>
      <c r="K35" s="27"/>
      <c r="L35" s="27"/>
      <c r="M35" s="27"/>
      <c r="N35" s="26">
        <f t="shared" si="19"/>
        <v>0</v>
      </c>
      <c r="O35" s="27"/>
      <c r="S35" s="24">
        <v>2.36111111111111E-2</v>
      </c>
      <c r="T35" s="149">
        <f t="shared" si="12"/>
        <v>1</v>
      </c>
      <c r="U35" s="149">
        <f t="shared" si="13"/>
        <v>1</v>
      </c>
      <c r="V35" s="149">
        <f t="shared" si="14"/>
        <v>1</v>
      </c>
      <c r="W35" s="149">
        <f t="shared" si="15"/>
        <v>1</v>
      </c>
      <c r="X35" s="149">
        <f t="shared" si="16"/>
        <v>1</v>
      </c>
      <c r="Y35" s="77" t="str">
        <f t="shared" si="17"/>
        <v>0</v>
      </c>
      <c r="Z35" s="77" t="str">
        <f t="shared" si="18"/>
        <v>0</v>
      </c>
    </row>
    <row r="36" spans="1:26" x14ac:dyDescent="0.2">
      <c r="A36" s="30"/>
      <c r="B36" s="30"/>
      <c r="C36" s="30"/>
      <c r="H36" s="96">
        <f t="shared" si="10"/>
        <v>0</v>
      </c>
      <c r="I36" s="110" t="str">
        <f t="shared" si="11"/>
        <v/>
      </c>
      <c r="J36" s="27"/>
      <c r="K36" s="27"/>
      <c r="L36" s="27"/>
      <c r="M36" s="27"/>
      <c r="N36" s="26">
        <f t="shared" si="19"/>
        <v>0</v>
      </c>
      <c r="O36" s="27"/>
      <c r="S36" s="24">
        <v>2.43055555555555E-2</v>
      </c>
      <c r="T36" s="149">
        <f t="shared" si="12"/>
        <v>1</v>
      </c>
      <c r="U36" s="149">
        <f t="shared" si="13"/>
        <v>1</v>
      </c>
      <c r="V36" s="149">
        <f t="shared" si="14"/>
        <v>1</v>
      </c>
      <c r="W36" s="149">
        <f t="shared" si="15"/>
        <v>1</v>
      </c>
      <c r="X36" s="149">
        <f t="shared" si="16"/>
        <v>1</v>
      </c>
      <c r="Y36" s="77" t="str">
        <f t="shared" si="17"/>
        <v>0</v>
      </c>
      <c r="Z36" s="77" t="str">
        <f t="shared" si="18"/>
        <v>0</v>
      </c>
    </row>
    <row r="37" spans="1:26" x14ac:dyDescent="0.2">
      <c r="A37" s="30"/>
      <c r="B37" s="30"/>
      <c r="C37" s="30"/>
      <c r="G37" s="148"/>
      <c r="H37" s="96">
        <f t="shared" si="10"/>
        <v>0</v>
      </c>
      <c r="I37" s="110" t="str">
        <f t="shared" si="11"/>
        <v/>
      </c>
      <c r="J37" s="27"/>
      <c r="K37" s="27"/>
      <c r="L37" s="27"/>
      <c r="M37" s="27"/>
      <c r="N37" s="26">
        <f t="shared" si="19"/>
        <v>0</v>
      </c>
      <c r="O37" s="27"/>
      <c r="S37" s="24">
        <v>2.5000000000000001E-2</v>
      </c>
      <c r="T37" s="149">
        <f t="shared" si="12"/>
        <v>1</v>
      </c>
      <c r="U37" s="149">
        <f t="shared" si="13"/>
        <v>1</v>
      </c>
      <c r="V37" s="149">
        <f t="shared" si="14"/>
        <v>1</v>
      </c>
      <c r="W37" s="149">
        <f t="shared" si="15"/>
        <v>1</v>
      </c>
      <c r="X37" s="149">
        <f t="shared" si="16"/>
        <v>1</v>
      </c>
      <c r="Y37" s="77" t="str">
        <f t="shared" si="17"/>
        <v>0</v>
      </c>
      <c r="Z37" s="77" t="str">
        <f t="shared" si="18"/>
        <v>0</v>
      </c>
    </row>
    <row r="38" spans="1:26" x14ac:dyDescent="0.2">
      <c r="A38" s="30"/>
      <c r="B38" s="30"/>
      <c r="H38" s="96">
        <f t="shared" si="10"/>
        <v>0</v>
      </c>
      <c r="I38" s="110" t="str">
        <f t="shared" si="11"/>
        <v/>
      </c>
      <c r="J38" s="27"/>
      <c r="K38" s="27"/>
      <c r="L38" s="27"/>
      <c r="M38" s="27"/>
      <c r="N38" s="26">
        <f t="shared" si="19"/>
        <v>0</v>
      </c>
      <c r="O38" s="27"/>
      <c r="S38" s="24">
        <v>2.5694444444444402E-2</v>
      </c>
      <c r="T38" s="149">
        <f t="shared" si="12"/>
        <v>1</v>
      </c>
      <c r="U38" s="149">
        <f t="shared" si="13"/>
        <v>1</v>
      </c>
      <c r="V38" s="149">
        <f t="shared" si="14"/>
        <v>1</v>
      </c>
      <c r="W38" s="149">
        <f t="shared" si="15"/>
        <v>1</v>
      </c>
      <c r="X38" s="149">
        <f t="shared" si="16"/>
        <v>1</v>
      </c>
      <c r="Y38" s="77" t="str">
        <f t="shared" si="17"/>
        <v>0</v>
      </c>
      <c r="Z38" s="77" t="str">
        <f t="shared" si="18"/>
        <v>0</v>
      </c>
    </row>
    <row r="39" spans="1:26" x14ac:dyDescent="0.2">
      <c r="A39" s="30"/>
      <c r="B39" s="30"/>
      <c r="H39" s="96">
        <f t="shared" si="10"/>
        <v>0</v>
      </c>
      <c r="I39" s="110" t="str">
        <f t="shared" si="11"/>
        <v/>
      </c>
      <c r="J39" s="27"/>
      <c r="K39" s="27"/>
      <c r="L39" s="27"/>
      <c r="M39" s="27"/>
      <c r="N39" s="26">
        <f t="shared" si="19"/>
        <v>0</v>
      </c>
      <c r="O39" s="27"/>
      <c r="S39" s="24">
        <v>2.6388888888888799E-2</v>
      </c>
      <c r="T39" s="149">
        <f t="shared" si="12"/>
        <v>1</v>
      </c>
      <c r="U39" s="149">
        <f t="shared" si="13"/>
        <v>1</v>
      </c>
      <c r="V39" s="149">
        <f t="shared" si="14"/>
        <v>1</v>
      </c>
      <c r="W39" s="149">
        <f t="shared" si="15"/>
        <v>1</v>
      </c>
      <c r="X39" s="149">
        <f t="shared" si="16"/>
        <v>1</v>
      </c>
      <c r="Y39" s="77" t="str">
        <f t="shared" si="17"/>
        <v>0</v>
      </c>
      <c r="Z39" s="77" t="str">
        <f t="shared" si="18"/>
        <v>0</v>
      </c>
    </row>
    <row r="40" spans="1:26" x14ac:dyDescent="0.2">
      <c r="A40" s="30"/>
      <c r="B40" s="30"/>
      <c r="C40" s="30"/>
      <c r="F40" s="147"/>
      <c r="H40" s="96">
        <f t="shared" si="10"/>
        <v>0</v>
      </c>
      <c r="I40" s="110" t="str">
        <f t="shared" si="11"/>
        <v/>
      </c>
      <c r="J40" s="27"/>
      <c r="K40" s="27"/>
      <c r="L40" s="27"/>
      <c r="M40" s="27"/>
      <c r="N40" s="26">
        <f t="shared" si="19"/>
        <v>0</v>
      </c>
      <c r="O40" s="27"/>
      <c r="S40" s="24">
        <v>2.70833333333333E-2</v>
      </c>
      <c r="T40" s="149">
        <f t="shared" si="12"/>
        <v>1</v>
      </c>
      <c r="U40" s="149">
        <f t="shared" si="13"/>
        <v>1</v>
      </c>
      <c r="V40" s="149">
        <f t="shared" si="14"/>
        <v>1</v>
      </c>
      <c r="W40" s="149">
        <f t="shared" si="15"/>
        <v>1</v>
      </c>
      <c r="X40" s="149">
        <f t="shared" si="16"/>
        <v>1</v>
      </c>
      <c r="Y40" s="77" t="str">
        <f t="shared" si="17"/>
        <v>0</v>
      </c>
      <c r="Z40" s="77" t="str">
        <f t="shared" si="18"/>
        <v>0</v>
      </c>
    </row>
    <row r="41" spans="1:26" x14ac:dyDescent="0.2">
      <c r="A41" s="30"/>
      <c r="B41" s="30"/>
      <c r="C41" s="30"/>
      <c r="D41" s="99"/>
      <c r="F41" s="108"/>
      <c r="G41" s="108"/>
      <c r="H41" s="96">
        <f t="shared" si="10"/>
        <v>0</v>
      </c>
      <c r="I41" s="110" t="str">
        <f t="shared" si="11"/>
        <v/>
      </c>
      <c r="J41" s="74"/>
      <c r="K41" s="74"/>
      <c r="L41" s="74"/>
      <c r="M41" s="74"/>
      <c r="N41" s="26">
        <f t="shared" si="19"/>
        <v>0</v>
      </c>
      <c r="O41" s="74"/>
      <c r="P41" s="127"/>
      <c r="Q41" s="51"/>
      <c r="R41" s="129"/>
      <c r="S41" s="75">
        <v>2.77777777777777E-2</v>
      </c>
      <c r="T41" s="149">
        <f t="shared" si="12"/>
        <v>1</v>
      </c>
      <c r="U41" s="149">
        <f t="shared" si="13"/>
        <v>1</v>
      </c>
      <c r="V41" s="149">
        <f t="shared" si="14"/>
        <v>1</v>
      </c>
      <c r="W41" s="149">
        <f t="shared" si="15"/>
        <v>1</v>
      </c>
      <c r="X41" s="149">
        <f t="shared" si="16"/>
        <v>1</v>
      </c>
      <c r="Y41" s="77" t="str">
        <f t="shared" si="17"/>
        <v>0</v>
      </c>
      <c r="Z41" s="78" t="str">
        <f>CONCATENATE(G41,N41)</f>
        <v>0</v>
      </c>
    </row>
    <row r="42" spans="1:26" x14ac:dyDescent="0.2">
      <c r="A42" s="30"/>
      <c r="B42" s="30"/>
      <c r="C42" s="30"/>
      <c r="F42" s="108"/>
      <c r="G42" s="108"/>
    </row>
    <row r="43" spans="1:26" x14ac:dyDescent="0.2">
      <c r="A43" s="30"/>
      <c r="B43" s="30"/>
      <c r="C43" s="23"/>
      <c r="F43" s="120"/>
      <c r="G43" s="119"/>
    </row>
    <row r="44" spans="1:26" x14ac:dyDescent="0.2">
      <c r="A44" s="30"/>
      <c r="B44" s="30"/>
      <c r="C44" s="30"/>
    </row>
    <row r="45" spans="1:26" x14ac:dyDescent="0.2">
      <c r="A45" s="30"/>
      <c r="B45" s="30"/>
      <c r="C45" s="30"/>
      <c r="F45" s="108"/>
      <c r="G45" s="108"/>
    </row>
    <row r="46" spans="1:26" x14ac:dyDescent="0.2">
      <c r="A46" s="30"/>
      <c r="B46" s="30"/>
      <c r="C46" s="30"/>
    </row>
    <row r="47" spans="1:26" x14ac:dyDescent="0.2">
      <c r="A47" s="30"/>
      <c r="B47" s="30"/>
    </row>
    <row r="48" spans="1:26" x14ac:dyDescent="0.2">
      <c r="A48" s="30"/>
      <c r="B48" s="30"/>
    </row>
    <row r="49" spans="1:7" x14ac:dyDescent="0.2">
      <c r="A49" s="30"/>
      <c r="B49" s="30"/>
      <c r="G49" s="150"/>
    </row>
    <row r="50" spans="1:7" x14ac:dyDescent="0.2">
      <c r="A50" s="30"/>
      <c r="B50" s="30"/>
    </row>
    <row r="51" spans="1:7" x14ac:dyDescent="0.2">
      <c r="A51" s="30"/>
      <c r="B51" s="30"/>
      <c r="C51" s="23"/>
      <c r="F51" s="120"/>
      <c r="G51" s="119"/>
    </row>
    <row r="52" spans="1:7" x14ac:dyDescent="0.2">
      <c r="A52" s="30"/>
      <c r="B52" s="30"/>
    </row>
    <row r="53" spans="1:7" x14ac:dyDescent="0.2">
      <c r="A53" s="30"/>
      <c r="B53" s="30"/>
    </row>
    <row r="54" spans="1:7" x14ac:dyDescent="0.2">
      <c r="A54" s="30"/>
      <c r="B54" s="30"/>
      <c r="C54" s="30"/>
      <c r="F54" s="148"/>
      <c r="G54" s="148"/>
    </row>
    <row r="55" spans="1:7" x14ac:dyDescent="0.2">
      <c r="A55" s="30"/>
      <c r="B55" s="30"/>
    </row>
    <row r="56" spans="1:7" x14ac:dyDescent="0.2">
      <c r="A56" s="30"/>
      <c r="B56" s="30"/>
    </row>
    <row r="57" spans="1:7" x14ac:dyDescent="0.2">
      <c r="A57" s="30"/>
      <c r="B57" s="30"/>
      <c r="C57" s="30"/>
      <c r="F57" s="108"/>
      <c r="G57" s="108"/>
    </row>
    <row r="58" spans="1:7" x14ac:dyDescent="0.2">
      <c r="A58" s="30"/>
      <c r="B58" s="30"/>
      <c r="C58" s="30"/>
      <c r="F58" s="108"/>
      <c r="G58" s="108"/>
    </row>
    <row r="59" spans="1:7" x14ac:dyDescent="0.2">
      <c r="A59" s="30"/>
      <c r="B59" s="30"/>
    </row>
    <row r="60" spans="1:7" x14ac:dyDescent="0.2">
      <c r="A60" s="30"/>
      <c r="B60" s="30"/>
    </row>
    <row r="61" spans="1:7" x14ac:dyDescent="0.2">
      <c r="A61" s="30"/>
      <c r="B61" s="30"/>
      <c r="C61" s="23"/>
      <c r="D61" s="99"/>
      <c r="F61"/>
      <c r="G61"/>
    </row>
    <row r="62" spans="1:7" x14ac:dyDescent="0.2">
      <c r="A62" s="30"/>
      <c r="B62" s="30"/>
    </row>
    <row r="63" spans="1:7" x14ac:dyDescent="0.2">
      <c r="A63" s="30"/>
      <c r="B63" s="30"/>
      <c r="C63" s="30"/>
    </row>
    <row r="64" spans="1:7" x14ac:dyDescent="0.2">
      <c r="A64" s="30"/>
      <c r="B64" s="30"/>
      <c r="C64" s="23"/>
      <c r="F64" s="119"/>
      <c r="G64" s="119"/>
    </row>
    <row r="65" spans="1:7" x14ac:dyDescent="0.2">
      <c r="A65" s="30"/>
      <c r="B65" s="30"/>
      <c r="G65" s="148"/>
    </row>
    <row r="66" spans="1:7" x14ac:dyDescent="0.2">
      <c r="A66" s="30"/>
      <c r="B66" s="30"/>
    </row>
    <row r="67" spans="1:7" x14ac:dyDescent="0.2">
      <c r="A67" s="30"/>
      <c r="B67" s="30"/>
      <c r="C67" s="30"/>
      <c r="G67" s="108"/>
    </row>
    <row r="68" spans="1:7" x14ac:dyDescent="0.2">
      <c r="A68" s="30"/>
      <c r="B68" s="30"/>
    </row>
    <row r="69" spans="1:7" x14ac:dyDescent="0.2">
      <c r="A69" s="30"/>
      <c r="B69" s="30"/>
      <c r="C69" s="30"/>
    </row>
    <row r="70" spans="1:7" x14ac:dyDescent="0.2">
      <c r="A70" s="30"/>
      <c r="B70" s="30"/>
      <c r="C70" s="30"/>
    </row>
    <row r="71" spans="1:7" x14ac:dyDescent="0.2">
      <c r="A71" s="30"/>
      <c r="B71" s="30"/>
      <c r="C71" s="30"/>
      <c r="G71" s="147"/>
    </row>
    <row r="72" spans="1:7" x14ac:dyDescent="0.2">
      <c r="A72" s="30"/>
      <c r="B72" s="30"/>
      <c r="C72" s="23"/>
      <c r="G72" s="147"/>
    </row>
    <row r="73" spans="1:7" x14ac:dyDescent="0.2">
      <c r="A73" s="30"/>
      <c r="B73" s="30"/>
    </row>
    <row r="74" spans="1:7" x14ac:dyDescent="0.2">
      <c r="A74" s="30"/>
      <c r="B74" s="30"/>
    </row>
    <row r="75" spans="1:7" x14ac:dyDescent="0.2">
      <c r="A75" s="30"/>
      <c r="B75" s="30"/>
    </row>
    <row r="76" spans="1:7" x14ac:dyDescent="0.2">
      <c r="A76" s="30"/>
      <c r="B76" s="30"/>
      <c r="C76" s="30"/>
    </row>
    <row r="77" spans="1:7" x14ac:dyDescent="0.2">
      <c r="A77" s="30"/>
      <c r="B77" s="30"/>
      <c r="C77" s="30"/>
      <c r="F77" s="148"/>
      <c r="G77" s="148"/>
    </row>
    <row r="78" spans="1:7" x14ac:dyDescent="0.2">
      <c r="A78" s="30"/>
      <c r="B78" s="30"/>
      <c r="C78" s="30"/>
    </row>
    <row r="79" spans="1:7" x14ac:dyDescent="0.2">
      <c r="A79" s="30"/>
      <c r="B79" s="30"/>
      <c r="C79" s="30"/>
      <c r="G79"/>
    </row>
    <row r="80" spans="1:7" x14ac:dyDescent="0.2">
      <c r="A80" s="30"/>
      <c r="B80" s="30"/>
    </row>
    <row r="81" spans="1:7" x14ac:dyDescent="0.2">
      <c r="A81" s="30"/>
      <c r="B81" s="30"/>
    </row>
    <row r="82" spans="1:7" x14ac:dyDescent="0.2">
      <c r="A82" s="30"/>
      <c r="B82" s="30"/>
      <c r="C82" s="23"/>
      <c r="G82"/>
    </row>
    <row r="83" spans="1:7" x14ac:dyDescent="0.2">
      <c r="A83" s="30"/>
      <c r="B83" s="30"/>
      <c r="C83" s="30"/>
      <c r="F83" s="147"/>
    </row>
    <row r="84" spans="1:7" x14ac:dyDescent="0.2">
      <c r="A84" s="30"/>
      <c r="B84" s="30"/>
    </row>
    <row r="85" spans="1:7" x14ac:dyDescent="0.2">
      <c r="A85" s="30"/>
      <c r="B85" s="30"/>
      <c r="C85" s="23"/>
      <c r="F85" s="119"/>
      <c r="G85" s="119"/>
    </row>
    <row r="86" spans="1:7" x14ac:dyDescent="0.2">
      <c r="A86" s="30"/>
      <c r="B86" s="30"/>
      <c r="C86" s="30"/>
    </row>
    <row r="87" spans="1:7" x14ac:dyDescent="0.2">
      <c r="A87" s="30"/>
      <c r="B87" s="30"/>
      <c r="C87" s="23"/>
      <c r="F87" s="119"/>
      <c r="G87" s="119"/>
    </row>
    <row r="88" spans="1:7" x14ac:dyDescent="0.2">
      <c r="A88" s="30"/>
      <c r="B88" s="30"/>
    </row>
    <row r="89" spans="1:7" x14ac:dyDescent="0.2">
      <c r="A89" s="30"/>
      <c r="B89" s="30"/>
    </row>
    <row r="90" spans="1:7" x14ac:dyDescent="0.2">
      <c r="A90" s="30"/>
      <c r="B90" s="30"/>
      <c r="C90" s="23"/>
      <c r="F90"/>
    </row>
    <row r="91" spans="1:7" x14ac:dyDescent="0.2">
      <c r="A91" s="30"/>
      <c r="B91" s="30"/>
      <c r="C91" s="23"/>
      <c r="F91" s="148"/>
      <c r="G91" s="148"/>
    </row>
    <row r="92" spans="1:7" x14ac:dyDescent="0.2">
      <c r="A92" s="30"/>
      <c r="B92" s="30"/>
    </row>
    <row r="93" spans="1:7" x14ac:dyDescent="0.2">
      <c r="A93" s="30"/>
      <c r="B93" s="30"/>
      <c r="C93" s="23"/>
      <c r="F93" s="119"/>
      <c r="G93" s="119"/>
    </row>
    <row r="94" spans="1:7" x14ac:dyDescent="0.2">
      <c r="A94" s="30"/>
      <c r="B94" s="30"/>
      <c r="C94" s="23"/>
    </row>
    <row r="95" spans="1:7" x14ac:dyDescent="0.2">
      <c r="A95" s="30"/>
      <c r="B95" s="30"/>
    </row>
    <row r="96" spans="1:7" x14ac:dyDescent="0.2">
      <c r="A96" s="30"/>
      <c r="B96" s="30"/>
    </row>
    <row r="97" spans="1:7" x14ac:dyDescent="0.2">
      <c r="A97" s="30"/>
      <c r="B97" s="30"/>
      <c r="C97" s="30"/>
      <c r="G97" s="150"/>
    </row>
    <row r="98" spans="1:7" x14ac:dyDescent="0.2">
      <c r="A98" s="30"/>
      <c r="B98" s="30"/>
    </row>
    <row r="99" spans="1:7" x14ac:dyDescent="0.2">
      <c r="A99" s="30"/>
      <c r="B99" s="30"/>
      <c r="G99" s="119"/>
    </row>
    <row r="100" spans="1:7" x14ac:dyDescent="0.2">
      <c r="A100" s="30"/>
      <c r="B100" s="30"/>
      <c r="C100" s="23"/>
    </row>
    <row r="101" spans="1:7" x14ac:dyDescent="0.2">
      <c r="A101" s="30"/>
      <c r="B101" s="30"/>
      <c r="C101" s="30"/>
    </row>
    <row r="102" spans="1:7" x14ac:dyDescent="0.2">
      <c r="A102" s="30"/>
      <c r="B102" s="30"/>
    </row>
    <row r="103" spans="1:7" x14ac:dyDescent="0.2">
      <c r="A103" s="30"/>
      <c r="B103" s="30"/>
      <c r="C103" s="23"/>
      <c r="D103" s="99"/>
      <c r="F103" s="108"/>
      <c r="G103" s="108"/>
    </row>
    <row r="104" spans="1:7" x14ac:dyDescent="0.2">
      <c r="A104" s="30"/>
      <c r="B104" s="30"/>
    </row>
    <row r="105" spans="1:7" x14ac:dyDescent="0.2">
      <c r="A105" s="30"/>
      <c r="B105" s="30"/>
    </row>
    <row r="106" spans="1:7" x14ac:dyDescent="0.2">
      <c r="A106" s="30"/>
      <c r="B106" s="30"/>
    </row>
    <row r="107" spans="1:7" x14ac:dyDescent="0.2">
      <c r="A107" s="30"/>
      <c r="B107" s="30"/>
    </row>
    <row r="108" spans="1:7" x14ac:dyDescent="0.2">
      <c r="A108" s="30"/>
      <c r="B108" s="30"/>
      <c r="C108" s="23"/>
    </row>
    <row r="109" spans="1:7" x14ac:dyDescent="0.2">
      <c r="A109" s="30"/>
      <c r="B109" s="30"/>
    </row>
    <row r="110" spans="1:7" ht="15" x14ac:dyDescent="0.25">
      <c r="A110" s="30"/>
      <c r="B110" s="30"/>
      <c r="C110" s="23"/>
      <c r="F110" s="153"/>
      <c r="G110" s="148"/>
    </row>
    <row r="111" spans="1:7" x14ac:dyDescent="0.2">
      <c r="A111" s="30"/>
      <c r="B111" s="30"/>
    </row>
    <row r="112" spans="1:7" x14ac:dyDescent="0.2">
      <c r="A112" s="30"/>
      <c r="B112" s="30"/>
      <c r="C112" s="30"/>
    </row>
    <row r="113" spans="1:7" x14ac:dyDescent="0.2">
      <c r="A113" s="30"/>
      <c r="B113" s="30"/>
      <c r="C113" s="30"/>
    </row>
    <row r="114" spans="1:7" x14ac:dyDescent="0.2">
      <c r="A114" s="30"/>
      <c r="B114" s="30"/>
      <c r="D114" s="30"/>
      <c r="G114"/>
    </row>
    <row r="115" spans="1:7" x14ac:dyDescent="0.2">
      <c r="A115" s="30"/>
      <c r="B115" s="30"/>
    </row>
    <row r="116" spans="1:7" x14ac:dyDescent="0.2">
      <c r="A116" s="30"/>
      <c r="B116" s="30"/>
    </row>
    <row r="117" spans="1:7" x14ac:dyDescent="0.2">
      <c r="A117" s="30"/>
      <c r="B117" s="30"/>
      <c r="C117" s="30"/>
    </row>
    <row r="118" spans="1:7" x14ac:dyDescent="0.2">
      <c r="A118" s="30"/>
      <c r="B118" s="30"/>
      <c r="C118" s="30"/>
    </row>
    <row r="119" spans="1:7" x14ac:dyDescent="0.2">
      <c r="A119" s="30"/>
      <c r="B119" s="30"/>
    </row>
    <row r="120" spans="1:7" x14ac:dyDescent="0.2">
      <c r="A120" s="30"/>
      <c r="B120" s="30"/>
      <c r="C120" s="30"/>
    </row>
    <row r="121" spans="1:7" x14ac:dyDescent="0.2">
      <c r="A121" s="30"/>
      <c r="B121" s="30"/>
      <c r="G121"/>
    </row>
    <row r="122" spans="1:7" x14ac:dyDescent="0.2">
      <c r="A122" s="30"/>
      <c r="B122" s="30"/>
    </row>
    <row r="123" spans="1:7" x14ac:dyDescent="0.2">
      <c r="A123" s="30"/>
      <c r="B123" s="30"/>
      <c r="C123" s="30"/>
      <c r="F123" s="147"/>
    </row>
    <row r="124" spans="1:7" x14ac:dyDescent="0.2">
      <c r="A124" s="30"/>
      <c r="B124" s="30"/>
      <c r="C124" s="23"/>
      <c r="F124" s="119"/>
      <c r="G124" s="119"/>
    </row>
    <row r="125" spans="1:7" x14ac:dyDescent="0.2">
      <c r="A125" s="30"/>
      <c r="B125" s="30"/>
      <c r="C125" s="23"/>
      <c r="F125" s="119"/>
      <c r="G125" s="173"/>
    </row>
    <row r="126" spans="1:7" x14ac:dyDescent="0.2">
      <c r="A126" s="30"/>
      <c r="B126" s="30"/>
      <c r="G126" s="108"/>
    </row>
    <row r="127" spans="1:7" x14ac:dyDescent="0.2">
      <c r="A127" s="30"/>
      <c r="B127" s="30"/>
      <c r="C127" s="23"/>
    </row>
    <row r="128" spans="1:7" x14ac:dyDescent="0.2">
      <c r="A128" s="30"/>
      <c r="B128" s="30"/>
      <c r="C128" s="23"/>
      <c r="F128" s="119"/>
      <c r="G128" s="119"/>
    </row>
    <row r="129" spans="1:7" x14ac:dyDescent="0.2">
      <c r="A129" s="30"/>
      <c r="B129" s="30"/>
    </row>
    <row r="130" spans="1:7" x14ac:dyDescent="0.2">
      <c r="A130" s="30"/>
      <c r="B130" s="30"/>
    </row>
    <row r="131" spans="1:7" x14ac:dyDescent="0.2">
      <c r="A131" s="30"/>
      <c r="B131" s="30"/>
      <c r="C131" s="30"/>
    </row>
    <row r="132" spans="1:7" x14ac:dyDescent="0.2">
      <c r="A132" s="30"/>
      <c r="B132" s="30"/>
      <c r="C132" s="30"/>
      <c r="F132" s="148"/>
      <c r="G132" s="148"/>
    </row>
    <row r="133" spans="1:7" x14ac:dyDescent="0.2">
      <c r="A133" s="30"/>
      <c r="B133" s="30"/>
    </row>
    <row r="134" spans="1:7" x14ac:dyDescent="0.2">
      <c r="A134" s="30"/>
      <c r="B134" s="30"/>
      <c r="G134"/>
    </row>
    <row r="135" spans="1:7" x14ac:dyDescent="0.2">
      <c r="A135" s="30"/>
      <c r="B135" s="30"/>
    </row>
    <row r="136" spans="1:7" x14ac:dyDescent="0.2">
      <c r="A136" s="30"/>
      <c r="B136" s="30"/>
      <c r="C136" s="23"/>
      <c r="F136" s="119"/>
      <c r="G136" s="119"/>
    </row>
    <row r="137" spans="1:7" x14ac:dyDescent="0.2">
      <c r="A137" s="30"/>
      <c r="B137" s="30"/>
    </row>
    <row r="138" spans="1:7" x14ac:dyDescent="0.2">
      <c r="A138" s="30"/>
      <c r="B138" s="30"/>
    </row>
    <row r="139" spans="1:7" x14ac:dyDescent="0.2">
      <c r="A139" s="30"/>
      <c r="B139" s="30"/>
    </row>
    <row r="140" spans="1:7" x14ac:dyDescent="0.2">
      <c r="A140" s="30"/>
      <c r="B140" s="30"/>
    </row>
    <row r="141" spans="1:7" x14ac:dyDescent="0.2">
      <c r="A141" s="30"/>
      <c r="B141" s="30"/>
      <c r="C141" s="30"/>
    </row>
    <row r="142" spans="1:7" x14ac:dyDescent="0.2">
      <c r="A142" s="30"/>
      <c r="B142" s="30"/>
    </row>
    <row r="143" spans="1:7" x14ac:dyDescent="0.2">
      <c r="A143" s="30"/>
      <c r="B143" s="30"/>
    </row>
    <row r="144" spans="1:7" x14ac:dyDescent="0.2">
      <c r="A144" s="30"/>
      <c r="B144" s="30"/>
      <c r="C144" s="30"/>
    </row>
    <row r="145" spans="1:7" x14ac:dyDescent="0.2">
      <c r="A145" s="30"/>
      <c r="B145" s="30"/>
      <c r="C145" s="23"/>
    </row>
    <row r="146" spans="1:7" x14ac:dyDescent="0.2">
      <c r="A146" s="30"/>
      <c r="B146" s="30"/>
      <c r="C146" s="23"/>
      <c r="F146" s="119"/>
      <c r="G146" s="119"/>
    </row>
    <row r="147" spans="1:7" x14ac:dyDescent="0.2">
      <c r="A147" s="30"/>
      <c r="B147" s="30"/>
    </row>
    <row r="148" spans="1:7" x14ac:dyDescent="0.2">
      <c r="A148" s="30"/>
      <c r="B148" s="30"/>
    </row>
    <row r="149" spans="1:7" x14ac:dyDescent="0.2">
      <c r="A149" s="30"/>
      <c r="B149" s="30"/>
      <c r="G149" s="150"/>
    </row>
    <row r="150" spans="1:7" x14ac:dyDescent="0.2">
      <c r="A150" s="30"/>
      <c r="B150" s="30"/>
    </row>
    <row r="151" spans="1:7" x14ac:dyDescent="0.2">
      <c r="A151" s="30"/>
      <c r="B151" s="30"/>
      <c r="G151" s="148"/>
    </row>
    <row r="152" spans="1:7" x14ac:dyDescent="0.2">
      <c r="A152" s="30"/>
      <c r="B152" s="30"/>
      <c r="C152" s="30"/>
    </row>
    <row r="153" spans="1:7" x14ac:dyDescent="0.2">
      <c r="A153" s="30"/>
      <c r="B153" s="30"/>
    </row>
    <row r="154" spans="1:7" x14ac:dyDescent="0.2">
      <c r="A154" s="30"/>
      <c r="B154" s="30"/>
    </row>
    <row r="155" spans="1:7" x14ac:dyDescent="0.2">
      <c r="A155" s="30"/>
      <c r="B155" s="30"/>
    </row>
    <row r="156" spans="1:7" x14ac:dyDescent="0.2">
      <c r="A156" s="30"/>
      <c r="B156" s="30"/>
    </row>
    <row r="157" spans="1:7" x14ac:dyDescent="0.2">
      <c r="A157" s="30"/>
      <c r="B157" s="30"/>
    </row>
    <row r="158" spans="1:7" x14ac:dyDescent="0.2">
      <c r="A158" s="30"/>
      <c r="B158" s="30"/>
    </row>
    <row r="159" spans="1:7" x14ac:dyDescent="0.2">
      <c r="A159" s="30"/>
      <c r="B159" s="30"/>
      <c r="G159" s="148"/>
    </row>
    <row r="160" spans="1:7" x14ac:dyDescent="0.2">
      <c r="A160" s="30"/>
      <c r="B160" s="30"/>
    </row>
    <row r="161" spans="1:7" x14ac:dyDescent="0.2">
      <c r="A161" s="30"/>
      <c r="B161" s="30"/>
      <c r="C161" s="30"/>
      <c r="F161" s="148"/>
      <c r="G161" s="148"/>
    </row>
    <row r="162" spans="1:7" x14ac:dyDescent="0.2">
      <c r="A162" s="30"/>
      <c r="B162" s="30"/>
      <c r="C162" s="23"/>
      <c r="F162" s="147"/>
    </row>
    <row r="163" spans="1:7" x14ac:dyDescent="0.2">
      <c r="A163" s="30"/>
      <c r="B163" s="30"/>
    </row>
    <row r="164" spans="1:7" x14ac:dyDescent="0.2">
      <c r="A164" s="30"/>
      <c r="B164" s="30"/>
    </row>
    <row r="165" spans="1:7" x14ac:dyDescent="0.2">
      <c r="A165" s="30"/>
      <c r="B165" s="30"/>
      <c r="G165" s="108"/>
    </row>
    <row r="166" spans="1:7" x14ac:dyDescent="0.2">
      <c r="A166" s="30"/>
      <c r="B166" s="30"/>
      <c r="C166" s="30"/>
    </row>
    <row r="167" spans="1:7" x14ac:dyDescent="0.2">
      <c r="A167" s="30"/>
      <c r="B167" s="30"/>
      <c r="C167" s="30"/>
      <c r="F167"/>
      <c r="G167"/>
    </row>
    <row r="168" spans="1:7" x14ac:dyDescent="0.2">
      <c r="A168" s="30"/>
      <c r="B168" s="30"/>
      <c r="C168" s="30"/>
    </row>
    <row r="169" spans="1:7" x14ac:dyDescent="0.2">
      <c r="A169" s="30"/>
      <c r="B169" s="30"/>
      <c r="C169" s="23"/>
      <c r="F169" s="119"/>
      <c r="G169" s="119"/>
    </row>
    <row r="170" spans="1:7" x14ac:dyDescent="0.2">
      <c r="A170" s="30"/>
      <c r="B170" s="30"/>
    </row>
    <row r="171" spans="1:7" x14ac:dyDescent="0.2">
      <c r="A171" s="30"/>
      <c r="B171" s="30"/>
      <c r="C171" s="23"/>
      <c r="F171" s="119"/>
      <c r="G171" s="119"/>
    </row>
    <row r="172" spans="1:7" x14ac:dyDescent="0.2">
      <c r="A172" s="30"/>
      <c r="B172" s="30"/>
    </row>
    <row r="173" spans="1:7" x14ac:dyDescent="0.2">
      <c r="A173" s="30"/>
      <c r="B173" s="30"/>
      <c r="C173" s="23"/>
      <c r="F173" s="148"/>
      <c r="G173" s="148"/>
    </row>
    <row r="174" spans="1:7" x14ac:dyDescent="0.2">
      <c r="A174" s="30"/>
      <c r="B174" s="30"/>
      <c r="F174"/>
      <c r="G174"/>
    </row>
    <row r="175" spans="1:7" x14ac:dyDescent="0.2">
      <c r="A175" s="30"/>
      <c r="B175" s="30"/>
    </row>
  </sheetData>
  <sortState ref="E2:E20">
    <sortCondition ref="E2"/>
  </sortState>
  <phoneticPr fontId="10" type="noConversion"/>
  <conditionalFormatting sqref="H2:H41">
    <cfRule type="expression" dxfId="114" priority="9" stopIfTrue="1">
      <formula>T2&gt;=2</formula>
    </cfRule>
  </conditionalFormatting>
  <conditionalFormatting sqref="J2:J41">
    <cfRule type="expression" dxfId="113" priority="11" stopIfTrue="1">
      <formula>U2&gt;=2</formula>
    </cfRule>
  </conditionalFormatting>
  <conditionalFormatting sqref="K2:K41">
    <cfRule type="expression" dxfId="112" priority="12" stopIfTrue="1">
      <formula>V2&gt;=2</formula>
    </cfRule>
  </conditionalFormatting>
  <conditionalFormatting sqref="L2:L41">
    <cfRule type="expression" dxfId="111" priority="13" stopIfTrue="1">
      <formula>W2&gt;=2</formula>
    </cfRule>
  </conditionalFormatting>
  <conditionalFormatting sqref="N2:N41">
    <cfRule type="expression" dxfId="110" priority="14" stopIfTrue="1">
      <formula>X2&gt;=2</formula>
    </cfRule>
  </conditionalFormatting>
  <conditionalFormatting sqref="C42:C45 C50:C57 C59 C62:C64 C47:C48">
    <cfRule type="expression" dxfId="109" priority="3" stopIfTrue="1">
      <formula>(I42=1)</formula>
    </cfRule>
  </conditionalFormatting>
  <conditionalFormatting sqref="C85">
    <cfRule type="expression" dxfId="108" priority="2" stopIfTrue="1">
      <formula>(I85=1)</formula>
    </cfRule>
  </conditionalFormatting>
  <conditionalFormatting sqref="C119">
    <cfRule type="expression" dxfId="107" priority="1" stopIfTrue="1">
      <formula>(I119=1)</formula>
    </cfRule>
  </conditionalFormatting>
  <conditionalFormatting sqref="C32:C40">
    <cfRule type="expression" dxfId="106" priority="4" stopIfTrue="1">
      <formula>(I32=1)</formula>
    </cfRule>
  </conditionalFormatting>
  <conditionalFormatting sqref="C112:C115">
    <cfRule type="expression" dxfId="105" priority="5" stopIfTrue="1">
      <formula>(I112=1)</formula>
    </cfRule>
  </conditionalFormatting>
  <pageMargins left="0.75" right="0.75" top="1" bottom="1" header="0.5" footer="0.5"/>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7"/>
  <sheetViews>
    <sheetView topLeftCell="C1" zoomScale="72" workbookViewId="0">
      <selection activeCell="C2" sqref="A2:XFD33"/>
    </sheetView>
  </sheetViews>
  <sheetFormatPr defaultRowHeight="12.75" x14ac:dyDescent="0.2"/>
  <cols>
    <col min="1" max="3" width="9.140625" style="5"/>
    <col min="4" max="4" width="9.140625" style="30"/>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115"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8" t="s">
        <v>25</v>
      </c>
      <c r="S1" s="19" t="s">
        <v>22</v>
      </c>
      <c r="T1" s="116" t="s">
        <v>62</v>
      </c>
      <c r="U1" s="116" t="s">
        <v>61</v>
      </c>
      <c r="V1" s="117" t="s">
        <v>63</v>
      </c>
      <c r="W1" s="117" t="s">
        <v>64</v>
      </c>
      <c r="X1" s="117" t="s">
        <v>136</v>
      </c>
      <c r="Y1" s="79" t="str">
        <f>VLOOKUP(R2,CTT!$A$5:$I$31,9,FALSE)</f>
        <v>ST</v>
      </c>
      <c r="Z1" s="114">
        <f>VLOOKUP(R2,CTT!$A$5:$I$31,3,FALSE)</f>
        <v>10</v>
      </c>
    </row>
    <row r="2" spans="1:26" x14ac:dyDescent="0.2">
      <c r="A2" s="30"/>
      <c r="B2" s="30"/>
      <c r="D2" s="30">
        <v>2.6979166666666669E-2</v>
      </c>
      <c r="E2" s="29">
        <v>1</v>
      </c>
      <c r="F2" s="53" t="s">
        <v>224</v>
      </c>
      <c r="G2" s="53" t="s">
        <v>34</v>
      </c>
      <c r="H2" s="96">
        <f t="shared" ref="H2:H33" si="0">IF(D2=0,0,(D2-S2))</f>
        <v>1.6562500000000004E-2</v>
      </c>
      <c r="I2" s="110" t="str">
        <f t="shared" ref="I2:I33" si="1">IF((OR(D2=0,H2=0)),"",(IF(H2&lt;=B2,1,"")))</f>
        <v/>
      </c>
      <c r="J2" s="27"/>
      <c r="K2" s="27"/>
      <c r="L2" s="27"/>
      <c r="M2" s="27"/>
      <c r="N2" s="26">
        <f t="shared" ref="N2:N33" si="2">IF(C2=0,0,(H2-C2))</f>
        <v>0</v>
      </c>
      <c r="O2" s="27"/>
      <c r="P2" s="27"/>
      <c r="Q2" s="107" t="s">
        <v>27</v>
      </c>
      <c r="R2" s="28">
        <v>41903</v>
      </c>
      <c r="S2" s="24">
        <v>1.0416666666666664E-2</v>
      </c>
      <c r="T2" s="149">
        <f t="shared" ref="T2:T33" si="3">IF(D2=0,1,(COUNTIF(H:H,H2)))</f>
        <v>1</v>
      </c>
      <c r="U2" s="149">
        <f t="shared" ref="U2:U33" si="4">IF((AND(D2&gt;0,$Y$1="TR")),(COUNTIF(Y:Y,Y2)),1)</f>
        <v>1</v>
      </c>
      <c r="V2" s="149">
        <f t="shared" ref="V2:V33" si="5">IF((AND(D2&gt;0,C2&gt;0,$Y$1="TR")),(COUNTIF(Z:Z,Z2)),1)</f>
        <v>1</v>
      </c>
      <c r="W2" s="149">
        <f t="shared" ref="W2:W33" si="6">IF((AND(D2&gt;0,C2&gt;0,$Y$1="CE")),(COUNTIF(Z:Z,Z2)),1)</f>
        <v>1</v>
      </c>
      <c r="X2" s="149">
        <f t="shared" ref="X2:X33" si="7">IF((AND(D2&gt;0,C2&gt;0,(OR($Y$1="CE",$Y$1="TR")))),(COUNTIF(Z:Z,Z2)),1)</f>
        <v>1</v>
      </c>
      <c r="Y2" s="77" t="str">
        <f t="shared" ref="Y2:Y33" si="8">CONCATENATE(G2,H2)</f>
        <v>Cambridge Tri0.0165625</v>
      </c>
      <c r="Z2" s="77" t="str">
        <f t="shared" ref="Z2:Z33" si="9">CONCATENATE(G2,N2)</f>
        <v>Cambridge Tri0</v>
      </c>
    </row>
    <row r="3" spans="1:26" x14ac:dyDescent="0.2">
      <c r="A3" s="30"/>
      <c r="B3" s="30"/>
      <c r="C3" s="30"/>
      <c r="D3" s="30">
        <v>3.6712962962962961E-2</v>
      </c>
      <c r="E3" s="29">
        <v>2</v>
      </c>
      <c r="F3" s="108" t="s">
        <v>56</v>
      </c>
      <c r="G3" s="108" t="s">
        <v>34</v>
      </c>
      <c r="H3" s="96">
        <f t="shared" si="0"/>
        <v>1.6574074074074161E-2</v>
      </c>
      <c r="I3" s="110" t="str">
        <f t="shared" si="1"/>
        <v/>
      </c>
      <c r="J3" s="27"/>
      <c r="K3" s="27"/>
      <c r="L3" s="27"/>
      <c r="M3" s="27"/>
      <c r="N3" s="26">
        <f t="shared" si="2"/>
        <v>0</v>
      </c>
      <c r="O3" s="27"/>
      <c r="Q3" s="107" t="s">
        <v>27</v>
      </c>
      <c r="R3" s="28">
        <v>41903</v>
      </c>
      <c r="S3" s="24">
        <v>2.01388888888888E-2</v>
      </c>
      <c r="T3" s="149">
        <f t="shared" si="3"/>
        <v>1</v>
      </c>
      <c r="U3" s="149">
        <f t="shared" si="4"/>
        <v>1</v>
      </c>
      <c r="V3" s="149">
        <f t="shared" si="5"/>
        <v>1</v>
      </c>
      <c r="W3" s="149">
        <f t="shared" si="6"/>
        <v>1</v>
      </c>
      <c r="X3" s="149">
        <f t="shared" si="7"/>
        <v>1</v>
      </c>
      <c r="Y3" s="77" t="str">
        <f t="shared" si="8"/>
        <v>Cambridge Tri0.0165740740740742</v>
      </c>
      <c r="Z3" s="77" t="str">
        <f t="shared" si="9"/>
        <v>Cambridge Tri0</v>
      </c>
    </row>
    <row r="4" spans="1:26" x14ac:dyDescent="0.2">
      <c r="A4" s="30"/>
      <c r="B4" s="30"/>
      <c r="D4" s="30">
        <v>3.4270833333333334E-2</v>
      </c>
      <c r="E4" s="29">
        <v>3</v>
      </c>
      <c r="F4" s="53" t="s">
        <v>193</v>
      </c>
      <c r="G4" s="53" t="s">
        <v>34</v>
      </c>
      <c r="H4" s="96">
        <f t="shared" si="0"/>
        <v>1.7604166666666733E-2</v>
      </c>
      <c r="I4" s="110" t="str">
        <f t="shared" si="1"/>
        <v/>
      </c>
      <c r="J4" s="27"/>
      <c r="K4" s="27"/>
      <c r="L4" s="27"/>
      <c r="M4" s="27"/>
      <c r="N4" s="26">
        <f t="shared" si="2"/>
        <v>0</v>
      </c>
      <c r="O4" s="27"/>
      <c r="Q4" s="107" t="s">
        <v>27</v>
      </c>
      <c r="R4" s="28">
        <v>41903</v>
      </c>
      <c r="S4" s="24">
        <v>1.6666666666666601E-2</v>
      </c>
      <c r="T4" s="149">
        <f t="shared" si="3"/>
        <v>1</v>
      </c>
      <c r="U4" s="149">
        <f t="shared" si="4"/>
        <v>1</v>
      </c>
      <c r="V4" s="149">
        <f t="shared" si="5"/>
        <v>1</v>
      </c>
      <c r="W4" s="149">
        <f t="shared" si="6"/>
        <v>1</v>
      </c>
      <c r="X4" s="149">
        <f t="shared" si="7"/>
        <v>1</v>
      </c>
      <c r="Y4" s="77" t="str">
        <f t="shared" si="8"/>
        <v>Cambridge Tri0.0176041666666667</v>
      </c>
      <c r="Z4" s="77" t="str">
        <f t="shared" si="9"/>
        <v>Cambridge Tri0</v>
      </c>
    </row>
    <row r="5" spans="1:26" x14ac:dyDescent="0.2">
      <c r="A5" s="30">
        <v>4.7037037037037037E-2</v>
      </c>
      <c r="B5" s="30">
        <v>1.638888888888889E-2</v>
      </c>
      <c r="C5" s="23">
        <f>IF(Y$1="CE",(VLOOKUP(A5,'CTT-tables'!$B$3:$D$3903,3,FALSE)),(IF(Y$1="HC",(VLOOKUP(A5,'CTT-tables'!$C$3:$D$3903,2,FALSE)),(VLOOKUP(B5,'CTT-tables'!$A$3:$D$3903,4,FALSE)))))</f>
        <v>4.2824074074074101E-3</v>
      </c>
      <c r="D5" s="30">
        <v>3.740740740740741E-2</v>
      </c>
      <c r="E5" s="29">
        <v>4</v>
      </c>
      <c r="F5" s="119" t="s">
        <v>50</v>
      </c>
      <c r="G5" s="119" t="s">
        <v>23</v>
      </c>
      <c r="H5" s="96">
        <f t="shared" si="0"/>
        <v>1.796296296296301E-2</v>
      </c>
      <c r="I5" s="110" t="str">
        <f t="shared" si="1"/>
        <v/>
      </c>
      <c r="J5" s="27"/>
      <c r="K5" s="27"/>
      <c r="L5" s="27"/>
      <c r="M5" s="27"/>
      <c r="N5" s="26">
        <f t="shared" si="2"/>
        <v>1.36805555555556E-2</v>
      </c>
      <c r="O5" s="27"/>
      <c r="Q5" s="107" t="s">
        <v>27</v>
      </c>
      <c r="R5" s="28">
        <v>41903</v>
      </c>
      <c r="S5" s="24">
        <v>1.94444444444444E-2</v>
      </c>
      <c r="T5" s="149">
        <f t="shared" si="3"/>
        <v>1</v>
      </c>
      <c r="U5" s="149">
        <f t="shared" si="4"/>
        <v>1</v>
      </c>
      <c r="V5" s="149">
        <f t="shared" si="5"/>
        <v>1</v>
      </c>
      <c r="W5" s="149">
        <f t="shared" si="6"/>
        <v>1</v>
      </c>
      <c r="X5" s="149">
        <f t="shared" si="7"/>
        <v>1</v>
      </c>
      <c r="Y5" s="77" t="str">
        <f t="shared" si="8"/>
        <v>Team Cambridge0.017962962962963</v>
      </c>
      <c r="Z5" s="77" t="str">
        <f t="shared" si="9"/>
        <v>Team Cambridge0.0136805555555556</v>
      </c>
    </row>
    <row r="6" spans="1:26" x14ac:dyDescent="0.2">
      <c r="A6" s="30"/>
      <c r="B6" s="30"/>
      <c r="C6" s="30"/>
      <c r="D6" s="102">
        <v>3.9687500000000001E-2</v>
      </c>
      <c r="E6" s="29">
        <v>5</v>
      </c>
      <c r="F6" s="108" t="s">
        <v>717</v>
      </c>
      <c r="G6" s="108" t="s">
        <v>34</v>
      </c>
      <c r="H6" s="96">
        <f t="shared" si="0"/>
        <v>1.8159722222222299E-2</v>
      </c>
      <c r="I6" s="110" t="str">
        <f t="shared" si="1"/>
        <v/>
      </c>
      <c r="J6" s="27"/>
      <c r="K6" s="27"/>
      <c r="L6" s="27"/>
      <c r="M6" s="27"/>
      <c r="N6" s="26">
        <f t="shared" si="2"/>
        <v>0</v>
      </c>
      <c r="O6" s="27"/>
      <c r="Q6" s="107" t="s">
        <v>27</v>
      </c>
      <c r="R6" s="28">
        <v>41903</v>
      </c>
      <c r="S6" s="24">
        <v>2.1527777777777701E-2</v>
      </c>
      <c r="T6" s="149">
        <f t="shared" si="3"/>
        <v>1</v>
      </c>
      <c r="U6" s="149">
        <f t="shared" si="4"/>
        <v>1</v>
      </c>
      <c r="V6" s="149">
        <f t="shared" si="5"/>
        <v>1</v>
      </c>
      <c r="W6" s="149">
        <f t="shared" si="6"/>
        <v>1</v>
      </c>
      <c r="X6" s="149">
        <f t="shared" si="7"/>
        <v>1</v>
      </c>
      <c r="Y6" s="77" t="str">
        <f t="shared" si="8"/>
        <v>Cambridge Tri0.0181597222222223</v>
      </c>
      <c r="Z6" s="77" t="str">
        <f t="shared" si="9"/>
        <v>Cambridge Tri0</v>
      </c>
    </row>
    <row r="7" spans="1:26" x14ac:dyDescent="0.2">
      <c r="A7" s="30">
        <v>4.1018518518518517E-2</v>
      </c>
      <c r="B7" s="30">
        <v>1.5405092592592593E-2</v>
      </c>
      <c r="C7" s="23">
        <f>IF(Y$1="CE",(VLOOKUP(A7,'CTT-tables'!$B$3:$D$3903,3,FALSE)),(IF(Y$1="HC",(VLOOKUP(A7,'CTT-tables'!$C$3:$D$3903,2,FALSE)),(VLOOKUP(B7,'CTT-tables'!$A$3:$D$3903,4,FALSE)))))</f>
        <v>3.3680555555555599E-3</v>
      </c>
      <c r="D7" s="30">
        <v>3.3518518518518517E-2</v>
      </c>
      <c r="E7" s="29">
        <v>6</v>
      </c>
      <c r="F7" s="119" t="s">
        <v>220</v>
      </c>
      <c r="G7" s="119" t="s">
        <v>23</v>
      </c>
      <c r="H7" s="96">
        <f t="shared" si="0"/>
        <v>1.8240740740740818E-2</v>
      </c>
      <c r="I7" s="110" t="str">
        <f t="shared" si="1"/>
        <v/>
      </c>
      <c r="J7" s="27"/>
      <c r="K7" s="27"/>
      <c r="L7" s="27"/>
      <c r="M7" s="27"/>
      <c r="N7" s="26">
        <f t="shared" si="2"/>
        <v>1.4872685185185258E-2</v>
      </c>
      <c r="O7" s="27"/>
      <c r="Q7" s="107" t="s">
        <v>27</v>
      </c>
      <c r="R7" s="28">
        <v>41903</v>
      </c>
      <c r="S7" s="24">
        <v>1.5277777777777699E-2</v>
      </c>
      <c r="T7" s="149">
        <f t="shared" si="3"/>
        <v>1</v>
      </c>
      <c r="U7" s="149">
        <f t="shared" si="4"/>
        <v>1</v>
      </c>
      <c r="V7" s="149">
        <f t="shared" si="5"/>
        <v>1</v>
      </c>
      <c r="W7" s="149">
        <f t="shared" si="6"/>
        <v>1</v>
      </c>
      <c r="X7" s="149">
        <f t="shared" si="7"/>
        <v>1</v>
      </c>
      <c r="Y7" s="77" t="str">
        <f t="shared" si="8"/>
        <v>Team Cambridge0.0182407407407408</v>
      </c>
      <c r="Z7" s="77" t="str">
        <f t="shared" si="9"/>
        <v>Team Cambridge0.0148726851851853</v>
      </c>
    </row>
    <row r="8" spans="1:26" x14ac:dyDescent="0.2">
      <c r="D8" s="30">
        <v>2.8148148148148148E-2</v>
      </c>
      <c r="E8" s="29">
        <v>7</v>
      </c>
      <c r="F8" s="53" t="s">
        <v>918</v>
      </c>
      <c r="G8" s="53" t="s">
        <v>34</v>
      </c>
      <c r="H8" s="96">
        <f t="shared" si="0"/>
        <v>1.8425925925925925E-2</v>
      </c>
      <c r="I8" s="110" t="str">
        <f t="shared" si="1"/>
        <v/>
      </c>
      <c r="J8" s="27"/>
      <c r="K8" s="27"/>
      <c r="L8" s="27"/>
      <c r="M8" s="27"/>
      <c r="N8" s="26">
        <f t="shared" si="2"/>
        <v>0</v>
      </c>
      <c r="O8" s="27"/>
      <c r="P8" s="27"/>
      <c r="Q8" s="107" t="s">
        <v>27</v>
      </c>
      <c r="R8" s="28">
        <v>41903</v>
      </c>
      <c r="S8" s="24">
        <v>9.7222222222222224E-3</v>
      </c>
      <c r="T8" s="149">
        <f t="shared" si="3"/>
        <v>1</v>
      </c>
      <c r="U8" s="149">
        <f t="shared" si="4"/>
        <v>1</v>
      </c>
      <c r="V8" s="149">
        <f t="shared" si="5"/>
        <v>1</v>
      </c>
      <c r="W8" s="149">
        <f t="shared" si="6"/>
        <v>1</v>
      </c>
      <c r="X8" s="149">
        <f t="shared" si="7"/>
        <v>1</v>
      </c>
      <c r="Y8" s="77" t="str">
        <f t="shared" si="8"/>
        <v>Cambridge Tri0.0184259259259259</v>
      </c>
      <c r="Z8" s="77" t="str">
        <f t="shared" si="9"/>
        <v>Cambridge Tri0</v>
      </c>
    </row>
    <row r="9" spans="1:26" x14ac:dyDescent="0.2">
      <c r="A9" s="30"/>
      <c r="B9" s="30"/>
      <c r="D9" s="30">
        <v>3.4791666666666672E-2</v>
      </c>
      <c r="E9" s="29">
        <v>8</v>
      </c>
      <c r="F9" s="53" t="s">
        <v>200</v>
      </c>
      <c r="G9" s="53" t="s">
        <v>34</v>
      </c>
      <c r="H9" s="96">
        <f t="shared" si="0"/>
        <v>1.8819444444444472E-2</v>
      </c>
      <c r="I9" s="110" t="str">
        <f t="shared" si="1"/>
        <v/>
      </c>
      <c r="J9" s="27"/>
      <c r="K9" s="27"/>
      <c r="L9" s="27"/>
      <c r="M9" s="27"/>
      <c r="N9" s="26">
        <f t="shared" si="2"/>
        <v>0</v>
      </c>
      <c r="O9" s="27"/>
      <c r="Q9" s="107" t="s">
        <v>27</v>
      </c>
      <c r="R9" s="28">
        <v>41903</v>
      </c>
      <c r="S9" s="24">
        <v>1.59722222222222E-2</v>
      </c>
      <c r="T9" s="149">
        <f t="shared" si="3"/>
        <v>1</v>
      </c>
      <c r="U9" s="149">
        <f t="shared" si="4"/>
        <v>1</v>
      </c>
      <c r="V9" s="149">
        <f t="shared" si="5"/>
        <v>1</v>
      </c>
      <c r="W9" s="149">
        <f t="shared" si="6"/>
        <v>1</v>
      </c>
      <c r="X9" s="149">
        <f t="shared" si="7"/>
        <v>1</v>
      </c>
      <c r="Y9" s="77" t="str">
        <f t="shared" si="8"/>
        <v>Cambridge Tri0.0188194444444445</v>
      </c>
      <c r="Z9" s="77" t="str">
        <f t="shared" si="9"/>
        <v>Cambridge Tri0</v>
      </c>
    </row>
    <row r="10" spans="1:26" x14ac:dyDescent="0.2">
      <c r="A10" s="30"/>
      <c r="B10" s="30"/>
      <c r="C10" s="23"/>
      <c r="D10" s="30">
        <v>3.2812500000000001E-2</v>
      </c>
      <c r="E10" s="29">
        <v>9</v>
      </c>
      <c r="F10" s="53" t="s">
        <v>175</v>
      </c>
      <c r="G10" s="53" t="s">
        <v>34</v>
      </c>
      <c r="H10" s="96">
        <f t="shared" si="0"/>
        <v>1.8923611111111203E-2</v>
      </c>
      <c r="I10" s="110" t="str">
        <f t="shared" si="1"/>
        <v/>
      </c>
      <c r="J10" s="27"/>
      <c r="K10" s="27"/>
      <c r="L10" s="27"/>
      <c r="M10" s="27"/>
      <c r="N10" s="26">
        <f t="shared" si="2"/>
        <v>0</v>
      </c>
      <c r="O10" s="27"/>
      <c r="Q10" s="107" t="s">
        <v>27</v>
      </c>
      <c r="R10" s="28">
        <v>41903</v>
      </c>
      <c r="S10" s="24">
        <v>1.38888888888888E-2</v>
      </c>
      <c r="T10" s="149">
        <f t="shared" si="3"/>
        <v>1</v>
      </c>
      <c r="U10" s="149">
        <f t="shared" si="4"/>
        <v>1</v>
      </c>
      <c r="V10" s="149">
        <f t="shared" si="5"/>
        <v>1</v>
      </c>
      <c r="W10" s="149">
        <f t="shared" si="6"/>
        <v>1</v>
      </c>
      <c r="X10" s="149">
        <f t="shared" si="7"/>
        <v>1</v>
      </c>
      <c r="Y10" s="77" t="str">
        <f t="shared" si="8"/>
        <v>Cambridge Tri0.0189236111111112</v>
      </c>
      <c r="Z10" s="77" t="str">
        <f t="shared" si="9"/>
        <v>Cambridge Tri0</v>
      </c>
    </row>
    <row r="11" spans="1:26" x14ac:dyDescent="0.2">
      <c r="A11" s="30"/>
      <c r="B11" s="30"/>
      <c r="C11" s="23"/>
      <c r="D11" s="30">
        <v>2.0347222222222221E-2</v>
      </c>
      <c r="E11" s="29">
        <v>10</v>
      </c>
      <c r="F11" s="53" t="s">
        <v>187</v>
      </c>
      <c r="G11" s="53" t="s">
        <v>34</v>
      </c>
      <c r="H11" s="96">
        <f t="shared" si="0"/>
        <v>1.8958333333333334E-2</v>
      </c>
      <c r="I11" s="110" t="str">
        <f t="shared" si="1"/>
        <v/>
      </c>
      <c r="J11" s="27"/>
      <c r="K11" s="27"/>
      <c r="L11" s="27"/>
      <c r="M11" s="27"/>
      <c r="N11" s="26">
        <f t="shared" si="2"/>
        <v>0</v>
      </c>
      <c r="O11" s="27"/>
      <c r="P11" s="27"/>
      <c r="Q11" s="107" t="s">
        <v>27</v>
      </c>
      <c r="R11" s="28">
        <v>41903</v>
      </c>
      <c r="S11" s="24">
        <v>1.3888888888888889E-3</v>
      </c>
      <c r="T11" s="149">
        <f t="shared" si="3"/>
        <v>1</v>
      </c>
      <c r="U11" s="149">
        <f t="shared" si="4"/>
        <v>1</v>
      </c>
      <c r="V11" s="149">
        <f t="shared" si="5"/>
        <v>1</v>
      </c>
      <c r="W11" s="149">
        <f t="shared" si="6"/>
        <v>1</v>
      </c>
      <c r="X11" s="149">
        <f t="shared" si="7"/>
        <v>1</v>
      </c>
      <c r="Y11" s="77" t="str">
        <f t="shared" si="8"/>
        <v>Cambridge Tri0.0189583333333333</v>
      </c>
      <c r="Z11" s="77" t="str">
        <f t="shared" si="9"/>
        <v>Cambridge Tri0</v>
      </c>
    </row>
    <row r="12" spans="1:26" x14ac:dyDescent="0.2">
      <c r="A12" s="30"/>
      <c r="B12" s="30"/>
      <c r="D12" s="30">
        <v>2.3287037037037037E-2</v>
      </c>
      <c r="E12" s="29">
        <v>11</v>
      </c>
      <c r="F12" s="53" t="s">
        <v>228</v>
      </c>
      <c r="G12" s="53" t="s">
        <v>34</v>
      </c>
      <c r="H12" s="96">
        <f t="shared" si="0"/>
        <v>1.9120370370370371E-2</v>
      </c>
      <c r="I12" s="110" t="str">
        <f t="shared" si="1"/>
        <v/>
      </c>
      <c r="J12" s="27"/>
      <c r="K12" s="27"/>
      <c r="L12" s="27"/>
      <c r="M12" s="27"/>
      <c r="N12" s="26">
        <f t="shared" si="2"/>
        <v>0</v>
      </c>
      <c r="O12" s="27"/>
      <c r="P12" s="27"/>
      <c r="Q12" s="107" t="s">
        <v>27</v>
      </c>
      <c r="R12" s="28">
        <v>41903</v>
      </c>
      <c r="S12" s="24">
        <v>4.1666666666666666E-3</v>
      </c>
      <c r="T12" s="149">
        <f t="shared" si="3"/>
        <v>1</v>
      </c>
      <c r="U12" s="149">
        <f t="shared" si="4"/>
        <v>1</v>
      </c>
      <c r="V12" s="149">
        <f t="shared" si="5"/>
        <v>1</v>
      </c>
      <c r="W12" s="149">
        <f t="shared" si="6"/>
        <v>1</v>
      </c>
      <c r="X12" s="149">
        <f t="shared" si="7"/>
        <v>1</v>
      </c>
      <c r="Y12" s="77" t="str">
        <f t="shared" si="8"/>
        <v>Cambridge Tri0.0191203703703704</v>
      </c>
      <c r="Z12" s="77" t="str">
        <f t="shared" si="9"/>
        <v>Cambridge Tri0</v>
      </c>
    </row>
    <row r="13" spans="1:26" x14ac:dyDescent="0.2">
      <c r="D13" s="30">
        <v>2.1307870370370369E-2</v>
      </c>
      <c r="E13" s="29">
        <v>12</v>
      </c>
      <c r="F13" s="53" t="s">
        <v>915</v>
      </c>
      <c r="G13" s="53" t="s">
        <v>34</v>
      </c>
      <c r="H13" s="96">
        <f t="shared" si="0"/>
        <v>1.9224537037037037E-2</v>
      </c>
      <c r="I13" s="110" t="str">
        <f t="shared" si="1"/>
        <v/>
      </c>
      <c r="J13" s="27"/>
      <c r="K13" s="27"/>
      <c r="L13" s="27"/>
      <c r="M13" s="27"/>
      <c r="N13" s="26">
        <f t="shared" si="2"/>
        <v>0</v>
      </c>
      <c r="O13" s="27"/>
      <c r="P13" s="27"/>
      <c r="Q13" s="107" t="s">
        <v>27</v>
      </c>
      <c r="R13" s="28">
        <v>41903</v>
      </c>
      <c r="S13" s="24">
        <v>2.0833333333333333E-3</v>
      </c>
      <c r="T13" s="149">
        <f t="shared" si="3"/>
        <v>1</v>
      </c>
      <c r="U13" s="149">
        <f t="shared" si="4"/>
        <v>1</v>
      </c>
      <c r="V13" s="149">
        <f t="shared" si="5"/>
        <v>1</v>
      </c>
      <c r="W13" s="149">
        <f t="shared" si="6"/>
        <v>1</v>
      </c>
      <c r="X13" s="149">
        <f t="shared" si="7"/>
        <v>1</v>
      </c>
      <c r="Y13" s="77" t="str">
        <f t="shared" si="8"/>
        <v>Cambridge Tri0.019224537037037</v>
      </c>
      <c r="Z13" s="77" t="str">
        <f t="shared" si="9"/>
        <v>Cambridge Tri0</v>
      </c>
    </row>
    <row r="14" spans="1:26" x14ac:dyDescent="0.2">
      <c r="D14" s="30">
        <v>2.7696759259259258E-2</v>
      </c>
      <c r="E14" s="29">
        <v>13</v>
      </c>
      <c r="F14" s="53" t="s">
        <v>917</v>
      </c>
      <c r="G14" s="53" t="s">
        <v>34</v>
      </c>
      <c r="H14" s="96">
        <f t="shared" si="0"/>
        <v>1.9363425925925923E-2</v>
      </c>
      <c r="I14" s="110" t="str">
        <f t="shared" si="1"/>
        <v/>
      </c>
      <c r="J14" s="27"/>
      <c r="K14" s="27"/>
      <c r="L14" s="27"/>
      <c r="M14" s="27"/>
      <c r="N14" s="26">
        <f t="shared" si="2"/>
        <v>0</v>
      </c>
      <c r="O14" s="27"/>
      <c r="P14" s="27"/>
      <c r="Q14" s="107" t="s">
        <v>27</v>
      </c>
      <c r="R14" s="28">
        <v>41903</v>
      </c>
      <c r="S14" s="24">
        <v>8.3333333333333332E-3</v>
      </c>
      <c r="T14" s="149">
        <f t="shared" si="3"/>
        <v>2</v>
      </c>
      <c r="U14" s="149">
        <f t="shared" si="4"/>
        <v>1</v>
      </c>
      <c r="V14" s="149">
        <f t="shared" si="5"/>
        <v>1</v>
      </c>
      <c r="W14" s="149">
        <f t="shared" si="6"/>
        <v>1</v>
      </c>
      <c r="X14" s="149">
        <f t="shared" si="7"/>
        <v>1</v>
      </c>
      <c r="Y14" s="77" t="str">
        <f t="shared" si="8"/>
        <v>Cambridge Tri0.0193634259259259</v>
      </c>
      <c r="Z14" s="77" t="str">
        <f t="shared" si="9"/>
        <v>Cambridge Tri0</v>
      </c>
    </row>
    <row r="15" spans="1:26" x14ac:dyDescent="0.2">
      <c r="D15" s="30">
        <v>3.6724537037037035E-2</v>
      </c>
      <c r="E15" s="29">
        <v>13</v>
      </c>
      <c r="F15" s="53" t="s">
        <v>922</v>
      </c>
      <c r="G15" s="53" t="s">
        <v>34</v>
      </c>
      <c r="H15" s="96">
        <f t="shared" si="0"/>
        <v>1.9363425925925933E-2</v>
      </c>
      <c r="I15" s="110" t="str">
        <f t="shared" si="1"/>
        <v/>
      </c>
      <c r="J15" s="27"/>
      <c r="K15" s="27"/>
      <c r="L15" s="27"/>
      <c r="M15" s="27"/>
      <c r="N15" s="26">
        <f t="shared" si="2"/>
        <v>0</v>
      </c>
      <c r="O15" s="27"/>
      <c r="Q15" s="107" t="s">
        <v>27</v>
      </c>
      <c r="R15" s="28">
        <v>41903</v>
      </c>
      <c r="S15" s="24">
        <v>1.7361111111111101E-2</v>
      </c>
      <c r="T15" s="149">
        <f t="shared" si="3"/>
        <v>2</v>
      </c>
      <c r="U15" s="149">
        <f t="shared" si="4"/>
        <v>1</v>
      </c>
      <c r="V15" s="149">
        <f t="shared" si="5"/>
        <v>1</v>
      </c>
      <c r="W15" s="149">
        <f t="shared" si="6"/>
        <v>1</v>
      </c>
      <c r="X15" s="149">
        <f t="shared" si="7"/>
        <v>1</v>
      </c>
      <c r="Y15" s="77" t="str">
        <f t="shared" si="8"/>
        <v>Cambridge Tri0.0193634259259259</v>
      </c>
      <c r="Z15" s="77" t="str">
        <f t="shared" si="9"/>
        <v>Cambridge Tri0</v>
      </c>
    </row>
    <row r="16" spans="1:26" x14ac:dyDescent="0.2">
      <c r="D16" s="30">
        <v>2.4965277777777781E-2</v>
      </c>
      <c r="E16" s="29">
        <v>15</v>
      </c>
      <c r="F16" s="53" t="s">
        <v>916</v>
      </c>
      <c r="G16" s="53" t="s">
        <v>34</v>
      </c>
      <c r="H16" s="96">
        <f t="shared" si="0"/>
        <v>1.9409722222222224E-2</v>
      </c>
      <c r="I16" s="110" t="str">
        <f t="shared" si="1"/>
        <v/>
      </c>
      <c r="J16" s="27"/>
      <c r="K16" s="27"/>
      <c r="L16" s="27"/>
      <c r="M16" s="27"/>
      <c r="N16" s="26">
        <f t="shared" si="2"/>
        <v>0</v>
      </c>
      <c r="O16" s="27"/>
      <c r="P16" s="27"/>
      <c r="Q16" s="107" t="s">
        <v>27</v>
      </c>
      <c r="R16" s="28">
        <v>41903</v>
      </c>
      <c r="S16" s="24">
        <v>5.5555555555555558E-3</v>
      </c>
      <c r="T16" s="149">
        <f t="shared" si="3"/>
        <v>1</v>
      </c>
      <c r="U16" s="149">
        <f t="shared" si="4"/>
        <v>1</v>
      </c>
      <c r="V16" s="149">
        <f t="shared" si="5"/>
        <v>1</v>
      </c>
      <c r="W16" s="149">
        <f t="shared" si="6"/>
        <v>1</v>
      </c>
      <c r="X16" s="149">
        <f t="shared" si="7"/>
        <v>1</v>
      </c>
      <c r="Y16" s="77" t="str">
        <f t="shared" si="8"/>
        <v>Cambridge Tri0.0194097222222222</v>
      </c>
      <c r="Z16" s="77" t="str">
        <f t="shared" si="9"/>
        <v>Cambridge Tri0</v>
      </c>
    </row>
    <row r="17" spans="1:26" x14ac:dyDescent="0.2">
      <c r="A17" s="30">
        <v>4.2592592592592592E-2</v>
      </c>
      <c r="B17" s="30">
        <v>1.6250000000000001E-2</v>
      </c>
      <c r="C17" s="23">
        <f>IF(Y$1="CE",(VLOOKUP(A17,'CTT-tables'!$B$3:$D$3903,3,FALSE)),(IF(Y$1="HC",(VLOOKUP(A17,'CTT-tables'!$C$3:$D$3903,2,FALSE)),(VLOOKUP(B17,'CTT-tables'!$A$3:$D$3903,4,FALSE)))))</f>
        <v>4.1550925925926E-3</v>
      </c>
      <c r="D17" s="30">
        <v>2.8599537037037034E-2</v>
      </c>
      <c r="E17" s="29">
        <v>16</v>
      </c>
      <c r="F17" s="119" t="s">
        <v>39</v>
      </c>
      <c r="G17" s="119" t="s">
        <v>23</v>
      </c>
      <c r="H17" s="96">
        <f t="shared" si="0"/>
        <v>1.9571759259259257E-2</v>
      </c>
      <c r="I17" s="110" t="str">
        <f t="shared" si="1"/>
        <v/>
      </c>
      <c r="J17" s="27"/>
      <c r="K17" s="27"/>
      <c r="L17" s="27"/>
      <c r="M17" s="27"/>
      <c r="N17" s="26">
        <f t="shared" si="2"/>
        <v>1.5416666666666658E-2</v>
      </c>
      <c r="O17" s="27"/>
      <c r="P17" s="27"/>
      <c r="Q17" s="107" t="s">
        <v>27</v>
      </c>
      <c r="R17" s="28">
        <v>41903</v>
      </c>
      <c r="S17" s="24">
        <v>9.0277777777777769E-3</v>
      </c>
      <c r="T17" s="149">
        <f t="shared" si="3"/>
        <v>1</v>
      </c>
      <c r="U17" s="149">
        <f t="shared" si="4"/>
        <v>1</v>
      </c>
      <c r="V17" s="149">
        <f t="shared" si="5"/>
        <v>1</v>
      </c>
      <c r="W17" s="149">
        <f t="shared" si="6"/>
        <v>1</v>
      </c>
      <c r="X17" s="149">
        <f t="shared" si="7"/>
        <v>1</v>
      </c>
      <c r="Y17" s="77" t="str">
        <f t="shared" si="8"/>
        <v>Team Cambridge0.0195717592592593</v>
      </c>
      <c r="Z17" s="77" t="str">
        <f t="shared" si="9"/>
        <v>Team Cambridge0.0154166666666667</v>
      </c>
    </row>
    <row r="18" spans="1:26" x14ac:dyDescent="0.2">
      <c r="A18" s="30"/>
      <c r="B18" s="30"/>
      <c r="C18" s="30"/>
      <c r="D18" s="30">
        <v>2.4444444444444446E-2</v>
      </c>
      <c r="E18" s="29">
        <v>17</v>
      </c>
      <c r="F18" s="108" t="s">
        <v>41</v>
      </c>
      <c r="G18" s="108" t="s">
        <v>34</v>
      </c>
      <c r="H18" s="96">
        <f t="shared" si="0"/>
        <v>1.9583333333333335E-2</v>
      </c>
      <c r="I18" s="110" t="str">
        <f t="shared" si="1"/>
        <v/>
      </c>
      <c r="J18" s="27"/>
      <c r="K18" s="27"/>
      <c r="L18" s="27"/>
      <c r="M18" s="27"/>
      <c r="N18" s="26">
        <f t="shared" si="2"/>
        <v>0</v>
      </c>
      <c r="O18" s="27"/>
      <c r="P18" s="27"/>
      <c r="Q18" s="107" t="s">
        <v>27</v>
      </c>
      <c r="R18" s="28">
        <v>41903</v>
      </c>
      <c r="S18" s="24">
        <v>4.8611111111111112E-3</v>
      </c>
      <c r="T18" s="149">
        <f t="shared" si="3"/>
        <v>1</v>
      </c>
      <c r="U18" s="149">
        <f t="shared" si="4"/>
        <v>1</v>
      </c>
      <c r="V18" s="149">
        <f t="shared" si="5"/>
        <v>1</v>
      </c>
      <c r="W18" s="149">
        <f t="shared" si="6"/>
        <v>1</v>
      </c>
      <c r="X18" s="149">
        <f t="shared" si="7"/>
        <v>1</v>
      </c>
      <c r="Y18" s="77" t="str">
        <f t="shared" si="8"/>
        <v>Cambridge Tri0.0195833333333333</v>
      </c>
      <c r="Z18" s="77" t="str">
        <f t="shared" si="9"/>
        <v>Cambridge Tri0</v>
      </c>
    </row>
    <row r="19" spans="1:26" x14ac:dyDescent="0.2">
      <c r="A19" s="30"/>
      <c r="B19" s="30"/>
      <c r="C19" s="30"/>
      <c r="D19" s="30">
        <v>2.5983796296296297E-2</v>
      </c>
      <c r="E19" s="29">
        <v>18</v>
      </c>
      <c r="F19" s="108" t="s">
        <v>154</v>
      </c>
      <c r="G19" s="108" t="s">
        <v>34</v>
      </c>
      <c r="H19" s="96">
        <f t="shared" si="0"/>
        <v>1.9733796296296298E-2</v>
      </c>
      <c r="I19" s="110" t="str">
        <f t="shared" si="1"/>
        <v/>
      </c>
      <c r="J19" s="27"/>
      <c r="K19" s="27"/>
      <c r="L19" s="27"/>
      <c r="M19" s="27"/>
      <c r="N19" s="26">
        <f t="shared" si="2"/>
        <v>0</v>
      </c>
      <c r="O19" s="27"/>
      <c r="P19" s="27"/>
      <c r="Q19" s="107" t="s">
        <v>27</v>
      </c>
      <c r="R19" s="28">
        <v>41903</v>
      </c>
      <c r="S19" s="24">
        <v>6.2500000000000003E-3</v>
      </c>
      <c r="T19" s="149">
        <f t="shared" si="3"/>
        <v>1</v>
      </c>
      <c r="U19" s="149">
        <f t="shared" si="4"/>
        <v>1</v>
      </c>
      <c r="V19" s="149">
        <f t="shared" si="5"/>
        <v>1</v>
      </c>
      <c r="W19" s="149">
        <f t="shared" si="6"/>
        <v>1</v>
      </c>
      <c r="X19" s="149">
        <f t="shared" si="7"/>
        <v>1</v>
      </c>
      <c r="Y19" s="77" t="str">
        <f t="shared" si="8"/>
        <v>Cambridge Tri0.0197337962962963</v>
      </c>
      <c r="Z19" s="77" t="str">
        <f t="shared" si="9"/>
        <v>Cambridge Tri0</v>
      </c>
    </row>
    <row r="20" spans="1:26" x14ac:dyDescent="0.2">
      <c r="D20" s="30">
        <v>2.3240740740740742E-2</v>
      </c>
      <c r="E20" s="29">
        <v>19</v>
      </c>
      <c r="F20" s="53" t="s">
        <v>821</v>
      </c>
      <c r="G20" s="53" t="s">
        <v>34</v>
      </c>
      <c r="H20" s="96">
        <f t="shared" si="0"/>
        <v>1.9768518518518519E-2</v>
      </c>
      <c r="I20" s="110" t="str">
        <f t="shared" si="1"/>
        <v/>
      </c>
      <c r="J20" s="27"/>
      <c r="K20" s="27"/>
      <c r="L20" s="27"/>
      <c r="M20" s="27"/>
      <c r="N20" s="26">
        <f t="shared" si="2"/>
        <v>0</v>
      </c>
      <c r="O20" s="27"/>
      <c r="P20" s="27"/>
      <c r="Q20" s="107" t="s">
        <v>27</v>
      </c>
      <c r="R20" s="28">
        <v>41903</v>
      </c>
      <c r="S20" s="24">
        <v>3.472222222222222E-3</v>
      </c>
      <c r="T20" s="149">
        <f t="shared" si="3"/>
        <v>1</v>
      </c>
      <c r="U20" s="149">
        <f t="shared" si="4"/>
        <v>1</v>
      </c>
      <c r="V20" s="149">
        <f t="shared" si="5"/>
        <v>1</v>
      </c>
      <c r="W20" s="149">
        <f t="shared" si="6"/>
        <v>1</v>
      </c>
      <c r="X20" s="149">
        <f t="shared" si="7"/>
        <v>1</v>
      </c>
      <c r="Y20" s="77" t="str">
        <f t="shared" si="8"/>
        <v>Cambridge Tri0.0197685185185185</v>
      </c>
      <c r="Z20" s="77" t="str">
        <f t="shared" si="9"/>
        <v>Cambridge Tri0</v>
      </c>
    </row>
    <row r="21" spans="1:26" x14ac:dyDescent="0.2">
      <c r="A21" s="30"/>
      <c r="B21" s="30"/>
      <c r="D21" s="30">
        <v>4.2013888888888885E-2</v>
      </c>
      <c r="E21" s="29">
        <v>20</v>
      </c>
      <c r="F21" s="53" t="s">
        <v>218</v>
      </c>
      <c r="G21" s="53" t="s">
        <v>34</v>
      </c>
      <c r="H21" s="96">
        <f t="shared" si="0"/>
        <v>1.9791666666666687E-2</v>
      </c>
      <c r="I21" s="110" t="str">
        <f t="shared" si="1"/>
        <v/>
      </c>
      <c r="J21" s="27"/>
      <c r="K21" s="27"/>
      <c r="L21" s="27"/>
      <c r="M21" s="27"/>
      <c r="N21" s="26">
        <f t="shared" si="2"/>
        <v>0</v>
      </c>
      <c r="O21" s="27"/>
      <c r="Q21" s="107" t="s">
        <v>27</v>
      </c>
      <c r="R21" s="28">
        <v>41903</v>
      </c>
      <c r="S21" s="24">
        <v>2.2222222222222199E-2</v>
      </c>
      <c r="T21" s="149">
        <f t="shared" si="3"/>
        <v>2</v>
      </c>
      <c r="U21" s="149">
        <f t="shared" si="4"/>
        <v>1</v>
      </c>
      <c r="V21" s="149">
        <f t="shared" si="5"/>
        <v>1</v>
      </c>
      <c r="W21" s="149">
        <f t="shared" si="6"/>
        <v>1</v>
      </c>
      <c r="X21" s="149">
        <f t="shared" si="7"/>
        <v>1</v>
      </c>
      <c r="Y21" s="77" t="str">
        <f t="shared" si="8"/>
        <v>Cambridge Tri0.0197916666666667</v>
      </c>
      <c r="Z21" s="77" t="str">
        <f t="shared" si="9"/>
        <v>Cambridge Tri0</v>
      </c>
    </row>
    <row r="22" spans="1:26" x14ac:dyDescent="0.2">
      <c r="A22" s="30">
        <v>4.4710648148148242E-2</v>
      </c>
      <c r="B22" s="30">
        <v>1.6909722222222225E-2</v>
      </c>
      <c r="C22" s="23">
        <f>IF(Y$1="CE",(VLOOKUP(A22,'CTT-tables'!$B$3:$D$3903,3,FALSE)),(IF(Y$1="HC",(VLOOKUP(A22,'CTT-tables'!$C$3:$D$3903,2,FALSE)),(VLOOKUP(B22,'CTT-tables'!$A$3:$D$3903,4,FALSE)))))</f>
        <v>4.7685185185185096E-3</v>
      </c>
      <c r="D22" s="30">
        <v>3.1597222222222221E-2</v>
      </c>
      <c r="E22" s="29">
        <v>20</v>
      </c>
      <c r="F22" s="120" t="s">
        <v>31</v>
      </c>
      <c r="G22" s="119" t="s">
        <v>23</v>
      </c>
      <c r="H22" s="96">
        <f t="shared" si="0"/>
        <v>1.9791666666666721E-2</v>
      </c>
      <c r="I22" s="110" t="str">
        <f t="shared" si="1"/>
        <v/>
      </c>
      <c r="J22" s="27"/>
      <c r="K22" s="27"/>
      <c r="L22" s="27"/>
      <c r="M22" s="27"/>
      <c r="N22" s="26">
        <f t="shared" si="2"/>
        <v>1.5023148148148213E-2</v>
      </c>
      <c r="O22" s="27"/>
      <c r="P22" s="27"/>
      <c r="Q22" s="107" t="s">
        <v>27</v>
      </c>
      <c r="R22" s="28">
        <v>41903</v>
      </c>
      <c r="S22" s="24">
        <v>1.18055555555555E-2</v>
      </c>
      <c r="T22" s="149">
        <f t="shared" si="3"/>
        <v>2</v>
      </c>
      <c r="U22" s="149">
        <f t="shared" si="4"/>
        <v>1</v>
      </c>
      <c r="V22" s="149">
        <f t="shared" si="5"/>
        <v>1</v>
      </c>
      <c r="W22" s="149">
        <f t="shared" si="6"/>
        <v>1</v>
      </c>
      <c r="X22" s="149">
        <f t="shared" si="7"/>
        <v>1</v>
      </c>
      <c r="Y22" s="77" t="str">
        <f t="shared" si="8"/>
        <v>Team Cambridge0.0197916666666667</v>
      </c>
      <c r="Z22" s="77" t="str">
        <f t="shared" si="9"/>
        <v>Team Cambridge0.0150231481481482</v>
      </c>
    </row>
    <row r="23" spans="1:26" x14ac:dyDescent="0.2">
      <c r="A23" s="30">
        <v>4.7974537037037045E-2</v>
      </c>
      <c r="B23" s="30">
        <v>1.7164351851851851E-2</v>
      </c>
      <c r="C23" s="23">
        <f>IF(Y$1="CE",(VLOOKUP(A23,'CTT-tables'!$B$3:$D$3903,3,FALSE)),(IF(Y$1="HC",(VLOOKUP(A23,'CTT-tables'!$C$3:$D$3903,2,FALSE)),(VLOOKUP(B23,'CTT-tables'!$A$3:$D$3903,4,FALSE)))))</f>
        <v>5.0115740740740797E-3</v>
      </c>
      <c r="D23" s="30">
        <v>2.7511574074074074E-2</v>
      </c>
      <c r="E23" s="29">
        <v>22</v>
      </c>
      <c r="F23" s="119" t="s">
        <v>292</v>
      </c>
      <c r="G23" s="119" t="s">
        <v>23</v>
      </c>
      <c r="H23" s="96">
        <f t="shared" si="0"/>
        <v>1.9872685185185184E-2</v>
      </c>
      <c r="I23" s="110" t="str">
        <f t="shared" si="1"/>
        <v/>
      </c>
      <c r="J23" s="27"/>
      <c r="K23" s="27"/>
      <c r="L23" s="27"/>
      <c r="M23" s="27"/>
      <c r="N23" s="26">
        <f t="shared" si="2"/>
        <v>1.4861111111111104E-2</v>
      </c>
      <c r="O23" s="27"/>
      <c r="P23" s="27"/>
      <c r="Q23" s="107" t="s">
        <v>27</v>
      </c>
      <c r="R23" s="28">
        <v>41903</v>
      </c>
      <c r="S23" s="24">
        <v>7.6388888888888886E-3</v>
      </c>
      <c r="T23" s="149">
        <f t="shared" si="3"/>
        <v>1</v>
      </c>
      <c r="U23" s="149">
        <f t="shared" si="4"/>
        <v>1</v>
      </c>
      <c r="V23" s="149">
        <f t="shared" si="5"/>
        <v>1</v>
      </c>
      <c r="W23" s="149">
        <f t="shared" si="6"/>
        <v>1</v>
      </c>
      <c r="X23" s="149">
        <f t="shared" si="7"/>
        <v>1</v>
      </c>
      <c r="Y23" s="77" t="str">
        <f t="shared" si="8"/>
        <v>Team Cambridge0.0198726851851852</v>
      </c>
      <c r="Z23" s="77" t="str">
        <f t="shared" si="9"/>
        <v>Team Cambridge0.0148611111111111</v>
      </c>
    </row>
    <row r="24" spans="1:26" x14ac:dyDescent="0.2">
      <c r="D24" s="30">
        <v>3.3252314814814811E-2</v>
      </c>
      <c r="E24" s="29">
        <v>23</v>
      </c>
      <c r="F24" s="53" t="s">
        <v>920</v>
      </c>
      <c r="G24" s="53" t="s">
        <v>34</v>
      </c>
      <c r="H24" s="96">
        <f t="shared" si="0"/>
        <v>2.0057870370370413E-2</v>
      </c>
      <c r="I24" s="110" t="str">
        <f t="shared" si="1"/>
        <v/>
      </c>
      <c r="J24" s="27"/>
      <c r="K24" s="27"/>
      <c r="L24" s="27"/>
      <c r="M24" s="27"/>
      <c r="N24" s="26">
        <f t="shared" si="2"/>
        <v>0</v>
      </c>
      <c r="O24" s="27"/>
      <c r="Q24" s="107" t="s">
        <v>27</v>
      </c>
      <c r="R24" s="28">
        <v>41903</v>
      </c>
      <c r="S24" s="24">
        <v>1.3194444444444399E-2</v>
      </c>
      <c r="T24" s="149">
        <f t="shared" si="3"/>
        <v>1</v>
      </c>
      <c r="U24" s="149">
        <f t="shared" si="4"/>
        <v>1</v>
      </c>
      <c r="V24" s="149">
        <f t="shared" si="5"/>
        <v>1</v>
      </c>
      <c r="W24" s="149">
        <f t="shared" si="6"/>
        <v>1</v>
      </c>
      <c r="X24" s="149">
        <f t="shared" si="7"/>
        <v>1</v>
      </c>
      <c r="Y24" s="77" t="str">
        <f t="shared" si="8"/>
        <v>Cambridge Tri0.0200578703703704</v>
      </c>
      <c r="Z24" s="77" t="str">
        <f t="shared" si="9"/>
        <v>Cambridge Tri0</v>
      </c>
    </row>
    <row r="25" spans="1:26" x14ac:dyDescent="0.2">
      <c r="D25" s="30">
        <v>3.4722222222222224E-2</v>
      </c>
      <c r="E25" s="29">
        <v>24</v>
      </c>
      <c r="F25" s="53" t="s">
        <v>921</v>
      </c>
      <c r="G25" s="53" t="s">
        <v>34</v>
      </c>
      <c r="H25" s="96">
        <f t="shared" si="0"/>
        <v>2.0138888888888921E-2</v>
      </c>
      <c r="I25" s="110" t="str">
        <f t="shared" si="1"/>
        <v/>
      </c>
      <c r="J25" s="27"/>
      <c r="K25" s="27"/>
      <c r="L25" s="27"/>
      <c r="M25" s="27"/>
      <c r="N25" s="26">
        <f t="shared" si="2"/>
        <v>0</v>
      </c>
      <c r="O25" s="27"/>
      <c r="Q25" s="107" t="s">
        <v>27</v>
      </c>
      <c r="R25" s="28">
        <v>41903</v>
      </c>
      <c r="S25" s="24">
        <v>1.4583333333333301E-2</v>
      </c>
      <c r="T25" s="149">
        <f t="shared" si="3"/>
        <v>1</v>
      </c>
      <c r="U25" s="149">
        <f t="shared" si="4"/>
        <v>1</v>
      </c>
      <c r="V25" s="149">
        <f t="shared" si="5"/>
        <v>1</v>
      </c>
      <c r="W25" s="149">
        <f t="shared" si="6"/>
        <v>1</v>
      </c>
      <c r="X25" s="149">
        <f t="shared" si="7"/>
        <v>1</v>
      </c>
      <c r="Y25" s="77" t="str">
        <f t="shared" si="8"/>
        <v>Cambridge Tri0.0201388888888889</v>
      </c>
      <c r="Z25" s="77" t="str">
        <f t="shared" si="9"/>
        <v>Cambridge Tri0</v>
      </c>
    </row>
    <row r="26" spans="1:26" x14ac:dyDescent="0.2">
      <c r="D26" s="30">
        <v>3.8252314814814815E-2</v>
      </c>
      <c r="E26" s="29">
        <v>25</v>
      </c>
      <c r="F26" s="53" t="s">
        <v>923</v>
      </c>
      <c r="G26" s="53" t="s">
        <v>34</v>
      </c>
      <c r="H26" s="96">
        <f t="shared" si="0"/>
        <v>2.0196759259259317E-2</v>
      </c>
      <c r="I26" s="110" t="str">
        <f t="shared" si="1"/>
        <v/>
      </c>
      <c r="J26" s="27"/>
      <c r="K26" s="27"/>
      <c r="L26" s="27"/>
      <c r="M26" s="27"/>
      <c r="N26" s="26">
        <f t="shared" si="2"/>
        <v>0</v>
      </c>
      <c r="O26" s="27"/>
      <c r="Q26" s="107" t="s">
        <v>27</v>
      </c>
      <c r="R26" s="28">
        <v>41903</v>
      </c>
      <c r="S26" s="24">
        <v>1.8055555555555498E-2</v>
      </c>
      <c r="T26" s="149">
        <f t="shared" si="3"/>
        <v>1</v>
      </c>
      <c r="U26" s="149">
        <f t="shared" si="4"/>
        <v>1</v>
      </c>
      <c r="V26" s="149">
        <f t="shared" si="5"/>
        <v>1</v>
      </c>
      <c r="W26" s="149">
        <f t="shared" si="6"/>
        <v>1</v>
      </c>
      <c r="X26" s="149">
        <f t="shared" si="7"/>
        <v>1</v>
      </c>
      <c r="Y26" s="77" t="str">
        <f t="shared" si="8"/>
        <v>Cambridge Tri0.0201967592592593</v>
      </c>
      <c r="Z26" s="77" t="str">
        <f t="shared" si="9"/>
        <v>Cambridge Tri0</v>
      </c>
    </row>
    <row r="27" spans="1:26" x14ac:dyDescent="0.2">
      <c r="D27" s="30">
        <v>3.9328703703703706E-2</v>
      </c>
      <c r="E27" s="29">
        <v>26</v>
      </c>
      <c r="F27" s="53" t="s">
        <v>924</v>
      </c>
      <c r="G27" s="53" t="s">
        <v>34</v>
      </c>
      <c r="H27" s="96">
        <f t="shared" si="0"/>
        <v>2.0578703703703707E-2</v>
      </c>
      <c r="I27" s="110" t="str">
        <f t="shared" si="1"/>
        <v/>
      </c>
      <c r="J27" s="27"/>
      <c r="K27" s="27"/>
      <c r="L27" s="27"/>
      <c r="M27" s="27"/>
      <c r="N27" s="26">
        <f t="shared" si="2"/>
        <v>0</v>
      </c>
      <c r="O27" s="27"/>
      <c r="Q27" s="107" t="s">
        <v>27</v>
      </c>
      <c r="R27" s="28">
        <v>41903</v>
      </c>
      <c r="S27" s="24">
        <v>1.8749999999999999E-2</v>
      </c>
      <c r="T27" s="149">
        <f t="shared" si="3"/>
        <v>1</v>
      </c>
      <c r="U27" s="149">
        <f t="shared" si="4"/>
        <v>1</v>
      </c>
      <c r="V27" s="149">
        <f t="shared" si="5"/>
        <v>1</v>
      </c>
      <c r="W27" s="149">
        <f t="shared" si="6"/>
        <v>1</v>
      </c>
      <c r="X27" s="149">
        <f t="shared" si="7"/>
        <v>1</v>
      </c>
      <c r="Y27" s="77" t="str">
        <f t="shared" si="8"/>
        <v>Cambridge Tri0.0205787037037037</v>
      </c>
      <c r="Z27" s="77" t="str">
        <f t="shared" si="9"/>
        <v>Cambridge Tri0</v>
      </c>
    </row>
    <row r="28" spans="1:26" x14ac:dyDescent="0.2">
      <c r="A28" s="30">
        <v>2.6122685185185183E-2</v>
      </c>
      <c r="B28" s="30">
        <v>1.7175925925925924E-2</v>
      </c>
      <c r="C28" s="23">
        <f>IF(Y$1="CE",(VLOOKUP(A28,'CTT-tables'!$B$3:$D$3903,3,FALSE)),(IF(Y$1="HC",(VLOOKUP(A28,'CTT-tables'!$C$3:$D$3903,2,FALSE)),(VLOOKUP(B28,'CTT-tables'!$A$3:$D$3903,4,FALSE)))))</f>
        <v>5.0231481481481498E-3</v>
      </c>
      <c r="D28" s="30">
        <v>2.7893518518518515E-2</v>
      </c>
      <c r="E28" s="29">
        <v>27</v>
      </c>
      <c r="F28" s="119" t="s">
        <v>157</v>
      </c>
      <c r="G28" s="119" t="s">
        <v>23</v>
      </c>
      <c r="H28" s="96">
        <f t="shared" si="0"/>
        <v>2.0949074074074071E-2</v>
      </c>
      <c r="I28" s="110" t="str">
        <f t="shared" si="1"/>
        <v/>
      </c>
      <c r="J28" s="27"/>
      <c r="K28" s="27"/>
      <c r="L28" s="27"/>
      <c r="M28" s="27"/>
      <c r="N28" s="26">
        <f t="shared" si="2"/>
        <v>1.592592592592592E-2</v>
      </c>
      <c r="O28" s="27"/>
      <c r="P28" s="27"/>
      <c r="Q28" s="107" t="s">
        <v>27</v>
      </c>
      <c r="R28" s="28">
        <v>41903</v>
      </c>
      <c r="S28" s="24">
        <v>6.9444444444444449E-3</v>
      </c>
      <c r="T28" s="149">
        <f t="shared" si="3"/>
        <v>1</v>
      </c>
      <c r="U28" s="149">
        <f t="shared" si="4"/>
        <v>1</v>
      </c>
      <c r="V28" s="149">
        <f t="shared" si="5"/>
        <v>1</v>
      </c>
      <c r="W28" s="149">
        <f t="shared" si="6"/>
        <v>1</v>
      </c>
      <c r="X28" s="149">
        <f t="shared" si="7"/>
        <v>1</v>
      </c>
      <c r="Y28" s="77" t="str">
        <f t="shared" si="8"/>
        <v>Team Cambridge0.0209490740740741</v>
      </c>
      <c r="Z28" s="77" t="str">
        <f t="shared" si="9"/>
        <v>Team Cambridge0.0159259259259259</v>
      </c>
    </row>
    <row r="29" spans="1:26" x14ac:dyDescent="0.2">
      <c r="A29" s="30">
        <v>4.7222222222222221E-2</v>
      </c>
      <c r="B29" s="30">
        <v>1.7777777777777778E-2</v>
      </c>
      <c r="C29" s="23">
        <f>IF(Y$1="CE",(VLOOKUP(A29,'CTT-tables'!$B$3:$D$3903,3,FALSE)),(IF(Y$1="HC",(VLOOKUP(A29,'CTT-tables'!$C$3:$D$3903,2,FALSE)),(VLOOKUP(B29,'CTT-tables'!$A$3:$D$3903,4,FALSE)))))</f>
        <v>5.5787037037037098E-3</v>
      </c>
      <c r="D29" s="30">
        <v>3.2303240740740737E-2</v>
      </c>
      <c r="E29" s="29">
        <v>28</v>
      </c>
      <c r="F29" s="119" t="s">
        <v>45</v>
      </c>
      <c r="G29" s="119" t="s">
        <v>23</v>
      </c>
      <c r="H29" s="96">
        <f t="shared" si="0"/>
        <v>2.119212962962963E-2</v>
      </c>
      <c r="I29" s="110" t="str">
        <f t="shared" si="1"/>
        <v/>
      </c>
      <c r="J29" s="27"/>
      <c r="K29" s="27"/>
      <c r="L29" s="27"/>
      <c r="M29" s="27"/>
      <c r="N29" s="26">
        <f t="shared" si="2"/>
        <v>1.5613425925925919E-2</v>
      </c>
      <c r="O29" s="27"/>
      <c r="P29" s="27"/>
      <c r="Q29" s="107" t="s">
        <v>27</v>
      </c>
      <c r="R29" s="28">
        <v>41903</v>
      </c>
      <c r="S29" s="24">
        <v>1.1111111111111108E-2</v>
      </c>
      <c r="T29" s="149">
        <f t="shared" si="3"/>
        <v>1</v>
      </c>
      <c r="U29" s="149">
        <f t="shared" si="4"/>
        <v>1</v>
      </c>
      <c r="V29" s="149">
        <f t="shared" si="5"/>
        <v>1</v>
      </c>
      <c r="W29" s="149">
        <f t="shared" si="6"/>
        <v>1</v>
      </c>
      <c r="X29" s="149">
        <f t="shared" si="7"/>
        <v>1</v>
      </c>
      <c r="Y29" s="77" t="str">
        <f t="shared" si="8"/>
        <v>Team Cambridge0.0211921296296296</v>
      </c>
      <c r="Z29" s="77" t="str">
        <f t="shared" si="9"/>
        <v>Team Cambridge0.0156134259259259</v>
      </c>
    </row>
    <row r="30" spans="1:26" x14ac:dyDescent="0.2">
      <c r="A30" s="30">
        <v>4.9155092592592597E-2</v>
      </c>
      <c r="B30" s="30">
        <v>1.8194444444444444E-2</v>
      </c>
      <c r="C30" s="23">
        <f>IF(Y$1="CE",(VLOOKUP(A30,'CTT-tables'!$B$3:$D$3903,3,FALSE)),(IF(Y$1="HC",(VLOOKUP(A30,'CTT-tables'!$C$3:$D$3903,2,FALSE)),(VLOOKUP(B30,'CTT-tables'!$A$3:$D$3903,4,FALSE)))))</f>
        <v>5.9722222222222702E-3</v>
      </c>
      <c r="D30" s="30">
        <v>2.2314814814814815E-2</v>
      </c>
      <c r="E30" s="29">
        <v>29</v>
      </c>
      <c r="F30" s="119" t="s">
        <v>35</v>
      </c>
      <c r="G30" s="119" t="s">
        <v>23</v>
      </c>
      <c r="H30" s="96">
        <f t="shared" si="0"/>
        <v>2.162037037037037E-2</v>
      </c>
      <c r="I30" s="110" t="str">
        <f t="shared" si="1"/>
        <v/>
      </c>
      <c r="J30" s="27"/>
      <c r="K30" s="27"/>
      <c r="L30" s="27"/>
      <c r="M30" s="27"/>
      <c r="N30" s="26">
        <f t="shared" si="2"/>
        <v>1.5648148148148099E-2</v>
      </c>
      <c r="O30" s="27"/>
      <c r="P30" s="27"/>
      <c r="Q30" s="107" t="s">
        <v>27</v>
      </c>
      <c r="R30" s="28">
        <v>41903</v>
      </c>
      <c r="S30" s="24">
        <v>6.9444444444444447E-4</v>
      </c>
      <c r="T30" s="149">
        <f t="shared" si="3"/>
        <v>1</v>
      </c>
      <c r="U30" s="149">
        <f t="shared" si="4"/>
        <v>1</v>
      </c>
      <c r="V30" s="149">
        <f t="shared" si="5"/>
        <v>1</v>
      </c>
      <c r="W30" s="149">
        <f t="shared" si="6"/>
        <v>1</v>
      </c>
      <c r="X30" s="149">
        <f t="shared" si="7"/>
        <v>1</v>
      </c>
      <c r="Y30" s="77" t="str">
        <f t="shared" si="8"/>
        <v>Team Cambridge0.0216203703703704</v>
      </c>
      <c r="Z30" s="77" t="str">
        <f t="shared" si="9"/>
        <v>Team Cambridge0.0156481481481481</v>
      </c>
    </row>
    <row r="31" spans="1:26" x14ac:dyDescent="0.2">
      <c r="D31" s="30">
        <v>3.4525462962962966E-2</v>
      </c>
      <c r="E31" s="29">
        <v>30</v>
      </c>
      <c r="F31" s="53" t="s">
        <v>919</v>
      </c>
      <c r="G31" s="53" t="s">
        <v>34</v>
      </c>
      <c r="H31" s="96">
        <f t="shared" si="0"/>
        <v>2.2025462962962965E-2</v>
      </c>
      <c r="I31" s="110" t="str">
        <f t="shared" si="1"/>
        <v/>
      </c>
      <c r="J31" s="27"/>
      <c r="K31" s="27"/>
      <c r="L31" s="27"/>
      <c r="M31" s="27"/>
      <c r="N31" s="26">
        <f t="shared" si="2"/>
        <v>0</v>
      </c>
      <c r="O31" s="27"/>
      <c r="P31" s="27"/>
      <c r="Q31" s="107" t="s">
        <v>27</v>
      </c>
      <c r="R31" s="28">
        <v>41903</v>
      </c>
      <c r="S31" s="24">
        <v>1.2500000000000001E-2</v>
      </c>
      <c r="T31" s="149">
        <f t="shared" si="3"/>
        <v>1</v>
      </c>
      <c r="U31" s="149">
        <f t="shared" si="4"/>
        <v>1</v>
      </c>
      <c r="V31" s="149">
        <f t="shared" si="5"/>
        <v>1</v>
      </c>
      <c r="W31" s="149">
        <f t="shared" si="6"/>
        <v>1</v>
      </c>
      <c r="X31" s="149">
        <f t="shared" si="7"/>
        <v>1</v>
      </c>
      <c r="Y31" s="77" t="str">
        <f t="shared" si="8"/>
        <v>Cambridge Tri0.022025462962963</v>
      </c>
      <c r="Z31" s="77" t="str">
        <f t="shared" si="9"/>
        <v>Cambridge Tri0</v>
      </c>
    </row>
    <row r="32" spans="1:26" x14ac:dyDescent="0.2">
      <c r="D32" s="30">
        <v>4.2916666666666665E-2</v>
      </c>
      <c r="E32" s="29">
        <v>31</v>
      </c>
      <c r="F32" s="53" t="s">
        <v>925</v>
      </c>
      <c r="G32" s="53" t="s">
        <v>34</v>
      </c>
      <c r="H32" s="96">
        <f t="shared" si="0"/>
        <v>2.2083333333333365E-2</v>
      </c>
      <c r="I32" s="110" t="str">
        <f t="shared" si="1"/>
        <v/>
      </c>
      <c r="J32" s="27"/>
      <c r="K32" s="27"/>
      <c r="L32" s="27"/>
      <c r="M32" s="27"/>
      <c r="N32" s="26">
        <f t="shared" si="2"/>
        <v>0</v>
      </c>
      <c r="O32" s="27"/>
      <c r="Q32" s="107" t="s">
        <v>27</v>
      </c>
      <c r="R32" s="28">
        <v>41903</v>
      </c>
      <c r="S32" s="24">
        <v>2.0833333333333301E-2</v>
      </c>
      <c r="T32" s="149">
        <f t="shared" si="3"/>
        <v>1</v>
      </c>
      <c r="U32" s="149">
        <f t="shared" si="4"/>
        <v>1</v>
      </c>
      <c r="V32" s="149">
        <f t="shared" si="5"/>
        <v>1</v>
      </c>
      <c r="W32" s="149">
        <f t="shared" si="6"/>
        <v>1</v>
      </c>
      <c r="X32" s="149">
        <f t="shared" si="7"/>
        <v>1</v>
      </c>
      <c r="Y32" s="77" t="str">
        <f t="shared" si="8"/>
        <v>Cambridge Tri0.0220833333333334</v>
      </c>
      <c r="Z32" s="77" t="str">
        <f t="shared" si="9"/>
        <v>Cambridge Tri0</v>
      </c>
    </row>
    <row r="33" spans="1:26" x14ac:dyDescent="0.2">
      <c r="A33" s="30"/>
      <c r="B33" s="30"/>
      <c r="D33" s="30">
        <v>2.5763888888888892E-2</v>
      </c>
      <c r="E33" s="29">
        <v>32</v>
      </c>
      <c r="F33" s="53" t="s">
        <v>182</v>
      </c>
      <c r="G33" s="53" t="s">
        <v>34</v>
      </c>
      <c r="H33" s="96">
        <f t="shared" si="0"/>
        <v>2.2986111111111113E-2</v>
      </c>
      <c r="I33" s="110" t="str">
        <f t="shared" si="1"/>
        <v/>
      </c>
      <c r="J33" s="27"/>
      <c r="K33" s="27"/>
      <c r="L33" s="27"/>
      <c r="M33" s="27"/>
      <c r="N33" s="26">
        <f t="shared" si="2"/>
        <v>0</v>
      </c>
      <c r="O33" s="27"/>
      <c r="P33" s="27"/>
      <c r="Q33" s="107" t="s">
        <v>27</v>
      </c>
      <c r="R33" s="28">
        <v>41903</v>
      </c>
      <c r="S33" s="24">
        <v>2.7777777777777779E-3</v>
      </c>
      <c r="T33" s="149">
        <f t="shared" si="3"/>
        <v>1</v>
      </c>
      <c r="U33" s="149">
        <f t="shared" si="4"/>
        <v>1</v>
      </c>
      <c r="V33" s="149">
        <f t="shared" si="5"/>
        <v>1</v>
      </c>
      <c r="W33" s="149">
        <f t="shared" si="6"/>
        <v>1</v>
      </c>
      <c r="X33" s="149">
        <f t="shared" si="7"/>
        <v>1</v>
      </c>
      <c r="Y33" s="77" t="str">
        <f t="shared" si="8"/>
        <v>Cambridge Tri0.0229861111111111</v>
      </c>
      <c r="Z33" s="77" t="str">
        <f t="shared" si="9"/>
        <v>Cambridge Tri0</v>
      </c>
    </row>
    <row r="34" spans="1:26" x14ac:dyDescent="0.2">
      <c r="A34" s="30"/>
      <c r="B34" s="30"/>
      <c r="C34" s="23"/>
      <c r="F34" s="119"/>
      <c r="G34" s="119"/>
      <c r="H34" s="96">
        <f t="shared" ref="H34:H41" si="10">IF(D34=0,0,(D34-S34))</f>
        <v>0</v>
      </c>
      <c r="I34" s="110" t="str">
        <f t="shared" ref="I34:I41" si="11">IF((OR(D34=0,H34=0)),"",(IF(H34&lt;=B34,1,"")))</f>
        <v/>
      </c>
      <c r="J34" s="27"/>
      <c r="K34" s="27"/>
      <c r="L34" s="27"/>
      <c r="M34" s="27"/>
      <c r="N34" s="26">
        <f t="shared" ref="N34:N41" si="12">IF(C34=0,0,(H34-C34))</f>
        <v>0</v>
      </c>
      <c r="O34" s="27"/>
      <c r="S34" s="24">
        <v>2.2916666666666599E-2</v>
      </c>
      <c r="T34" s="149">
        <f t="shared" ref="T34:T41" si="13">IF(D34=0,1,(COUNTIF(H:H,H34)))</f>
        <v>1</v>
      </c>
      <c r="U34" s="149">
        <f t="shared" ref="U34:U41" si="14">IF((AND(D34&gt;0,$Y$1="TR")),(COUNTIF(Y:Y,Y34)),1)</f>
        <v>1</v>
      </c>
      <c r="V34" s="149">
        <f t="shared" ref="V34:V41" si="15">IF((AND(D34&gt;0,C34&gt;0,$Y$1="TR")),(COUNTIF(Z:Z,Z34)),1)</f>
        <v>1</v>
      </c>
      <c r="W34" s="149">
        <f t="shared" ref="W34:W41" si="16">IF((AND(D34&gt;0,C34&gt;0,$Y$1="CE")),(COUNTIF(Z:Z,Z34)),1)</f>
        <v>1</v>
      </c>
      <c r="X34" s="149">
        <f t="shared" ref="X34:X41" si="17">IF((AND(D34&gt;0,C34&gt;0,(OR($Y$1="CE",$Y$1="TR")))),(COUNTIF(Z:Z,Z34)),1)</f>
        <v>1</v>
      </c>
      <c r="Y34" s="77" t="str">
        <f t="shared" ref="Y34:Y41" si="18">CONCATENATE(G34,H34)</f>
        <v>0</v>
      </c>
      <c r="Z34" s="77" t="str">
        <f t="shared" ref="Z34:Z40" si="19">CONCATENATE(G34,N34)</f>
        <v>0</v>
      </c>
    </row>
    <row r="35" spans="1:26" x14ac:dyDescent="0.2">
      <c r="A35" s="30"/>
      <c r="B35" s="30"/>
      <c r="H35" s="96">
        <f t="shared" si="10"/>
        <v>0</v>
      </c>
      <c r="I35" s="110" t="str">
        <f t="shared" si="11"/>
        <v/>
      </c>
      <c r="J35" s="27"/>
      <c r="K35" s="27"/>
      <c r="L35" s="27"/>
      <c r="M35" s="27"/>
      <c r="N35" s="26">
        <f t="shared" si="12"/>
        <v>0</v>
      </c>
      <c r="O35" s="27"/>
      <c r="S35" s="24">
        <v>2.36111111111111E-2</v>
      </c>
      <c r="T35" s="149">
        <f t="shared" si="13"/>
        <v>1</v>
      </c>
      <c r="U35" s="149">
        <f t="shared" si="14"/>
        <v>1</v>
      </c>
      <c r="V35" s="149">
        <f t="shared" si="15"/>
        <v>1</v>
      </c>
      <c r="W35" s="149">
        <f t="shared" si="16"/>
        <v>1</v>
      </c>
      <c r="X35" s="149">
        <f t="shared" si="17"/>
        <v>1</v>
      </c>
      <c r="Y35" s="77" t="str">
        <f t="shared" si="18"/>
        <v>0</v>
      </c>
      <c r="Z35" s="77" t="str">
        <f t="shared" si="19"/>
        <v>0</v>
      </c>
    </row>
    <row r="36" spans="1:26" x14ac:dyDescent="0.2">
      <c r="A36" s="30"/>
      <c r="B36" s="30"/>
      <c r="H36" s="96">
        <f t="shared" si="10"/>
        <v>0</v>
      </c>
      <c r="I36" s="110" t="str">
        <f t="shared" si="11"/>
        <v/>
      </c>
      <c r="J36" s="27"/>
      <c r="K36" s="27"/>
      <c r="L36" s="27"/>
      <c r="M36" s="27"/>
      <c r="N36" s="26">
        <f t="shared" si="12"/>
        <v>0</v>
      </c>
      <c r="O36" s="27"/>
      <c r="S36" s="24">
        <v>2.43055555555555E-2</v>
      </c>
      <c r="T36" s="149">
        <f t="shared" si="13"/>
        <v>1</v>
      </c>
      <c r="U36" s="149">
        <f t="shared" si="14"/>
        <v>1</v>
      </c>
      <c r="V36" s="149">
        <f t="shared" si="15"/>
        <v>1</v>
      </c>
      <c r="W36" s="149">
        <f t="shared" si="16"/>
        <v>1</v>
      </c>
      <c r="X36" s="149">
        <f t="shared" si="17"/>
        <v>1</v>
      </c>
      <c r="Y36" s="77" t="str">
        <f t="shared" si="18"/>
        <v>0</v>
      </c>
      <c r="Z36" s="77" t="str">
        <f t="shared" si="19"/>
        <v>0</v>
      </c>
    </row>
    <row r="37" spans="1:26" x14ac:dyDescent="0.2">
      <c r="A37" s="30"/>
      <c r="B37" s="30"/>
      <c r="H37" s="96">
        <f t="shared" si="10"/>
        <v>0</v>
      </c>
      <c r="I37" s="110" t="str">
        <f t="shared" si="11"/>
        <v/>
      </c>
      <c r="J37" s="27"/>
      <c r="K37" s="27"/>
      <c r="L37" s="27"/>
      <c r="M37" s="27"/>
      <c r="N37" s="26">
        <f t="shared" si="12"/>
        <v>0</v>
      </c>
      <c r="O37" s="27"/>
      <c r="S37" s="24">
        <v>2.5000000000000001E-2</v>
      </c>
      <c r="T37" s="149">
        <f t="shared" si="13"/>
        <v>1</v>
      </c>
      <c r="U37" s="149">
        <f t="shared" si="14"/>
        <v>1</v>
      </c>
      <c r="V37" s="149">
        <f t="shared" si="15"/>
        <v>1</v>
      </c>
      <c r="W37" s="149">
        <f t="shared" si="16"/>
        <v>1</v>
      </c>
      <c r="X37" s="149">
        <f t="shared" si="17"/>
        <v>1</v>
      </c>
      <c r="Y37" s="77" t="str">
        <f t="shared" si="18"/>
        <v>0</v>
      </c>
      <c r="Z37" s="77" t="str">
        <f t="shared" si="19"/>
        <v>0</v>
      </c>
    </row>
    <row r="38" spans="1:26" x14ac:dyDescent="0.2">
      <c r="A38" s="30"/>
      <c r="B38" s="30"/>
      <c r="F38" s="119"/>
      <c r="G38" s="119"/>
      <c r="H38" s="96">
        <f t="shared" si="10"/>
        <v>0</v>
      </c>
      <c r="I38" s="110" t="str">
        <f t="shared" si="11"/>
        <v/>
      </c>
      <c r="J38" s="27"/>
      <c r="K38" s="27"/>
      <c r="L38" s="27"/>
      <c r="M38" s="27"/>
      <c r="N38" s="26">
        <f t="shared" si="12"/>
        <v>0</v>
      </c>
      <c r="O38" s="27"/>
      <c r="S38" s="24">
        <v>2.5694444444444402E-2</v>
      </c>
      <c r="T38" s="149">
        <f t="shared" si="13"/>
        <v>1</v>
      </c>
      <c r="U38" s="149">
        <f t="shared" si="14"/>
        <v>1</v>
      </c>
      <c r="V38" s="149">
        <f t="shared" si="15"/>
        <v>1</v>
      </c>
      <c r="W38" s="149">
        <f t="shared" si="16"/>
        <v>1</v>
      </c>
      <c r="X38" s="149">
        <f t="shared" si="17"/>
        <v>1</v>
      </c>
      <c r="Y38" s="77" t="str">
        <f t="shared" si="18"/>
        <v>0</v>
      </c>
      <c r="Z38" s="77" t="str">
        <f t="shared" si="19"/>
        <v>0</v>
      </c>
    </row>
    <row r="39" spans="1:26" x14ac:dyDescent="0.2">
      <c r="A39" s="30"/>
      <c r="B39" s="30"/>
      <c r="C39" s="23"/>
      <c r="H39" s="96">
        <f t="shared" si="10"/>
        <v>0</v>
      </c>
      <c r="I39" s="110" t="str">
        <f t="shared" si="11"/>
        <v/>
      </c>
      <c r="J39" s="27"/>
      <c r="K39" s="27"/>
      <c r="L39" s="27"/>
      <c r="M39" s="27"/>
      <c r="N39" s="26">
        <f t="shared" si="12"/>
        <v>0</v>
      </c>
      <c r="O39" s="27"/>
      <c r="S39" s="24">
        <v>2.6388888888888799E-2</v>
      </c>
      <c r="T39" s="149">
        <f t="shared" si="13"/>
        <v>1</v>
      </c>
      <c r="U39" s="149">
        <f t="shared" si="14"/>
        <v>1</v>
      </c>
      <c r="V39" s="149">
        <f t="shared" si="15"/>
        <v>1</v>
      </c>
      <c r="W39" s="149">
        <f t="shared" si="16"/>
        <v>1</v>
      </c>
      <c r="X39" s="149">
        <f t="shared" si="17"/>
        <v>1</v>
      </c>
      <c r="Y39" s="77" t="str">
        <f t="shared" si="18"/>
        <v>0</v>
      </c>
      <c r="Z39" s="77" t="str">
        <f t="shared" si="19"/>
        <v>0</v>
      </c>
    </row>
    <row r="40" spans="1:26" x14ac:dyDescent="0.2">
      <c r="A40" s="30"/>
      <c r="B40" s="30"/>
      <c r="H40" s="96">
        <f t="shared" si="10"/>
        <v>0</v>
      </c>
      <c r="I40" s="110" t="str">
        <f t="shared" si="11"/>
        <v/>
      </c>
      <c r="J40" s="27"/>
      <c r="K40" s="27"/>
      <c r="L40" s="27"/>
      <c r="M40" s="27"/>
      <c r="N40" s="26">
        <f t="shared" si="12"/>
        <v>0</v>
      </c>
      <c r="O40" s="27"/>
      <c r="S40" s="24">
        <v>2.70833333333333E-2</v>
      </c>
      <c r="T40" s="149">
        <f t="shared" si="13"/>
        <v>1</v>
      </c>
      <c r="U40" s="149">
        <f t="shared" si="14"/>
        <v>1</v>
      </c>
      <c r="V40" s="149">
        <f t="shared" si="15"/>
        <v>1</v>
      </c>
      <c r="W40" s="149">
        <f t="shared" si="16"/>
        <v>1</v>
      </c>
      <c r="X40" s="149">
        <f t="shared" si="17"/>
        <v>1</v>
      </c>
      <c r="Y40" s="77" t="str">
        <f t="shared" si="18"/>
        <v>0</v>
      </c>
      <c r="Z40" s="77" t="str">
        <f t="shared" si="19"/>
        <v>0</v>
      </c>
    </row>
    <row r="41" spans="1:26" x14ac:dyDescent="0.2">
      <c r="A41" s="30"/>
      <c r="B41" s="30"/>
      <c r="H41" s="96">
        <f t="shared" si="10"/>
        <v>0</v>
      </c>
      <c r="I41" s="110" t="str">
        <f t="shared" si="11"/>
        <v/>
      </c>
      <c r="J41" s="74"/>
      <c r="K41" s="74"/>
      <c r="L41" s="74"/>
      <c r="M41" s="74"/>
      <c r="N41" s="26">
        <f t="shared" si="12"/>
        <v>0</v>
      </c>
      <c r="O41" s="74"/>
      <c r="P41" s="127"/>
      <c r="Q41" s="51"/>
      <c r="R41" s="129"/>
      <c r="S41" s="75">
        <v>2.77777777777777E-2</v>
      </c>
      <c r="T41" s="149">
        <f t="shared" si="13"/>
        <v>1</v>
      </c>
      <c r="U41" s="149">
        <f t="shared" si="14"/>
        <v>1</v>
      </c>
      <c r="V41" s="149">
        <f t="shared" si="15"/>
        <v>1</v>
      </c>
      <c r="W41" s="149">
        <f t="shared" si="16"/>
        <v>1</v>
      </c>
      <c r="X41" s="149">
        <f t="shared" si="17"/>
        <v>1</v>
      </c>
      <c r="Y41" s="77" t="str">
        <f t="shared" si="18"/>
        <v>0</v>
      </c>
      <c r="Z41" s="78" t="str">
        <f>CONCATENATE(G41,N41)</f>
        <v>0</v>
      </c>
    </row>
    <row r="42" spans="1:26" x14ac:dyDescent="0.2">
      <c r="A42" s="30"/>
      <c r="B42" s="30"/>
    </row>
    <row r="43" spans="1:26" x14ac:dyDescent="0.2">
      <c r="A43" s="30"/>
      <c r="B43" s="30"/>
    </row>
    <row r="44" spans="1:26" x14ac:dyDescent="0.2">
      <c r="A44" s="30"/>
      <c r="B44" s="30"/>
    </row>
    <row r="45" spans="1:26" x14ac:dyDescent="0.2">
      <c r="A45" s="30"/>
      <c r="B45" s="30"/>
      <c r="C45" s="30"/>
      <c r="D45" s="102"/>
      <c r="F45" s="108"/>
    </row>
    <row r="46" spans="1:26" x14ac:dyDescent="0.2">
      <c r="A46" s="30"/>
      <c r="B46" s="30"/>
      <c r="F46" s="108"/>
      <c r="G46" s="108"/>
    </row>
    <row r="47" spans="1:26" x14ac:dyDescent="0.2">
      <c r="A47" s="30"/>
      <c r="B47" s="30"/>
      <c r="C47" s="30"/>
    </row>
    <row r="48" spans="1:26" x14ac:dyDescent="0.2">
      <c r="A48" s="30"/>
      <c r="B48" s="30"/>
      <c r="C48" s="30"/>
      <c r="G48" s="148"/>
    </row>
    <row r="49" spans="1:7" x14ac:dyDescent="0.2">
      <c r="A49" s="30"/>
      <c r="B49" s="30"/>
    </row>
    <row r="50" spans="1:7" x14ac:dyDescent="0.2">
      <c r="A50" s="30"/>
      <c r="B50" s="30"/>
      <c r="C50" s="30"/>
      <c r="F50" s="147"/>
    </row>
    <row r="51" spans="1:7" x14ac:dyDescent="0.2">
      <c r="A51" s="30"/>
      <c r="B51" s="30"/>
      <c r="C51" s="30"/>
      <c r="F51" s="108"/>
      <c r="G51" s="108"/>
    </row>
    <row r="52" spans="1:7" x14ac:dyDescent="0.2">
      <c r="A52" s="30"/>
      <c r="B52" s="30"/>
      <c r="C52" s="30"/>
    </row>
    <row r="53" spans="1:7" x14ac:dyDescent="0.2">
      <c r="A53" s="30"/>
      <c r="B53" s="30"/>
      <c r="C53" s="23"/>
      <c r="F53" s="119"/>
      <c r="G53" s="119"/>
    </row>
    <row r="54" spans="1:7" x14ac:dyDescent="0.2">
      <c r="A54" s="30"/>
      <c r="B54" s="30"/>
      <c r="C54" s="30"/>
    </row>
    <row r="55" spans="1:7" x14ac:dyDescent="0.2">
      <c r="A55" s="30"/>
      <c r="B55" s="30"/>
    </row>
    <row r="56" spans="1:7" x14ac:dyDescent="0.2">
      <c r="A56" s="30"/>
      <c r="B56" s="30"/>
      <c r="G56" s="148"/>
    </row>
    <row r="57" spans="1:7" x14ac:dyDescent="0.2">
      <c r="A57" s="30"/>
      <c r="B57" s="30"/>
    </row>
    <row r="58" spans="1:7" x14ac:dyDescent="0.2">
      <c r="A58" s="30"/>
      <c r="B58" s="30"/>
      <c r="G58" s="150"/>
    </row>
    <row r="59" spans="1:7" x14ac:dyDescent="0.2">
      <c r="A59" s="30"/>
      <c r="B59" s="30"/>
    </row>
    <row r="60" spans="1:7" x14ac:dyDescent="0.2">
      <c r="A60" s="30"/>
      <c r="B60" s="30"/>
      <c r="C60" s="23"/>
      <c r="F60" s="120"/>
      <c r="G60" s="119"/>
    </row>
    <row r="61" spans="1:7" x14ac:dyDescent="0.2">
      <c r="A61" s="30"/>
      <c r="B61" s="30"/>
    </row>
    <row r="62" spans="1:7" x14ac:dyDescent="0.2">
      <c r="A62" s="30"/>
      <c r="B62" s="30"/>
    </row>
    <row r="63" spans="1:7" x14ac:dyDescent="0.2">
      <c r="A63" s="30"/>
      <c r="B63" s="30"/>
      <c r="C63" s="30"/>
      <c r="F63" s="148"/>
      <c r="G63" s="148"/>
    </row>
    <row r="64" spans="1:7" x14ac:dyDescent="0.2">
      <c r="A64" s="30"/>
      <c r="B64" s="30"/>
    </row>
    <row r="65" spans="1:7" x14ac:dyDescent="0.2">
      <c r="A65" s="30"/>
      <c r="B65" s="30"/>
    </row>
    <row r="66" spans="1:7" x14ac:dyDescent="0.2">
      <c r="A66" s="30"/>
      <c r="B66" s="30"/>
    </row>
    <row r="67" spans="1:7" x14ac:dyDescent="0.2">
      <c r="A67" s="30"/>
      <c r="B67" s="30"/>
      <c r="C67" s="30"/>
      <c r="F67" s="108"/>
      <c r="G67" s="108"/>
    </row>
    <row r="68" spans="1:7" x14ac:dyDescent="0.2">
      <c r="A68" s="30"/>
      <c r="B68" s="30"/>
    </row>
    <row r="69" spans="1:7" x14ac:dyDescent="0.2">
      <c r="A69" s="30"/>
      <c r="B69" s="30"/>
    </row>
    <row r="70" spans="1:7" x14ac:dyDescent="0.2">
      <c r="A70" s="30"/>
      <c r="B70" s="30"/>
      <c r="C70" s="23"/>
      <c r="D70" s="102"/>
      <c r="F70"/>
      <c r="G70"/>
    </row>
    <row r="71" spans="1:7" x14ac:dyDescent="0.2">
      <c r="A71" s="30"/>
      <c r="B71" s="30"/>
    </row>
    <row r="72" spans="1:7" x14ac:dyDescent="0.2">
      <c r="A72" s="30"/>
      <c r="B72" s="30"/>
      <c r="C72" s="30"/>
    </row>
    <row r="73" spans="1:7" x14ac:dyDescent="0.2">
      <c r="A73" s="30"/>
      <c r="B73" s="30"/>
      <c r="G73" s="148"/>
    </row>
    <row r="74" spans="1:7" x14ac:dyDescent="0.2">
      <c r="A74" s="30"/>
      <c r="B74" s="30"/>
    </row>
    <row r="75" spans="1:7" x14ac:dyDescent="0.2">
      <c r="A75" s="30"/>
      <c r="B75" s="30"/>
      <c r="C75" s="30"/>
      <c r="G75" s="108"/>
    </row>
    <row r="76" spans="1:7" x14ac:dyDescent="0.2">
      <c r="A76" s="30"/>
      <c r="B76" s="30"/>
    </row>
    <row r="77" spans="1:7" x14ac:dyDescent="0.2">
      <c r="A77" s="30"/>
      <c r="B77" s="30"/>
      <c r="C77" s="30"/>
    </row>
    <row r="78" spans="1:7" x14ac:dyDescent="0.2">
      <c r="A78" s="30"/>
      <c r="B78" s="30"/>
      <c r="C78" s="30"/>
    </row>
    <row r="79" spans="1:7" x14ac:dyDescent="0.2">
      <c r="A79" s="30"/>
      <c r="B79" s="30"/>
    </row>
    <row r="80" spans="1:7" x14ac:dyDescent="0.2">
      <c r="A80" s="30"/>
      <c r="B80" s="30"/>
      <c r="C80" s="30"/>
    </row>
    <row r="81" spans="1:7" x14ac:dyDescent="0.2">
      <c r="A81" s="30"/>
      <c r="B81" s="30"/>
      <c r="C81" s="30"/>
      <c r="G81" s="147"/>
    </row>
    <row r="82" spans="1:7" x14ac:dyDescent="0.2">
      <c r="A82" s="30"/>
      <c r="B82" s="30"/>
      <c r="C82" s="23"/>
      <c r="G82" s="147"/>
    </row>
    <row r="83" spans="1:7" x14ac:dyDescent="0.2">
      <c r="A83" s="30"/>
      <c r="B83" s="30"/>
    </row>
    <row r="84" spans="1:7" x14ac:dyDescent="0.2">
      <c r="A84" s="30"/>
      <c r="B84" s="30"/>
    </row>
    <row r="85" spans="1:7" x14ac:dyDescent="0.2">
      <c r="A85" s="30"/>
      <c r="B85" s="30"/>
    </row>
    <row r="86" spans="1:7" x14ac:dyDescent="0.2">
      <c r="A86" s="30"/>
      <c r="B86" s="30"/>
      <c r="C86" s="30"/>
    </row>
    <row r="87" spans="1:7" x14ac:dyDescent="0.2">
      <c r="A87" s="30"/>
      <c r="B87" s="30"/>
      <c r="C87" s="30"/>
      <c r="F87" s="148"/>
      <c r="G87" s="148"/>
    </row>
    <row r="88" spans="1:7" x14ac:dyDescent="0.2">
      <c r="A88" s="30"/>
      <c r="B88" s="30"/>
      <c r="C88" s="30"/>
    </row>
    <row r="89" spans="1:7" x14ac:dyDescent="0.2">
      <c r="A89" s="30"/>
      <c r="B89" s="30"/>
      <c r="C89" s="30"/>
      <c r="G89"/>
    </row>
    <row r="90" spans="1:7" x14ac:dyDescent="0.2">
      <c r="A90" s="30"/>
      <c r="B90" s="30"/>
    </row>
    <row r="91" spans="1:7" x14ac:dyDescent="0.2">
      <c r="A91" s="30"/>
      <c r="B91" s="30"/>
    </row>
    <row r="92" spans="1:7" x14ac:dyDescent="0.2">
      <c r="A92" s="30"/>
      <c r="B92" s="30"/>
    </row>
    <row r="93" spans="1:7" x14ac:dyDescent="0.2">
      <c r="A93" s="30"/>
      <c r="B93" s="30"/>
      <c r="C93" s="23"/>
      <c r="G93"/>
    </row>
    <row r="94" spans="1:7" x14ac:dyDescent="0.2">
      <c r="A94" s="30"/>
      <c r="B94" s="30"/>
      <c r="C94" s="30"/>
      <c r="F94" s="147"/>
    </row>
    <row r="95" spans="1:7" x14ac:dyDescent="0.2">
      <c r="A95" s="30"/>
      <c r="B95" s="30"/>
    </row>
    <row r="96" spans="1:7" x14ac:dyDescent="0.2">
      <c r="A96" s="30"/>
      <c r="B96" s="30"/>
      <c r="C96" s="23"/>
      <c r="F96" s="119"/>
      <c r="G96" s="119"/>
    </row>
    <row r="97" spans="1:7" x14ac:dyDescent="0.2">
      <c r="A97" s="30"/>
      <c r="B97" s="30"/>
      <c r="C97" s="30"/>
    </row>
    <row r="98" spans="1:7" x14ac:dyDescent="0.2">
      <c r="A98" s="30"/>
      <c r="B98" s="30"/>
      <c r="C98" s="23"/>
      <c r="F98" s="119"/>
      <c r="G98" s="119"/>
    </row>
    <row r="99" spans="1:7" x14ac:dyDescent="0.2">
      <c r="A99" s="30"/>
      <c r="B99" s="30"/>
    </row>
    <row r="100" spans="1:7" x14ac:dyDescent="0.2">
      <c r="A100" s="30"/>
      <c r="B100" s="30"/>
      <c r="C100" s="23"/>
      <c r="F100"/>
    </row>
    <row r="101" spans="1:7" x14ac:dyDescent="0.2">
      <c r="A101" s="30"/>
      <c r="B101" s="30"/>
      <c r="C101" s="23"/>
      <c r="F101" s="148"/>
      <c r="G101" s="148"/>
    </row>
    <row r="102" spans="1:7" x14ac:dyDescent="0.2">
      <c r="A102" s="30"/>
      <c r="B102" s="30"/>
    </row>
    <row r="103" spans="1:7" x14ac:dyDescent="0.2">
      <c r="A103" s="30"/>
      <c r="B103" s="30"/>
      <c r="C103" s="23"/>
      <c r="F103" s="119"/>
      <c r="G103" s="119"/>
    </row>
    <row r="104" spans="1:7" x14ac:dyDescent="0.2">
      <c r="A104" s="30"/>
      <c r="B104" s="30"/>
    </row>
    <row r="105" spans="1:7" x14ac:dyDescent="0.2">
      <c r="A105" s="30"/>
      <c r="B105" s="30"/>
      <c r="C105" s="30"/>
      <c r="G105" s="150"/>
    </row>
    <row r="106" spans="1:7" x14ac:dyDescent="0.2">
      <c r="A106" s="30"/>
      <c r="B106" s="30"/>
    </row>
    <row r="107" spans="1:7" x14ac:dyDescent="0.2">
      <c r="A107" s="30"/>
      <c r="B107" s="30"/>
      <c r="C107" s="30"/>
    </row>
    <row r="108" spans="1:7" x14ac:dyDescent="0.2">
      <c r="A108" s="30"/>
      <c r="B108" s="30"/>
      <c r="C108" s="23"/>
      <c r="F108" s="119"/>
      <c r="G108" s="119"/>
    </row>
    <row r="109" spans="1:7" x14ac:dyDescent="0.2">
      <c r="A109" s="30"/>
      <c r="B109" s="30"/>
      <c r="G109" s="119"/>
    </row>
    <row r="110" spans="1:7" x14ac:dyDescent="0.2">
      <c r="A110" s="30"/>
      <c r="B110" s="30"/>
      <c r="C110" s="23"/>
    </row>
    <row r="111" spans="1:7" x14ac:dyDescent="0.2">
      <c r="A111" s="30"/>
      <c r="B111" s="30"/>
    </row>
    <row r="112" spans="1:7" x14ac:dyDescent="0.2">
      <c r="A112" s="30"/>
      <c r="B112" s="30"/>
      <c r="C112" s="30"/>
    </row>
    <row r="113" spans="1:7" x14ac:dyDescent="0.2">
      <c r="A113" s="30"/>
      <c r="B113" s="30"/>
    </row>
    <row r="114" spans="1:7" x14ac:dyDescent="0.2">
      <c r="A114" s="30"/>
      <c r="B114" s="30"/>
      <c r="C114" s="23"/>
      <c r="D114" s="102"/>
      <c r="F114" s="108"/>
      <c r="G114" s="108"/>
    </row>
    <row r="115" spans="1:7" x14ac:dyDescent="0.2">
      <c r="A115" s="30"/>
      <c r="B115" s="30"/>
    </row>
    <row r="116" spans="1:7" x14ac:dyDescent="0.2">
      <c r="A116" s="30"/>
      <c r="B116" s="30"/>
    </row>
    <row r="117" spans="1:7" x14ac:dyDescent="0.2">
      <c r="A117" s="30"/>
      <c r="B117" s="30"/>
    </row>
    <row r="118" spans="1:7" x14ac:dyDescent="0.2">
      <c r="A118" s="30"/>
      <c r="B118" s="30"/>
    </row>
    <row r="119" spans="1:7" x14ac:dyDescent="0.2">
      <c r="A119" s="30"/>
      <c r="B119" s="30"/>
      <c r="C119" s="23"/>
    </row>
    <row r="120" spans="1:7" x14ac:dyDescent="0.2">
      <c r="A120" s="30"/>
      <c r="B120" s="30"/>
    </row>
    <row r="121" spans="1:7" ht="15" x14ac:dyDescent="0.25">
      <c r="A121" s="30"/>
      <c r="B121" s="30"/>
      <c r="C121" s="23"/>
      <c r="F121" s="153"/>
      <c r="G121" s="148"/>
    </row>
    <row r="122" spans="1:7" x14ac:dyDescent="0.2">
      <c r="A122" s="30"/>
      <c r="B122" s="30"/>
    </row>
    <row r="123" spans="1:7" x14ac:dyDescent="0.2">
      <c r="A123" s="30"/>
      <c r="B123" s="30"/>
      <c r="C123" s="30"/>
    </row>
    <row r="124" spans="1:7" x14ac:dyDescent="0.2">
      <c r="A124" s="30"/>
      <c r="B124" s="30"/>
      <c r="C124" s="30"/>
    </row>
    <row r="125" spans="1:7" x14ac:dyDescent="0.2">
      <c r="A125" s="30"/>
      <c r="B125" s="30"/>
      <c r="G125"/>
    </row>
    <row r="126" spans="1:7" x14ac:dyDescent="0.2">
      <c r="A126" s="30"/>
      <c r="B126" s="30"/>
    </row>
    <row r="127" spans="1:7" x14ac:dyDescent="0.2">
      <c r="A127" s="30"/>
      <c r="B127" s="30"/>
    </row>
    <row r="128" spans="1:7" x14ac:dyDescent="0.2">
      <c r="A128" s="30"/>
      <c r="B128" s="30"/>
      <c r="C128" s="30"/>
    </row>
    <row r="129" spans="1:7" x14ac:dyDescent="0.2">
      <c r="A129" s="30"/>
      <c r="B129" s="30"/>
      <c r="C129" s="30"/>
    </row>
    <row r="130" spans="1:7" x14ac:dyDescent="0.2">
      <c r="A130" s="30"/>
      <c r="B130" s="30"/>
    </row>
    <row r="131" spans="1:7" x14ac:dyDescent="0.2">
      <c r="A131" s="30"/>
      <c r="B131" s="30"/>
      <c r="C131" s="30"/>
    </row>
    <row r="132" spans="1:7" x14ac:dyDescent="0.2">
      <c r="A132" s="30"/>
      <c r="B132" s="30"/>
      <c r="C132" s="30"/>
    </row>
    <row r="133" spans="1:7" x14ac:dyDescent="0.2">
      <c r="A133" s="30"/>
      <c r="B133" s="30"/>
      <c r="G133"/>
    </row>
    <row r="134" spans="1:7" x14ac:dyDescent="0.2">
      <c r="A134" s="30"/>
      <c r="B134" s="30"/>
    </row>
    <row r="135" spans="1:7" x14ac:dyDescent="0.2">
      <c r="A135" s="30"/>
      <c r="B135" s="30"/>
      <c r="C135" s="30"/>
      <c r="F135" s="147"/>
    </row>
    <row r="136" spans="1:7" x14ac:dyDescent="0.2">
      <c r="A136" s="30"/>
      <c r="B136" s="30"/>
      <c r="C136" s="23"/>
      <c r="F136" s="119"/>
      <c r="G136" s="119"/>
    </row>
    <row r="137" spans="1:7" x14ac:dyDescent="0.2">
      <c r="A137" s="30"/>
      <c r="B137" s="30"/>
      <c r="C137" s="23"/>
      <c r="F137" s="119"/>
      <c r="G137" s="173"/>
    </row>
    <row r="138" spans="1:7" x14ac:dyDescent="0.2">
      <c r="A138" s="30"/>
      <c r="B138" s="30"/>
      <c r="G138" s="108"/>
    </row>
    <row r="139" spans="1:7" x14ac:dyDescent="0.2">
      <c r="A139" s="30"/>
      <c r="B139" s="30"/>
      <c r="C139" s="23"/>
    </row>
    <row r="140" spans="1:7" x14ac:dyDescent="0.2">
      <c r="A140" s="30"/>
      <c r="B140" s="30"/>
      <c r="C140" s="30"/>
    </row>
    <row r="141" spans="1:7" x14ac:dyDescent="0.2">
      <c r="A141" s="30"/>
      <c r="B141" s="30"/>
    </row>
    <row r="142" spans="1:7" x14ac:dyDescent="0.2">
      <c r="A142" s="30"/>
      <c r="B142" s="30"/>
      <c r="C142" s="30"/>
    </row>
    <row r="143" spans="1:7" x14ac:dyDescent="0.2">
      <c r="A143" s="30"/>
      <c r="B143" s="30"/>
      <c r="C143" s="30"/>
      <c r="F143" s="148"/>
      <c r="G143" s="148"/>
    </row>
    <row r="144" spans="1:7" x14ac:dyDescent="0.2">
      <c r="A144" s="30"/>
      <c r="B144" s="30"/>
    </row>
    <row r="145" spans="1:7" x14ac:dyDescent="0.2">
      <c r="A145" s="30"/>
      <c r="B145" s="30"/>
      <c r="G145"/>
    </row>
    <row r="146" spans="1:7" x14ac:dyDescent="0.2">
      <c r="A146" s="30"/>
      <c r="B146" s="30"/>
    </row>
    <row r="147" spans="1:7" x14ac:dyDescent="0.2">
      <c r="A147" s="30"/>
      <c r="B147" s="30"/>
      <c r="C147" s="23"/>
      <c r="F147" s="119"/>
      <c r="G147" s="119"/>
    </row>
    <row r="148" spans="1:7" x14ac:dyDescent="0.2">
      <c r="A148" s="30"/>
      <c r="B148" s="30"/>
    </row>
    <row r="149" spans="1:7" x14ac:dyDescent="0.2">
      <c r="A149" s="30"/>
      <c r="B149" s="30"/>
    </row>
    <row r="150" spans="1:7" x14ac:dyDescent="0.2">
      <c r="A150" s="30"/>
      <c r="B150" s="30"/>
    </row>
    <row r="151" spans="1:7" x14ac:dyDescent="0.2">
      <c r="A151" s="30"/>
      <c r="B151" s="30"/>
    </row>
    <row r="152" spans="1:7" x14ac:dyDescent="0.2">
      <c r="A152" s="30"/>
      <c r="B152" s="30"/>
      <c r="C152" s="30"/>
    </row>
    <row r="153" spans="1:7" x14ac:dyDescent="0.2">
      <c r="A153" s="30"/>
      <c r="B153" s="30"/>
    </row>
    <row r="154" spans="1:7" x14ac:dyDescent="0.2">
      <c r="A154" s="30"/>
      <c r="B154" s="30"/>
    </row>
    <row r="155" spans="1:7" x14ac:dyDescent="0.2">
      <c r="A155" s="30"/>
      <c r="B155" s="30"/>
      <c r="C155" s="30"/>
    </row>
    <row r="156" spans="1:7" x14ac:dyDescent="0.2">
      <c r="A156" s="30"/>
      <c r="B156" s="30"/>
      <c r="C156" s="23"/>
    </row>
    <row r="157" spans="1:7" x14ac:dyDescent="0.2">
      <c r="A157" s="30"/>
      <c r="B157" s="30"/>
      <c r="C157" s="23"/>
      <c r="F157" s="119"/>
      <c r="G157" s="119"/>
    </row>
    <row r="158" spans="1:7" x14ac:dyDescent="0.2">
      <c r="A158" s="30"/>
      <c r="B158" s="30"/>
    </row>
    <row r="159" spans="1:7" x14ac:dyDescent="0.2">
      <c r="A159" s="30"/>
      <c r="B159" s="30"/>
    </row>
    <row r="160" spans="1:7" x14ac:dyDescent="0.2">
      <c r="A160" s="30"/>
      <c r="B160" s="30"/>
      <c r="G160" s="150"/>
    </row>
    <row r="161" spans="1:7" x14ac:dyDescent="0.2">
      <c r="A161" s="30"/>
      <c r="B161" s="30"/>
      <c r="C161" s="30"/>
    </row>
    <row r="162" spans="1:7" x14ac:dyDescent="0.2">
      <c r="A162" s="30"/>
      <c r="B162" s="30"/>
    </row>
    <row r="163" spans="1:7" x14ac:dyDescent="0.2">
      <c r="A163" s="30"/>
      <c r="B163" s="30"/>
      <c r="C163" s="23"/>
      <c r="F163" s="119"/>
      <c r="G163" s="119"/>
    </row>
    <row r="164" spans="1:7" x14ac:dyDescent="0.2">
      <c r="A164" s="30"/>
      <c r="B164" s="30"/>
      <c r="G164" s="148"/>
    </row>
    <row r="165" spans="1:7" x14ac:dyDescent="0.2">
      <c r="A165" s="30"/>
      <c r="B165" s="30"/>
      <c r="C165" s="30"/>
    </row>
    <row r="166" spans="1:7" x14ac:dyDescent="0.2">
      <c r="A166" s="30"/>
      <c r="B166" s="30"/>
    </row>
    <row r="167" spans="1:7" x14ac:dyDescent="0.2">
      <c r="A167" s="30"/>
      <c r="B167" s="30"/>
    </row>
    <row r="168" spans="1:7" x14ac:dyDescent="0.2">
      <c r="A168" s="30"/>
      <c r="B168" s="30"/>
    </row>
    <row r="169" spans="1:7" x14ac:dyDescent="0.2">
      <c r="A169" s="30"/>
      <c r="B169" s="30"/>
    </row>
    <row r="170" spans="1:7" x14ac:dyDescent="0.2">
      <c r="A170" s="30"/>
      <c r="B170" s="30"/>
    </row>
    <row r="171" spans="1:7" x14ac:dyDescent="0.2">
      <c r="A171" s="30"/>
      <c r="B171" s="30"/>
      <c r="C171" s="23"/>
      <c r="F171" s="119"/>
      <c r="G171" s="119"/>
    </row>
    <row r="172" spans="1:7" x14ac:dyDescent="0.2">
      <c r="A172" s="30"/>
      <c r="B172" s="30"/>
    </row>
    <row r="173" spans="1:7" x14ac:dyDescent="0.2">
      <c r="A173" s="30"/>
      <c r="B173" s="30"/>
      <c r="G173" s="148"/>
    </row>
    <row r="174" spans="1:7" x14ac:dyDescent="0.2">
      <c r="A174" s="30"/>
      <c r="B174" s="30"/>
    </row>
    <row r="175" spans="1:7" x14ac:dyDescent="0.2">
      <c r="A175" s="30"/>
      <c r="B175" s="30"/>
      <c r="C175" s="30"/>
      <c r="F175" s="148"/>
      <c r="G175" s="148"/>
    </row>
    <row r="176" spans="1:7" x14ac:dyDescent="0.2">
      <c r="A176" s="30"/>
      <c r="B176" s="30"/>
      <c r="C176" s="23"/>
      <c r="F176" s="147"/>
    </row>
    <row r="177" spans="1:7" x14ac:dyDescent="0.2">
      <c r="A177" s="30"/>
      <c r="B177" s="30"/>
    </row>
    <row r="178" spans="1:7" x14ac:dyDescent="0.2">
      <c r="A178" s="30"/>
      <c r="B178" s="30"/>
    </row>
    <row r="179" spans="1:7" x14ac:dyDescent="0.2">
      <c r="A179" s="30"/>
      <c r="B179" s="30"/>
      <c r="G179" s="108"/>
    </row>
    <row r="180" spans="1:7" x14ac:dyDescent="0.2">
      <c r="A180" s="30"/>
      <c r="B180" s="30"/>
      <c r="C180" s="30"/>
    </row>
    <row r="181" spans="1:7" x14ac:dyDescent="0.2">
      <c r="A181" s="30"/>
      <c r="B181" s="30"/>
      <c r="C181" s="30"/>
      <c r="F181"/>
      <c r="G181"/>
    </row>
    <row r="182" spans="1:7" x14ac:dyDescent="0.2">
      <c r="A182" s="30"/>
      <c r="B182" s="30"/>
      <c r="C182" s="30"/>
    </row>
    <row r="183" spans="1:7" x14ac:dyDescent="0.2">
      <c r="A183" s="30"/>
      <c r="B183" s="30"/>
      <c r="C183" s="23"/>
      <c r="F183" s="119"/>
      <c r="G183" s="119"/>
    </row>
    <row r="184" spans="1:7" x14ac:dyDescent="0.2">
      <c r="A184" s="30"/>
      <c r="B184" s="30"/>
    </row>
    <row r="185" spans="1:7" x14ac:dyDescent="0.2">
      <c r="A185" s="30"/>
      <c r="B185" s="30"/>
      <c r="C185" s="23"/>
      <c r="F185" s="148"/>
      <c r="G185" s="148"/>
    </row>
    <row r="186" spans="1:7" x14ac:dyDescent="0.2">
      <c r="A186" s="30"/>
      <c r="B186" s="30"/>
      <c r="F186"/>
      <c r="G186"/>
    </row>
    <row r="187" spans="1:7" x14ac:dyDescent="0.2">
      <c r="A187" s="30"/>
      <c r="B187" s="30"/>
    </row>
  </sheetData>
  <sortState ref="E2:E33">
    <sortCondition ref="E2"/>
  </sortState>
  <phoneticPr fontId="10" type="noConversion"/>
  <conditionalFormatting sqref="H2:H41">
    <cfRule type="expression" dxfId="104" priority="11" stopIfTrue="1">
      <formula>T2&gt;=2</formula>
    </cfRule>
  </conditionalFormatting>
  <conditionalFormatting sqref="J2:J41">
    <cfRule type="expression" dxfId="103" priority="13" stopIfTrue="1">
      <formula>U2&gt;=2</formula>
    </cfRule>
  </conditionalFormatting>
  <conditionalFormatting sqref="K2:K41">
    <cfRule type="expression" dxfId="102" priority="14" stopIfTrue="1">
      <formula>V2&gt;=2</formula>
    </cfRule>
  </conditionalFormatting>
  <conditionalFormatting sqref="L2:L41">
    <cfRule type="expression" dxfId="101" priority="15" stopIfTrue="1">
      <formula>W2&gt;=2</formula>
    </cfRule>
  </conditionalFormatting>
  <conditionalFormatting sqref="N2:N41">
    <cfRule type="expression" dxfId="100" priority="16" stopIfTrue="1">
      <formula>X2&gt;=2</formula>
    </cfRule>
  </conditionalFormatting>
  <conditionalFormatting sqref="C42:C45 C50:C57 C59 C62:C64 C47:C48">
    <cfRule type="expression" dxfId="99" priority="3" stopIfTrue="1">
      <formula>(I42=1)</formula>
    </cfRule>
  </conditionalFormatting>
  <conditionalFormatting sqref="C85">
    <cfRule type="expression" dxfId="98" priority="2" stopIfTrue="1">
      <formula>(I85=1)</formula>
    </cfRule>
  </conditionalFormatting>
  <conditionalFormatting sqref="C119">
    <cfRule type="expression" dxfId="97" priority="1" stopIfTrue="1">
      <formula>(I119=1)</formula>
    </cfRule>
  </conditionalFormatting>
  <conditionalFormatting sqref="C32:C40">
    <cfRule type="expression" dxfId="96" priority="4" stopIfTrue="1">
      <formula>(I32=1)</formula>
    </cfRule>
  </conditionalFormatting>
  <conditionalFormatting sqref="C112:C115">
    <cfRule type="expression" dxfId="95" priority="5" stopIfTrue="1">
      <formula>(I112=1)</formula>
    </cfRule>
  </conditionalFormatting>
  <pageMargins left="0.75" right="0.75" top="1" bottom="1" header="0.5" footer="0.5"/>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9"/>
  <sheetViews>
    <sheetView zoomScale="75" zoomScaleNormal="75" workbookViewId="0">
      <selection activeCell="A2" sqref="A2:XFD8"/>
    </sheetView>
  </sheetViews>
  <sheetFormatPr defaultRowHeight="12.75" x14ac:dyDescent="0.2"/>
  <cols>
    <col min="5" max="5" width="9.140625" style="110"/>
    <col min="6" max="6" width="22.28515625" customWidth="1"/>
    <col min="7" max="7" width="26.42578125" bestFit="1" customWidth="1"/>
    <col min="8" max="8" width="11.85546875" customWidth="1"/>
    <col min="9" max="9" width="5" customWidth="1"/>
    <col min="10" max="10" width="8.42578125" customWidth="1"/>
    <col min="11" max="13" width="7" customWidth="1"/>
    <col min="14" max="14" width="7.5703125" customWidth="1"/>
    <col min="15" max="15" width="7.42578125" customWidth="1"/>
    <col min="16" max="16" width="8.42578125" customWidth="1"/>
    <col min="17" max="17" width="11.7109375" customWidth="1"/>
    <col min="18" max="18" width="14.7109375" customWidth="1"/>
    <col min="19" max="19" width="9.28515625" bestFit="1" customWidth="1"/>
    <col min="20" max="20" width="3.5703125" bestFit="1" customWidth="1"/>
    <col min="21" max="24" width="6" customWidth="1"/>
    <col min="25" max="25" width="4.42578125" customWidth="1"/>
    <col min="26" max="26" width="4.85546875" customWidth="1"/>
  </cols>
  <sheetData>
    <row r="1" spans="1:26" s="80" customFormat="1" ht="40.5" customHeight="1" x14ac:dyDescent="0.2">
      <c r="A1" s="17" t="s">
        <v>7</v>
      </c>
      <c r="B1" s="18" t="s">
        <v>8</v>
      </c>
      <c r="C1" s="19" t="s">
        <v>9</v>
      </c>
      <c r="D1" s="115" t="s">
        <v>10</v>
      </c>
      <c r="E1" s="109" t="s">
        <v>11</v>
      </c>
      <c r="F1" s="20" t="s">
        <v>12</v>
      </c>
      <c r="G1" s="20" t="s">
        <v>13</v>
      </c>
      <c r="H1" s="95" t="s">
        <v>14</v>
      </c>
      <c r="I1" s="109" t="s">
        <v>15</v>
      </c>
      <c r="J1" s="22" t="s">
        <v>16</v>
      </c>
      <c r="K1" s="22" t="s">
        <v>17</v>
      </c>
      <c r="L1" s="22" t="s">
        <v>18</v>
      </c>
      <c r="M1" s="22" t="s">
        <v>19</v>
      </c>
      <c r="N1" s="21" t="s">
        <v>20</v>
      </c>
      <c r="O1" s="22" t="s">
        <v>145</v>
      </c>
      <c r="P1" s="22" t="s">
        <v>21</v>
      </c>
      <c r="Q1" s="20" t="s">
        <v>24</v>
      </c>
      <c r="R1" s="128" t="s">
        <v>25</v>
      </c>
      <c r="S1" s="19" t="s">
        <v>22</v>
      </c>
      <c r="T1" s="116" t="s">
        <v>62</v>
      </c>
      <c r="U1" s="116" t="s">
        <v>61</v>
      </c>
      <c r="V1" s="117" t="s">
        <v>63</v>
      </c>
      <c r="W1" s="117" t="s">
        <v>64</v>
      </c>
      <c r="X1" s="117" t="s">
        <v>136</v>
      </c>
      <c r="Y1" s="79" t="str">
        <f>VLOOKUP(R2,CTT!$A$5:$I$31,9,FALSE)</f>
        <v>ST</v>
      </c>
      <c r="Z1" s="114">
        <f>VLOOKUP(R2,CTT!$A$5:$I$31,3,FALSE)</f>
        <v>0.5</v>
      </c>
    </row>
    <row r="2" spans="1:26" x14ac:dyDescent="0.2">
      <c r="D2" s="31">
        <v>5.5208333333333333E-3</v>
      </c>
      <c r="E2" s="110">
        <v>1</v>
      </c>
      <c r="F2" s="53" t="s">
        <v>963</v>
      </c>
      <c r="G2" t="s">
        <v>30</v>
      </c>
      <c r="H2" s="96">
        <f t="shared" ref="H2:H8" si="0">IF(D2=0,0,(D2-S2))</f>
        <v>1.3541666666666667E-3</v>
      </c>
      <c r="I2" s="110" t="str">
        <f t="shared" ref="I2:I8" si="1">IF((OR(D2=0,H2=0)),"",(IF(H2&lt;=B2,1,"")))</f>
        <v/>
      </c>
      <c r="J2" s="27"/>
      <c r="K2" s="27"/>
      <c r="L2" s="27"/>
      <c r="M2" s="27"/>
      <c r="N2" s="26">
        <f t="shared" ref="N2:N8" si="2">IF(C2=0,0,(H2-C2))</f>
        <v>0</v>
      </c>
      <c r="O2" s="27"/>
      <c r="P2" s="118"/>
      <c r="Q2" s="175" t="s">
        <v>117</v>
      </c>
      <c r="R2" s="176">
        <v>41910</v>
      </c>
      <c r="S2" s="24">
        <v>4.1666666666666666E-3</v>
      </c>
      <c r="T2" s="149">
        <f t="shared" ref="T2:T8" si="3">IF(D2=0,1,(COUNTIF(H:H,H2)))</f>
        <v>1</v>
      </c>
      <c r="U2" s="149">
        <f t="shared" ref="U2:U8" si="4">IF((AND(D2&gt;0,$Y$1="TR")),(COUNTIF(Y:Y,Y2)),1)</f>
        <v>1</v>
      </c>
      <c r="V2" s="149">
        <f t="shared" ref="V2:V8" si="5">IF((AND(D2&gt;0,C2&gt;0,$Y$1="TR")),(COUNTIF(Z:Z,Z2)),1)</f>
        <v>1</v>
      </c>
      <c r="W2" s="149">
        <f t="shared" ref="W2:W8" si="6">IF((AND(D2&gt;0,C2&gt;0,$Y$1="CE")),(COUNTIF(Z:Z,Z2)),1)</f>
        <v>1</v>
      </c>
      <c r="X2" s="149">
        <f t="shared" ref="X2:X8" si="7">IF((AND(D2&gt;0,C2&gt;0,(OR($Y$1="CE",$Y$1="TR")))),(COUNTIF(Z:Z,Z2)),1)</f>
        <v>1</v>
      </c>
      <c r="Y2" s="77" t="str">
        <f t="shared" ref="Y2:Y8" si="8">CONCATENATE(G2,H2)</f>
        <v>Cambridge CC0.00135416666666667</v>
      </c>
      <c r="Z2" s="77" t="str">
        <f t="shared" ref="Z2:Z8" si="9">CONCATENATE(G2,N2)</f>
        <v>Cambridge CC0</v>
      </c>
    </row>
    <row r="3" spans="1:26" x14ac:dyDescent="0.2">
      <c r="D3" s="31">
        <v>2.8935185185185188E-3</v>
      </c>
      <c r="E3" s="110">
        <v>2</v>
      </c>
      <c r="F3" s="53" t="s">
        <v>962</v>
      </c>
      <c r="G3" s="53" t="s">
        <v>48</v>
      </c>
      <c r="H3" s="96">
        <f t="shared" si="0"/>
        <v>1.5046296296296298E-3</v>
      </c>
      <c r="I3" s="110" t="str">
        <f t="shared" si="1"/>
        <v/>
      </c>
      <c r="J3" s="27"/>
      <c r="K3" s="27"/>
      <c r="L3" s="27"/>
      <c r="M3" s="27"/>
      <c r="N3" s="26">
        <f t="shared" si="2"/>
        <v>0</v>
      </c>
      <c r="O3" s="27"/>
      <c r="P3" s="118"/>
      <c r="Q3" s="175" t="s">
        <v>117</v>
      </c>
      <c r="R3" s="176">
        <v>41910</v>
      </c>
      <c r="S3" s="24">
        <v>1.3888888888888889E-3</v>
      </c>
      <c r="T3" s="149">
        <f t="shared" si="3"/>
        <v>1</v>
      </c>
      <c r="U3" s="149">
        <f t="shared" si="4"/>
        <v>1</v>
      </c>
      <c r="V3" s="149">
        <f t="shared" si="5"/>
        <v>1</v>
      </c>
      <c r="W3" s="149">
        <f t="shared" si="6"/>
        <v>1</v>
      </c>
      <c r="X3" s="149">
        <f t="shared" si="7"/>
        <v>1</v>
      </c>
      <c r="Y3" s="77" t="str">
        <f t="shared" si="8"/>
        <v>Cambridge University CC0.00150462962962963</v>
      </c>
      <c r="Z3" s="77" t="str">
        <f t="shared" si="9"/>
        <v>Cambridge University CC0</v>
      </c>
    </row>
    <row r="4" spans="1:26" x14ac:dyDescent="0.2">
      <c r="A4" s="30">
        <v>4.207175925925926E-2</v>
      </c>
      <c r="B4" s="30">
        <v>1.5995370370370372E-2</v>
      </c>
      <c r="C4" s="23">
        <f>IF(Y$1="CE",(VLOOKUP(A4,'CTT-tables'!$B$3:$D$3903,3,FALSE)),(IF(Y$1="HC",(VLOOKUP(A4,'CTT-tables'!$C$3:$D$3903,2,FALSE)),(VLOOKUP(B4,'CTT-tables'!$A$3:$D$3903,4,FALSE)))))</f>
        <v>3.9120370370370403E-3</v>
      </c>
      <c r="D4" s="31">
        <v>6.4120370370370364E-3</v>
      </c>
      <c r="E4" s="110">
        <v>3</v>
      </c>
      <c r="F4" s="119" t="s">
        <v>37</v>
      </c>
      <c r="G4" s="119" t="s">
        <v>23</v>
      </c>
      <c r="H4" s="96">
        <f t="shared" si="0"/>
        <v>1.5509259259259252E-3</v>
      </c>
      <c r="I4" s="110">
        <f t="shared" si="1"/>
        <v>1</v>
      </c>
      <c r="J4" s="27"/>
      <c r="K4" s="27"/>
      <c r="L4" s="27"/>
      <c r="M4" s="27"/>
      <c r="N4" s="26">
        <f t="shared" si="2"/>
        <v>-2.361111111111115E-3</v>
      </c>
      <c r="O4" s="27"/>
      <c r="P4" s="27"/>
      <c r="Q4" s="175" t="s">
        <v>117</v>
      </c>
      <c r="R4" s="176">
        <v>41910</v>
      </c>
      <c r="S4" s="24">
        <v>4.8611111111111112E-3</v>
      </c>
      <c r="T4" s="149">
        <f t="shared" si="3"/>
        <v>1</v>
      </c>
      <c r="U4" s="149">
        <f t="shared" si="4"/>
        <v>1</v>
      </c>
      <c r="V4" s="149">
        <f t="shared" si="5"/>
        <v>1</v>
      </c>
      <c r="W4" s="149">
        <f t="shared" si="6"/>
        <v>1</v>
      </c>
      <c r="X4" s="149">
        <f t="shared" si="7"/>
        <v>1</v>
      </c>
      <c r="Y4" s="77" t="str">
        <f t="shared" si="8"/>
        <v>Team Cambridge0.00155092592592593</v>
      </c>
      <c r="Z4" s="77" t="str">
        <f t="shared" si="9"/>
        <v>Team Cambridge-0.00236111111111112</v>
      </c>
    </row>
    <row r="5" spans="1:26" x14ac:dyDescent="0.2">
      <c r="A5" s="30">
        <v>4.7974537037037045E-2</v>
      </c>
      <c r="B5" s="30">
        <v>1.7164351851851851E-2</v>
      </c>
      <c r="C5" s="23">
        <f>IF(Y$1="CE",(VLOOKUP(A5,'CTT-tables'!$B$3:$D$3903,3,FALSE)),(IF(Y$1="HC",(VLOOKUP(A5,'CTT-tables'!$C$3:$D$3903,2,FALSE)),(VLOOKUP(B5,'CTT-tables'!$A$3:$D$3903,4,FALSE)))))</f>
        <v>5.0115740740740797E-3</v>
      </c>
      <c r="D5" s="31">
        <v>5.0925925925925921E-3</v>
      </c>
      <c r="E5" s="110">
        <v>4</v>
      </c>
      <c r="F5" s="119" t="s">
        <v>292</v>
      </c>
      <c r="G5" s="119" t="s">
        <v>23</v>
      </c>
      <c r="H5" s="96">
        <f t="shared" si="0"/>
        <v>1.6203703703703701E-3</v>
      </c>
      <c r="I5" s="110">
        <f t="shared" si="1"/>
        <v>1</v>
      </c>
      <c r="J5" s="27"/>
      <c r="K5" s="27"/>
      <c r="L5" s="27"/>
      <c r="M5" s="27"/>
      <c r="N5" s="26">
        <f t="shared" si="2"/>
        <v>-3.3912037037037096E-3</v>
      </c>
      <c r="O5" s="27"/>
      <c r="P5" s="118"/>
      <c r="Q5" s="175" t="s">
        <v>117</v>
      </c>
      <c r="R5" s="176">
        <v>41910</v>
      </c>
      <c r="S5" s="24">
        <v>3.472222222222222E-3</v>
      </c>
      <c r="T5" s="149">
        <f t="shared" si="3"/>
        <v>1</v>
      </c>
      <c r="U5" s="149">
        <f t="shared" si="4"/>
        <v>1</v>
      </c>
      <c r="V5" s="149">
        <f t="shared" si="5"/>
        <v>1</v>
      </c>
      <c r="W5" s="149">
        <f t="shared" si="6"/>
        <v>1</v>
      </c>
      <c r="X5" s="149">
        <f t="shared" si="7"/>
        <v>1</v>
      </c>
      <c r="Y5" s="77" t="str">
        <f t="shared" si="8"/>
        <v>Team Cambridge0.00162037037037037</v>
      </c>
      <c r="Z5" s="77" t="str">
        <f t="shared" si="9"/>
        <v>Team Cambridge-0.00339120370370371</v>
      </c>
    </row>
    <row r="6" spans="1:26" x14ac:dyDescent="0.2">
      <c r="A6" s="30">
        <v>4.1701388888888885E-2</v>
      </c>
      <c r="B6" s="30">
        <v>1.6192129629629629E-2</v>
      </c>
      <c r="C6" s="23">
        <f>IF(Y$1="CE",(VLOOKUP(A6,'CTT-tables'!$B$3:$D$3903,3,FALSE)),(IF(Y$1="HC",(VLOOKUP(A6,'CTT-tables'!$C$3:$D$3903,2,FALSE)),(VLOOKUP(B6,'CTT-tables'!$A$3:$D$3903,4,FALSE)))))</f>
        <v>4.09722222222222E-3</v>
      </c>
      <c r="D6" s="31">
        <v>2.5694444444444445E-3</v>
      </c>
      <c r="E6" s="110">
        <v>5</v>
      </c>
      <c r="F6" s="119" t="s">
        <v>32</v>
      </c>
      <c r="G6" s="119" t="s">
        <v>23</v>
      </c>
      <c r="H6" s="96">
        <f t="shared" si="0"/>
        <v>1.8749999999999999E-3</v>
      </c>
      <c r="I6" s="110">
        <f t="shared" si="1"/>
        <v>1</v>
      </c>
      <c r="J6" s="27"/>
      <c r="K6" s="27"/>
      <c r="L6" s="27"/>
      <c r="M6" s="27"/>
      <c r="N6" s="26">
        <f t="shared" si="2"/>
        <v>-2.2222222222222201E-3</v>
      </c>
      <c r="O6" s="27"/>
      <c r="P6" s="27"/>
      <c r="Q6" s="175" t="s">
        <v>117</v>
      </c>
      <c r="R6" s="176">
        <v>41910</v>
      </c>
      <c r="S6" s="24">
        <v>6.9444444444444447E-4</v>
      </c>
      <c r="T6" s="149">
        <f t="shared" si="3"/>
        <v>1</v>
      </c>
      <c r="U6" s="149">
        <f t="shared" si="4"/>
        <v>1</v>
      </c>
      <c r="V6" s="149">
        <f t="shared" si="5"/>
        <v>1</v>
      </c>
      <c r="W6" s="149">
        <f t="shared" si="6"/>
        <v>1</v>
      </c>
      <c r="X6" s="149">
        <f t="shared" si="7"/>
        <v>1</v>
      </c>
      <c r="Y6" s="77" t="str">
        <f t="shared" si="8"/>
        <v>Team Cambridge0.001875</v>
      </c>
      <c r="Z6" s="77" t="str">
        <f t="shared" si="9"/>
        <v>Team Cambridge-0.00222222222222222</v>
      </c>
    </row>
    <row r="7" spans="1:26" x14ac:dyDescent="0.2">
      <c r="A7" s="30">
        <v>4.9155092592592597E-2</v>
      </c>
      <c r="B7" s="30">
        <v>1.8194444444444444E-2</v>
      </c>
      <c r="C7" s="23">
        <f>IF(Y$1="CE",(VLOOKUP(A7,'CTT-tables'!$B$3:$D$3903,3,FALSE)),(IF(Y$1="HC",(VLOOKUP(A7,'CTT-tables'!$C$3:$D$3903,2,FALSE)),(VLOOKUP(B7,'CTT-tables'!$A$3:$D$3903,4,FALSE)))))</f>
        <v>5.9722222222222702E-3</v>
      </c>
      <c r="D7" s="31">
        <v>4.7222222222222223E-3</v>
      </c>
      <c r="E7" s="110">
        <v>6</v>
      </c>
      <c r="F7" s="119" t="s">
        <v>35</v>
      </c>
      <c r="G7" s="119" t="s">
        <v>23</v>
      </c>
      <c r="H7" s="96">
        <f t="shared" si="0"/>
        <v>1.9444444444444444E-3</v>
      </c>
      <c r="I7" s="110">
        <f t="shared" si="1"/>
        <v>1</v>
      </c>
      <c r="J7" s="27"/>
      <c r="K7" s="27"/>
      <c r="L7" s="27"/>
      <c r="M7" s="27"/>
      <c r="N7" s="26">
        <f t="shared" si="2"/>
        <v>-4.0277777777778263E-3</v>
      </c>
      <c r="O7" s="27"/>
      <c r="P7" s="118"/>
      <c r="Q7" s="175" t="s">
        <v>117</v>
      </c>
      <c r="R7" s="176">
        <v>41910</v>
      </c>
      <c r="S7" s="24">
        <v>2.7777777777777779E-3</v>
      </c>
      <c r="T7" s="149">
        <f t="shared" si="3"/>
        <v>1</v>
      </c>
      <c r="U7" s="149">
        <f t="shared" si="4"/>
        <v>1</v>
      </c>
      <c r="V7" s="149">
        <f t="shared" si="5"/>
        <v>1</v>
      </c>
      <c r="W7" s="149">
        <f t="shared" si="6"/>
        <v>1</v>
      </c>
      <c r="X7" s="149">
        <f t="shared" si="7"/>
        <v>1</v>
      </c>
      <c r="Y7" s="77" t="str">
        <f t="shared" si="8"/>
        <v>Team Cambridge0.00194444444444444</v>
      </c>
      <c r="Z7" s="77" t="str">
        <f t="shared" si="9"/>
        <v>Team Cambridge-0.00402777777777783</v>
      </c>
    </row>
    <row r="8" spans="1:26" x14ac:dyDescent="0.2">
      <c r="A8" s="30">
        <v>2.6122685185185183E-2</v>
      </c>
      <c r="B8" s="30">
        <v>1.7175925925925924E-2</v>
      </c>
      <c r="C8" s="23">
        <f>IF(Y$1="CE",(VLOOKUP(A8,'CTT-tables'!$B$3:$D$3903,3,FALSE)),(IF(Y$1="HC",(VLOOKUP(A8,'CTT-tables'!$C$3:$D$3903,2,FALSE)),(VLOOKUP(B8,'CTT-tables'!$A$3:$D$3903,4,FALSE)))))</f>
        <v>5.0231481481481498E-3</v>
      </c>
      <c r="D8" s="31">
        <v>4.0393518518518521E-3</v>
      </c>
      <c r="E8" s="110">
        <v>7</v>
      </c>
      <c r="F8" s="119" t="s">
        <v>157</v>
      </c>
      <c r="G8" s="119" t="s">
        <v>23</v>
      </c>
      <c r="H8" s="96">
        <f t="shared" si="0"/>
        <v>1.9560185185185188E-3</v>
      </c>
      <c r="I8" s="110">
        <f t="shared" si="1"/>
        <v>1</v>
      </c>
      <c r="J8" s="27"/>
      <c r="K8" s="27"/>
      <c r="L8" s="27"/>
      <c r="M8" s="27"/>
      <c r="N8" s="26">
        <f t="shared" si="2"/>
        <v>-3.067129629629631E-3</v>
      </c>
      <c r="O8" s="27"/>
      <c r="P8" s="118"/>
      <c r="Q8" s="175" t="s">
        <v>117</v>
      </c>
      <c r="R8" s="176">
        <v>41910</v>
      </c>
      <c r="S8" s="24">
        <v>2.0833333333333333E-3</v>
      </c>
      <c r="T8" s="149">
        <f t="shared" si="3"/>
        <v>1</v>
      </c>
      <c r="U8" s="149">
        <f t="shared" si="4"/>
        <v>1</v>
      </c>
      <c r="V8" s="149">
        <f t="shared" si="5"/>
        <v>1</v>
      </c>
      <c r="W8" s="149">
        <f t="shared" si="6"/>
        <v>1</v>
      </c>
      <c r="X8" s="149">
        <f t="shared" si="7"/>
        <v>1</v>
      </c>
      <c r="Y8" s="77" t="str">
        <f t="shared" si="8"/>
        <v>Team Cambridge0.00195601851851852</v>
      </c>
      <c r="Z8" s="77" t="str">
        <f t="shared" si="9"/>
        <v>Team Cambridge-0.00306712962962963</v>
      </c>
    </row>
    <row r="9" spans="1:26" x14ac:dyDescent="0.2">
      <c r="A9" s="30"/>
      <c r="B9" s="30"/>
      <c r="C9" s="23"/>
      <c r="D9" s="31"/>
      <c r="F9" s="119"/>
      <c r="G9" s="119"/>
      <c r="H9" s="96">
        <f t="shared" ref="H9:H41" si="10">IF(D9=0,0,(D9-S9))</f>
        <v>0</v>
      </c>
      <c r="I9" s="110" t="str">
        <f t="shared" ref="I9:I41" si="11">IF((OR(D9=0,H9=0)),"",(IF(H9&lt;=B9,1,"")))</f>
        <v/>
      </c>
      <c r="J9" s="27"/>
      <c r="K9" s="27"/>
      <c r="L9" s="27"/>
      <c r="M9" s="27"/>
      <c r="N9" s="26">
        <f t="shared" ref="N9:N41" si="12">IF(C9=0,0,(H9-C9))</f>
        <v>0</v>
      </c>
      <c r="O9" s="27"/>
      <c r="P9" s="118"/>
      <c r="Q9" s="107"/>
      <c r="R9" s="28"/>
      <c r="S9" s="24">
        <v>5.5555555555555558E-3</v>
      </c>
      <c r="T9" s="149">
        <f t="shared" ref="T9:T41" si="13">IF(D9=0,1,(COUNTIF(H:H,H9)))</f>
        <v>1</v>
      </c>
      <c r="U9" s="149">
        <f t="shared" ref="U9:U41" si="14">IF((AND(D9&gt;0,$Y$1="TR")),(COUNTIF(Y:Y,Y9)),1)</f>
        <v>1</v>
      </c>
      <c r="V9" s="149">
        <f t="shared" ref="V9:V41" si="15">IF((AND(D9&gt;0,C9&gt;0,$Y$1="TR")),(COUNTIF(Z:Z,Z9)),1)</f>
        <v>1</v>
      </c>
      <c r="W9" s="149">
        <f t="shared" ref="W9:W41" si="16">IF((AND(D9&gt;0,C9&gt;0,$Y$1="CE")),(COUNTIF(Z:Z,Z9)),1)</f>
        <v>1</v>
      </c>
      <c r="X9" s="149">
        <f t="shared" ref="X9:X41" si="17">IF((AND(D9&gt;0,C9&gt;0,(OR($Y$1="CE",$Y$1="TR")))),(COUNTIF(Z:Z,Z9)),1)</f>
        <v>1</v>
      </c>
      <c r="Y9" s="77" t="str">
        <f t="shared" ref="Y9:Y41" si="18">CONCATENATE(G9,H9)</f>
        <v>0</v>
      </c>
      <c r="Z9" s="77" t="str">
        <f t="shared" ref="Z9:Z40" si="19">CONCATENATE(G9,N9)</f>
        <v>0</v>
      </c>
    </row>
    <row r="10" spans="1:26" x14ac:dyDescent="0.2">
      <c r="A10" s="30"/>
      <c r="B10" s="30"/>
      <c r="C10" s="5"/>
      <c r="D10" s="31"/>
      <c r="F10" s="53"/>
      <c r="G10" s="53"/>
      <c r="H10" s="96">
        <f t="shared" si="10"/>
        <v>0</v>
      </c>
      <c r="I10" s="110" t="str">
        <f t="shared" si="11"/>
        <v/>
      </c>
      <c r="J10" s="27"/>
      <c r="K10" s="27"/>
      <c r="L10" s="27"/>
      <c r="M10" s="27"/>
      <c r="N10" s="26">
        <f t="shared" si="12"/>
        <v>0</v>
      </c>
      <c r="O10" s="27"/>
      <c r="P10" s="118"/>
      <c r="Q10" s="107"/>
      <c r="R10" s="28"/>
      <c r="S10" s="24">
        <v>6.2500000000000003E-3</v>
      </c>
      <c r="T10" s="149">
        <f t="shared" si="13"/>
        <v>1</v>
      </c>
      <c r="U10" s="149">
        <f t="shared" si="14"/>
        <v>1</v>
      </c>
      <c r="V10" s="149">
        <f t="shared" si="15"/>
        <v>1</v>
      </c>
      <c r="W10" s="149">
        <f t="shared" si="16"/>
        <v>1</v>
      </c>
      <c r="X10" s="149">
        <f t="shared" si="17"/>
        <v>1</v>
      </c>
      <c r="Y10" s="77" t="str">
        <f t="shared" si="18"/>
        <v>0</v>
      </c>
      <c r="Z10" s="77" t="str">
        <f t="shared" si="19"/>
        <v>0</v>
      </c>
    </row>
    <row r="11" spans="1:26" x14ac:dyDescent="0.2">
      <c r="A11" s="30"/>
      <c r="B11" s="30"/>
      <c r="C11" s="5"/>
      <c r="D11" s="31"/>
      <c r="F11" s="53"/>
      <c r="G11" s="53"/>
      <c r="H11" s="96">
        <f t="shared" si="10"/>
        <v>0</v>
      </c>
      <c r="I11" s="110" t="str">
        <f t="shared" si="11"/>
        <v/>
      </c>
      <c r="J11" s="27"/>
      <c r="K11" s="27"/>
      <c r="L11" s="27"/>
      <c r="M11" s="27"/>
      <c r="N11" s="26">
        <f t="shared" si="12"/>
        <v>0</v>
      </c>
      <c r="O11" s="27"/>
      <c r="P11" s="27"/>
      <c r="Q11" s="107"/>
      <c r="R11" s="28"/>
      <c r="S11" s="24">
        <v>6.9444444444444449E-3</v>
      </c>
      <c r="T11" s="149">
        <f t="shared" si="13"/>
        <v>1</v>
      </c>
      <c r="U11" s="149">
        <f t="shared" si="14"/>
        <v>1</v>
      </c>
      <c r="V11" s="149">
        <f t="shared" si="15"/>
        <v>1</v>
      </c>
      <c r="W11" s="149">
        <f t="shared" si="16"/>
        <v>1</v>
      </c>
      <c r="X11" s="149">
        <f t="shared" si="17"/>
        <v>1</v>
      </c>
      <c r="Y11" s="77" t="str">
        <f t="shared" si="18"/>
        <v>0</v>
      </c>
      <c r="Z11" s="77" t="str">
        <f t="shared" si="19"/>
        <v>0</v>
      </c>
    </row>
    <row r="12" spans="1:26" x14ac:dyDescent="0.2">
      <c r="A12" s="30"/>
      <c r="B12" s="30"/>
      <c r="C12" s="5"/>
      <c r="D12" s="31"/>
      <c r="F12" s="53"/>
      <c r="G12" s="53"/>
      <c r="H12" s="96">
        <f t="shared" si="10"/>
        <v>0</v>
      </c>
      <c r="I12" s="110" t="str">
        <f t="shared" si="11"/>
        <v/>
      </c>
      <c r="J12" s="27"/>
      <c r="K12" s="27"/>
      <c r="L12" s="27"/>
      <c r="M12" s="27"/>
      <c r="N12" s="26">
        <f t="shared" si="12"/>
        <v>0</v>
      </c>
      <c r="O12" s="27"/>
      <c r="P12" s="27"/>
      <c r="Q12" s="107"/>
      <c r="R12" s="28"/>
      <c r="S12" s="24">
        <v>7.6388888888888886E-3</v>
      </c>
      <c r="T12" s="149">
        <f t="shared" si="13"/>
        <v>1</v>
      </c>
      <c r="U12" s="149">
        <f t="shared" si="14"/>
        <v>1</v>
      </c>
      <c r="V12" s="149">
        <f t="shared" si="15"/>
        <v>1</v>
      </c>
      <c r="W12" s="149">
        <f t="shared" si="16"/>
        <v>1</v>
      </c>
      <c r="X12" s="149">
        <f t="shared" si="17"/>
        <v>1</v>
      </c>
      <c r="Y12" s="77" t="str">
        <f t="shared" si="18"/>
        <v>0</v>
      </c>
      <c r="Z12" s="77" t="str">
        <f t="shared" si="19"/>
        <v>0</v>
      </c>
    </row>
    <row r="13" spans="1:26" x14ac:dyDescent="0.2">
      <c r="A13" s="30"/>
      <c r="B13" s="30"/>
      <c r="C13" s="5"/>
      <c r="D13" s="31"/>
      <c r="F13" s="53"/>
      <c r="G13" s="53"/>
      <c r="H13" s="96">
        <f t="shared" si="10"/>
        <v>0</v>
      </c>
      <c r="I13" s="110" t="str">
        <f t="shared" si="11"/>
        <v/>
      </c>
      <c r="J13" s="27"/>
      <c r="K13" s="27"/>
      <c r="L13" s="27"/>
      <c r="M13" s="27"/>
      <c r="N13" s="26">
        <f t="shared" si="12"/>
        <v>0</v>
      </c>
      <c r="O13" s="27"/>
      <c r="P13" s="27"/>
      <c r="Q13" s="107"/>
      <c r="R13" s="28"/>
      <c r="S13" s="24">
        <v>8.3333333333333332E-3</v>
      </c>
      <c r="T13" s="149">
        <f t="shared" si="13"/>
        <v>1</v>
      </c>
      <c r="U13" s="149">
        <f t="shared" si="14"/>
        <v>1</v>
      </c>
      <c r="V13" s="149">
        <f t="shared" si="15"/>
        <v>1</v>
      </c>
      <c r="W13" s="149">
        <f t="shared" si="16"/>
        <v>1</v>
      </c>
      <c r="X13" s="149">
        <f t="shared" si="17"/>
        <v>1</v>
      </c>
      <c r="Y13" s="77" t="str">
        <f t="shared" si="18"/>
        <v>0</v>
      </c>
      <c r="Z13" s="77" t="str">
        <f t="shared" si="19"/>
        <v>0</v>
      </c>
    </row>
    <row r="14" spans="1:26" x14ac:dyDescent="0.2">
      <c r="A14" s="30"/>
      <c r="B14" s="30"/>
      <c r="C14" s="23"/>
      <c r="D14" s="31"/>
      <c r="F14" s="119"/>
      <c r="G14" s="119"/>
      <c r="H14" s="96">
        <f t="shared" si="10"/>
        <v>0</v>
      </c>
      <c r="I14" s="110" t="str">
        <f t="shared" si="11"/>
        <v/>
      </c>
      <c r="J14" s="27"/>
      <c r="K14" s="27"/>
      <c r="L14" s="27"/>
      <c r="M14" s="27"/>
      <c r="N14" s="26">
        <f t="shared" si="12"/>
        <v>0</v>
      </c>
      <c r="O14" s="27"/>
      <c r="P14" s="27"/>
      <c r="Q14" s="107"/>
      <c r="R14" s="28"/>
      <c r="S14" s="24">
        <v>9.0277777777777769E-3</v>
      </c>
      <c r="T14" s="149">
        <f t="shared" si="13"/>
        <v>1</v>
      </c>
      <c r="U14" s="149">
        <f t="shared" si="14"/>
        <v>1</v>
      </c>
      <c r="V14" s="149">
        <f t="shared" si="15"/>
        <v>1</v>
      </c>
      <c r="W14" s="149">
        <f t="shared" si="16"/>
        <v>1</v>
      </c>
      <c r="X14" s="149">
        <f t="shared" si="17"/>
        <v>1</v>
      </c>
      <c r="Y14" s="77" t="str">
        <f t="shared" si="18"/>
        <v>0</v>
      </c>
      <c r="Z14" s="77" t="str">
        <f t="shared" si="19"/>
        <v>0</v>
      </c>
    </row>
    <row r="15" spans="1:26" x14ac:dyDescent="0.2">
      <c r="A15" s="30"/>
      <c r="B15" s="30"/>
      <c r="C15" s="5"/>
      <c r="D15" s="31"/>
      <c r="F15" s="119"/>
      <c r="G15" s="119"/>
      <c r="H15" s="96">
        <f t="shared" si="10"/>
        <v>0</v>
      </c>
      <c r="I15" s="110" t="str">
        <f t="shared" si="11"/>
        <v/>
      </c>
      <c r="J15" s="27"/>
      <c r="K15" s="27"/>
      <c r="L15" s="27"/>
      <c r="M15" s="27"/>
      <c r="N15" s="26">
        <f t="shared" si="12"/>
        <v>0</v>
      </c>
      <c r="O15" s="27"/>
      <c r="P15" s="118"/>
      <c r="Q15" s="107"/>
      <c r="R15" s="28"/>
      <c r="S15" s="24">
        <v>9.7222222222222224E-3</v>
      </c>
      <c r="T15" s="149">
        <f t="shared" si="13"/>
        <v>1</v>
      </c>
      <c r="U15" s="149">
        <f t="shared" si="14"/>
        <v>1</v>
      </c>
      <c r="V15" s="149">
        <f t="shared" si="15"/>
        <v>1</v>
      </c>
      <c r="W15" s="149">
        <f t="shared" si="16"/>
        <v>1</v>
      </c>
      <c r="X15" s="149">
        <f t="shared" si="17"/>
        <v>1</v>
      </c>
      <c r="Y15" s="77" t="str">
        <f t="shared" si="18"/>
        <v>0</v>
      </c>
      <c r="Z15" s="77" t="str">
        <f t="shared" si="19"/>
        <v>0</v>
      </c>
    </row>
    <row r="16" spans="1:26" x14ac:dyDescent="0.2">
      <c r="A16" s="30"/>
      <c r="B16" s="30"/>
      <c r="C16" s="23"/>
      <c r="D16" s="31"/>
      <c r="F16" s="53"/>
      <c r="G16" s="53"/>
      <c r="H16" s="96">
        <f t="shared" si="10"/>
        <v>0</v>
      </c>
      <c r="I16" s="110" t="str">
        <f t="shared" si="11"/>
        <v/>
      </c>
      <c r="J16" s="27"/>
      <c r="K16" s="27"/>
      <c r="L16" s="27"/>
      <c r="M16" s="27"/>
      <c r="N16" s="26">
        <f t="shared" si="12"/>
        <v>0</v>
      </c>
      <c r="O16" s="27"/>
      <c r="P16" s="27"/>
      <c r="Q16" s="107"/>
      <c r="R16" s="28"/>
      <c r="S16" s="24">
        <v>1.0416666666666664E-2</v>
      </c>
      <c r="T16" s="149">
        <f t="shared" si="13"/>
        <v>1</v>
      </c>
      <c r="U16" s="149">
        <f t="shared" si="14"/>
        <v>1</v>
      </c>
      <c r="V16" s="149">
        <f t="shared" si="15"/>
        <v>1</v>
      </c>
      <c r="W16" s="149">
        <f t="shared" si="16"/>
        <v>1</v>
      </c>
      <c r="X16" s="149">
        <f t="shared" si="17"/>
        <v>1</v>
      </c>
      <c r="Y16" s="77" t="str">
        <f t="shared" si="18"/>
        <v>0</v>
      </c>
      <c r="Z16" s="77" t="str">
        <f t="shared" si="19"/>
        <v>0</v>
      </c>
    </row>
    <row r="17" spans="1:26" x14ac:dyDescent="0.2">
      <c r="A17" s="30"/>
      <c r="B17" s="30"/>
      <c r="C17" s="5"/>
      <c r="D17" s="31"/>
      <c r="F17" s="53"/>
      <c r="G17" s="53"/>
      <c r="H17" s="96">
        <f t="shared" si="10"/>
        <v>0</v>
      </c>
      <c r="I17" s="110" t="str">
        <f t="shared" si="11"/>
        <v/>
      </c>
      <c r="J17" s="27"/>
      <c r="K17" s="27"/>
      <c r="L17" s="27"/>
      <c r="M17" s="27"/>
      <c r="N17" s="26">
        <f t="shared" si="12"/>
        <v>0</v>
      </c>
      <c r="O17" s="27"/>
      <c r="P17" s="27"/>
      <c r="Q17" s="107"/>
      <c r="R17" s="28"/>
      <c r="S17" s="24">
        <v>1.1111111111111108E-2</v>
      </c>
      <c r="T17" s="149">
        <f t="shared" si="13"/>
        <v>1</v>
      </c>
      <c r="U17" s="149">
        <f t="shared" si="14"/>
        <v>1</v>
      </c>
      <c r="V17" s="149">
        <f t="shared" si="15"/>
        <v>1</v>
      </c>
      <c r="W17" s="149">
        <f t="shared" si="16"/>
        <v>1</v>
      </c>
      <c r="X17" s="149">
        <f t="shared" si="17"/>
        <v>1</v>
      </c>
      <c r="Y17" s="77" t="str">
        <f t="shared" si="18"/>
        <v>0</v>
      </c>
      <c r="Z17" s="77" t="str">
        <f t="shared" si="19"/>
        <v>0</v>
      </c>
    </row>
    <row r="18" spans="1:26" x14ac:dyDescent="0.2">
      <c r="A18" s="30"/>
      <c r="B18" s="30"/>
      <c r="C18" s="5"/>
      <c r="D18" s="31"/>
      <c r="F18" s="53"/>
      <c r="G18" s="53"/>
      <c r="H18" s="96">
        <f t="shared" si="10"/>
        <v>0</v>
      </c>
      <c r="I18" s="110" t="str">
        <f t="shared" si="11"/>
        <v/>
      </c>
      <c r="J18" s="27"/>
      <c r="K18" s="27"/>
      <c r="L18" s="27"/>
      <c r="M18" s="27"/>
      <c r="N18" s="26">
        <f t="shared" si="12"/>
        <v>0</v>
      </c>
      <c r="O18" s="27"/>
      <c r="P18" s="27"/>
      <c r="Q18" s="107"/>
      <c r="R18" s="28"/>
      <c r="S18" s="24">
        <v>1.18055555555555E-2</v>
      </c>
      <c r="T18" s="149">
        <f t="shared" si="13"/>
        <v>1</v>
      </c>
      <c r="U18" s="149">
        <f t="shared" si="14"/>
        <v>1</v>
      </c>
      <c r="V18" s="149">
        <f t="shared" si="15"/>
        <v>1</v>
      </c>
      <c r="W18" s="149">
        <f t="shared" si="16"/>
        <v>1</v>
      </c>
      <c r="X18" s="149">
        <f t="shared" si="17"/>
        <v>1</v>
      </c>
      <c r="Y18" s="77" t="str">
        <f t="shared" si="18"/>
        <v>0</v>
      </c>
      <c r="Z18" s="77" t="str">
        <f t="shared" si="19"/>
        <v>0</v>
      </c>
    </row>
    <row r="19" spans="1:26" x14ac:dyDescent="0.2">
      <c r="A19" s="30"/>
      <c r="B19" s="30"/>
      <c r="C19" s="5"/>
      <c r="D19" s="31"/>
      <c r="F19" s="53"/>
      <c r="G19" s="53"/>
      <c r="H19" s="96">
        <f t="shared" si="10"/>
        <v>0</v>
      </c>
      <c r="I19" s="110" t="str">
        <f t="shared" si="11"/>
        <v/>
      </c>
      <c r="J19" s="27"/>
      <c r="K19" s="27"/>
      <c r="L19" s="27"/>
      <c r="M19" s="27"/>
      <c r="N19" s="26">
        <f t="shared" si="12"/>
        <v>0</v>
      </c>
      <c r="O19" s="27"/>
      <c r="P19" s="27"/>
      <c r="Q19" s="107"/>
      <c r="R19" s="28"/>
      <c r="S19" s="24">
        <v>1.2500000000000001E-2</v>
      </c>
      <c r="T19" s="149">
        <f t="shared" si="13"/>
        <v>1</v>
      </c>
      <c r="U19" s="149">
        <f t="shared" si="14"/>
        <v>1</v>
      </c>
      <c r="V19" s="149">
        <f t="shared" si="15"/>
        <v>1</v>
      </c>
      <c r="W19" s="149">
        <f t="shared" si="16"/>
        <v>1</v>
      </c>
      <c r="X19" s="149">
        <f t="shared" si="17"/>
        <v>1</v>
      </c>
      <c r="Y19" s="77" t="str">
        <f t="shared" si="18"/>
        <v>0</v>
      </c>
      <c r="Z19" s="77" t="str">
        <f t="shared" si="19"/>
        <v>0</v>
      </c>
    </row>
    <row r="20" spans="1:26" x14ac:dyDescent="0.2">
      <c r="A20" s="30"/>
      <c r="B20" s="30"/>
      <c r="C20" s="5"/>
      <c r="D20" s="30"/>
      <c r="F20" s="53"/>
      <c r="G20" s="53"/>
      <c r="H20" s="96">
        <f t="shared" si="10"/>
        <v>0</v>
      </c>
      <c r="I20" s="110" t="str">
        <f t="shared" si="11"/>
        <v/>
      </c>
      <c r="J20" s="27"/>
      <c r="K20" s="27"/>
      <c r="L20" s="27"/>
      <c r="M20" s="27"/>
      <c r="N20" s="26">
        <f t="shared" si="12"/>
        <v>0</v>
      </c>
      <c r="O20" s="27"/>
      <c r="P20" s="27"/>
      <c r="Q20" s="107"/>
      <c r="R20" s="28"/>
      <c r="S20" s="24">
        <v>1.3194444444444399E-2</v>
      </c>
      <c r="T20" s="149">
        <f t="shared" si="13"/>
        <v>1</v>
      </c>
      <c r="U20" s="149">
        <f t="shared" si="14"/>
        <v>1</v>
      </c>
      <c r="V20" s="149">
        <f t="shared" si="15"/>
        <v>1</v>
      </c>
      <c r="W20" s="149">
        <f t="shared" si="16"/>
        <v>1</v>
      </c>
      <c r="X20" s="149">
        <f t="shared" si="17"/>
        <v>1</v>
      </c>
      <c r="Y20" s="77" t="str">
        <f t="shared" si="18"/>
        <v>0</v>
      </c>
      <c r="Z20" s="77" t="str">
        <f t="shared" si="19"/>
        <v>0</v>
      </c>
    </row>
    <row r="21" spans="1:26" x14ac:dyDescent="0.2">
      <c r="A21" s="30"/>
      <c r="B21" s="30"/>
      <c r="C21" s="5"/>
      <c r="D21" s="31"/>
      <c r="F21" s="53"/>
      <c r="G21" s="53"/>
      <c r="H21" s="96">
        <f t="shared" si="10"/>
        <v>0</v>
      </c>
      <c r="I21" s="110" t="str">
        <f t="shared" si="11"/>
        <v/>
      </c>
      <c r="J21" s="27"/>
      <c r="K21" s="27"/>
      <c r="L21" s="27"/>
      <c r="M21" s="27"/>
      <c r="N21" s="26">
        <f t="shared" si="12"/>
        <v>0</v>
      </c>
      <c r="O21" s="27"/>
      <c r="P21" s="118"/>
      <c r="Q21" s="107"/>
      <c r="R21" s="28"/>
      <c r="S21" s="24">
        <v>1.38888888888888E-2</v>
      </c>
      <c r="T21" s="149">
        <f t="shared" si="13"/>
        <v>1</v>
      </c>
      <c r="U21" s="149">
        <f t="shared" si="14"/>
        <v>1</v>
      </c>
      <c r="V21" s="149">
        <f t="shared" si="15"/>
        <v>1</v>
      </c>
      <c r="W21" s="149">
        <f t="shared" si="16"/>
        <v>1</v>
      </c>
      <c r="X21" s="149">
        <f t="shared" si="17"/>
        <v>1</v>
      </c>
      <c r="Y21" s="77" t="str">
        <f t="shared" si="18"/>
        <v>0</v>
      </c>
      <c r="Z21" s="77" t="str">
        <f t="shared" si="19"/>
        <v>0</v>
      </c>
    </row>
    <row r="22" spans="1:26" x14ac:dyDescent="0.2">
      <c r="A22" s="30"/>
      <c r="B22" s="30"/>
      <c r="C22" s="30"/>
      <c r="D22" s="99"/>
      <c r="F22" s="108"/>
      <c r="G22" s="53"/>
      <c r="H22" s="96">
        <f t="shared" si="10"/>
        <v>0</v>
      </c>
      <c r="I22" s="110" t="str">
        <f t="shared" si="11"/>
        <v/>
      </c>
      <c r="J22" s="27"/>
      <c r="K22" s="27"/>
      <c r="L22" s="27"/>
      <c r="M22" s="27"/>
      <c r="N22" s="26">
        <f t="shared" si="12"/>
        <v>0</v>
      </c>
      <c r="O22" s="27"/>
      <c r="P22" s="27"/>
      <c r="Q22" s="107"/>
      <c r="R22" s="28"/>
      <c r="S22" s="24">
        <v>1.4583333333333301E-2</v>
      </c>
      <c r="T22" s="149">
        <f t="shared" si="13"/>
        <v>1</v>
      </c>
      <c r="U22" s="149">
        <f t="shared" si="14"/>
        <v>1</v>
      </c>
      <c r="V22" s="149">
        <f t="shared" si="15"/>
        <v>1</v>
      </c>
      <c r="W22" s="149">
        <f t="shared" si="16"/>
        <v>1</v>
      </c>
      <c r="X22" s="149">
        <f t="shared" si="17"/>
        <v>1</v>
      </c>
      <c r="Y22" s="77" t="str">
        <f t="shared" si="18"/>
        <v>0</v>
      </c>
      <c r="Z22" s="77" t="str">
        <f t="shared" si="19"/>
        <v>0</v>
      </c>
    </row>
    <row r="23" spans="1:26" x14ac:dyDescent="0.2">
      <c r="A23" s="30"/>
      <c r="B23" s="30"/>
      <c r="C23" s="5"/>
      <c r="D23" s="31"/>
      <c r="F23" s="108"/>
      <c r="G23" s="108"/>
      <c r="H23" s="96">
        <f t="shared" si="10"/>
        <v>0</v>
      </c>
      <c r="I23" s="110" t="str">
        <f t="shared" si="11"/>
        <v/>
      </c>
      <c r="J23" s="27"/>
      <c r="K23" s="27"/>
      <c r="L23" s="27"/>
      <c r="M23" s="27"/>
      <c r="N23" s="26">
        <f t="shared" si="12"/>
        <v>0</v>
      </c>
      <c r="O23" s="27"/>
      <c r="P23" s="27"/>
      <c r="Q23" s="107"/>
      <c r="R23" s="28"/>
      <c r="S23" s="24">
        <v>1.5277777777777699E-2</v>
      </c>
      <c r="T23" s="149">
        <f t="shared" si="13"/>
        <v>1</v>
      </c>
      <c r="U23" s="149">
        <f t="shared" si="14"/>
        <v>1</v>
      </c>
      <c r="V23" s="149">
        <f t="shared" si="15"/>
        <v>1</v>
      </c>
      <c r="W23" s="149">
        <f t="shared" si="16"/>
        <v>1</v>
      </c>
      <c r="X23" s="149">
        <f t="shared" si="17"/>
        <v>1</v>
      </c>
      <c r="Y23" s="77" t="str">
        <f t="shared" si="18"/>
        <v>0</v>
      </c>
      <c r="Z23" s="77" t="str">
        <f t="shared" si="19"/>
        <v>0</v>
      </c>
    </row>
    <row r="24" spans="1:26" x14ac:dyDescent="0.2">
      <c r="A24" s="30"/>
      <c r="B24" s="30"/>
      <c r="C24" s="30"/>
      <c r="D24" s="31"/>
      <c r="F24" s="53"/>
      <c r="G24" s="53"/>
      <c r="H24" s="96">
        <f t="shared" si="10"/>
        <v>0</v>
      </c>
      <c r="I24" s="110" t="str">
        <f t="shared" si="11"/>
        <v/>
      </c>
      <c r="J24" s="27"/>
      <c r="K24" s="27"/>
      <c r="L24" s="27"/>
      <c r="M24" s="27"/>
      <c r="N24" s="26">
        <f t="shared" si="12"/>
        <v>0</v>
      </c>
      <c r="O24" s="27"/>
      <c r="P24" s="118"/>
      <c r="Q24" s="107"/>
      <c r="R24" s="28"/>
      <c r="S24" s="24">
        <v>1.59722222222222E-2</v>
      </c>
      <c r="T24" s="149">
        <f t="shared" si="13"/>
        <v>1</v>
      </c>
      <c r="U24" s="149">
        <f t="shared" si="14"/>
        <v>1</v>
      </c>
      <c r="V24" s="149">
        <f t="shared" si="15"/>
        <v>1</v>
      </c>
      <c r="W24" s="149">
        <f t="shared" si="16"/>
        <v>1</v>
      </c>
      <c r="X24" s="149">
        <f t="shared" si="17"/>
        <v>1</v>
      </c>
      <c r="Y24" s="77" t="str">
        <f t="shared" si="18"/>
        <v>0</v>
      </c>
      <c r="Z24" s="77" t="str">
        <f t="shared" si="19"/>
        <v>0</v>
      </c>
    </row>
    <row r="25" spans="1:26" x14ac:dyDescent="0.2">
      <c r="A25" s="30"/>
      <c r="B25" s="30"/>
      <c r="C25" s="30"/>
      <c r="D25" s="31"/>
      <c r="F25" s="53"/>
      <c r="G25" s="148"/>
      <c r="H25" s="96">
        <f t="shared" si="10"/>
        <v>0</v>
      </c>
      <c r="I25" s="110" t="str">
        <f t="shared" si="11"/>
        <v/>
      </c>
      <c r="J25" s="27"/>
      <c r="K25" s="27"/>
      <c r="L25" s="27"/>
      <c r="M25" s="27"/>
      <c r="N25" s="26">
        <f t="shared" si="12"/>
        <v>0</v>
      </c>
      <c r="O25" s="27"/>
      <c r="P25" s="118"/>
      <c r="Q25" s="107"/>
      <c r="R25" s="28"/>
      <c r="S25" s="24">
        <v>1.6666666666666601E-2</v>
      </c>
      <c r="T25" s="149">
        <f t="shared" si="13"/>
        <v>1</v>
      </c>
      <c r="U25" s="149">
        <f t="shared" si="14"/>
        <v>1</v>
      </c>
      <c r="V25" s="149">
        <f t="shared" si="15"/>
        <v>1</v>
      </c>
      <c r="W25" s="149">
        <f t="shared" si="16"/>
        <v>1</v>
      </c>
      <c r="X25" s="149">
        <f t="shared" si="17"/>
        <v>1</v>
      </c>
      <c r="Y25" s="77" t="str">
        <f t="shared" si="18"/>
        <v>0</v>
      </c>
      <c r="Z25" s="77" t="str">
        <f t="shared" si="19"/>
        <v>0</v>
      </c>
    </row>
    <row r="26" spans="1:26" x14ac:dyDescent="0.2">
      <c r="A26" s="30"/>
      <c r="B26" s="30"/>
      <c r="C26" s="5"/>
      <c r="D26" s="31"/>
      <c r="F26" s="53"/>
      <c r="G26" s="53"/>
      <c r="H26" s="96">
        <f t="shared" si="10"/>
        <v>0</v>
      </c>
      <c r="I26" s="110" t="str">
        <f t="shared" si="11"/>
        <v/>
      </c>
      <c r="J26" s="27"/>
      <c r="K26" s="27"/>
      <c r="L26" s="27"/>
      <c r="M26" s="27"/>
      <c r="N26" s="26">
        <f t="shared" si="12"/>
        <v>0</v>
      </c>
      <c r="O26" s="27"/>
      <c r="P26" s="118"/>
      <c r="Q26" s="107"/>
      <c r="R26" s="28"/>
      <c r="S26" s="24">
        <v>1.7361111111111101E-2</v>
      </c>
      <c r="T26" s="149">
        <f t="shared" si="13"/>
        <v>1</v>
      </c>
      <c r="U26" s="149">
        <f t="shared" si="14"/>
        <v>1</v>
      </c>
      <c r="V26" s="149">
        <f t="shared" si="15"/>
        <v>1</v>
      </c>
      <c r="W26" s="149">
        <f t="shared" si="16"/>
        <v>1</v>
      </c>
      <c r="X26" s="149">
        <f t="shared" si="17"/>
        <v>1</v>
      </c>
      <c r="Y26" s="77" t="str">
        <f t="shared" si="18"/>
        <v>0</v>
      </c>
      <c r="Z26" s="77" t="str">
        <f t="shared" si="19"/>
        <v>0</v>
      </c>
    </row>
    <row r="27" spans="1:26" x14ac:dyDescent="0.2">
      <c r="A27" s="30"/>
      <c r="B27" s="30"/>
      <c r="C27" s="5"/>
      <c r="D27" s="31"/>
      <c r="F27" s="53"/>
      <c r="G27" s="53"/>
      <c r="H27" s="96">
        <f t="shared" si="10"/>
        <v>0</v>
      </c>
      <c r="I27" s="110" t="str">
        <f t="shared" si="11"/>
        <v/>
      </c>
      <c r="J27" s="27"/>
      <c r="K27" s="27"/>
      <c r="L27" s="27"/>
      <c r="M27" s="27"/>
      <c r="N27" s="26">
        <f t="shared" si="12"/>
        <v>0</v>
      </c>
      <c r="O27" s="27"/>
      <c r="P27" s="118"/>
      <c r="Q27" s="107"/>
      <c r="R27" s="28"/>
      <c r="S27" s="24">
        <v>1.8055555555555498E-2</v>
      </c>
      <c r="T27" s="149">
        <f t="shared" si="13"/>
        <v>1</v>
      </c>
      <c r="U27" s="149">
        <f t="shared" si="14"/>
        <v>1</v>
      </c>
      <c r="V27" s="149">
        <f t="shared" si="15"/>
        <v>1</v>
      </c>
      <c r="W27" s="149">
        <f t="shared" si="16"/>
        <v>1</v>
      </c>
      <c r="X27" s="149">
        <f t="shared" si="17"/>
        <v>1</v>
      </c>
      <c r="Y27" s="77" t="str">
        <f t="shared" si="18"/>
        <v>0</v>
      </c>
      <c r="Z27" s="77" t="str">
        <f t="shared" si="19"/>
        <v>0</v>
      </c>
    </row>
    <row r="28" spans="1:26" x14ac:dyDescent="0.2">
      <c r="A28" s="30"/>
      <c r="B28" s="30"/>
      <c r="C28" s="30"/>
      <c r="D28" s="31"/>
      <c r="F28" s="147"/>
      <c r="G28" s="53"/>
      <c r="H28" s="96">
        <f t="shared" si="10"/>
        <v>0</v>
      </c>
      <c r="I28" s="110" t="str">
        <f t="shared" si="11"/>
        <v/>
      </c>
      <c r="J28" s="27"/>
      <c r="K28" s="27"/>
      <c r="L28" s="27"/>
      <c r="M28" s="27"/>
      <c r="N28" s="26">
        <f t="shared" si="12"/>
        <v>0</v>
      </c>
      <c r="O28" s="27"/>
      <c r="P28" s="27"/>
      <c r="Q28" s="107"/>
      <c r="R28" s="28"/>
      <c r="S28" s="24">
        <v>1.8749999999999999E-2</v>
      </c>
      <c r="T28" s="149">
        <f t="shared" si="13"/>
        <v>1</v>
      </c>
      <c r="U28" s="149">
        <f t="shared" si="14"/>
        <v>1</v>
      </c>
      <c r="V28" s="149">
        <f t="shared" si="15"/>
        <v>1</v>
      </c>
      <c r="W28" s="149">
        <f t="shared" si="16"/>
        <v>1</v>
      </c>
      <c r="X28" s="149">
        <f t="shared" si="17"/>
        <v>1</v>
      </c>
      <c r="Y28" s="77" t="str">
        <f t="shared" si="18"/>
        <v>0</v>
      </c>
      <c r="Z28" s="77" t="str">
        <f t="shared" si="19"/>
        <v>0</v>
      </c>
    </row>
    <row r="29" spans="1:26" x14ac:dyDescent="0.2">
      <c r="A29" s="30"/>
      <c r="B29" s="30"/>
      <c r="C29" s="30"/>
      <c r="D29" s="99"/>
      <c r="F29" s="108"/>
      <c r="G29" s="108"/>
      <c r="H29" s="96">
        <f t="shared" si="10"/>
        <v>0</v>
      </c>
      <c r="I29" s="110" t="str">
        <f t="shared" si="11"/>
        <v/>
      </c>
      <c r="J29" s="27"/>
      <c r="K29" s="27"/>
      <c r="L29" s="27"/>
      <c r="M29" s="27"/>
      <c r="N29" s="26">
        <f t="shared" si="12"/>
        <v>0</v>
      </c>
      <c r="O29" s="27"/>
      <c r="P29" s="27"/>
      <c r="Q29" s="107"/>
      <c r="R29" s="28"/>
      <c r="S29" s="24">
        <v>1.94444444444444E-2</v>
      </c>
      <c r="T29" s="149">
        <f t="shared" si="13"/>
        <v>1</v>
      </c>
      <c r="U29" s="149">
        <f t="shared" si="14"/>
        <v>1</v>
      </c>
      <c r="V29" s="149">
        <f t="shared" si="15"/>
        <v>1</v>
      </c>
      <c r="W29" s="149">
        <f t="shared" si="16"/>
        <v>1</v>
      </c>
      <c r="X29" s="149">
        <f t="shared" si="17"/>
        <v>1</v>
      </c>
      <c r="Y29" s="77" t="str">
        <f t="shared" si="18"/>
        <v>0</v>
      </c>
      <c r="Z29" s="77" t="str">
        <f t="shared" si="19"/>
        <v>0</v>
      </c>
    </row>
    <row r="30" spans="1:26" x14ac:dyDescent="0.2">
      <c r="A30" s="30"/>
      <c r="B30" s="30"/>
      <c r="C30" s="30"/>
      <c r="D30" s="31"/>
      <c r="F30" s="108"/>
      <c r="G30" s="108"/>
      <c r="H30" s="96">
        <f t="shared" si="10"/>
        <v>0</v>
      </c>
      <c r="I30" s="110" t="str">
        <f t="shared" si="11"/>
        <v/>
      </c>
      <c r="J30" s="27"/>
      <c r="K30" s="27"/>
      <c r="L30" s="27"/>
      <c r="M30" s="27"/>
      <c r="N30" s="26">
        <f t="shared" si="12"/>
        <v>0</v>
      </c>
      <c r="O30" s="27"/>
      <c r="P30" s="27"/>
      <c r="Q30" s="107"/>
      <c r="R30" s="28"/>
      <c r="S30" s="24">
        <v>2.01388888888888E-2</v>
      </c>
      <c r="T30" s="149">
        <f t="shared" si="13"/>
        <v>1</v>
      </c>
      <c r="U30" s="149">
        <f t="shared" si="14"/>
        <v>1</v>
      </c>
      <c r="V30" s="149">
        <f t="shared" si="15"/>
        <v>1</v>
      </c>
      <c r="W30" s="149">
        <f t="shared" si="16"/>
        <v>1</v>
      </c>
      <c r="X30" s="149">
        <f t="shared" si="17"/>
        <v>1</v>
      </c>
      <c r="Y30" s="77" t="str">
        <f t="shared" si="18"/>
        <v>0</v>
      </c>
      <c r="Z30" s="77" t="str">
        <f t="shared" si="19"/>
        <v>0</v>
      </c>
    </row>
    <row r="31" spans="1:26" x14ac:dyDescent="0.2">
      <c r="A31" s="30"/>
      <c r="B31" s="30"/>
      <c r="C31" s="30"/>
      <c r="D31" s="31"/>
      <c r="F31" s="108"/>
      <c r="G31" s="108"/>
      <c r="H31" s="96">
        <f t="shared" si="10"/>
        <v>0</v>
      </c>
      <c r="I31" s="110" t="str">
        <f t="shared" si="11"/>
        <v/>
      </c>
      <c r="J31" s="27"/>
      <c r="K31" s="27"/>
      <c r="L31" s="27"/>
      <c r="M31" s="27"/>
      <c r="N31" s="26">
        <f t="shared" si="12"/>
        <v>0</v>
      </c>
      <c r="O31" s="27"/>
      <c r="P31" s="27"/>
      <c r="Q31" s="107"/>
      <c r="R31" s="28"/>
      <c r="S31" s="24">
        <v>2.0833333333333301E-2</v>
      </c>
      <c r="T31" s="149">
        <f t="shared" si="13"/>
        <v>1</v>
      </c>
      <c r="U31" s="149">
        <f t="shared" si="14"/>
        <v>1</v>
      </c>
      <c r="V31" s="149">
        <f t="shared" si="15"/>
        <v>1</v>
      </c>
      <c r="W31" s="149">
        <f t="shared" si="16"/>
        <v>1</v>
      </c>
      <c r="X31" s="149">
        <f t="shared" si="17"/>
        <v>1</v>
      </c>
      <c r="Y31" s="77" t="str">
        <f t="shared" si="18"/>
        <v>0</v>
      </c>
      <c r="Z31" s="77" t="str">
        <f t="shared" si="19"/>
        <v>0</v>
      </c>
    </row>
    <row r="32" spans="1:26" x14ac:dyDescent="0.2">
      <c r="A32" s="5"/>
      <c r="B32" s="5"/>
      <c r="C32" s="5"/>
      <c r="D32" s="31"/>
      <c r="F32" s="53"/>
      <c r="G32" s="53"/>
      <c r="H32" s="96">
        <f t="shared" si="10"/>
        <v>0</v>
      </c>
      <c r="I32" s="110" t="str">
        <f t="shared" si="11"/>
        <v/>
      </c>
      <c r="J32" s="27"/>
      <c r="K32" s="27"/>
      <c r="L32" s="27"/>
      <c r="M32" s="27"/>
      <c r="N32" s="26">
        <f t="shared" si="12"/>
        <v>0</v>
      </c>
      <c r="O32" s="27"/>
      <c r="P32" s="118"/>
      <c r="Q32" s="107"/>
      <c r="R32" s="28"/>
      <c r="S32" s="24">
        <v>2.1527777777777701E-2</v>
      </c>
      <c r="T32" s="149">
        <f t="shared" si="13"/>
        <v>1</v>
      </c>
      <c r="U32" s="149">
        <f t="shared" si="14"/>
        <v>1</v>
      </c>
      <c r="V32" s="149">
        <f t="shared" si="15"/>
        <v>1</v>
      </c>
      <c r="W32" s="149">
        <f t="shared" si="16"/>
        <v>1</v>
      </c>
      <c r="X32" s="149">
        <f t="shared" si="17"/>
        <v>1</v>
      </c>
      <c r="Y32" s="77" t="str">
        <f t="shared" si="18"/>
        <v>0</v>
      </c>
      <c r="Z32" s="77" t="str">
        <f t="shared" si="19"/>
        <v>0</v>
      </c>
    </row>
    <row r="33" spans="1:26" x14ac:dyDescent="0.2">
      <c r="A33" s="30"/>
      <c r="B33" s="30"/>
      <c r="C33" s="23"/>
      <c r="D33" s="31"/>
      <c r="F33" s="120"/>
      <c r="G33" s="119"/>
      <c r="H33" s="96">
        <f t="shared" si="10"/>
        <v>0</v>
      </c>
      <c r="I33" s="110" t="str">
        <f t="shared" si="11"/>
        <v/>
      </c>
      <c r="J33" s="27"/>
      <c r="K33" s="27"/>
      <c r="L33" s="27"/>
      <c r="M33" s="27"/>
      <c r="N33" s="26">
        <f t="shared" si="12"/>
        <v>0</v>
      </c>
      <c r="O33" s="27"/>
      <c r="P33" s="27"/>
      <c r="Q33" s="107"/>
      <c r="R33" s="28"/>
      <c r="S33" s="24">
        <v>2.2222222222222199E-2</v>
      </c>
      <c r="T33" s="149">
        <f t="shared" si="13"/>
        <v>1</v>
      </c>
      <c r="U33" s="149">
        <f t="shared" si="14"/>
        <v>1</v>
      </c>
      <c r="V33" s="149">
        <f t="shared" si="15"/>
        <v>1</v>
      </c>
      <c r="W33" s="149">
        <f t="shared" si="16"/>
        <v>1</v>
      </c>
      <c r="X33" s="149">
        <f t="shared" si="17"/>
        <v>1</v>
      </c>
      <c r="Y33" s="77" t="str">
        <f t="shared" si="18"/>
        <v>0</v>
      </c>
      <c r="Z33" s="77" t="str">
        <f t="shared" si="19"/>
        <v>0</v>
      </c>
    </row>
    <row r="34" spans="1:26" x14ac:dyDescent="0.2">
      <c r="A34" s="30"/>
      <c r="B34" s="30"/>
      <c r="C34" s="30"/>
      <c r="D34" s="31"/>
      <c r="F34" s="53"/>
      <c r="G34" s="53"/>
      <c r="H34" s="96">
        <f t="shared" si="10"/>
        <v>0</v>
      </c>
      <c r="I34" s="110" t="str">
        <f t="shared" si="11"/>
        <v/>
      </c>
      <c r="J34" s="27"/>
      <c r="K34" s="27"/>
      <c r="L34" s="27"/>
      <c r="M34" s="27"/>
      <c r="N34" s="26">
        <f t="shared" si="12"/>
        <v>0</v>
      </c>
      <c r="O34" s="27"/>
      <c r="P34" s="118"/>
      <c r="R34" s="28"/>
      <c r="S34" s="24">
        <v>2.2916666666666599E-2</v>
      </c>
      <c r="T34" s="149">
        <f t="shared" si="13"/>
        <v>1</v>
      </c>
      <c r="U34" s="149">
        <f t="shared" si="14"/>
        <v>1</v>
      </c>
      <c r="V34" s="149">
        <f t="shared" si="15"/>
        <v>1</v>
      </c>
      <c r="W34" s="149">
        <f t="shared" si="16"/>
        <v>1</v>
      </c>
      <c r="X34" s="149">
        <f t="shared" si="17"/>
        <v>1</v>
      </c>
      <c r="Y34" s="77" t="str">
        <f t="shared" si="18"/>
        <v>0</v>
      </c>
      <c r="Z34" s="77" t="str">
        <f t="shared" si="19"/>
        <v>0</v>
      </c>
    </row>
    <row r="35" spans="1:26" x14ac:dyDescent="0.2">
      <c r="A35" s="30"/>
      <c r="B35" s="30"/>
      <c r="C35" s="23"/>
      <c r="D35" s="31"/>
      <c r="F35" s="119"/>
      <c r="G35" s="119"/>
      <c r="H35" s="96">
        <f t="shared" si="10"/>
        <v>0</v>
      </c>
      <c r="I35" s="110" t="str">
        <f t="shared" si="11"/>
        <v/>
      </c>
      <c r="J35" s="27"/>
      <c r="K35" s="27"/>
      <c r="L35" s="27"/>
      <c r="M35" s="27"/>
      <c r="N35" s="26">
        <f t="shared" si="12"/>
        <v>0</v>
      </c>
      <c r="O35" s="27"/>
      <c r="P35" s="118"/>
      <c r="R35" s="28"/>
      <c r="S35" s="24">
        <v>2.36111111111111E-2</v>
      </c>
      <c r="T35" s="149">
        <f t="shared" si="13"/>
        <v>1</v>
      </c>
      <c r="U35" s="149">
        <f t="shared" si="14"/>
        <v>1</v>
      </c>
      <c r="V35" s="149">
        <f t="shared" si="15"/>
        <v>1</v>
      </c>
      <c r="W35" s="149">
        <f t="shared" si="16"/>
        <v>1</v>
      </c>
      <c r="X35" s="149">
        <f t="shared" si="17"/>
        <v>1</v>
      </c>
      <c r="Y35" s="77" t="str">
        <f t="shared" si="18"/>
        <v>0</v>
      </c>
      <c r="Z35" s="77" t="str">
        <f t="shared" si="19"/>
        <v>0</v>
      </c>
    </row>
    <row r="36" spans="1:26" x14ac:dyDescent="0.2">
      <c r="A36" s="30"/>
      <c r="B36" s="30"/>
      <c r="C36" s="30"/>
      <c r="D36" s="31"/>
      <c r="F36" s="108"/>
      <c r="G36" s="108"/>
      <c r="H36" s="96">
        <f t="shared" si="10"/>
        <v>0</v>
      </c>
      <c r="I36" s="110" t="str">
        <f t="shared" si="11"/>
        <v/>
      </c>
      <c r="J36" s="27"/>
      <c r="K36" s="27"/>
      <c r="L36" s="27"/>
      <c r="M36" s="27"/>
      <c r="N36" s="26">
        <f t="shared" si="12"/>
        <v>0</v>
      </c>
      <c r="O36" s="27"/>
      <c r="P36" s="118"/>
      <c r="R36" s="28"/>
      <c r="S36" s="24">
        <v>2.43055555555555E-2</v>
      </c>
      <c r="T36" s="149">
        <f t="shared" si="13"/>
        <v>1</v>
      </c>
      <c r="U36" s="149">
        <f t="shared" si="14"/>
        <v>1</v>
      </c>
      <c r="V36" s="149">
        <f t="shared" si="15"/>
        <v>1</v>
      </c>
      <c r="W36" s="149">
        <f t="shared" si="16"/>
        <v>1</v>
      </c>
      <c r="X36" s="149">
        <f t="shared" si="17"/>
        <v>1</v>
      </c>
      <c r="Y36" s="77" t="str">
        <f t="shared" si="18"/>
        <v>0</v>
      </c>
      <c r="Z36" s="77" t="str">
        <f t="shared" si="19"/>
        <v>0</v>
      </c>
    </row>
    <row r="37" spans="1:26" x14ac:dyDescent="0.2">
      <c r="A37" s="5"/>
      <c r="B37" s="5"/>
      <c r="C37" s="5"/>
      <c r="D37" s="31"/>
      <c r="F37" s="53"/>
      <c r="G37" s="53"/>
      <c r="H37" s="96">
        <f t="shared" si="10"/>
        <v>0</v>
      </c>
      <c r="I37" s="110" t="str">
        <f t="shared" si="11"/>
        <v/>
      </c>
      <c r="J37" s="27"/>
      <c r="K37" s="27"/>
      <c r="L37" s="27"/>
      <c r="M37" s="27"/>
      <c r="N37" s="26">
        <f t="shared" si="12"/>
        <v>0</v>
      </c>
      <c r="O37" s="27"/>
      <c r="P37" s="118"/>
      <c r="R37" s="28"/>
      <c r="S37" s="24">
        <v>2.5000000000000001E-2</v>
      </c>
      <c r="T37" s="149">
        <f t="shared" si="13"/>
        <v>1</v>
      </c>
      <c r="U37" s="149">
        <f t="shared" si="14"/>
        <v>1</v>
      </c>
      <c r="V37" s="149">
        <f t="shared" si="15"/>
        <v>1</v>
      </c>
      <c r="W37" s="149">
        <f t="shared" si="16"/>
        <v>1</v>
      </c>
      <c r="X37" s="149">
        <f t="shared" si="17"/>
        <v>1</v>
      </c>
      <c r="Y37" s="77" t="str">
        <f t="shared" si="18"/>
        <v>0</v>
      </c>
      <c r="Z37" s="77" t="str">
        <f t="shared" si="19"/>
        <v>0</v>
      </c>
    </row>
    <row r="38" spans="1:26" x14ac:dyDescent="0.2">
      <c r="A38" s="5"/>
      <c r="B38" s="5"/>
      <c r="C38" s="5"/>
      <c r="D38" s="31"/>
      <c r="F38" s="53"/>
      <c r="G38" s="53"/>
      <c r="H38" s="96">
        <f t="shared" si="10"/>
        <v>0</v>
      </c>
      <c r="I38" s="110" t="str">
        <f t="shared" si="11"/>
        <v/>
      </c>
      <c r="J38" s="27"/>
      <c r="K38" s="27"/>
      <c r="L38" s="27"/>
      <c r="M38" s="27"/>
      <c r="N38" s="26">
        <f t="shared" si="12"/>
        <v>0</v>
      </c>
      <c r="O38" s="27"/>
      <c r="P38" s="118"/>
      <c r="R38" s="28"/>
      <c r="S38" s="24">
        <v>2.5694444444444402E-2</v>
      </c>
      <c r="T38" s="149">
        <f t="shared" si="13"/>
        <v>1</v>
      </c>
      <c r="U38" s="149">
        <f t="shared" si="14"/>
        <v>1</v>
      </c>
      <c r="V38" s="149">
        <f t="shared" si="15"/>
        <v>1</v>
      </c>
      <c r="W38" s="149">
        <f t="shared" si="16"/>
        <v>1</v>
      </c>
      <c r="X38" s="149">
        <f t="shared" si="17"/>
        <v>1</v>
      </c>
      <c r="Y38" s="77" t="str">
        <f t="shared" si="18"/>
        <v>0</v>
      </c>
      <c r="Z38" s="77" t="str">
        <f t="shared" si="19"/>
        <v>0</v>
      </c>
    </row>
    <row r="39" spans="1:26" x14ac:dyDescent="0.2">
      <c r="A39" s="30"/>
      <c r="B39" s="30"/>
      <c r="C39" s="30"/>
      <c r="D39" s="31"/>
      <c r="F39" s="53"/>
      <c r="G39" s="53"/>
      <c r="H39" s="96">
        <f t="shared" si="10"/>
        <v>0</v>
      </c>
      <c r="I39" s="110" t="str">
        <f t="shared" si="11"/>
        <v/>
      </c>
      <c r="J39" s="27"/>
      <c r="K39" s="27"/>
      <c r="L39" s="27"/>
      <c r="M39" s="27"/>
      <c r="N39" s="26">
        <f t="shared" si="12"/>
        <v>0</v>
      </c>
      <c r="O39" s="27"/>
      <c r="P39" s="118"/>
      <c r="R39" s="28"/>
      <c r="S39" s="24">
        <v>2.6388888888888799E-2</v>
      </c>
      <c r="T39" s="149">
        <f t="shared" si="13"/>
        <v>1</v>
      </c>
      <c r="U39" s="149">
        <f t="shared" si="14"/>
        <v>1</v>
      </c>
      <c r="V39" s="149">
        <f t="shared" si="15"/>
        <v>1</v>
      </c>
      <c r="W39" s="149">
        <f t="shared" si="16"/>
        <v>1</v>
      </c>
      <c r="X39" s="149">
        <f t="shared" si="17"/>
        <v>1</v>
      </c>
      <c r="Y39" s="77" t="str">
        <f t="shared" si="18"/>
        <v>0</v>
      </c>
      <c r="Z39" s="77" t="str">
        <f t="shared" si="19"/>
        <v>0</v>
      </c>
    </row>
    <row r="40" spans="1:26" x14ac:dyDescent="0.2">
      <c r="A40" s="30"/>
      <c r="B40" s="30"/>
      <c r="C40" s="5"/>
      <c r="D40" s="31"/>
      <c r="F40" s="53"/>
      <c r="G40" s="53"/>
      <c r="H40" s="96">
        <f t="shared" si="10"/>
        <v>0</v>
      </c>
      <c r="I40" s="110" t="str">
        <f t="shared" si="11"/>
        <v/>
      </c>
      <c r="J40" s="27"/>
      <c r="K40" s="27"/>
      <c r="L40" s="27"/>
      <c r="M40" s="27"/>
      <c r="N40" s="26">
        <f t="shared" si="12"/>
        <v>0</v>
      </c>
      <c r="O40" s="27"/>
      <c r="P40" s="118"/>
      <c r="R40" s="28"/>
      <c r="S40" s="24">
        <v>2.70833333333333E-2</v>
      </c>
      <c r="T40" s="149">
        <f t="shared" si="13"/>
        <v>1</v>
      </c>
      <c r="U40" s="149">
        <f t="shared" si="14"/>
        <v>1</v>
      </c>
      <c r="V40" s="149">
        <f t="shared" si="15"/>
        <v>1</v>
      </c>
      <c r="W40" s="149">
        <f t="shared" si="16"/>
        <v>1</v>
      </c>
      <c r="X40" s="149">
        <f t="shared" si="17"/>
        <v>1</v>
      </c>
      <c r="Y40" s="77" t="str">
        <f t="shared" si="18"/>
        <v>0</v>
      </c>
      <c r="Z40" s="77" t="str">
        <f t="shared" si="19"/>
        <v>0</v>
      </c>
    </row>
    <row r="41" spans="1:26" x14ac:dyDescent="0.2">
      <c r="A41" s="30"/>
      <c r="B41" s="30"/>
      <c r="C41" s="5"/>
      <c r="D41" s="31"/>
      <c r="F41" s="53"/>
      <c r="G41" s="148"/>
      <c r="H41" s="96">
        <f t="shared" si="10"/>
        <v>0</v>
      </c>
      <c r="I41" s="110" t="str">
        <f t="shared" si="11"/>
        <v/>
      </c>
      <c r="J41" s="74"/>
      <c r="K41" s="74"/>
      <c r="L41" s="74"/>
      <c r="M41" s="74"/>
      <c r="N41" s="26">
        <f t="shared" si="12"/>
        <v>0</v>
      </c>
      <c r="O41" s="74"/>
      <c r="P41" s="127"/>
      <c r="Q41" s="51"/>
      <c r="R41" s="129"/>
      <c r="S41" s="75">
        <v>2.77777777777777E-2</v>
      </c>
      <c r="T41" s="149">
        <f t="shared" si="13"/>
        <v>1</v>
      </c>
      <c r="U41" s="149">
        <f t="shared" si="14"/>
        <v>1</v>
      </c>
      <c r="V41" s="149">
        <f t="shared" si="15"/>
        <v>1</v>
      </c>
      <c r="W41" s="149">
        <f t="shared" si="16"/>
        <v>1</v>
      </c>
      <c r="X41" s="149">
        <f t="shared" si="17"/>
        <v>1</v>
      </c>
      <c r="Y41" s="77" t="str">
        <f t="shared" si="18"/>
        <v>0</v>
      </c>
      <c r="Z41" s="78" t="str">
        <f>CONCATENATE(G41,N41)</f>
        <v>0</v>
      </c>
    </row>
    <row r="42" spans="1:26" x14ac:dyDescent="0.2">
      <c r="A42" s="5"/>
      <c r="B42" s="5"/>
      <c r="C42" s="5"/>
      <c r="D42" s="31"/>
      <c r="F42" s="53"/>
      <c r="G42" s="53"/>
    </row>
    <row r="43" spans="1:26" x14ac:dyDescent="0.2">
      <c r="A43" s="30"/>
      <c r="B43" s="30"/>
      <c r="C43" s="5"/>
      <c r="D43" s="31"/>
      <c r="F43" s="53"/>
      <c r="G43" s="53"/>
    </row>
    <row r="44" spans="1:26" x14ac:dyDescent="0.2">
      <c r="A44" s="5"/>
      <c r="B44" s="5"/>
      <c r="C44" s="5"/>
      <c r="D44" s="31"/>
      <c r="F44" s="53"/>
      <c r="G44" s="53"/>
    </row>
    <row r="45" spans="1:26" x14ac:dyDescent="0.2">
      <c r="A45" s="30"/>
      <c r="B45" s="30"/>
      <c r="C45" s="5"/>
      <c r="D45" s="31"/>
      <c r="F45" s="53"/>
      <c r="G45" s="150"/>
    </row>
    <row r="46" spans="1:26" x14ac:dyDescent="0.2">
      <c r="A46" s="30"/>
      <c r="B46" s="30"/>
      <c r="C46" s="5"/>
      <c r="D46" s="31"/>
      <c r="F46" s="53"/>
      <c r="G46" s="53"/>
    </row>
    <row r="47" spans="1:26" x14ac:dyDescent="0.2">
      <c r="A47" s="30"/>
      <c r="B47" s="30"/>
      <c r="C47" s="23"/>
      <c r="D47" s="31"/>
      <c r="F47" s="120"/>
      <c r="G47" s="119"/>
    </row>
    <row r="48" spans="1:26" x14ac:dyDescent="0.2">
      <c r="A48" s="30"/>
      <c r="B48" s="30"/>
      <c r="C48" s="5"/>
      <c r="D48" s="31"/>
      <c r="F48" s="53"/>
      <c r="G48" s="53"/>
    </row>
    <row r="49" spans="1:7" x14ac:dyDescent="0.2">
      <c r="A49" s="30"/>
      <c r="B49" s="30"/>
      <c r="C49" s="5"/>
      <c r="D49" s="31"/>
      <c r="F49" s="53"/>
      <c r="G49" s="53"/>
    </row>
    <row r="50" spans="1:7" x14ac:dyDescent="0.2">
      <c r="A50" s="30"/>
      <c r="B50" s="30"/>
      <c r="C50" s="30"/>
      <c r="D50" s="31"/>
      <c r="F50" s="148"/>
      <c r="G50" s="148"/>
    </row>
    <row r="51" spans="1:7" x14ac:dyDescent="0.2">
      <c r="A51" s="30"/>
      <c r="B51" s="30"/>
      <c r="C51" s="5"/>
      <c r="D51" s="31"/>
      <c r="F51" s="53"/>
      <c r="G51" s="53"/>
    </row>
    <row r="52" spans="1:7" x14ac:dyDescent="0.2">
      <c r="A52" s="30"/>
      <c r="B52" s="30"/>
      <c r="C52" s="5"/>
      <c r="D52" s="31"/>
      <c r="F52" s="53"/>
      <c r="G52" s="53"/>
    </row>
    <row r="53" spans="1:7" x14ac:dyDescent="0.2">
      <c r="A53" s="30"/>
      <c r="B53" s="30"/>
      <c r="C53" s="5"/>
      <c r="D53" s="31"/>
      <c r="F53" s="53"/>
      <c r="G53" s="53"/>
    </row>
    <row r="54" spans="1:7" x14ac:dyDescent="0.2">
      <c r="A54" s="30"/>
      <c r="B54" s="30"/>
      <c r="C54" s="30"/>
      <c r="D54" s="31"/>
      <c r="F54" s="108"/>
      <c r="G54" s="108"/>
    </row>
    <row r="55" spans="1:7" x14ac:dyDescent="0.2">
      <c r="A55" s="30"/>
      <c r="B55" s="30"/>
      <c r="C55" s="30"/>
      <c r="D55" s="31"/>
      <c r="F55" s="108"/>
      <c r="G55" s="108"/>
    </row>
    <row r="56" spans="1:7" x14ac:dyDescent="0.2">
      <c r="A56" s="5"/>
      <c r="B56" s="5"/>
      <c r="C56" s="5"/>
      <c r="D56" s="31"/>
      <c r="F56" s="53"/>
      <c r="G56" s="53"/>
    </row>
    <row r="57" spans="1:7" x14ac:dyDescent="0.2">
      <c r="A57" s="30"/>
      <c r="B57" s="30"/>
      <c r="C57" s="5"/>
      <c r="D57" s="31"/>
      <c r="F57" s="53"/>
      <c r="G57" s="53"/>
    </row>
    <row r="58" spans="1:7" x14ac:dyDescent="0.2">
      <c r="A58" s="30"/>
      <c r="B58" s="30"/>
      <c r="C58" s="5"/>
      <c r="D58" s="31"/>
      <c r="F58" s="53"/>
      <c r="G58" s="53"/>
    </row>
    <row r="59" spans="1:7" x14ac:dyDescent="0.2">
      <c r="A59" s="30"/>
      <c r="B59" s="30"/>
      <c r="C59" s="23"/>
      <c r="D59" s="99"/>
    </row>
    <row r="60" spans="1:7" x14ac:dyDescent="0.2">
      <c r="A60" s="30"/>
      <c r="B60" s="30"/>
      <c r="C60" s="5"/>
      <c r="D60" s="31"/>
      <c r="F60" s="53"/>
      <c r="G60" s="53"/>
    </row>
    <row r="61" spans="1:7" x14ac:dyDescent="0.2">
      <c r="A61" s="30"/>
      <c r="B61" s="30"/>
      <c r="C61" s="30"/>
      <c r="D61" s="31"/>
      <c r="F61" s="53"/>
      <c r="G61" s="53"/>
    </row>
    <row r="62" spans="1:7" x14ac:dyDescent="0.2">
      <c r="A62" s="30"/>
      <c r="B62" s="30"/>
      <c r="C62" s="5"/>
      <c r="D62" s="31"/>
      <c r="F62" s="53"/>
      <c r="G62" s="148"/>
    </row>
    <row r="63" spans="1:7" x14ac:dyDescent="0.2">
      <c r="A63" s="30"/>
      <c r="B63" s="30"/>
      <c r="C63" s="5"/>
      <c r="D63" s="31"/>
      <c r="F63" s="53"/>
      <c r="G63" s="53"/>
    </row>
    <row r="64" spans="1:7" x14ac:dyDescent="0.2">
      <c r="A64" s="5"/>
      <c r="B64" s="5"/>
      <c r="C64" s="5"/>
      <c r="D64" s="31"/>
      <c r="F64" s="53"/>
      <c r="G64" s="53"/>
    </row>
    <row r="65" spans="1:7" x14ac:dyDescent="0.2">
      <c r="A65" s="30"/>
      <c r="B65" s="30"/>
      <c r="C65" s="30"/>
      <c r="D65" s="31"/>
      <c r="F65" s="53"/>
      <c r="G65" s="108"/>
    </row>
    <row r="66" spans="1:7" x14ac:dyDescent="0.2">
      <c r="A66" s="30"/>
      <c r="B66" s="30"/>
      <c r="C66" s="5"/>
      <c r="D66" s="31"/>
      <c r="F66" s="53"/>
      <c r="G66" s="53"/>
    </row>
    <row r="67" spans="1:7" x14ac:dyDescent="0.2">
      <c r="A67" s="30"/>
      <c r="B67" s="30"/>
      <c r="C67" s="30"/>
      <c r="D67" s="31"/>
      <c r="F67" s="53"/>
      <c r="G67" s="53"/>
    </row>
    <row r="68" spans="1:7" x14ac:dyDescent="0.2">
      <c r="A68" s="30"/>
      <c r="B68" s="30"/>
      <c r="C68" s="30"/>
      <c r="D68" s="31"/>
      <c r="F68" s="53"/>
      <c r="G68" s="53"/>
    </row>
    <row r="69" spans="1:7" x14ac:dyDescent="0.2">
      <c r="A69" s="30"/>
      <c r="B69" s="30"/>
      <c r="C69" s="5"/>
      <c r="D69" s="31"/>
      <c r="F69" s="53"/>
      <c r="G69" s="53"/>
    </row>
    <row r="70" spans="1:7" x14ac:dyDescent="0.2">
      <c r="A70" s="30"/>
      <c r="B70" s="30"/>
      <c r="C70" s="30"/>
      <c r="D70" s="31"/>
      <c r="F70" s="53"/>
      <c r="G70" s="53"/>
    </row>
    <row r="71" spans="1:7" x14ac:dyDescent="0.2">
      <c r="A71" s="30"/>
      <c r="B71" s="30"/>
      <c r="C71" s="30"/>
      <c r="D71" s="31"/>
      <c r="F71" s="53"/>
      <c r="G71" s="147"/>
    </row>
    <row r="72" spans="1:7" x14ac:dyDescent="0.2">
      <c r="A72" s="30"/>
      <c r="B72" s="30"/>
      <c r="C72" s="23"/>
      <c r="D72" s="31"/>
      <c r="F72" s="53"/>
      <c r="G72" s="147"/>
    </row>
    <row r="73" spans="1:7" x14ac:dyDescent="0.2">
      <c r="A73" s="30"/>
      <c r="B73" s="30"/>
      <c r="C73" s="5"/>
      <c r="D73" s="31"/>
      <c r="F73" s="53"/>
      <c r="G73" s="53"/>
    </row>
    <row r="74" spans="1:7" x14ac:dyDescent="0.2">
      <c r="A74" s="30"/>
      <c r="B74" s="30"/>
      <c r="C74" s="5"/>
      <c r="D74" s="31"/>
      <c r="F74" s="53"/>
      <c r="G74" s="53"/>
    </row>
    <row r="75" spans="1:7" x14ac:dyDescent="0.2">
      <c r="A75" s="30"/>
      <c r="B75" s="30"/>
      <c r="C75" s="5"/>
      <c r="D75" s="31"/>
      <c r="F75" s="53"/>
      <c r="G75" s="53"/>
    </row>
    <row r="76" spans="1:7" x14ac:dyDescent="0.2">
      <c r="A76" s="30"/>
      <c r="B76" s="30"/>
      <c r="C76" s="30"/>
      <c r="D76" s="31"/>
      <c r="F76" s="53"/>
      <c r="G76" s="53"/>
    </row>
    <row r="77" spans="1:7" x14ac:dyDescent="0.2">
      <c r="A77" s="30"/>
      <c r="B77" s="30"/>
      <c r="C77" s="30"/>
      <c r="D77" s="31"/>
      <c r="F77" s="148"/>
      <c r="G77" s="148"/>
    </row>
    <row r="78" spans="1:7" x14ac:dyDescent="0.2">
      <c r="A78" s="30"/>
      <c r="B78" s="30"/>
      <c r="C78" s="30"/>
      <c r="D78" s="31"/>
      <c r="F78" s="53"/>
      <c r="G78" s="53"/>
    </row>
    <row r="79" spans="1:7" x14ac:dyDescent="0.2">
      <c r="A79" s="30"/>
      <c r="B79" s="30"/>
      <c r="C79" s="30"/>
      <c r="D79" s="31"/>
      <c r="F79" s="53"/>
    </row>
    <row r="80" spans="1:7" x14ac:dyDescent="0.2">
      <c r="A80" s="30"/>
      <c r="B80" s="30"/>
      <c r="C80" s="5"/>
      <c r="D80" s="31"/>
      <c r="F80" s="53"/>
      <c r="G80" s="53"/>
    </row>
    <row r="81" spans="1:7" x14ac:dyDescent="0.2">
      <c r="A81" s="30"/>
      <c r="B81" s="30"/>
      <c r="C81" s="5"/>
      <c r="D81" s="31"/>
      <c r="F81" s="53"/>
      <c r="G81" s="53"/>
    </row>
    <row r="82" spans="1:7" x14ac:dyDescent="0.2">
      <c r="A82" s="30"/>
      <c r="B82" s="30"/>
      <c r="C82" s="5"/>
      <c r="D82" s="31"/>
      <c r="F82" s="53"/>
      <c r="G82" s="53"/>
    </row>
    <row r="83" spans="1:7" x14ac:dyDescent="0.2">
      <c r="A83" s="30"/>
      <c r="B83" s="30"/>
      <c r="C83" s="23"/>
      <c r="D83" s="31"/>
      <c r="F83" s="53"/>
    </row>
    <row r="84" spans="1:7" x14ac:dyDescent="0.2">
      <c r="A84" s="30"/>
      <c r="B84" s="30"/>
      <c r="C84" s="30"/>
      <c r="D84" s="31"/>
      <c r="F84" s="147"/>
      <c r="G84" s="53"/>
    </row>
    <row r="85" spans="1:7" x14ac:dyDescent="0.2">
      <c r="A85" s="30"/>
      <c r="B85" s="30"/>
      <c r="C85" s="5"/>
      <c r="D85" s="31"/>
      <c r="F85" s="53"/>
      <c r="G85" s="53"/>
    </row>
    <row r="86" spans="1:7" x14ac:dyDescent="0.2">
      <c r="A86" s="30"/>
      <c r="B86" s="30"/>
      <c r="C86" s="23"/>
      <c r="D86" s="31"/>
      <c r="F86" s="119"/>
      <c r="G86" s="119"/>
    </row>
    <row r="87" spans="1:7" x14ac:dyDescent="0.2">
      <c r="A87" s="30"/>
      <c r="B87" s="30"/>
      <c r="C87" s="30"/>
      <c r="D87" s="31"/>
      <c r="F87" s="53"/>
      <c r="G87" s="53"/>
    </row>
    <row r="88" spans="1:7" x14ac:dyDescent="0.2">
      <c r="A88" s="30"/>
      <c r="B88" s="30"/>
      <c r="C88" s="23"/>
      <c r="D88" s="31"/>
      <c r="F88" s="119"/>
      <c r="G88" s="119"/>
    </row>
    <row r="89" spans="1:7" x14ac:dyDescent="0.2">
      <c r="A89" s="30"/>
      <c r="B89" s="30"/>
      <c r="C89" s="5"/>
      <c r="D89" s="31"/>
      <c r="F89" s="53"/>
      <c r="G89" s="53"/>
    </row>
    <row r="90" spans="1:7" x14ac:dyDescent="0.2">
      <c r="A90" s="30"/>
      <c r="B90" s="30"/>
      <c r="C90" s="5"/>
      <c r="D90" s="31"/>
      <c r="F90" s="53"/>
      <c r="G90" s="53"/>
    </row>
    <row r="91" spans="1:7" x14ac:dyDescent="0.2">
      <c r="A91" s="30"/>
      <c r="B91" s="30"/>
      <c r="C91" s="23"/>
      <c r="D91" s="31"/>
      <c r="G91" s="53"/>
    </row>
    <row r="92" spans="1:7" x14ac:dyDescent="0.2">
      <c r="A92" s="30"/>
      <c r="B92" s="30"/>
      <c r="C92" s="23"/>
      <c r="D92" s="31"/>
      <c r="F92" s="148"/>
      <c r="G92" s="148"/>
    </row>
    <row r="93" spans="1:7" x14ac:dyDescent="0.2">
      <c r="A93" s="30"/>
      <c r="B93" s="30"/>
      <c r="C93" s="5"/>
      <c r="D93" s="31"/>
      <c r="F93" s="53"/>
      <c r="G93" s="53"/>
    </row>
    <row r="94" spans="1:7" x14ac:dyDescent="0.2">
      <c r="A94" s="30"/>
      <c r="B94" s="30"/>
      <c r="C94" s="23"/>
      <c r="D94" s="31"/>
      <c r="F94" s="119"/>
      <c r="G94" s="119"/>
    </row>
    <row r="95" spans="1:7" x14ac:dyDescent="0.2">
      <c r="A95" s="5"/>
      <c r="B95" s="5"/>
      <c r="C95" s="5"/>
      <c r="D95" s="31"/>
      <c r="F95" s="53"/>
      <c r="G95" s="53"/>
    </row>
    <row r="96" spans="1:7" x14ac:dyDescent="0.2">
      <c r="A96" s="30"/>
      <c r="B96" s="30"/>
      <c r="C96" s="23"/>
      <c r="D96" s="31"/>
      <c r="F96" s="53"/>
      <c r="G96" s="53"/>
    </row>
    <row r="97" spans="1:7" x14ac:dyDescent="0.2">
      <c r="A97" s="30"/>
      <c r="B97" s="30"/>
      <c r="C97" s="5"/>
      <c r="D97" s="31"/>
      <c r="F97" s="53"/>
      <c r="G97" s="53"/>
    </row>
    <row r="98" spans="1:7" x14ac:dyDescent="0.2">
      <c r="A98" s="30"/>
      <c r="B98" s="30"/>
      <c r="C98" s="5"/>
      <c r="D98" s="31"/>
      <c r="F98" s="53"/>
      <c r="G98" s="53"/>
    </row>
    <row r="99" spans="1:7" x14ac:dyDescent="0.2">
      <c r="A99" s="30"/>
      <c r="B99" s="30"/>
      <c r="C99" s="30"/>
      <c r="D99" s="31"/>
      <c r="F99" s="53"/>
      <c r="G99" s="150"/>
    </row>
    <row r="100" spans="1:7" x14ac:dyDescent="0.2">
      <c r="A100" s="30"/>
      <c r="B100" s="30"/>
      <c r="C100" s="5"/>
      <c r="D100" s="31"/>
      <c r="F100" s="53"/>
      <c r="G100" s="53"/>
    </row>
    <row r="101" spans="1:7" x14ac:dyDescent="0.2">
      <c r="A101" s="30"/>
      <c r="B101" s="30"/>
      <c r="C101" s="30"/>
      <c r="D101" s="31"/>
      <c r="F101" s="53"/>
      <c r="G101" s="53"/>
    </row>
    <row r="102" spans="1:7" x14ac:dyDescent="0.2">
      <c r="A102" s="30"/>
      <c r="B102" s="30"/>
      <c r="C102" s="5"/>
      <c r="D102" s="31"/>
      <c r="F102" s="53"/>
      <c r="G102" s="119"/>
    </row>
    <row r="103" spans="1:7" x14ac:dyDescent="0.2">
      <c r="A103" s="30"/>
      <c r="B103" s="30"/>
      <c r="C103" s="23"/>
      <c r="D103" s="31"/>
      <c r="F103" s="53"/>
      <c r="G103" s="53"/>
    </row>
    <row r="104" spans="1:7" x14ac:dyDescent="0.2">
      <c r="A104" s="30"/>
      <c r="B104" s="30"/>
      <c r="C104" s="5"/>
      <c r="D104" s="31"/>
      <c r="F104" s="53"/>
      <c r="G104" s="53"/>
    </row>
    <row r="105" spans="1:7" x14ac:dyDescent="0.2">
      <c r="A105" s="30"/>
      <c r="B105" s="30"/>
      <c r="C105" s="30"/>
      <c r="D105" s="31"/>
      <c r="F105" s="53"/>
      <c r="G105" s="53"/>
    </row>
    <row r="106" spans="1:7" x14ac:dyDescent="0.2">
      <c r="A106" s="5"/>
      <c r="B106" s="5"/>
      <c r="C106" s="5"/>
      <c r="D106" s="31"/>
      <c r="F106" s="53"/>
      <c r="G106" s="53"/>
    </row>
    <row r="107" spans="1:7" x14ac:dyDescent="0.2">
      <c r="A107" s="30"/>
      <c r="B107" s="30"/>
      <c r="C107" s="5"/>
      <c r="D107" s="31"/>
      <c r="F107" s="53"/>
      <c r="G107" s="53"/>
    </row>
    <row r="108" spans="1:7" x14ac:dyDescent="0.2">
      <c r="A108" s="30"/>
      <c r="B108" s="30"/>
      <c r="C108" s="23"/>
      <c r="D108" s="99"/>
      <c r="F108" s="108"/>
      <c r="G108" s="108"/>
    </row>
    <row r="109" spans="1:7" x14ac:dyDescent="0.2">
      <c r="A109" s="30"/>
      <c r="B109" s="30"/>
      <c r="C109" s="5"/>
      <c r="D109" s="31"/>
      <c r="F109" s="53"/>
      <c r="G109" s="53"/>
    </row>
    <row r="110" spans="1:7" x14ac:dyDescent="0.2">
      <c r="A110" s="30"/>
      <c r="B110" s="30"/>
      <c r="C110" s="5"/>
      <c r="D110" s="31"/>
      <c r="F110" s="53"/>
      <c r="G110" s="53"/>
    </row>
    <row r="111" spans="1:7" x14ac:dyDescent="0.2">
      <c r="A111" s="30"/>
      <c r="B111" s="30"/>
      <c r="C111" s="5"/>
      <c r="D111" s="31"/>
      <c r="F111" s="53"/>
      <c r="G111" s="53"/>
    </row>
    <row r="112" spans="1:7" x14ac:dyDescent="0.2">
      <c r="A112" s="30"/>
      <c r="B112" s="30"/>
      <c r="C112" s="5"/>
      <c r="D112" s="31"/>
      <c r="F112" s="53"/>
      <c r="G112" s="53"/>
    </row>
    <row r="113" spans="1:7" x14ac:dyDescent="0.2">
      <c r="A113" s="30"/>
      <c r="B113" s="30"/>
      <c r="C113" s="23"/>
      <c r="D113" s="31"/>
      <c r="F113" s="53"/>
      <c r="G113" s="53"/>
    </row>
    <row r="114" spans="1:7" x14ac:dyDescent="0.2">
      <c r="A114" s="30"/>
      <c r="B114" s="30"/>
      <c r="C114" s="5"/>
      <c r="D114" s="31"/>
      <c r="F114" s="53"/>
      <c r="G114" s="53"/>
    </row>
    <row r="115" spans="1:7" ht="15" x14ac:dyDescent="0.25">
      <c r="A115" s="30"/>
      <c r="B115" s="30"/>
      <c r="C115" s="23"/>
      <c r="D115" s="31"/>
      <c r="F115" s="153"/>
      <c r="G115" s="148"/>
    </row>
    <row r="116" spans="1:7" x14ac:dyDescent="0.2">
      <c r="A116" s="30"/>
      <c r="B116" s="30"/>
      <c r="C116" s="5"/>
      <c r="D116" s="31"/>
      <c r="F116" s="53"/>
      <c r="G116" s="53"/>
    </row>
    <row r="117" spans="1:7" x14ac:dyDescent="0.2">
      <c r="A117" s="30"/>
      <c r="B117" s="30"/>
      <c r="C117" s="30"/>
      <c r="D117" s="31"/>
      <c r="F117" s="53"/>
      <c r="G117" s="53"/>
    </row>
    <row r="118" spans="1:7" x14ac:dyDescent="0.2">
      <c r="A118" s="30"/>
      <c r="B118" s="30"/>
      <c r="C118" s="30"/>
      <c r="D118" s="31"/>
      <c r="F118" s="53"/>
      <c r="G118" s="53"/>
    </row>
    <row r="119" spans="1:7" x14ac:dyDescent="0.2">
      <c r="A119" s="30"/>
      <c r="B119" s="30"/>
      <c r="C119" s="5"/>
      <c r="D119" s="30"/>
      <c r="F119" s="53"/>
    </row>
    <row r="120" spans="1:7" x14ac:dyDescent="0.2">
      <c r="A120" s="30"/>
      <c r="B120" s="30"/>
      <c r="C120" s="5"/>
      <c r="D120" s="31"/>
      <c r="F120" s="53"/>
      <c r="G120" s="53"/>
    </row>
    <row r="121" spans="1:7" x14ac:dyDescent="0.2">
      <c r="A121" s="30"/>
      <c r="B121" s="30"/>
      <c r="C121" s="5"/>
      <c r="D121" s="31"/>
      <c r="F121" s="53"/>
      <c r="G121" s="53"/>
    </row>
    <row r="122" spans="1:7" x14ac:dyDescent="0.2">
      <c r="A122" s="30"/>
      <c r="B122" s="30"/>
      <c r="C122" s="30"/>
      <c r="D122" s="31"/>
      <c r="F122" s="53"/>
      <c r="G122" s="53"/>
    </row>
    <row r="123" spans="1:7" x14ac:dyDescent="0.2">
      <c r="A123" s="30"/>
      <c r="B123" s="30"/>
      <c r="C123" s="30"/>
      <c r="D123" s="31"/>
      <c r="F123" s="53"/>
      <c r="G123" s="53"/>
    </row>
    <row r="124" spans="1:7" x14ac:dyDescent="0.2">
      <c r="A124" s="5"/>
      <c r="B124" s="5"/>
      <c r="C124" s="5"/>
      <c r="D124" s="31"/>
      <c r="F124" s="53"/>
      <c r="G124" s="53"/>
    </row>
    <row r="125" spans="1:7" x14ac:dyDescent="0.2">
      <c r="A125" s="30"/>
      <c r="B125" s="30"/>
      <c r="C125" s="5"/>
      <c r="D125" s="31"/>
      <c r="F125" s="53"/>
      <c r="G125" s="53"/>
    </row>
    <row r="126" spans="1:7" x14ac:dyDescent="0.2">
      <c r="A126" s="30"/>
      <c r="B126" s="30"/>
      <c r="C126" s="30"/>
      <c r="D126" s="31"/>
      <c r="F126" s="53"/>
      <c r="G126" s="53"/>
    </row>
    <row r="127" spans="1:7" x14ac:dyDescent="0.2">
      <c r="A127" s="30"/>
      <c r="B127" s="30"/>
      <c r="C127" s="30"/>
      <c r="D127" s="31"/>
      <c r="F127" s="53"/>
      <c r="G127" s="53"/>
    </row>
    <row r="128" spans="1:7" x14ac:dyDescent="0.2">
      <c r="A128" s="30"/>
      <c r="B128" s="30"/>
      <c r="C128" s="5"/>
      <c r="D128" s="31"/>
      <c r="F128" s="53"/>
    </row>
    <row r="129" spans="1:7" x14ac:dyDescent="0.2">
      <c r="A129" s="30"/>
      <c r="B129" s="30"/>
      <c r="C129" s="5"/>
      <c r="D129" s="31"/>
      <c r="F129" s="53"/>
      <c r="G129" s="53"/>
    </row>
    <row r="130" spans="1:7" x14ac:dyDescent="0.2">
      <c r="A130" s="30"/>
      <c r="B130" s="30"/>
      <c r="C130" s="30"/>
      <c r="D130" s="31"/>
      <c r="F130" s="147"/>
      <c r="G130" s="53"/>
    </row>
    <row r="131" spans="1:7" x14ac:dyDescent="0.2">
      <c r="A131" s="30"/>
      <c r="B131" s="30"/>
      <c r="C131" s="23"/>
      <c r="D131" s="31"/>
      <c r="F131" s="119"/>
      <c r="G131" s="119"/>
    </row>
    <row r="132" spans="1:7" x14ac:dyDescent="0.2">
      <c r="A132" s="30"/>
      <c r="B132" s="30"/>
      <c r="C132" s="23"/>
      <c r="D132" s="31"/>
      <c r="F132" s="119"/>
      <c r="G132" s="173"/>
    </row>
    <row r="133" spans="1:7" x14ac:dyDescent="0.2">
      <c r="A133" s="30"/>
      <c r="B133" s="30"/>
      <c r="C133" s="5"/>
      <c r="D133" s="31"/>
      <c r="F133" s="53"/>
      <c r="G133" s="108"/>
    </row>
    <row r="134" spans="1:7" x14ac:dyDescent="0.2">
      <c r="A134" s="30"/>
      <c r="B134" s="30"/>
      <c r="C134" s="23"/>
      <c r="D134" s="31"/>
      <c r="F134" s="53"/>
      <c r="G134" s="53"/>
    </row>
    <row r="135" spans="1:7" x14ac:dyDescent="0.2">
      <c r="A135" s="30"/>
      <c r="B135" s="30"/>
      <c r="C135" s="30"/>
      <c r="D135" s="31"/>
      <c r="F135" s="53"/>
      <c r="G135" s="53"/>
    </row>
    <row r="136" spans="1:7" x14ac:dyDescent="0.2">
      <c r="A136" s="30"/>
      <c r="B136" s="30"/>
      <c r="C136" s="5"/>
      <c r="D136" s="31"/>
      <c r="F136" s="53"/>
      <c r="G136" s="53"/>
    </row>
    <row r="137" spans="1:7" x14ac:dyDescent="0.2">
      <c r="A137" s="30"/>
      <c r="B137" s="30"/>
      <c r="C137" s="5"/>
      <c r="D137" s="31"/>
      <c r="F137" s="53"/>
      <c r="G137" s="53"/>
    </row>
    <row r="138" spans="1:7" x14ac:dyDescent="0.2">
      <c r="A138" s="30"/>
      <c r="B138" s="30"/>
      <c r="C138" s="30"/>
      <c r="D138" s="31"/>
      <c r="F138" s="53"/>
      <c r="G138" s="53"/>
    </row>
    <row r="139" spans="1:7" x14ac:dyDescent="0.2">
      <c r="A139" s="30"/>
      <c r="B139" s="30"/>
      <c r="C139" s="30"/>
      <c r="D139" s="31"/>
      <c r="F139" s="148"/>
      <c r="G139" s="148"/>
    </row>
    <row r="140" spans="1:7" x14ac:dyDescent="0.2">
      <c r="A140" s="30"/>
      <c r="B140" s="30"/>
      <c r="C140" s="5"/>
      <c r="D140" s="31"/>
      <c r="F140" s="53"/>
      <c r="G140" s="53"/>
    </row>
    <row r="141" spans="1:7" x14ac:dyDescent="0.2">
      <c r="A141" s="30"/>
      <c r="B141" s="30"/>
      <c r="C141" s="5"/>
      <c r="D141" s="31"/>
      <c r="F141" s="53"/>
    </row>
    <row r="142" spans="1:7" x14ac:dyDescent="0.2">
      <c r="A142" s="30"/>
      <c r="B142" s="30"/>
      <c r="C142" s="5"/>
      <c r="D142" s="31"/>
      <c r="F142" s="53"/>
      <c r="G142" s="53"/>
    </row>
    <row r="143" spans="1:7" x14ac:dyDescent="0.2">
      <c r="A143" s="30"/>
      <c r="B143" s="30"/>
      <c r="C143" s="23"/>
      <c r="D143" s="31"/>
      <c r="F143" s="119"/>
      <c r="G143" s="119"/>
    </row>
    <row r="144" spans="1:7" x14ac:dyDescent="0.2">
      <c r="A144" s="30"/>
      <c r="B144" s="30"/>
      <c r="C144" s="5"/>
      <c r="D144" s="31"/>
      <c r="F144" s="53"/>
      <c r="G144" s="53"/>
    </row>
    <row r="145" spans="1:7" x14ac:dyDescent="0.2">
      <c r="A145" s="5"/>
      <c r="B145" s="5"/>
      <c r="C145" s="5"/>
      <c r="D145" s="31"/>
      <c r="F145" s="53"/>
      <c r="G145" s="53"/>
    </row>
    <row r="146" spans="1:7" x14ac:dyDescent="0.2">
      <c r="A146" s="30"/>
      <c r="B146" s="30"/>
      <c r="C146" s="5"/>
      <c r="D146" s="31"/>
      <c r="F146" s="53"/>
      <c r="G146" s="53"/>
    </row>
    <row r="147" spans="1:7" x14ac:dyDescent="0.2">
      <c r="A147" s="30"/>
      <c r="B147" s="30"/>
      <c r="C147" s="5"/>
      <c r="D147" s="31"/>
      <c r="F147" s="53"/>
      <c r="G147" s="53"/>
    </row>
    <row r="148" spans="1:7" x14ac:dyDescent="0.2">
      <c r="A148" s="30"/>
      <c r="B148" s="30"/>
      <c r="C148" s="5"/>
      <c r="D148" s="31"/>
      <c r="F148" s="53"/>
      <c r="G148" s="53"/>
    </row>
    <row r="149" spans="1:7" x14ac:dyDescent="0.2">
      <c r="A149" s="30"/>
      <c r="B149" s="30"/>
      <c r="C149" s="30"/>
      <c r="D149" s="31"/>
      <c r="F149" s="53"/>
      <c r="G149" s="53"/>
    </row>
    <row r="150" spans="1:7" x14ac:dyDescent="0.2">
      <c r="A150" s="30"/>
      <c r="B150" s="30"/>
      <c r="C150" s="5"/>
      <c r="D150" s="31"/>
      <c r="F150" s="53"/>
      <c r="G150" s="53"/>
    </row>
    <row r="151" spans="1:7" x14ac:dyDescent="0.2">
      <c r="A151" s="30"/>
      <c r="B151" s="30"/>
      <c r="C151" s="5"/>
      <c r="D151" s="31"/>
      <c r="F151" s="53"/>
      <c r="G151" s="53"/>
    </row>
    <row r="152" spans="1:7" x14ac:dyDescent="0.2">
      <c r="A152" s="30"/>
      <c r="B152" s="30"/>
      <c r="C152" s="23"/>
      <c r="D152" s="31"/>
      <c r="F152" s="53"/>
      <c r="G152" s="53"/>
    </row>
    <row r="153" spans="1:7" x14ac:dyDescent="0.2">
      <c r="A153" s="30"/>
      <c r="B153" s="30"/>
      <c r="C153" s="30"/>
      <c r="D153" s="31"/>
      <c r="F153" s="53"/>
      <c r="G153" s="53"/>
    </row>
    <row r="154" spans="1:7" x14ac:dyDescent="0.2">
      <c r="A154" s="30"/>
      <c r="B154" s="30"/>
      <c r="C154" s="23"/>
      <c r="D154" s="31"/>
      <c r="F154" s="53"/>
      <c r="G154" s="53"/>
    </row>
    <row r="155" spans="1:7" x14ac:dyDescent="0.2">
      <c r="A155" s="30"/>
      <c r="B155" s="30"/>
      <c r="C155" s="5"/>
      <c r="D155" s="31"/>
      <c r="F155" s="53"/>
      <c r="G155" s="53"/>
    </row>
    <row r="156" spans="1:7" x14ac:dyDescent="0.2">
      <c r="A156" s="30"/>
      <c r="B156" s="30"/>
      <c r="C156" s="5"/>
      <c r="D156" s="31"/>
      <c r="F156" s="53"/>
      <c r="G156" s="53"/>
    </row>
    <row r="157" spans="1:7" x14ac:dyDescent="0.2">
      <c r="A157" s="30"/>
      <c r="B157" s="30"/>
      <c r="C157" s="5"/>
      <c r="D157" s="31"/>
      <c r="F157" s="53"/>
      <c r="G157" s="150"/>
    </row>
    <row r="158" spans="1:7" x14ac:dyDescent="0.2">
      <c r="A158" s="30"/>
      <c r="B158" s="30"/>
      <c r="C158" s="30"/>
      <c r="D158" s="31"/>
      <c r="F158" s="53"/>
      <c r="G158" s="53"/>
    </row>
    <row r="159" spans="1:7" x14ac:dyDescent="0.2">
      <c r="A159" s="30"/>
      <c r="B159" s="30"/>
      <c r="C159" s="5"/>
      <c r="D159" s="31"/>
      <c r="F159" s="53"/>
      <c r="G159" s="53"/>
    </row>
    <row r="160" spans="1:7" x14ac:dyDescent="0.2">
      <c r="A160" s="30"/>
      <c r="B160" s="30"/>
      <c r="C160" s="23"/>
      <c r="D160" s="31"/>
      <c r="F160" s="119"/>
      <c r="G160" s="119"/>
    </row>
    <row r="161" spans="1:7" x14ac:dyDescent="0.2">
      <c r="A161" s="30"/>
      <c r="B161" s="30"/>
      <c r="C161" s="5"/>
      <c r="D161" s="31"/>
      <c r="F161" s="53"/>
      <c r="G161" s="148"/>
    </row>
    <row r="162" spans="1:7" x14ac:dyDescent="0.2">
      <c r="A162" s="30"/>
      <c r="B162" s="30"/>
      <c r="C162" s="30"/>
      <c r="D162" s="31"/>
      <c r="F162" s="53"/>
      <c r="G162" s="53"/>
    </row>
    <row r="163" spans="1:7" x14ac:dyDescent="0.2">
      <c r="A163" s="30"/>
      <c r="B163" s="30"/>
      <c r="C163" s="23"/>
      <c r="D163" s="31"/>
      <c r="F163" s="119"/>
      <c r="G163" s="119"/>
    </row>
    <row r="164" spans="1:7" x14ac:dyDescent="0.2">
      <c r="A164" s="30"/>
      <c r="B164" s="30"/>
      <c r="C164" s="5"/>
      <c r="D164" s="31"/>
      <c r="F164" s="53"/>
      <c r="G164" s="53"/>
    </row>
    <row r="165" spans="1:7" x14ac:dyDescent="0.2">
      <c r="A165" s="30"/>
      <c r="B165" s="30"/>
      <c r="C165" s="5"/>
      <c r="D165" s="31"/>
      <c r="F165" s="53"/>
      <c r="G165" s="53"/>
    </row>
    <row r="166" spans="1:7" x14ac:dyDescent="0.2">
      <c r="A166" s="30"/>
      <c r="B166" s="30"/>
      <c r="C166" s="5"/>
      <c r="D166" s="31"/>
      <c r="F166" s="53"/>
      <c r="G166" s="53"/>
    </row>
    <row r="167" spans="1:7" x14ac:dyDescent="0.2">
      <c r="A167" s="30"/>
      <c r="B167" s="30"/>
      <c r="C167" s="5"/>
      <c r="D167" s="31"/>
      <c r="F167" s="53"/>
      <c r="G167" s="53"/>
    </row>
    <row r="168" spans="1:7" x14ac:dyDescent="0.2">
      <c r="A168" s="30"/>
      <c r="B168" s="30"/>
      <c r="C168" s="5"/>
      <c r="D168" s="31"/>
      <c r="F168" s="53"/>
      <c r="G168" s="53"/>
    </row>
    <row r="169" spans="1:7" x14ac:dyDescent="0.2">
      <c r="A169" s="30"/>
      <c r="B169" s="30"/>
      <c r="C169" s="23"/>
      <c r="D169" s="31"/>
      <c r="F169" s="119"/>
      <c r="G169" s="119"/>
    </row>
    <row r="170" spans="1:7" x14ac:dyDescent="0.2">
      <c r="A170" s="30"/>
      <c r="B170" s="30"/>
      <c r="C170" s="5"/>
      <c r="D170" s="31"/>
      <c r="F170" s="53"/>
      <c r="G170" s="53"/>
    </row>
    <row r="171" spans="1:7" x14ac:dyDescent="0.2">
      <c r="A171" s="30"/>
      <c r="B171" s="30"/>
      <c r="C171" s="5"/>
      <c r="D171" s="31"/>
      <c r="F171" s="53"/>
      <c r="G171" s="148"/>
    </row>
    <row r="172" spans="1:7" x14ac:dyDescent="0.2">
      <c r="A172" s="30"/>
      <c r="B172" s="30"/>
      <c r="C172" s="5"/>
      <c r="D172" s="31"/>
      <c r="F172" s="53"/>
      <c r="G172" s="53"/>
    </row>
    <row r="173" spans="1:7" x14ac:dyDescent="0.2">
      <c r="A173" s="30"/>
      <c r="B173" s="30"/>
      <c r="C173" s="30"/>
      <c r="D173" s="31"/>
      <c r="F173" s="148"/>
      <c r="G173" s="148"/>
    </row>
    <row r="174" spans="1:7" x14ac:dyDescent="0.2">
      <c r="A174" s="30"/>
      <c r="B174" s="30"/>
      <c r="C174" s="23"/>
      <c r="D174" s="31"/>
      <c r="F174" s="147"/>
      <c r="G174" s="53"/>
    </row>
    <row r="175" spans="1:7" x14ac:dyDescent="0.2">
      <c r="A175" s="30"/>
      <c r="B175" s="30"/>
      <c r="C175" s="5"/>
      <c r="D175" s="31"/>
      <c r="F175" s="53"/>
      <c r="G175" s="53"/>
    </row>
    <row r="176" spans="1:7" x14ac:dyDescent="0.2">
      <c r="A176" s="30"/>
      <c r="B176" s="30"/>
      <c r="C176" s="5"/>
      <c r="D176" s="31"/>
      <c r="F176" s="53"/>
      <c r="G176" s="53"/>
    </row>
    <row r="177" spans="1:7" x14ac:dyDescent="0.2">
      <c r="A177" s="30"/>
      <c r="B177" s="30"/>
      <c r="C177" s="5"/>
      <c r="D177" s="31"/>
      <c r="F177" s="53"/>
      <c r="G177" s="108"/>
    </row>
    <row r="178" spans="1:7" x14ac:dyDescent="0.2">
      <c r="A178" s="30"/>
      <c r="B178" s="30"/>
      <c r="C178" s="30"/>
      <c r="D178" s="31"/>
      <c r="F178" s="53"/>
      <c r="G178" s="53"/>
    </row>
    <row r="179" spans="1:7" x14ac:dyDescent="0.2">
      <c r="A179" s="30"/>
      <c r="B179" s="30"/>
      <c r="C179" s="30"/>
      <c r="D179" s="31"/>
    </row>
    <row r="180" spans="1:7" x14ac:dyDescent="0.2">
      <c r="A180" s="30"/>
      <c r="B180" s="30"/>
      <c r="C180" s="30"/>
      <c r="D180" s="31"/>
      <c r="F180" s="53"/>
      <c r="G180" s="53"/>
    </row>
    <row r="181" spans="1:7" x14ac:dyDescent="0.2">
      <c r="A181" s="30"/>
      <c r="B181" s="30"/>
      <c r="C181" s="23"/>
      <c r="D181" s="31"/>
      <c r="F181" s="119"/>
      <c r="G181" s="119"/>
    </row>
    <row r="182" spans="1:7" x14ac:dyDescent="0.2">
      <c r="A182" s="30"/>
      <c r="B182" s="30"/>
      <c r="C182" s="23"/>
      <c r="D182" s="31"/>
      <c r="F182" s="119"/>
      <c r="G182" s="119"/>
    </row>
    <row r="183" spans="1:7" x14ac:dyDescent="0.2">
      <c r="A183" s="30"/>
      <c r="B183" s="30"/>
      <c r="C183" s="5"/>
      <c r="D183" s="31"/>
      <c r="F183" s="53"/>
      <c r="G183" s="53"/>
    </row>
    <row r="184" spans="1:7" x14ac:dyDescent="0.2">
      <c r="A184" s="30"/>
      <c r="B184" s="30"/>
      <c r="C184" s="23"/>
      <c r="D184" s="31"/>
      <c r="F184" s="119"/>
      <c r="G184" s="119"/>
    </row>
    <row r="185" spans="1:7" x14ac:dyDescent="0.2">
      <c r="A185" s="30"/>
      <c r="B185" s="30"/>
      <c r="C185" s="5"/>
      <c r="D185" s="31"/>
      <c r="F185" s="53"/>
      <c r="G185" s="53"/>
    </row>
    <row r="186" spans="1:7" x14ac:dyDescent="0.2">
      <c r="A186" s="5"/>
      <c r="B186" s="5"/>
      <c r="C186" s="5"/>
      <c r="D186" s="31"/>
      <c r="F186" s="53"/>
      <c r="G186" s="53"/>
    </row>
    <row r="187" spans="1:7" x14ac:dyDescent="0.2">
      <c r="A187" s="30"/>
      <c r="B187" s="30"/>
      <c r="C187" s="23"/>
      <c r="D187" s="31"/>
      <c r="F187" s="148"/>
      <c r="G187" s="148"/>
    </row>
    <row r="188" spans="1:7" x14ac:dyDescent="0.2">
      <c r="A188" s="30"/>
      <c r="B188" s="30"/>
      <c r="C188" s="5"/>
      <c r="D188" s="31"/>
    </row>
    <row r="189" spans="1:7" x14ac:dyDescent="0.2">
      <c r="A189" s="30"/>
      <c r="B189" s="30"/>
      <c r="C189" s="5"/>
      <c r="D189" s="31"/>
      <c r="F189" s="53"/>
      <c r="G189" s="53"/>
    </row>
  </sheetData>
  <sortState ref="E2:E8">
    <sortCondition ref="E2"/>
  </sortState>
  <conditionalFormatting sqref="C42:C45 C50:C57 C59 C62:C64 C47:C48">
    <cfRule type="expression" dxfId="94" priority="8" stopIfTrue="1">
      <formula>(I42=1)</formula>
    </cfRule>
  </conditionalFormatting>
  <conditionalFormatting sqref="C85">
    <cfRule type="expression" dxfId="93" priority="7" stopIfTrue="1">
      <formula>(I85=1)</formula>
    </cfRule>
  </conditionalFormatting>
  <conditionalFormatting sqref="C119">
    <cfRule type="expression" dxfId="92" priority="6" stopIfTrue="1">
      <formula>(I119=1)</formula>
    </cfRule>
  </conditionalFormatting>
  <conditionalFormatting sqref="C32:C40">
    <cfRule type="expression" dxfId="91" priority="9" stopIfTrue="1">
      <formula>(I32=1)</formula>
    </cfRule>
  </conditionalFormatting>
  <conditionalFormatting sqref="C112:C115">
    <cfRule type="expression" dxfId="90" priority="10" stopIfTrue="1">
      <formula>(I112=1)</formula>
    </cfRule>
  </conditionalFormatting>
  <conditionalFormatting sqref="H2:H41">
    <cfRule type="expression" dxfId="89" priority="1" stopIfTrue="1">
      <formula>T2&gt;=2</formula>
    </cfRule>
  </conditionalFormatting>
  <conditionalFormatting sqref="J2:J41">
    <cfRule type="expression" dxfId="88" priority="2" stopIfTrue="1">
      <formula>U2&gt;=2</formula>
    </cfRule>
  </conditionalFormatting>
  <conditionalFormatting sqref="K2:K41">
    <cfRule type="expression" dxfId="87" priority="3" stopIfTrue="1">
      <formula>V2&gt;=2</formula>
    </cfRule>
  </conditionalFormatting>
  <conditionalFormatting sqref="L2:L41">
    <cfRule type="expression" dxfId="86" priority="4" stopIfTrue="1">
      <formula>W2&gt;=2</formula>
    </cfRule>
  </conditionalFormatting>
  <conditionalFormatting sqref="N2:N41">
    <cfRule type="expression" dxfId="85" priority="5" stopIfTrue="1">
      <formula>X2&gt;=2</formula>
    </cfRule>
  </conditionalFormatting>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3"/>
  <sheetViews>
    <sheetView topLeftCell="A44" zoomScale="70" zoomScaleNormal="70" workbookViewId="0">
      <selection activeCell="J52" sqref="J52"/>
    </sheetView>
  </sheetViews>
  <sheetFormatPr defaultRowHeight="12.75" x14ac:dyDescent="0.2"/>
  <cols>
    <col min="1" max="1" width="17.28515625" style="154" customWidth="1"/>
    <col min="2" max="2" width="10.140625" style="155" customWidth="1"/>
    <col min="3" max="3" width="11.42578125" style="155" customWidth="1"/>
    <col min="4" max="4" width="11.28515625" style="155" customWidth="1"/>
    <col min="5" max="5" width="5.5703125" style="155" customWidth="1"/>
    <col min="6" max="6" width="11.28515625" style="156" customWidth="1"/>
    <col min="7" max="8" width="8.140625" style="157" customWidth="1"/>
    <col min="9" max="9" width="9.140625" style="158"/>
    <col min="10" max="10" width="12.140625" style="5" bestFit="1" customWidth="1"/>
    <col min="11" max="11" width="10.42578125" customWidth="1"/>
    <col min="13" max="13" width="16" customWidth="1"/>
    <col min="14" max="14" width="19" customWidth="1"/>
    <col min="15" max="15" width="18.85546875" customWidth="1"/>
    <col min="16" max="16" width="28.7109375" customWidth="1"/>
    <col min="17" max="17" width="22.85546875" customWidth="1"/>
  </cols>
  <sheetData>
    <row r="1" spans="1:22" x14ac:dyDescent="0.2">
      <c r="A1" s="154" t="s">
        <v>65</v>
      </c>
    </row>
    <row r="2" spans="1:22" x14ac:dyDescent="0.2">
      <c r="G2" s="157" t="s">
        <v>66</v>
      </c>
      <c r="J2" s="33" t="s">
        <v>67</v>
      </c>
      <c r="K2" s="34">
        <v>2</v>
      </c>
    </row>
    <row r="3" spans="1:22" ht="18" x14ac:dyDescent="0.25">
      <c r="A3" s="159" t="s">
        <v>68</v>
      </c>
      <c r="B3" s="155" t="s">
        <v>69</v>
      </c>
      <c r="F3" s="160" t="s">
        <v>70</v>
      </c>
      <c r="G3" s="157" t="s">
        <v>71</v>
      </c>
      <c r="H3" s="157" t="s">
        <v>72</v>
      </c>
      <c r="I3" s="161"/>
      <c r="J3" s="100" t="s">
        <v>73</v>
      </c>
      <c r="K3" s="121" t="s">
        <v>252</v>
      </c>
      <c r="M3" s="73" t="s">
        <v>74</v>
      </c>
    </row>
    <row r="4" spans="1:22" ht="26.25" x14ac:dyDescent="0.4">
      <c r="C4" s="155" t="s">
        <v>75</v>
      </c>
      <c r="D4" s="155" t="s">
        <v>76</v>
      </c>
      <c r="E4" s="155" t="s">
        <v>77</v>
      </c>
      <c r="G4" s="157">
        <f>SUM(G5:G28)</f>
        <v>251</v>
      </c>
      <c r="H4" s="157">
        <f>SUM(H5:H28)</f>
        <v>228</v>
      </c>
      <c r="J4" s="33" t="s">
        <v>78</v>
      </c>
      <c r="K4" s="27">
        <f>G4</f>
        <v>251</v>
      </c>
      <c r="M4" s="197" t="s">
        <v>79</v>
      </c>
      <c r="N4" s="197"/>
      <c r="O4" s="197"/>
      <c r="P4" s="197"/>
      <c r="Q4" s="197"/>
    </row>
    <row r="5" spans="1:22" ht="15" x14ac:dyDescent="0.3">
      <c r="A5" s="130">
        <v>41644</v>
      </c>
      <c r="B5" s="157" t="str">
        <f>VLOOKUP(F5,$A$41:$E$66,5,FALSE)</f>
        <v>E</v>
      </c>
      <c r="C5" s="157">
        <f t="shared" ref="C5:C13" si="0">VLOOKUP(F5,$A$41:$E$66,2,FALSE)</f>
        <v>10</v>
      </c>
      <c r="D5" s="157">
        <f t="shared" ref="D5:D13" si="1">VLOOKUP(F5,$A$41:$E$66,3,FALSE)</f>
        <v>10</v>
      </c>
      <c r="E5" s="157">
        <f t="shared" ref="E5:E15" si="2">VLOOKUP(F5,$A$41:$E$66,4,FALSE)</f>
        <v>0</v>
      </c>
      <c r="F5" s="106" t="s">
        <v>27</v>
      </c>
      <c r="G5" s="157">
        <f>IF(B5="E",(COUNTIF(Res!$R$3:$R$1720,A5)),"")</f>
        <v>14</v>
      </c>
      <c r="H5" s="157" t="str">
        <f>IF(B5="F",(COUNTIF(Res!$R$3:$R$1720,A5)),"")</f>
        <v/>
      </c>
      <c r="I5" s="131" t="s">
        <v>131</v>
      </c>
      <c r="J5" s="33" t="s">
        <v>239</v>
      </c>
      <c r="K5" s="34">
        <f>K4*K2</f>
        <v>502</v>
      </c>
      <c r="L5" s="35"/>
      <c r="M5" s="36"/>
      <c r="N5" s="36"/>
      <c r="O5" s="36"/>
      <c r="P5" s="36"/>
      <c r="Q5" s="36"/>
    </row>
    <row r="6" spans="1:22" ht="20.25" x14ac:dyDescent="0.3">
      <c r="A6" s="130">
        <v>41738</v>
      </c>
      <c r="B6" s="157" t="str">
        <f t="shared" ref="B6:B14" si="3">VLOOKUP(F6,$A$41:$E$66,5,FALSE)</f>
        <v>E</v>
      </c>
      <c r="C6" s="157">
        <f t="shared" si="0"/>
        <v>6</v>
      </c>
      <c r="D6" s="157">
        <f t="shared" si="1"/>
        <v>6</v>
      </c>
      <c r="E6" s="157">
        <f t="shared" si="2"/>
        <v>0</v>
      </c>
      <c r="F6" s="106" t="s">
        <v>80</v>
      </c>
      <c r="G6" s="157">
        <f>IF(B6="E",(COUNTIF(Res!$R$3:$R$1720,A6)),"")</f>
        <v>24</v>
      </c>
      <c r="H6" s="157" t="str">
        <f>IF(B6="F",(COUNTIF(Res!$R$3:$R$1720,A6)),"")</f>
        <v/>
      </c>
      <c r="I6" s="131" t="s">
        <v>127</v>
      </c>
      <c r="J6" s="33" t="s">
        <v>81</v>
      </c>
      <c r="K6" s="37">
        <f>H4</f>
        <v>228</v>
      </c>
      <c r="M6" s="38" t="s">
        <v>82</v>
      </c>
      <c r="N6" s="39" t="s">
        <v>23</v>
      </c>
      <c r="O6" s="36"/>
      <c r="P6" s="36"/>
      <c r="Q6" s="36"/>
    </row>
    <row r="7" spans="1:22" ht="15" x14ac:dyDescent="0.2">
      <c r="A7" s="130">
        <v>41745</v>
      </c>
      <c r="B7" s="157" t="str">
        <f t="shared" si="3"/>
        <v>E</v>
      </c>
      <c r="C7" s="157">
        <f t="shared" si="0"/>
        <v>10</v>
      </c>
      <c r="D7" s="157">
        <f t="shared" si="1"/>
        <v>10</v>
      </c>
      <c r="E7" s="157">
        <f t="shared" si="2"/>
        <v>0</v>
      </c>
      <c r="F7" s="106" t="s">
        <v>27</v>
      </c>
      <c r="G7" s="157">
        <f>IF(B7="E",(COUNTIF(Res!$R$3:$R$1720,A7)),"")</f>
        <v>40</v>
      </c>
      <c r="H7" s="157" t="str">
        <f>IF(B7="F",(COUNTIF(Res!$R$3:$R$1720,A7)),"")</f>
        <v/>
      </c>
      <c r="I7" s="131" t="s">
        <v>128</v>
      </c>
      <c r="J7" s="33" t="s">
        <v>240</v>
      </c>
      <c r="K7" s="34">
        <f>K6*K2</f>
        <v>456</v>
      </c>
      <c r="M7" s="40"/>
      <c r="N7" s="40"/>
      <c r="O7" s="40"/>
      <c r="P7" s="40"/>
      <c r="Q7" s="40"/>
    </row>
    <row r="8" spans="1:22" ht="52.5" customHeight="1" x14ac:dyDescent="0.2">
      <c r="A8" s="130">
        <v>41752</v>
      </c>
      <c r="B8" s="157" t="str">
        <f t="shared" si="3"/>
        <v>E</v>
      </c>
      <c r="C8" s="157">
        <f t="shared" si="0"/>
        <v>10</v>
      </c>
      <c r="D8" s="157">
        <f t="shared" si="1"/>
        <v>10</v>
      </c>
      <c r="E8" s="157">
        <f t="shared" si="2"/>
        <v>0</v>
      </c>
      <c r="F8" s="106" t="s">
        <v>27</v>
      </c>
      <c r="G8" s="157">
        <f>IF(B8="E",(COUNTIF(Res!$R$3:$R$1720,A8)),"")</f>
        <v>30</v>
      </c>
      <c r="H8" s="157" t="str">
        <f>IF(B8="F",(COUNTIF(Res!$R$3:$R$1720,A8)),"")</f>
        <v/>
      </c>
      <c r="I8" s="131" t="s">
        <v>128</v>
      </c>
      <c r="J8" s="124" t="s">
        <v>234</v>
      </c>
      <c r="K8" s="125">
        <f>K6+K4</f>
        <v>479</v>
      </c>
      <c r="M8" s="198" t="str">
        <f>CONCATENATE("I hereby certify that the total number of entrants in the club, inter-club or combined clubs events promoted by the above club during ",K3," was ",K6)</f>
        <v>I hereby certify that the total number of entrants in the club, inter-club or combined clubs events promoted by the above club during 2014 was 228</v>
      </c>
      <c r="N8" s="198"/>
      <c r="O8" s="198"/>
      <c r="P8" s="198"/>
      <c r="Q8" s="198"/>
    </row>
    <row r="9" spans="1:22" ht="15.75" x14ac:dyDescent="0.25">
      <c r="A9" s="130">
        <v>41801</v>
      </c>
      <c r="B9" s="157" t="str">
        <f t="shared" si="3"/>
        <v>E</v>
      </c>
      <c r="C9" s="157">
        <f t="shared" si="0"/>
        <v>13</v>
      </c>
      <c r="D9" s="157">
        <f t="shared" si="1"/>
        <v>13</v>
      </c>
      <c r="E9" s="157">
        <f t="shared" si="2"/>
        <v>0</v>
      </c>
      <c r="F9" s="106" t="s">
        <v>83</v>
      </c>
      <c r="G9" s="157">
        <f>IF(B9="E",(COUNTIF(Res!$R$3:$R$1720,A9)),"")</f>
        <v>18</v>
      </c>
      <c r="H9" s="157" t="str">
        <f>IF(B9="F",(COUNTIF(Res!$R$3:$R$1720,A9)),"")</f>
        <v/>
      </c>
      <c r="I9" s="131" t="s">
        <v>127</v>
      </c>
      <c r="J9" s="68" t="s">
        <v>128</v>
      </c>
      <c r="M9" s="36"/>
      <c r="N9" s="40"/>
      <c r="O9" s="38" t="s">
        <v>84</v>
      </c>
      <c r="P9" s="41">
        <f>K7</f>
        <v>456</v>
      </c>
      <c r="Q9" s="40"/>
    </row>
    <row r="10" spans="1:22" ht="15" x14ac:dyDescent="0.2">
      <c r="A10" s="130">
        <v>41822</v>
      </c>
      <c r="B10" s="157" t="str">
        <f t="shared" si="3"/>
        <v>E</v>
      </c>
      <c r="C10" s="157">
        <f t="shared" si="0"/>
        <v>10</v>
      </c>
      <c r="D10" s="157">
        <f t="shared" si="1"/>
        <v>10</v>
      </c>
      <c r="E10" s="157">
        <f t="shared" si="2"/>
        <v>0</v>
      </c>
      <c r="F10" s="106" t="s">
        <v>27</v>
      </c>
      <c r="G10" s="157">
        <f>IF(B10="E",(COUNTIF(Res!$R$3:$R$1720,A10)),"")</f>
        <v>24</v>
      </c>
      <c r="H10" s="157" t="str">
        <f>IF(B10="F",(COUNTIF(Res!$R$3:$R$1720,A10)),"")</f>
        <v/>
      </c>
      <c r="I10" s="131" t="s">
        <v>128</v>
      </c>
      <c r="M10" s="199" t="s">
        <v>86</v>
      </c>
      <c r="N10" s="199"/>
      <c r="O10" s="199"/>
      <c r="P10" s="199"/>
      <c r="Q10" s="40"/>
    </row>
    <row r="11" spans="1:22" ht="42" customHeight="1" x14ac:dyDescent="0.2">
      <c r="A11" s="130">
        <v>41829</v>
      </c>
      <c r="B11" s="157" t="str">
        <f t="shared" si="3"/>
        <v>E</v>
      </c>
      <c r="C11" s="157">
        <f t="shared" si="0"/>
        <v>25</v>
      </c>
      <c r="D11" s="157">
        <f t="shared" si="1"/>
        <v>25</v>
      </c>
      <c r="E11" s="157">
        <f t="shared" si="2"/>
        <v>0</v>
      </c>
      <c r="F11" s="106" t="s">
        <v>91</v>
      </c>
      <c r="G11" s="157">
        <f>IF(B11="E",(COUNTIF(Res!$R$3:$R$1720,A11)),"")</f>
        <v>7</v>
      </c>
      <c r="H11" s="157" t="str">
        <f>IF(B11="F",(COUNTIF(Res!$R$3:$R$1720,A11)),"")</f>
        <v/>
      </c>
      <c r="I11" s="131" t="s">
        <v>131</v>
      </c>
      <c r="M11" s="38" t="s">
        <v>87</v>
      </c>
      <c r="N11" s="123"/>
      <c r="O11" s="38" t="s">
        <v>88</v>
      </c>
      <c r="P11" s="42"/>
      <c r="Q11" s="42"/>
    </row>
    <row r="12" spans="1:22" ht="52.5" customHeight="1" x14ac:dyDescent="0.2">
      <c r="A12" s="130">
        <v>41836</v>
      </c>
      <c r="B12" s="157" t="str">
        <f t="shared" si="3"/>
        <v>E</v>
      </c>
      <c r="C12" s="157">
        <f t="shared" si="0"/>
        <v>6</v>
      </c>
      <c r="D12" s="157">
        <f t="shared" si="1"/>
        <v>6</v>
      </c>
      <c r="E12" s="157">
        <f t="shared" si="2"/>
        <v>0</v>
      </c>
      <c r="F12" s="106" t="s">
        <v>80</v>
      </c>
      <c r="G12" s="157">
        <f>IF(B12="E",(COUNTIF(Res!$R$3:$R$1720,A12)),"")</f>
        <v>15</v>
      </c>
      <c r="H12" s="157" t="str">
        <f>IF(B12="F",(COUNTIF(Res!$R$3:$R$1720,A12)),"")</f>
        <v/>
      </c>
      <c r="I12" s="131" t="s">
        <v>127</v>
      </c>
      <c r="M12" s="200" t="s">
        <v>914</v>
      </c>
      <c r="N12" s="200"/>
      <c r="O12" s="200"/>
      <c r="P12" s="200"/>
      <c r="Q12" s="200"/>
    </row>
    <row r="13" spans="1:22" ht="15.75" x14ac:dyDescent="0.25">
      <c r="A13" s="130">
        <v>41864</v>
      </c>
      <c r="B13" s="157" t="str">
        <f t="shared" si="3"/>
        <v>E</v>
      </c>
      <c r="C13" s="157">
        <f t="shared" si="0"/>
        <v>10</v>
      </c>
      <c r="D13" s="157">
        <f t="shared" si="1"/>
        <v>10</v>
      </c>
      <c r="E13" s="157">
        <f t="shared" si="2"/>
        <v>0</v>
      </c>
      <c r="F13" s="106" t="s">
        <v>27</v>
      </c>
      <c r="G13" s="157">
        <f>IF(B13="E",(COUNTIF(Res!$R$3:$R$1720,A13)),"")</f>
        <v>21</v>
      </c>
      <c r="H13" s="157" t="str">
        <f>IF(B13="F",(COUNTIF(Res!$R$3:$R$1720,A13)),"")</f>
        <v/>
      </c>
      <c r="I13" s="131" t="s">
        <v>128</v>
      </c>
      <c r="M13" s="43" t="s">
        <v>913</v>
      </c>
      <c r="N13" s="40"/>
      <c r="O13" s="40"/>
      <c r="P13" s="40"/>
      <c r="Q13" s="40"/>
    </row>
    <row r="14" spans="1:22" ht="15" x14ac:dyDescent="0.2">
      <c r="A14" s="130">
        <v>41871</v>
      </c>
      <c r="B14" s="157" t="str">
        <f t="shared" si="3"/>
        <v>E</v>
      </c>
      <c r="C14" s="157">
        <f>VLOOKUP(F14,$A$41:$E$66,2,FALSE)</f>
        <v>10</v>
      </c>
      <c r="D14" s="157">
        <f>VLOOKUP(F14,$A$41:$E$66,3,FALSE)</f>
        <v>10</v>
      </c>
      <c r="E14" s="157">
        <f>VLOOKUP(F14,$A$41:$E$66,4,FALSE)</f>
        <v>0</v>
      </c>
      <c r="F14" s="106" t="s">
        <v>27</v>
      </c>
      <c r="G14" s="157">
        <f>IF(B14="E",(COUNTIF(Res!$R$3:$R$1720,A14)),"")</f>
        <v>19</v>
      </c>
      <c r="H14" s="157" t="str">
        <f>IF(B14="F",(COUNTIF(Res!$R$3:$R$1720,A14)),"")</f>
        <v/>
      </c>
      <c r="I14" s="131" t="s">
        <v>128</v>
      </c>
      <c r="M14" s="40"/>
      <c r="N14" s="40"/>
      <c r="O14" s="40"/>
      <c r="P14" s="40"/>
      <c r="Q14" s="40"/>
    </row>
    <row r="15" spans="1:22" ht="20.25" x14ac:dyDescent="0.3">
      <c r="A15" s="130">
        <v>41903</v>
      </c>
      <c r="B15" s="157" t="s">
        <v>106</v>
      </c>
      <c r="C15" s="157">
        <f>VLOOKUP(F15,$A$41:$E$66,2,FALSE)</f>
        <v>10</v>
      </c>
      <c r="D15" s="157">
        <f>VLOOKUP(F15,$A$41:$E$66,3,FALSE)</f>
        <v>10</v>
      </c>
      <c r="E15" s="157">
        <f t="shared" si="2"/>
        <v>0</v>
      </c>
      <c r="F15" s="106" t="s">
        <v>27</v>
      </c>
      <c r="G15" s="157">
        <f>IF(B15="E",(COUNTIF(Res!$R$3:$R$1720,A15)),"")</f>
        <v>32</v>
      </c>
      <c r="I15" s="131" t="s">
        <v>129</v>
      </c>
      <c r="M15" s="193" t="s">
        <v>92</v>
      </c>
      <c r="N15" s="193"/>
      <c r="O15" s="193"/>
      <c r="P15" s="193"/>
      <c r="Q15" s="193"/>
      <c r="R15" s="44"/>
      <c r="S15" s="44"/>
      <c r="T15" s="44"/>
      <c r="U15" s="44"/>
      <c r="V15" s="44"/>
    </row>
    <row r="16" spans="1:22" ht="23.25" customHeight="1" x14ac:dyDescent="0.2">
      <c r="A16" s="130">
        <v>41910</v>
      </c>
      <c r="B16" s="157" t="str">
        <f t="shared" ref="B16:B27" si="4">VLOOKUP(F16,$A$41:$E$66,5,FALSE)</f>
        <v>E</v>
      </c>
      <c r="C16" s="157">
        <f>VLOOKUP(F16,$A$41:$E$66,2,FALSE)</f>
        <v>0.5</v>
      </c>
      <c r="D16" s="157">
        <f>VLOOKUP(F16,$A$41:$E$66,3,FALSE)</f>
        <v>0.5</v>
      </c>
      <c r="E16" s="157">
        <f t="shared" ref="E16:E27" si="5">VLOOKUP(F16,$A$41:$E$66,4,FALSE)</f>
        <v>0</v>
      </c>
      <c r="F16" s="106" t="s">
        <v>117</v>
      </c>
      <c r="G16" s="157">
        <f>IF(B16="E",(COUNTIF(Res!$R$3:$R$1720,A16)),"")</f>
        <v>7</v>
      </c>
      <c r="H16" s="157" t="str">
        <f>IF(B16="F",(COUNTIF(Res!$R$3:$R$1720,A16)),"")</f>
        <v/>
      </c>
      <c r="I16" s="131" t="s">
        <v>129</v>
      </c>
      <c r="M16" s="36"/>
      <c r="N16" s="36"/>
      <c r="O16" s="36"/>
      <c r="P16" s="36"/>
      <c r="Q16" s="36"/>
      <c r="R16" s="45"/>
      <c r="S16" s="45"/>
      <c r="T16" s="45"/>
      <c r="U16" s="45"/>
      <c r="V16" s="45"/>
    </row>
    <row r="17" spans="1:22" ht="60" x14ac:dyDescent="0.2">
      <c r="A17" s="130">
        <v>41759</v>
      </c>
      <c r="B17" s="157" t="str">
        <f t="shared" si="4"/>
        <v>F</v>
      </c>
      <c r="C17" s="157">
        <f>VLOOKUP(F17,$A$41:$E$66,2,FALSE)</f>
        <v>10</v>
      </c>
      <c r="D17" s="157">
        <f>VLOOKUP(F17,$A$41:$E$66,3,FALSE)</f>
        <v>10</v>
      </c>
      <c r="E17" s="157">
        <f t="shared" si="5"/>
        <v>0</v>
      </c>
      <c r="F17" s="106" t="s">
        <v>90</v>
      </c>
      <c r="G17" s="157" t="str">
        <f>IF(B17="E",(COUNTIF(Res!$R$3:$R$1720,A17)),"")</f>
        <v/>
      </c>
      <c r="H17" s="157">
        <f>IF(B17="F",(COUNTIF(Res!$R$3:$R$1720,A17)),"")</f>
        <v>24</v>
      </c>
      <c r="I17" s="131" t="s">
        <v>128</v>
      </c>
      <c r="M17" s="46" t="s">
        <v>93</v>
      </c>
      <c r="N17" s="46" t="s">
        <v>94</v>
      </c>
      <c r="O17" s="46" t="s">
        <v>95</v>
      </c>
      <c r="P17" s="46" t="s">
        <v>96</v>
      </c>
      <c r="Q17" s="46" t="s">
        <v>97</v>
      </c>
      <c r="R17" s="45"/>
      <c r="S17" s="45"/>
      <c r="T17" s="45"/>
      <c r="U17" s="45"/>
      <c r="V17" s="47"/>
    </row>
    <row r="18" spans="1:22" ht="23.25" customHeight="1" x14ac:dyDescent="0.2">
      <c r="A18" s="130">
        <v>41766</v>
      </c>
      <c r="B18" s="157" t="str">
        <f t="shared" si="4"/>
        <v>F</v>
      </c>
      <c r="C18" s="157">
        <f t="shared" ref="C18:C27" si="6">VLOOKUP(F18,$A$41:$E$66,2,FALSE)</f>
        <v>13.4</v>
      </c>
      <c r="D18" s="157">
        <f t="shared" ref="D18:D27" si="7">VLOOKUP(F18,$A$41:$E$66,3,FALSE)</f>
        <v>13.4</v>
      </c>
      <c r="E18" s="157">
        <f t="shared" si="5"/>
        <v>0</v>
      </c>
      <c r="F18" s="106" t="s">
        <v>89</v>
      </c>
      <c r="G18" s="157" t="str">
        <f>IF(B18="E",(COUNTIF(Res!$R$3:$R$1720,A18)),"")</f>
        <v/>
      </c>
      <c r="H18" s="157">
        <f>IF(B18="F",(COUNTIF(Res!$R$3:$R$1720,A18)),"")</f>
        <v>15</v>
      </c>
      <c r="I18" s="131" t="s">
        <v>127</v>
      </c>
      <c r="M18" s="48">
        <f t="shared" ref="M18:M28" si="8">A17</f>
        <v>41759</v>
      </c>
      <c r="N18" s="49" t="s">
        <v>13</v>
      </c>
      <c r="O18" s="50">
        <f t="shared" ref="O18:O28" si="9">VLOOKUP(M18,$A$5:$H$27,3,FALSE)</f>
        <v>10</v>
      </c>
      <c r="P18" s="50">
        <f t="shared" ref="P18:P28" si="10">VLOOKUP(M18,$A$5:$H$27,5,FALSE)</f>
        <v>0</v>
      </c>
      <c r="Q18" s="50">
        <f t="shared" ref="Q18:Q28" si="11">VLOOKUP(M18,$A$5:$H$27,8,FALSE)</f>
        <v>24</v>
      </c>
      <c r="R18" s="51"/>
      <c r="S18" s="51"/>
      <c r="T18" s="51"/>
      <c r="U18" s="51"/>
      <c r="V18" s="51"/>
    </row>
    <row r="19" spans="1:22" ht="23.25" customHeight="1" x14ac:dyDescent="0.2">
      <c r="A19" s="130">
        <v>41773</v>
      </c>
      <c r="B19" s="157" t="str">
        <f t="shared" si="4"/>
        <v>F</v>
      </c>
      <c r="C19" s="157">
        <f t="shared" si="6"/>
        <v>10</v>
      </c>
      <c r="D19" s="157">
        <f t="shared" si="7"/>
        <v>1</v>
      </c>
      <c r="E19" s="157">
        <f t="shared" si="5"/>
        <v>9</v>
      </c>
      <c r="F19" s="106" t="s">
        <v>85</v>
      </c>
      <c r="G19" s="157" t="str">
        <f>IF(B19="E",(COUNTIF(Res!$R$3:$R$1720,A19)),"")</f>
        <v/>
      </c>
      <c r="H19" s="157">
        <f>IF(B19="F",(COUNTIF(Res!$R$3:$R$1720,A19)),"")</f>
        <v>30</v>
      </c>
      <c r="I19" s="131" t="s">
        <v>128</v>
      </c>
      <c r="M19" s="48">
        <f t="shared" si="8"/>
        <v>41766</v>
      </c>
      <c r="N19" s="49" t="s">
        <v>13</v>
      </c>
      <c r="O19" s="50">
        <f t="shared" si="9"/>
        <v>13.4</v>
      </c>
      <c r="P19" s="50">
        <f t="shared" si="10"/>
        <v>0</v>
      </c>
      <c r="Q19" s="50">
        <f t="shared" si="11"/>
        <v>15</v>
      </c>
    </row>
    <row r="20" spans="1:22" ht="23.25" customHeight="1" x14ac:dyDescent="0.2">
      <c r="A20" s="130">
        <v>41780</v>
      </c>
      <c r="B20" s="157" t="str">
        <f t="shared" si="4"/>
        <v>F</v>
      </c>
      <c r="C20" s="157">
        <f t="shared" si="6"/>
        <v>10</v>
      </c>
      <c r="D20" s="157">
        <f t="shared" si="7"/>
        <v>1</v>
      </c>
      <c r="E20" s="157">
        <f t="shared" si="5"/>
        <v>9</v>
      </c>
      <c r="F20" s="106" t="s">
        <v>85</v>
      </c>
      <c r="G20" s="157" t="str">
        <f>IF(B20="E",(COUNTIF(Res!$R$3:$R$1720,A20)),"")</f>
        <v/>
      </c>
      <c r="H20" s="157">
        <f>IF(B20="F",(COUNTIF(Res!$R$3:$R$1720,A20)),"")</f>
        <v>23</v>
      </c>
      <c r="I20" s="131" t="s">
        <v>128</v>
      </c>
      <c r="M20" s="48">
        <f t="shared" si="8"/>
        <v>41773</v>
      </c>
      <c r="N20" s="49" t="s">
        <v>13</v>
      </c>
      <c r="O20" s="50">
        <f t="shared" si="9"/>
        <v>10</v>
      </c>
      <c r="P20" s="50">
        <f t="shared" si="10"/>
        <v>9</v>
      </c>
      <c r="Q20" s="50">
        <f t="shared" si="11"/>
        <v>30</v>
      </c>
    </row>
    <row r="21" spans="1:22" ht="23.25" customHeight="1" x14ac:dyDescent="0.2">
      <c r="A21" s="130">
        <v>41787</v>
      </c>
      <c r="B21" s="157" t="str">
        <f t="shared" si="4"/>
        <v>F</v>
      </c>
      <c r="C21" s="157">
        <f t="shared" si="6"/>
        <v>10</v>
      </c>
      <c r="D21" s="157">
        <f t="shared" si="7"/>
        <v>1</v>
      </c>
      <c r="E21" s="157">
        <f t="shared" si="5"/>
        <v>9</v>
      </c>
      <c r="F21" s="106" t="s">
        <v>99</v>
      </c>
      <c r="G21" s="157" t="str">
        <f>IF(B21="E",(COUNTIF(Res!$R$3:$R$1720,A21)),"")</f>
        <v/>
      </c>
      <c r="H21" s="157">
        <f>IF(B21="F",(COUNTIF(Res!$R$3:$R$1720,A21)),"")</f>
        <v>0</v>
      </c>
      <c r="I21" s="131" t="s">
        <v>128</v>
      </c>
      <c r="M21" s="48">
        <f t="shared" si="8"/>
        <v>41780</v>
      </c>
      <c r="N21" s="49" t="s">
        <v>13</v>
      </c>
      <c r="O21" s="50">
        <f t="shared" si="9"/>
        <v>10</v>
      </c>
      <c r="P21" s="50">
        <f t="shared" si="10"/>
        <v>9</v>
      </c>
      <c r="Q21" s="50">
        <f t="shared" si="11"/>
        <v>23</v>
      </c>
    </row>
    <row r="22" spans="1:22" ht="23.25" customHeight="1" x14ac:dyDescent="0.2">
      <c r="A22" s="130">
        <v>41794</v>
      </c>
      <c r="B22" s="157" t="str">
        <f t="shared" si="4"/>
        <v>F</v>
      </c>
      <c r="C22" s="157">
        <f t="shared" si="6"/>
        <v>10</v>
      </c>
      <c r="D22" s="157">
        <f t="shared" si="7"/>
        <v>1</v>
      </c>
      <c r="E22" s="157">
        <f t="shared" si="5"/>
        <v>9</v>
      </c>
      <c r="F22" s="106" t="s">
        <v>99</v>
      </c>
      <c r="G22" s="157" t="str">
        <f>IF(B22="E",(COUNTIF(Res!$R$3:$R$1720,A22)),"")</f>
        <v/>
      </c>
      <c r="H22" s="157">
        <f>IF(B22="F",(COUNTIF(Res!$R$3:$R$1720,A22)),"")</f>
        <v>11</v>
      </c>
      <c r="I22" s="131" t="s">
        <v>129</v>
      </c>
      <c r="M22" s="48">
        <f t="shared" si="8"/>
        <v>41787</v>
      </c>
      <c r="N22" s="49" t="s">
        <v>13</v>
      </c>
      <c r="O22" s="50">
        <f t="shared" si="9"/>
        <v>10</v>
      </c>
      <c r="P22" s="50">
        <f t="shared" si="10"/>
        <v>9</v>
      </c>
      <c r="Q22" s="50">
        <f t="shared" si="11"/>
        <v>0</v>
      </c>
    </row>
    <row r="23" spans="1:22" ht="23.25" customHeight="1" x14ac:dyDescent="0.2">
      <c r="A23" s="130">
        <v>41808</v>
      </c>
      <c r="B23" s="157" t="str">
        <f t="shared" si="4"/>
        <v>F</v>
      </c>
      <c r="C23" s="157">
        <f t="shared" si="6"/>
        <v>10</v>
      </c>
      <c r="D23" s="157">
        <f t="shared" si="7"/>
        <v>1</v>
      </c>
      <c r="E23" s="157">
        <f t="shared" si="5"/>
        <v>9</v>
      </c>
      <c r="F23" s="106" t="s">
        <v>85</v>
      </c>
      <c r="G23" s="157" t="str">
        <f>IF(B23="E",(COUNTIF(Res!$R$3:$R$1720,A23)),"")</f>
        <v/>
      </c>
      <c r="H23" s="157">
        <f>IF(B23="F",(COUNTIF(Res!$R$3:$R$1720,A23)),"")</f>
        <v>22</v>
      </c>
      <c r="I23" s="131" t="s">
        <v>128</v>
      </c>
      <c r="M23" s="48">
        <f t="shared" si="8"/>
        <v>41794</v>
      </c>
      <c r="N23" s="49" t="s">
        <v>13</v>
      </c>
      <c r="O23" s="50">
        <f t="shared" si="9"/>
        <v>10</v>
      </c>
      <c r="P23" s="50">
        <f t="shared" si="10"/>
        <v>9</v>
      </c>
      <c r="Q23" s="50">
        <f t="shared" si="11"/>
        <v>11</v>
      </c>
    </row>
    <row r="24" spans="1:22" ht="23.25" customHeight="1" x14ac:dyDescent="0.2">
      <c r="A24" s="130">
        <v>41815</v>
      </c>
      <c r="B24" s="157" t="str">
        <f t="shared" si="4"/>
        <v>F</v>
      </c>
      <c r="C24" s="157">
        <f t="shared" si="6"/>
        <v>25</v>
      </c>
      <c r="D24" s="157">
        <f t="shared" si="7"/>
        <v>1</v>
      </c>
      <c r="E24" s="157">
        <f t="shared" si="5"/>
        <v>24</v>
      </c>
      <c r="F24" s="105" t="s">
        <v>130</v>
      </c>
      <c r="G24" s="157" t="str">
        <f>IF(B24="E",(COUNTIF(Res!$R$3:$R$1720,A24)),"")</f>
        <v/>
      </c>
      <c r="H24" s="157">
        <f>IF(B24="F",(COUNTIF(Res!$R$3:$R$1720,A24)),"")</f>
        <v>20</v>
      </c>
      <c r="I24" s="131" t="s">
        <v>129</v>
      </c>
      <c r="M24" s="48">
        <f t="shared" si="8"/>
        <v>41808</v>
      </c>
      <c r="N24" s="49" t="s">
        <v>13</v>
      </c>
      <c r="O24" s="50">
        <f t="shared" si="9"/>
        <v>10</v>
      </c>
      <c r="P24" s="50">
        <f t="shared" si="10"/>
        <v>9</v>
      </c>
      <c r="Q24" s="50">
        <f t="shared" si="11"/>
        <v>22</v>
      </c>
    </row>
    <row r="25" spans="1:22" ht="23.25" customHeight="1" x14ac:dyDescent="0.2">
      <c r="A25" s="130">
        <v>41843</v>
      </c>
      <c r="B25" s="157" t="str">
        <f t="shared" si="4"/>
        <v>F</v>
      </c>
      <c r="C25" s="157">
        <f t="shared" si="6"/>
        <v>10</v>
      </c>
      <c r="D25" s="157">
        <f t="shared" si="7"/>
        <v>1</v>
      </c>
      <c r="E25" s="157">
        <f t="shared" si="5"/>
        <v>9</v>
      </c>
      <c r="F25" s="106" t="s">
        <v>99</v>
      </c>
      <c r="G25" s="157" t="str">
        <f>IF(B25="E",(COUNTIF(Res!$R$3:$R$1720,A25)),"")</f>
        <v/>
      </c>
      <c r="H25" s="157">
        <f>IF(B25="F",(COUNTIF(Res!$R$3:$R$1720,A25)),"")</f>
        <v>17</v>
      </c>
      <c r="I25" s="131" t="s">
        <v>128</v>
      </c>
      <c r="M25" s="48">
        <f t="shared" si="8"/>
        <v>41815</v>
      </c>
      <c r="N25" s="49" t="s">
        <v>13</v>
      </c>
      <c r="O25" s="50">
        <f t="shared" si="9"/>
        <v>25</v>
      </c>
      <c r="P25" s="50">
        <f t="shared" si="10"/>
        <v>24</v>
      </c>
      <c r="Q25" s="50">
        <f t="shared" si="11"/>
        <v>20</v>
      </c>
    </row>
    <row r="26" spans="1:22" ht="23.25" customHeight="1" x14ac:dyDescent="0.2">
      <c r="A26" s="130">
        <v>41850</v>
      </c>
      <c r="B26" s="157" t="str">
        <f t="shared" si="4"/>
        <v>F</v>
      </c>
      <c r="C26" s="157">
        <f t="shared" si="6"/>
        <v>10</v>
      </c>
      <c r="D26" s="157">
        <f t="shared" si="7"/>
        <v>1</v>
      </c>
      <c r="E26" s="157">
        <f t="shared" si="5"/>
        <v>9</v>
      </c>
      <c r="F26" s="106" t="s">
        <v>99</v>
      </c>
      <c r="G26" s="157" t="str">
        <f>IF(B26="E",(COUNTIF(Res!$R$3:$R$1720,A26)),"")</f>
        <v/>
      </c>
      <c r="H26" s="157">
        <f>IF(B26="F",(COUNTIF(Res!$R$3:$R$1720,A26)),"")</f>
        <v>36</v>
      </c>
      <c r="I26" s="131" t="s">
        <v>128</v>
      </c>
      <c r="M26" s="48">
        <f t="shared" si="8"/>
        <v>41843</v>
      </c>
      <c r="N26" s="49" t="s">
        <v>13</v>
      </c>
      <c r="O26" s="50">
        <f t="shared" si="9"/>
        <v>10</v>
      </c>
      <c r="P26" s="50">
        <f t="shared" si="10"/>
        <v>9</v>
      </c>
      <c r="Q26" s="50">
        <f t="shared" si="11"/>
        <v>17</v>
      </c>
    </row>
    <row r="27" spans="1:22" ht="23.25" customHeight="1" x14ac:dyDescent="0.2">
      <c r="A27" s="130">
        <v>41857</v>
      </c>
      <c r="B27" s="157" t="str">
        <f t="shared" si="4"/>
        <v>F</v>
      </c>
      <c r="C27" s="157">
        <f t="shared" si="6"/>
        <v>10</v>
      </c>
      <c r="D27" s="157">
        <f t="shared" si="7"/>
        <v>1</v>
      </c>
      <c r="E27" s="157">
        <f t="shared" si="5"/>
        <v>9</v>
      </c>
      <c r="F27" s="106" t="s">
        <v>85</v>
      </c>
      <c r="G27" s="157" t="str">
        <f>IF(B27="E",(COUNTIF(Res!$R$3:$R$1720,A27)),"")</f>
        <v/>
      </c>
      <c r="H27" s="157">
        <f>IF(B27="F",(COUNTIF(Res!$R$3:$R$1720,A27)),"")</f>
        <v>30</v>
      </c>
      <c r="I27" s="131" t="s">
        <v>128</v>
      </c>
      <c r="M27" s="48">
        <f t="shared" si="8"/>
        <v>41850</v>
      </c>
      <c r="N27" s="49" t="s">
        <v>13</v>
      </c>
      <c r="O27" s="50">
        <f t="shared" si="9"/>
        <v>10</v>
      </c>
      <c r="P27" s="50">
        <f t="shared" si="10"/>
        <v>9</v>
      </c>
      <c r="Q27" s="50">
        <f t="shared" si="11"/>
        <v>36</v>
      </c>
    </row>
    <row r="28" spans="1:22" ht="23.25" customHeight="1" x14ac:dyDescent="0.2">
      <c r="A28" s="162"/>
      <c r="B28" s="157"/>
      <c r="C28" s="157"/>
      <c r="D28" s="157"/>
      <c r="E28" s="157"/>
      <c r="M28" s="48">
        <f t="shared" si="8"/>
        <v>41857</v>
      </c>
      <c r="N28" s="49" t="s">
        <v>13</v>
      </c>
      <c r="O28" s="50">
        <f t="shared" si="9"/>
        <v>10</v>
      </c>
      <c r="P28" s="50">
        <f t="shared" si="10"/>
        <v>9</v>
      </c>
      <c r="Q28" s="50">
        <f t="shared" si="11"/>
        <v>30</v>
      </c>
    </row>
    <row r="29" spans="1:22" ht="23.25" customHeight="1" x14ac:dyDescent="0.2">
      <c r="M29" s="48"/>
      <c r="N29" s="49"/>
      <c r="O29" s="50"/>
      <c r="P29" s="50"/>
      <c r="Q29" s="50"/>
    </row>
    <row r="30" spans="1:22" ht="23.25" customHeight="1" x14ac:dyDescent="0.2">
      <c r="M30" s="48"/>
      <c r="N30" s="49"/>
      <c r="O30" s="50"/>
      <c r="P30" s="50"/>
      <c r="Q30" s="50"/>
    </row>
    <row r="31" spans="1:22" ht="23.25" customHeight="1" x14ac:dyDescent="0.2">
      <c r="M31" s="48"/>
      <c r="N31" s="49"/>
      <c r="O31" s="50"/>
      <c r="P31" s="50"/>
      <c r="Q31" s="50"/>
    </row>
    <row r="32" spans="1:22" ht="23.25" customHeight="1" x14ac:dyDescent="0.2">
      <c r="M32" s="48"/>
      <c r="N32" s="49"/>
      <c r="O32" s="50"/>
      <c r="P32" s="50"/>
      <c r="Q32" s="50"/>
    </row>
    <row r="33" spans="1:17" ht="22.5" customHeight="1" x14ac:dyDescent="0.2">
      <c r="M33" s="48"/>
      <c r="N33" s="49"/>
      <c r="O33" s="50"/>
      <c r="P33" s="50"/>
      <c r="Q33" s="50"/>
    </row>
    <row r="34" spans="1:17" ht="22.5" customHeight="1" x14ac:dyDescent="0.2">
      <c r="M34" s="48"/>
      <c r="N34" s="49"/>
      <c r="O34" s="50"/>
      <c r="P34" s="50"/>
      <c r="Q34" s="50"/>
    </row>
    <row r="35" spans="1:17" ht="22.5" customHeight="1" x14ac:dyDescent="0.2">
      <c r="M35" s="48"/>
      <c r="N35" s="49"/>
      <c r="O35" s="50"/>
      <c r="P35" s="50"/>
      <c r="Q35" s="50"/>
    </row>
    <row r="36" spans="1:17" ht="22.5" customHeight="1" x14ac:dyDescent="0.2">
      <c r="M36" s="54"/>
      <c r="N36" s="54"/>
      <c r="O36" s="54"/>
      <c r="P36" s="54"/>
      <c r="Q36" s="54"/>
    </row>
    <row r="37" spans="1:17" ht="22.5" customHeight="1" x14ac:dyDescent="0.2">
      <c r="M37" s="55"/>
      <c r="N37" s="55"/>
      <c r="O37" s="56"/>
      <c r="P37" s="57" t="s">
        <v>101</v>
      </c>
      <c r="Q37" s="58">
        <f>K6</f>
        <v>228</v>
      </c>
    </row>
    <row r="38" spans="1:17" ht="23.25" customHeight="1" x14ac:dyDescent="0.2">
      <c r="M38" s="40" t="s">
        <v>102</v>
      </c>
    </row>
    <row r="39" spans="1:17" ht="15" x14ac:dyDescent="0.2">
      <c r="M39" s="40"/>
      <c r="N39" s="40"/>
      <c r="O39" s="40"/>
      <c r="P39" s="40"/>
      <c r="Q39" s="40"/>
    </row>
    <row r="40" spans="1:17" ht="26.25" thickBot="1" x14ac:dyDescent="0.4">
      <c r="A40" s="163" t="s">
        <v>103</v>
      </c>
      <c r="B40" s="164" t="s">
        <v>75</v>
      </c>
      <c r="C40" s="165" t="s">
        <v>237</v>
      </c>
      <c r="D40" s="166" t="s">
        <v>238</v>
      </c>
      <c r="E40" s="164" t="s">
        <v>104</v>
      </c>
      <c r="L40" s="104" t="s">
        <v>174</v>
      </c>
      <c r="M40" s="36"/>
      <c r="N40" s="36"/>
      <c r="O40" s="36"/>
      <c r="P40" s="194" t="s">
        <v>105</v>
      </c>
      <c r="Q40" s="194"/>
    </row>
    <row r="41" spans="1:17" ht="30" customHeight="1" x14ac:dyDescent="0.2">
      <c r="A41" s="167" t="s">
        <v>80</v>
      </c>
      <c r="B41" s="168">
        <v>6</v>
      </c>
      <c r="C41" s="168">
        <v>6</v>
      </c>
      <c r="D41" s="168">
        <v>0</v>
      </c>
      <c r="E41" s="155" t="s">
        <v>106</v>
      </c>
      <c r="M41" s="40"/>
      <c r="N41" s="40"/>
      <c r="O41" s="40"/>
      <c r="P41" s="40"/>
      <c r="Q41" s="40"/>
    </row>
    <row r="42" spans="1:17" ht="23.25" customHeight="1" x14ac:dyDescent="0.2">
      <c r="A42" s="167" t="s">
        <v>107</v>
      </c>
      <c r="B42" s="168">
        <v>12</v>
      </c>
      <c r="C42" s="168">
        <v>14</v>
      </c>
      <c r="D42" s="168">
        <v>0</v>
      </c>
      <c r="E42" s="155" t="s">
        <v>106</v>
      </c>
      <c r="M42" s="40"/>
      <c r="N42" s="40"/>
      <c r="O42" s="40"/>
    </row>
    <row r="43" spans="1:17" ht="29.25" customHeight="1" x14ac:dyDescent="0.2">
      <c r="A43" s="167" t="s">
        <v>108</v>
      </c>
      <c r="B43" s="168">
        <f t="shared" ref="B43:B51" si="12">C43+D43</f>
        <v>25</v>
      </c>
      <c r="C43" s="168">
        <v>25</v>
      </c>
      <c r="D43" s="168">
        <v>0</v>
      </c>
      <c r="E43" s="155" t="s">
        <v>106</v>
      </c>
      <c r="M43" s="195" t="str">
        <f>CONCATENATE("All riders in Club events are subject to a levy of  £",K2," per rider per event. This form must be completed in respect of all the Club events you have run in ",K3," and returned by to : ")</f>
        <v xml:space="preserve">All riders in Club events are subject to a levy of  £2 per rider per event. This form must be completed in respect of all the Club events you have run in 2014 and returned by to : </v>
      </c>
      <c r="N43" s="195"/>
      <c r="O43" s="195"/>
      <c r="P43" s="195"/>
      <c r="Q43" s="195"/>
    </row>
    <row r="44" spans="1:17" ht="26.25" customHeight="1" x14ac:dyDescent="0.2">
      <c r="A44" s="167" t="s">
        <v>109</v>
      </c>
      <c r="B44" s="168">
        <f t="shared" si="12"/>
        <v>6</v>
      </c>
      <c r="C44" s="168">
        <v>6</v>
      </c>
      <c r="D44" s="168">
        <v>0</v>
      </c>
      <c r="E44" s="155" t="s">
        <v>106</v>
      </c>
      <c r="M44" s="59" t="s">
        <v>110</v>
      </c>
    </row>
    <row r="45" spans="1:17" ht="66.75" customHeight="1" x14ac:dyDescent="0.2">
      <c r="A45" s="154" t="s">
        <v>111</v>
      </c>
      <c r="B45" s="168">
        <f t="shared" si="12"/>
        <v>12</v>
      </c>
      <c r="C45" s="168">
        <v>12</v>
      </c>
      <c r="D45" s="168">
        <v>0</v>
      </c>
      <c r="E45" s="155" t="s">
        <v>106</v>
      </c>
      <c r="M45" s="196" t="str">
        <f>CONCATENATE("The form must be supported by a copy of the signing on sheet for each event and by a cheque","(payable to CTT) ","for the total amount of levies due. For those few Clubs that have Club events scheduled after 15th November then the form","cheque and supporting documentation must be sent within 7 days of the last scheduled Club event of ",K3)</f>
        <v>The form must be supported by a copy of the signing on sheet for each event and by a cheque(payable to CTT) for the total amount of levies due. For those few Clubs that have Club events scheduled after 15th November then the formcheque and supporting documentation must be sent within 7 days of the last scheduled Club event of 2014</v>
      </c>
      <c r="N45" s="196"/>
      <c r="O45" s="196"/>
      <c r="P45" s="196"/>
      <c r="Q45" s="196"/>
    </row>
    <row r="46" spans="1:17" ht="48" customHeight="1" x14ac:dyDescent="0.2">
      <c r="A46" s="167" t="s">
        <v>112</v>
      </c>
      <c r="B46" s="168">
        <f t="shared" si="12"/>
        <v>10</v>
      </c>
      <c r="C46" s="168">
        <v>10</v>
      </c>
      <c r="D46" s="168">
        <v>0</v>
      </c>
      <c r="E46" s="155" t="s">
        <v>106</v>
      </c>
      <c r="M46" s="49" t="s">
        <v>68</v>
      </c>
      <c r="N46" s="49" t="s">
        <v>113</v>
      </c>
      <c r="O46" s="49" t="s">
        <v>70</v>
      </c>
      <c r="P46" s="49" t="s">
        <v>114</v>
      </c>
      <c r="Q46" s="60" t="str">
        <f>CONCATENATE("Total Levy @  £",K2," per Rider")</f>
        <v>Total Levy @  £2 per Rider</v>
      </c>
    </row>
    <row r="47" spans="1:17" ht="23.25" customHeight="1" x14ac:dyDescent="0.2">
      <c r="A47" s="154" t="s">
        <v>115</v>
      </c>
      <c r="B47" s="168">
        <f t="shared" si="12"/>
        <v>11</v>
      </c>
      <c r="C47" s="168">
        <v>11</v>
      </c>
      <c r="D47" s="168">
        <v>0</v>
      </c>
      <c r="E47" s="155" t="s">
        <v>106</v>
      </c>
      <c r="M47" s="52">
        <f>A5</f>
        <v>41644</v>
      </c>
      <c r="N47" s="50">
        <f t="shared" ref="N47:N57" si="13">VLOOKUP(M47,$A$5:$H$27,3,FALSE)</f>
        <v>10</v>
      </c>
      <c r="O47" s="50" t="str">
        <f t="shared" ref="O47:O57" si="14">VLOOKUP(M47,$A$5:$H$27,6,FALSE)</f>
        <v>E33/10</v>
      </c>
      <c r="P47" s="50">
        <f t="shared" ref="P47:P57" si="15">VLOOKUP(M47,$A$5:$H$27,7,FALSE)</f>
        <v>14</v>
      </c>
      <c r="Q47" s="61">
        <f t="shared" ref="Q47:Q57" si="16">P47*$K$2</f>
        <v>28</v>
      </c>
    </row>
    <row r="48" spans="1:17" ht="23.25" customHeight="1" x14ac:dyDescent="0.2">
      <c r="A48" s="154" t="s">
        <v>116</v>
      </c>
      <c r="B48" s="168">
        <f t="shared" si="12"/>
        <v>13</v>
      </c>
      <c r="C48" s="168">
        <v>13</v>
      </c>
      <c r="D48" s="168">
        <v>0</v>
      </c>
      <c r="E48" s="155" t="s">
        <v>106</v>
      </c>
      <c r="M48" s="52">
        <f t="shared" ref="M48:M56" si="17">A6</f>
        <v>41738</v>
      </c>
      <c r="N48" s="50">
        <f t="shared" si="13"/>
        <v>6</v>
      </c>
      <c r="O48" s="50" t="str">
        <f t="shared" si="14"/>
        <v>E2/07</v>
      </c>
      <c r="P48" s="50">
        <f t="shared" si="15"/>
        <v>24</v>
      </c>
      <c r="Q48" s="61">
        <f t="shared" si="16"/>
        <v>48</v>
      </c>
    </row>
    <row r="49" spans="1:17" ht="23.25" customHeight="1" x14ac:dyDescent="0.2">
      <c r="A49" s="167" t="s">
        <v>27</v>
      </c>
      <c r="B49" s="168">
        <f t="shared" si="12"/>
        <v>10</v>
      </c>
      <c r="C49" s="168">
        <v>10</v>
      </c>
      <c r="D49" s="168">
        <v>0</v>
      </c>
      <c r="E49" s="155" t="s">
        <v>106</v>
      </c>
      <c r="M49" s="52">
        <f t="shared" si="17"/>
        <v>41745</v>
      </c>
      <c r="N49" s="50">
        <f t="shared" si="13"/>
        <v>10</v>
      </c>
      <c r="O49" s="50" t="str">
        <f t="shared" si="14"/>
        <v>E33/10</v>
      </c>
      <c r="P49" s="50">
        <f t="shared" si="15"/>
        <v>40</v>
      </c>
      <c r="Q49" s="61">
        <f t="shared" si="16"/>
        <v>80</v>
      </c>
    </row>
    <row r="50" spans="1:17" ht="23.25" customHeight="1" x14ac:dyDescent="0.2">
      <c r="A50" s="154" t="s">
        <v>83</v>
      </c>
      <c r="B50" s="168">
        <f t="shared" si="12"/>
        <v>13</v>
      </c>
      <c r="C50" s="168">
        <v>13</v>
      </c>
      <c r="D50" s="168">
        <v>0</v>
      </c>
      <c r="E50" s="155" t="s">
        <v>106</v>
      </c>
      <c r="M50" s="52">
        <f t="shared" si="17"/>
        <v>41752</v>
      </c>
      <c r="N50" s="50">
        <f t="shared" si="13"/>
        <v>10</v>
      </c>
      <c r="O50" s="50" t="str">
        <f t="shared" si="14"/>
        <v>E33/10</v>
      </c>
      <c r="P50" s="50">
        <f t="shared" si="15"/>
        <v>30</v>
      </c>
      <c r="Q50" s="61">
        <f t="shared" si="16"/>
        <v>60</v>
      </c>
    </row>
    <row r="51" spans="1:17" ht="23.25" customHeight="1" x14ac:dyDescent="0.2">
      <c r="A51" s="167" t="s">
        <v>91</v>
      </c>
      <c r="B51" s="168">
        <f t="shared" si="12"/>
        <v>25</v>
      </c>
      <c r="C51" s="168">
        <v>25</v>
      </c>
      <c r="D51" s="168">
        <v>0</v>
      </c>
      <c r="E51" s="155" t="s">
        <v>106</v>
      </c>
      <c r="M51" s="52">
        <f t="shared" si="17"/>
        <v>41801</v>
      </c>
      <c r="N51" s="50">
        <f t="shared" si="13"/>
        <v>13</v>
      </c>
      <c r="O51" s="50" t="str">
        <f t="shared" si="14"/>
        <v>E33/13</v>
      </c>
      <c r="P51" s="50">
        <f t="shared" si="15"/>
        <v>18</v>
      </c>
      <c r="Q51" s="61">
        <f t="shared" si="16"/>
        <v>36</v>
      </c>
    </row>
    <row r="52" spans="1:17" ht="23.25" customHeight="1" x14ac:dyDescent="0.2">
      <c r="A52" s="156" t="s">
        <v>117</v>
      </c>
      <c r="B52" s="168">
        <v>0.5</v>
      </c>
      <c r="C52" s="168">
        <v>0.5</v>
      </c>
      <c r="D52" s="168">
        <v>0</v>
      </c>
      <c r="E52" s="155" t="s">
        <v>106</v>
      </c>
      <c r="M52" s="52">
        <f t="shared" si="17"/>
        <v>41822</v>
      </c>
      <c r="N52" s="50">
        <f t="shared" si="13"/>
        <v>10</v>
      </c>
      <c r="O52" s="50" t="str">
        <f t="shared" si="14"/>
        <v>E33/10</v>
      </c>
      <c r="P52" s="50">
        <f t="shared" si="15"/>
        <v>24</v>
      </c>
      <c r="Q52" s="61">
        <f>P52*$K$2</f>
        <v>48</v>
      </c>
    </row>
    <row r="53" spans="1:17" ht="23.25" customHeight="1" x14ac:dyDescent="0.2">
      <c r="A53" s="167" t="s">
        <v>98</v>
      </c>
      <c r="B53" s="168">
        <f t="shared" ref="B53:B66" si="18">C53+D53</f>
        <v>25</v>
      </c>
      <c r="C53" s="168">
        <v>25</v>
      </c>
      <c r="D53" s="168">
        <v>0</v>
      </c>
      <c r="E53" s="155" t="s">
        <v>118</v>
      </c>
      <c r="M53" s="52">
        <f t="shared" si="17"/>
        <v>41829</v>
      </c>
      <c r="N53" s="50">
        <f t="shared" si="13"/>
        <v>25</v>
      </c>
      <c r="O53" s="50" t="str">
        <f t="shared" si="14"/>
        <v>E33/25 club</v>
      </c>
      <c r="P53" s="50">
        <f t="shared" si="15"/>
        <v>7</v>
      </c>
      <c r="Q53" s="61">
        <f t="shared" si="16"/>
        <v>14</v>
      </c>
    </row>
    <row r="54" spans="1:17" ht="23.25" customHeight="1" x14ac:dyDescent="0.2">
      <c r="A54" s="167" t="s">
        <v>90</v>
      </c>
      <c r="B54" s="168">
        <f t="shared" si="18"/>
        <v>10</v>
      </c>
      <c r="C54" s="168">
        <v>10</v>
      </c>
      <c r="D54" s="168">
        <v>0</v>
      </c>
      <c r="E54" s="155" t="s">
        <v>118</v>
      </c>
      <c r="M54" s="52">
        <f t="shared" si="17"/>
        <v>41836</v>
      </c>
      <c r="N54" s="50">
        <f t="shared" si="13"/>
        <v>6</v>
      </c>
      <c r="O54" s="50" t="str">
        <f t="shared" si="14"/>
        <v>E2/07</v>
      </c>
      <c r="P54" s="50">
        <f t="shared" si="15"/>
        <v>15</v>
      </c>
      <c r="Q54" s="61">
        <f t="shared" si="16"/>
        <v>30</v>
      </c>
    </row>
    <row r="55" spans="1:17" ht="23.25" customHeight="1" x14ac:dyDescent="0.2">
      <c r="A55" s="167" t="s">
        <v>119</v>
      </c>
      <c r="B55" s="168">
        <f t="shared" si="18"/>
        <v>18</v>
      </c>
      <c r="C55" s="168">
        <v>18</v>
      </c>
      <c r="D55" s="168">
        <v>0</v>
      </c>
      <c r="E55" s="155" t="s">
        <v>118</v>
      </c>
      <c r="M55" s="52">
        <f t="shared" si="17"/>
        <v>41864</v>
      </c>
      <c r="N55" s="50">
        <f t="shared" si="13"/>
        <v>10</v>
      </c>
      <c r="O55" s="50" t="str">
        <f t="shared" si="14"/>
        <v>E33/10</v>
      </c>
      <c r="P55" s="50">
        <f t="shared" si="15"/>
        <v>21</v>
      </c>
      <c r="Q55" s="61">
        <f t="shared" si="16"/>
        <v>42</v>
      </c>
    </row>
    <row r="56" spans="1:17" ht="23.25" customHeight="1" x14ac:dyDescent="0.2">
      <c r="A56" s="167" t="s">
        <v>120</v>
      </c>
      <c r="B56" s="168">
        <f t="shared" si="18"/>
        <v>10</v>
      </c>
      <c r="C56" s="168">
        <v>10</v>
      </c>
      <c r="D56" s="168">
        <v>0</v>
      </c>
      <c r="E56" s="155" t="s">
        <v>118</v>
      </c>
      <c r="M56" s="52">
        <f t="shared" si="17"/>
        <v>41871</v>
      </c>
      <c r="N56" s="50">
        <f t="shared" si="13"/>
        <v>10</v>
      </c>
      <c r="O56" s="50" t="str">
        <f t="shared" si="14"/>
        <v>E33/10</v>
      </c>
      <c r="P56" s="50">
        <f t="shared" si="15"/>
        <v>19</v>
      </c>
      <c r="Q56" s="61">
        <f t="shared" si="16"/>
        <v>38</v>
      </c>
    </row>
    <row r="57" spans="1:17" ht="23.25" customHeight="1" x14ac:dyDescent="0.2">
      <c r="A57" s="154" t="s">
        <v>121</v>
      </c>
      <c r="B57" s="168">
        <f t="shared" si="18"/>
        <v>25</v>
      </c>
      <c r="C57" s="168">
        <v>25</v>
      </c>
      <c r="D57" s="168">
        <v>0</v>
      </c>
      <c r="E57" s="155" t="s">
        <v>106</v>
      </c>
      <c r="M57" s="52">
        <f>A15</f>
        <v>41903</v>
      </c>
      <c r="N57" s="50">
        <f t="shared" si="13"/>
        <v>10</v>
      </c>
      <c r="O57" s="50" t="str">
        <f t="shared" si="14"/>
        <v>E33/10</v>
      </c>
      <c r="P57" s="50">
        <f t="shared" si="15"/>
        <v>32</v>
      </c>
      <c r="Q57" s="61">
        <f t="shared" si="16"/>
        <v>64</v>
      </c>
    </row>
    <row r="58" spans="1:17" ht="23.25" customHeight="1" x14ac:dyDescent="0.2">
      <c r="A58" s="169" t="s">
        <v>99</v>
      </c>
      <c r="B58" s="168">
        <f t="shared" si="18"/>
        <v>10</v>
      </c>
      <c r="C58" s="168">
        <v>1</v>
      </c>
      <c r="D58" s="168">
        <v>9</v>
      </c>
      <c r="E58" s="155" t="s">
        <v>118</v>
      </c>
      <c r="M58" s="52">
        <f>A16</f>
        <v>41910</v>
      </c>
      <c r="N58" s="50">
        <f>VLOOKUP(M58,$A$5:$H$27,3,FALSE)</f>
        <v>0.5</v>
      </c>
      <c r="O58" s="50" t="str">
        <f>VLOOKUP(M58,$A$5:$H$27,6,FALSE)</f>
        <v>EH/13</v>
      </c>
      <c r="P58" s="50">
        <f>VLOOKUP(M58,$A$5:$H$27,7,FALSE)</f>
        <v>7</v>
      </c>
      <c r="Q58" s="61">
        <f>P58*$K$2</f>
        <v>14</v>
      </c>
    </row>
    <row r="59" spans="1:17" ht="23.25" customHeight="1" x14ac:dyDescent="0.2">
      <c r="A59" s="169" t="s">
        <v>85</v>
      </c>
      <c r="B59" s="168">
        <f t="shared" si="18"/>
        <v>10</v>
      </c>
      <c r="C59" s="168">
        <v>1</v>
      </c>
      <c r="D59" s="168">
        <v>9</v>
      </c>
      <c r="E59" s="155" t="s">
        <v>118</v>
      </c>
      <c r="M59" s="52"/>
      <c r="N59" s="50"/>
      <c r="O59" s="50"/>
      <c r="P59" s="50"/>
      <c r="Q59" s="61"/>
    </row>
    <row r="60" spans="1:17" ht="23.25" customHeight="1" x14ac:dyDescent="0.2">
      <c r="A60" s="167" t="s">
        <v>122</v>
      </c>
      <c r="B60" s="168">
        <f t="shared" si="18"/>
        <v>0.5</v>
      </c>
      <c r="C60" s="168">
        <v>0.5</v>
      </c>
      <c r="D60" s="168">
        <v>0</v>
      </c>
      <c r="E60" s="155" t="s">
        <v>118</v>
      </c>
      <c r="M60" s="52"/>
      <c r="N60" s="50"/>
      <c r="O60" s="50"/>
      <c r="P60" s="50"/>
      <c r="Q60" s="61"/>
    </row>
    <row r="61" spans="1:17" ht="23.25" customHeight="1" x14ac:dyDescent="0.2">
      <c r="A61" s="156" t="s">
        <v>100</v>
      </c>
      <c r="B61" s="168">
        <f t="shared" si="18"/>
        <v>0.5</v>
      </c>
      <c r="C61" s="168">
        <v>0.5</v>
      </c>
      <c r="D61" s="168">
        <v>0</v>
      </c>
      <c r="E61" s="155" t="s">
        <v>118</v>
      </c>
      <c r="L61" s="51"/>
      <c r="M61" s="52"/>
      <c r="N61" s="50"/>
      <c r="O61" s="50"/>
      <c r="P61" s="50"/>
      <c r="Q61" s="61"/>
    </row>
    <row r="62" spans="1:17" ht="23.25" customHeight="1" x14ac:dyDescent="0.2">
      <c r="A62" s="170" t="s">
        <v>89</v>
      </c>
      <c r="B62" s="168">
        <v>13.4</v>
      </c>
      <c r="C62" s="168">
        <v>13.4</v>
      </c>
      <c r="D62" s="168">
        <v>0</v>
      </c>
      <c r="E62" s="155" t="s">
        <v>118</v>
      </c>
      <c r="M62" s="52"/>
      <c r="N62" s="50"/>
      <c r="O62" s="50"/>
      <c r="P62" s="50"/>
      <c r="Q62" s="61"/>
    </row>
    <row r="63" spans="1:17" ht="23.25" customHeight="1" x14ac:dyDescent="0.2">
      <c r="A63" s="131" t="s">
        <v>132</v>
      </c>
      <c r="B63" s="168">
        <f t="shared" si="18"/>
        <v>25</v>
      </c>
      <c r="C63" s="168">
        <v>1</v>
      </c>
      <c r="D63" s="168">
        <v>24</v>
      </c>
      <c r="E63" s="155" t="s">
        <v>118</v>
      </c>
      <c r="M63" s="52"/>
      <c r="N63" s="50"/>
      <c r="O63" s="50"/>
      <c r="P63" s="50"/>
      <c r="Q63" s="61"/>
    </row>
    <row r="64" spans="1:17" ht="23.25" customHeight="1" x14ac:dyDescent="0.2">
      <c r="B64" s="168">
        <f t="shared" si="18"/>
        <v>0</v>
      </c>
      <c r="C64" s="168"/>
      <c r="D64" s="168"/>
      <c r="M64" s="52"/>
      <c r="N64" s="50"/>
      <c r="O64" s="50"/>
      <c r="P64" s="50"/>
      <c r="Q64" s="61"/>
    </row>
    <row r="65" spans="1:17" ht="23.25" customHeight="1" x14ac:dyDescent="0.2">
      <c r="B65" s="168">
        <f t="shared" si="18"/>
        <v>0</v>
      </c>
      <c r="C65" s="168"/>
      <c r="D65" s="168"/>
      <c r="M65" s="52"/>
      <c r="N65" s="50"/>
      <c r="O65" s="50"/>
      <c r="P65" s="50"/>
      <c r="Q65" s="61"/>
    </row>
    <row r="66" spans="1:17" ht="23.25" customHeight="1" x14ac:dyDescent="0.2">
      <c r="B66" s="168">
        <f t="shared" si="18"/>
        <v>0</v>
      </c>
      <c r="C66" s="168"/>
      <c r="D66" s="168"/>
      <c r="M66" s="52"/>
      <c r="N66" s="50"/>
      <c r="O66" s="50"/>
      <c r="P66" s="50"/>
      <c r="Q66" s="61"/>
    </row>
    <row r="67" spans="1:17" ht="23.25" customHeight="1" x14ac:dyDescent="0.2">
      <c r="M67" s="52"/>
      <c r="N67" s="50"/>
      <c r="O67" s="50"/>
      <c r="P67" s="50"/>
      <c r="Q67" s="61"/>
    </row>
    <row r="68" spans="1:17" ht="23.25" customHeight="1" x14ac:dyDescent="0.2">
      <c r="M68" s="54"/>
      <c r="N68" s="54"/>
      <c r="O68" s="54"/>
      <c r="P68" s="54"/>
      <c r="Q68" s="54"/>
    </row>
    <row r="69" spans="1:17" ht="23.25" customHeight="1" x14ac:dyDescent="0.3">
      <c r="M69" s="40" t="s">
        <v>123</v>
      </c>
      <c r="N69" s="39" t="s">
        <v>23</v>
      </c>
      <c r="O69" s="63"/>
      <c r="P69" s="62" t="s">
        <v>75</v>
      </c>
      <c r="Q69" s="61">
        <f>SUM(Q47:Q68)</f>
        <v>502</v>
      </c>
    </row>
    <row r="70" spans="1:17" ht="23.25" customHeight="1" x14ac:dyDescent="0.25">
      <c r="M70" s="40" t="s">
        <v>124</v>
      </c>
      <c r="N70" s="64"/>
      <c r="O70" s="63"/>
      <c r="P70" s="65"/>
      <c r="Q70" s="66"/>
    </row>
    <row r="71" spans="1:17" ht="23.25" customHeight="1" x14ac:dyDescent="0.2">
      <c r="M71" s="40" t="str">
        <f>CONCATENATE("I hereby certify that the above represents a true and accurate return for the year ",K3)</f>
        <v>I hereby certify that the above represents a true and accurate return for the year 2014</v>
      </c>
      <c r="N71" s="36"/>
      <c r="O71" s="36"/>
      <c r="P71" s="36"/>
      <c r="Q71" s="36"/>
    </row>
    <row r="72" spans="1:17" ht="45" customHeight="1" x14ac:dyDescent="0.25">
      <c r="M72" s="38" t="s">
        <v>125</v>
      </c>
      <c r="N72" s="42"/>
      <c r="O72" s="67"/>
      <c r="P72" s="36"/>
      <c r="Q72" s="38" t="s">
        <v>126</v>
      </c>
    </row>
    <row r="73" spans="1:17" ht="37.5" customHeight="1" x14ac:dyDescent="0.2"/>
    <row r="74" spans="1:17" ht="23.25" customHeight="1" x14ac:dyDescent="0.2"/>
    <row r="75" spans="1:17" ht="23.25" customHeight="1" x14ac:dyDescent="0.2"/>
    <row r="76" spans="1:17" s="25" customFormat="1" x14ac:dyDescent="0.2">
      <c r="A76" s="130">
        <v>41738</v>
      </c>
      <c r="B76" s="135"/>
      <c r="C76" s="131" t="s">
        <v>127</v>
      </c>
      <c r="D76" s="106" t="s">
        <v>80</v>
      </c>
      <c r="E76" s="133" t="s">
        <v>244</v>
      </c>
      <c r="F76" s="132"/>
      <c r="G76" s="157"/>
      <c r="H76" s="131" t="s">
        <v>106</v>
      </c>
      <c r="I76" s="158"/>
      <c r="J76" s="5"/>
    </row>
    <row r="77" spans="1:17" s="25" customFormat="1" x14ac:dyDescent="0.2">
      <c r="A77" s="130">
        <v>41745</v>
      </c>
      <c r="B77" s="135"/>
      <c r="C77" s="131" t="s">
        <v>128</v>
      </c>
      <c r="D77" s="106" t="s">
        <v>27</v>
      </c>
      <c r="E77" s="133" t="s">
        <v>245</v>
      </c>
      <c r="F77" s="133"/>
      <c r="G77" s="157"/>
      <c r="H77" s="131" t="s">
        <v>106</v>
      </c>
      <c r="I77" s="158"/>
      <c r="J77" s="5"/>
    </row>
    <row r="78" spans="1:17" s="25" customFormat="1" x14ac:dyDescent="0.2">
      <c r="A78" s="130">
        <v>41752</v>
      </c>
      <c r="B78" s="135"/>
      <c r="C78" s="131" t="s">
        <v>128</v>
      </c>
      <c r="D78" s="106" t="s">
        <v>27</v>
      </c>
      <c r="E78" s="133" t="s">
        <v>245</v>
      </c>
      <c r="F78" s="133"/>
      <c r="G78" s="157"/>
      <c r="H78" s="131" t="s">
        <v>106</v>
      </c>
      <c r="I78" s="158"/>
      <c r="J78" s="5"/>
    </row>
    <row r="79" spans="1:17" s="25" customFormat="1" x14ac:dyDescent="0.2">
      <c r="A79" s="130">
        <v>41801</v>
      </c>
      <c r="B79" s="135"/>
      <c r="C79" s="131" t="s">
        <v>127</v>
      </c>
      <c r="D79" s="106" t="s">
        <v>83</v>
      </c>
      <c r="E79" s="133" t="s">
        <v>245</v>
      </c>
      <c r="F79" s="132"/>
      <c r="G79" s="157"/>
      <c r="H79" s="131" t="s">
        <v>106</v>
      </c>
      <c r="I79" s="158"/>
      <c r="J79" s="5"/>
    </row>
    <row r="80" spans="1:17" s="25" customFormat="1" x14ac:dyDescent="0.2">
      <c r="A80" s="130">
        <v>41822</v>
      </c>
      <c r="B80" s="135"/>
      <c r="C80" s="131" t="s">
        <v>128</v>
      </c>
      <c r="D80" s="106" t="s">
        <v>27</v>
      </c>
      <c r="E80" s="133" t="s">
        <v>245</v>
      </c>
      <c r="F80" s="134"/>
      <c r="G80" s="157"/>
      <c r="H80" s="131" t="s">
        <v>106</v>
      </c>
      <c r="I80" s="158"/>
      <c r="J80" s="5"/>
    </row>
    <row r="81" spans="1:10" s="25" customFormat="1" x14ac:dyDescent="0.2">
      <c r="A81" s="130">
        <v>41829</v>
      </c>
      <c r="B81" s="135"/>
      <c r="C81" s="131" t="s">
        <v>131</v>
      </c>
      <c r="D81" s="106" t="s">
        <v>91</v>
      </c>
      <c r="E81" s="133" t="s">
        <v>245</v>
      </c>
      <c r="F81" s="132"/>
      <c r="G81" s="157"/>
      <c r="H81" s="131" t="s">
        <v>106</v>
      </c>
      <c r="I81" s="158"/>
      <c r="J81" s="5"/>
    </row>
    <row r="82" spans="1:10" s="25" customFormat="1" x14ac:dyDescent="0.2">
      <c r="A82" s="130">
        <v>41836</v>
      </c>
      <c r="B82" s="135"/>
      <c r="C82" s="131" t="s">
        <v>127</v>
      </c>
      <c r="D82" s="106" t="s">
        <v>80</v>
      </c>
      <c r="E82" s="133" t="s">
        <v>244</v>
      </c>
      <c r="F82" s="132"/>
      <c r="G82" s="157"/>
      <c r="H82" s="131" t="s">
        <v>106</v>
      </c>
      <c r="I82" s="158"/>
      <c r="J82" s="5"/>
    </row>
    <row r="83" spans="1:10" s="25" customFormat="1" x14ac:dyDescent="0.2">
      <c r="A83" s="130">
        <v>41864</v>
      </c>
      <c r="B83" s="135"/>
      <c r="C83" s="131" t="s">
        <v>128</v>
      </c>
      <c r="D83" s="106" t="s">
        <v>27</v>
      </c>
      <c r="E83" s="133" t="s">
        <v>245</v>
      </c>
      <c r="F83" s="134"/>
      <c r="G83" s="157"/>
      <c r="H83" s="131" t="s">
        <v>106</v>
      </c>
      <c r="I83" s="158"/>
      <c r="J83" s="5"/>
    </row>
    <row r="84" spans="1:10" s="25" customFormat="1" x14ac:dyDescent="0.2">
      <c r="A84" s="130">
        <v>41871</v>
      </c>
      <c r="B84" s="135"/>
      <c r="C84" s="131" t="s">
        <v>128</v>
      </c>
      <c r="D84" s="106" t="s">
        <v>27</v>
      </c>
      <c r="E84" s="133" t="s">
        <v>245</v>
      </c>
      <c r="F84" s="134"/>
      <c r="G84" s="157"/>
      <c r="H84" s="131" t="s">
        <v>106</v>
      </c>
      <c r="I84" s="158"/>
      <c r="J84" s="5"/>
    </row>
    <row r="85" spans="1:10" s="25" customFormat="1" x14ac:dyDescent="0.2">
      <c r="A85" s="130">
        <v>41910</v>
      </c>
      <c r="B85" s="135"/>
      <c r="C85" s="131" t="s">
        <v>129</v>
      </c>
      <c r="D85" s="106" t="s">
        <v>117</v>
      </c>
      <c r="E85" s="133" t="s">
        <v>251</v>
      </c>
      <c r="F85" s="133"/>
      <c r="G85" s="157"/>
      <c r="H85" s="131" t="s">
        <v>106</v>
      </c>
      <c r="I85" s="158"/>
      <c r="J85" s="5"/>
    </row>
    <row r="86" spans="1:10" s="146" customFormat="1" x14ac:dyDescent="0.2">
      <c r="A86" s="139">
        <v>42008</v>
      </c>
      <c r="B86" s="140"/>
      <c r="C86" s="141" t="s">
        <v>129</v>
      </c>
      <c r="D86" s="142" t="s">
        <v>27</v>
      </c>
      <c r="E86" s="143" t="s">
        <v>245</v>
      </c>
      <c r="F86" s="144"/>
      <c r="G86" s="171"/>
      <c r="H86" s="141" t="s">
        <v>106</v>
      </c>
      <c r="I86" s="161"/>
      <c r="J86" s="145"/>
    </row>
    <row r="87" spans="1:10" s="25" customFormat="1" x14ac:dyDescent="0.2">
      <c r="A87" s="130">
        <v>41759</v>
      </c>
      <c r="B87" s="135"/>
      <c r="C87" s="131" t="s">
        <v>128</v>
      </c>
      <c r="D87" s="106" t="s">
        <v>90</v>
      </c>
      <c r="E87" s="133" t="s">
        <v>246</v>
      </c>
      <c r="F87" s="134"/>
      <c r="G87" s="157"/>
      <c r="H87" s="131" t="s">
        <v>118</v>
      </c>
      <c r="I87" s="158"/>
      <c r="J87" s="5"/>
    </row>
    <row r="88" spans="1:10" s="25" customFormat="1" x14ac:dyDescent="0.2">
      <c r="A88" s="130">
        <v>41766</v>
      </c>
      <c r="B88" s="135"/>
      <c r="C88" s="131" t="s">
        <v>127</v>
      </c>
      <c r="D88" s="106" t="s">
        <v>89</v>
      </c>
      <c r="E88" s="133" t="s">
        <v>247</v>
      </c>
      <c r="F88" s="132"/>
      <c r="G88" s="157"/>
      <c r="H88" s="131" t="s">
        <v>118</v>
      </c>
      <c r="I88" s="158"/>
      <c r="J88" s="5"/>
    </row>
    <row r="89" spans="1:10" s="25" customFormat="1" x14ac:dyDescent="0.2">
      <c r="A89" s="130">
        <v>41773</v>
      </c>
      <c r="B89" s="135"/>
      <c r="C89" s="131" t="s">
        <v>128</v>
      </c>
      <c r="D89" s="106" t="s">
        <v>85</v>
      </c>
      <c r="E89" s="133" t="s">
        <v>248</v>
      </c>
      <c r="F89" s="134"/>
      <c r="G89" s="157"/>
      <c r="H89" s="131" t="s">
        <v>118</v>
      </c>
      <c r="I89" s="158"/>
      <c r="J89" s="5"/>
    </row>
    <row r="90" spans="1:10" s="25" customFormat="1" x14ac:dyDescent="0.2">
      <c r="A90" s="130">
        <v>41780</v>
      </c>
      <c r="B90" s="135"/>
      <c r="C90" s="131" t="s">
        <v>128</v>
      </c>
      <c r="D90" s="106" t="s">
        <v>85</v>
      </c>
      <c r="E90" s="133" t="s">
        <v>248</v>
      </c>
      <c r="F90" s="134"/>
      <c r="G90" s="157"/>
      <c r="H90" s="131" t="s">
        <v>118</v>
      </c>
      <c r="I90" s="158"/>
      <c r="J90" s="5"/>
    </row>
    <row r="91" spans="1:10" s="25" customFormat="1" x14ac:dyDescent="0.2">
      <c r="A91" s="130">
        <v>41787</v>
      </c>
      <c r="B91" s="135"/>
      <c r="C91" s="131" t="s">
        <v>128</v>
      </c>
      <c r="D91" s="106" t="s">
        <v>99</v>
      </c>
      <c r="E91" s="133" t="s">
        <v>249</v>
      </c>
      <c r="F91" s="132"/>
      <c r="G91" s="157"/>
      <c r="H91" s="131" t="s">
        <v>118</v>
      </c>
      <c r="I91" s="158"/>
      <c r="J91" s="5"/>
    </row>
    <row r="92" spans="1:10" s="25" customFormat="1" x14ac:dyDescent="0.2">
      <c r="A92" s="130">
        <v>41794</v>
      </c>
      <c r="B92" s="135"/>
      <c r="C92" s="131" t="s">
        <v>129</v>
      </c>
      <c r="D92" s="106" t="s">
        <v>99</v>
      </c>
      <c r="E92" s="133" t="s">
        <v>249</v>
      </c>
      <c r="F92" s="132"/>
      <c r="G92" s="157"/>
      <c r="H92" s="131" t="s">
        <v>118</v>
      </c>
      <c r="I92" s="158"/>
      <c r="J92" s="5"/>
    </row>
    <row r="93" spans="1:10" s="25" customFormat="1" x14ac:dyDescent="0.2">
      <c r="A93" s="130">
        <v>41808</v>
      </c>
      <c r="B93" s="135"/>
      <c r="C93" s="131" t="s">
        <v>128</v>
      </c>
      <c r="D93" s="106" t="s">
        <v>85</v>
      </c>
      <c r="E93" s="133" t="s">
        <v>248</v>
      </c>
      <c r="F93" s="134"/>
      <c r="G93" s="157"/>
      <c r="H93" s="131" t="s">
        <v>118</v>
      </c>
      <c r="I93" s="158"/>
      <c r="J93" s="5"/>
    </row>
    <row r="94" spans="1:10" s="25" customFormat="1" x14ac:dyDescent="0.2">
      <c r="A94" s="130">
        <v>41815</v>
      </c>
      <c r="B94" s="135"/>
      <c r="C94" s="131" t="s">
        <v>129</v>
      </c>
      <c r="D94" s="105" t="s">
        <v>130</v>
      </c>
      <c r="E94" s="133" t="s">
        <v>250</v>
      </c>
      <c r="F94" s="132"/>
      <c r="G94" s="157"/>
      <c r="H94" s="131" t="s">
        <v>118</v>
      </c>
      <c r="I94" s="158"/>
      <c r="J94" s="5"/>
    </row>
    <row r="95" spans="1:10" s="25" customFormat="1" x14ac:dyDescent="0.2">
      <c r="A95" s="130">
        <v>41843</v>
      </c>
      <c r="B95" s="135"/>
      <c r="C95" s="131" t="s">
        <v>128</v>
      </c>
      <c r="D95" s="106" t="s">
        <v>99</v>
      </c>
      <c r="E95" s="133" t="s">
        <v>249</v>
      </c>
      <c r="F95" s="134"/>
      <c r="G95" s="157"/>
      <c r="H95" s="131" t="s">
        <v>118</v>
      </c>
      <c r="I95" s="158"/>
      <c r="J95" s="5"/>
    </row>
    <row r="96" spans="1:10" s="25" customFormat="1" x14ac:dyDescent="0.2">
      <c r="A96" s="130">
        <v>41850</v>
      </c>
      <c r="B96" s="135"/>
      <c r="C96" s="131" t="s">
        <v>128</v>
      </c>
      <c r="D96" s="106" t="s">
        <v>99</v>
      </c>
      <c r="E96" s="133" t="s">
        <v>249</v>
      </c>
      <c r="F96" s="134"/>
      <c r="G96" s="157"/>
      <c r="H96" s="131" t="s">
        <v>118</v>
      </c>
      <c r="I96" s="158"/>
      <c r="J96" s="5"/>
    </row>
    <row r="97" spans="1:10" s="25" customFormat="1" x14ac:dyDescent="0.2">
      <c r="A97" s="130">
        <v>41857</v>
      </c>
      <c r="B97" s="135"/>
      <c r="C97" s="131" t="s">
        <v>128</v>
      </c>
      <c r="D97" s="106" t="s">
        <v>85</v>
      </c>
      <c r="E97" s="133" t="s">
        <v>248</v>
      </c>
      <c r="F97" s="134"/>
      <c r="G97" s="157"/>
      <c r="H97" s="131" t="s">
        <v>118</v>
      </c>
      <c r="I97" s="158"/>
      <c r="J97" s="5"/>
    </row>
    <row r="98" spans="1:10" s="25" customFormat="1" x14ac:dyDescent="0.2">
      <c r="A98" s="130"/>
      <c r="B98" s="135"/>
      <c r="C98" s="131"/>
      <c r="D98" s="106"/>
      <c r="E98" s="133"/>
      <c r="F98" s="134"/>
      <c r="G98" s="157"/>
      <c r="H98" s="131"/>
      <c r="I98" s="158"/>
      <c r="J98" s="5"/>
    </row>
    <row r="99" spans="1:10" s="25" customFormat="1" x14ac:dyDescent="0.2">
      <c r="A99" s="130"/>
      <c r="B99" s="136"/>
      <c r="C99" s="137"/>
      <c r="D99" s="135"/>
      <c r="E99" s="133"/>
      <c r="F99" s="133"/>
      <c r="G99" s="157"/>
      <c r="H99" s="131"/>
      <c r="I99" s="158"/>
      <c r="J99" s="5"/>
    </row>
    <row r="100" spans="1:10" s="25" customFormat="1" x14ac:dyDescent="0.2">
      <c r="A100" s="130"/>
      <c r="B100" s="135"/>
      <c r="C100" s="138"/>
      <c r="D100" s="135"/>
      <c r="E100" s="131"/>
      <c r="F100" s="134"/>
      <c r="G100" s="157"/>
      <c r="H100" s="131"/>
      <c r="I100" s="158"/>
      <c r="J100" s="5"/>
    </row>
    <row r="101" spans="1:10" s="25" customFormat="1" x14ac:dyDescent="0.2">
      <c r="A101" s="130"/>
      <c r="B101" s="135"/>
      <c r="C101" s="138"/>
      <c r="D101" s="135"/>
      <c r="E101" s="131"/>
      <c r="F101" s="134"/>
      <c r="G101" s="157"/>
      <c r="H101" s="131"/>
      <c r="I101" s="158"/>
      <c r="J101" s="5"/>
    </row>
    <row r="102" spans="1:10" s="25" customFormat="1" x14ac:dyDescent="0.2">
      <c r="A102" s="130"/>
      <c r="B102" s="135"/>
      <c r="C102" s="138"/>
      <c r="D102" s="135"/>
      <c r="E102" s="131"/>
      <c r="F102" s="134"/>
      <c r="G102" s="157"/>
      <c r="H102" s="131"/>
      <c r="I102" s="158"/>
      <c r="J102" s="5"/>
    </row>
    <row r="103" spans="1:10" s="25" customFormat="1" x14ac:dyDescent="0.2">
      <c r="A103" s="130"/>
      <c r="B103" s="135"/>
      <c r="C103" s="138"/>
      <c r="D103" s="135"/>
      <c r="E103" s="131"/>
      <c r="F103" s="134"/>
      <c r="G103" s="157"/>
      <c r="H103" s="131"/>
      <c r="I103" s="158"/>
      <c r="J103" s="5"/>
    </row>
  </sheetData>
  <sortState ref="A87:H97">
    <sortCondition ref="A87"/>
  </sortState>
  <mergeCells count="8">
    <mergeCell ref="M15:Q15"/>
    <mergeCell ref="P40:Q40"/>
    <mergeCell ref="M43:Q43"/>
    <mergeCell ref="M45:Q45"/>
    <mergeCell ref="M4:Q4"/>
    <mergeCell ref="M8:Q8"/>
    <mergeCell ref="M10:P10"/>
    <mergeCell ref="M12:Q12"/>
  </mergeCells>
  <phoneticPr fontId="10" type="noConversion"/>
  <printOptions gridLines="1"/>
  <pageMargins left="0.74803149606299213" right="0.74803149606299213" top="0.98425196850393704" bottom="0.98425196850393704" header="0.51181102362204722" footer="0.51181102362204722"/>
  <pageSetup paperSize="9" fitToHeight="2" orientation="portrait" r:id="rId1"/>
  <headerFooter alignWithMargins="0"/>
  <rowBreaks count="1" manualBreakCount="1">
    <brk id="38" min="12" max="16"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27"/>
  <sheetViews>
    <sheetView topLeftCell="A39" zoomScale="75" workbookViewId="0">
      <selection activeCell="E57" sqref="E57"/>
    </sheetView>
  </sheetViews>
  <sheetFormatPr defaultRowHeight="12.75" x14ac:dyDescent="0.2"/>
  <cols>
    <col min="1" max="1" width="9.140625" style="111"/>
    <col min="2" max="2" width="10" style="29" customWidth="1"/>
    <col min="3" max="7" width="9.140625" customWidth="1"/>
    <col min="8" max="8" width="36.140625" bestFit="1" customWidth="1"/>
    <col min="9" max="9" width="39.5703125" bestFit="1" customWidth="1"/>
    <col min="10" max="10" width="9.140625" style="111"/>
    <col min="11" max="11" width="12" bestFit="1" customWidth="1"/>
    <col min="12" max="12" width="9.85546875" style="118" bestFit="1" customWidth="1"/>
    <col min="18" max="18" width="12" bestFit="1" customWidth="1"/>
    <col min="19" max="19" width="10.85546875" customWidth="1"/>
    <col min="20" max="20" width="12" bestFit="1" customWidth="1"/>
    <col min="26" max="26" width="7.42578125" customWidth="1"/>
  </cols>
  <sheetData>
    <row r="1" spans="1:27" ht="63.75" customHeight="1" x14ac:dyDescent="0.2">
      <c r="A1" s="201" t="s">
        <v>236</v>
      </c>
      <c r="B1" s="201" t="s">
        <v>741</v>
      </c>
      <c r="C1" s="17" t="s">
        <v>7</v>
      </c>
      <c r="D1" s="18" t="s">
        <v>8</v>
      </c>
      <c r="E1" s="19" t="s">
        <v>9</v>
      </c>
      <c r="F1" s="19" t="s">
        <v>10</v>
      </c>
      <c r="G1" s="20" t="s">
        <v>11</v>
      </c>
      <c r="H1" s="20" t="s">
        <v>12</v>
      </c>
      <c r="I1" s="20" t="s">
        <v>13</v>
      </c>
      <c r="J1" s="109"/>
      <c r="L1" s="82"/>
      <c r="M1" s="82"/>
      <c r="N1" s="83"/>
      <c r="O1" s="83"/>
      <c r="P1" s="81"/>
      <c r="Q1" s="84"/>
      <c r="R1" s="85"/>
      <c r="S1" s="83"/>
      <c r="T1" s="86"/>
      <c r="U1" s="87"/>
      <c r="V1" s="87"/>
      <c r="W1" s="87"/>
      <c r="X1" s="88"/>
      <c r="Y1" s="88"/>
      <c r="Z1" s="89"/>
      <c r="AA1" s="89"/>
    </row>
    <row r="2" spans="1:27" x14ac:dyDescent="0.2">
      <c r="A2" s="202"/>
      <c r="B2" s="202"/>
      <c r="C2" s="90" t="s">
        <v>138</v>
      </c>
      <c r="D2" s="91" t="s">
        <v>139</v>
      </c>
      <c r="E2" s="91" t="s">
        <v>140</v>
      </c>
      <c r="F2" s="91" t="s">
        <v>141</v>
      </c>
      <c r="G2" s="91" t="s">
        <v>142</v>
      </c>
      <c r="H2" s="91" t="s">
        <v>143</v>
      </c>
      <c r="I2" s="91"/>
      <c r="J2" s="113" t="s">
        <v>75</v>
      </c>
    </row>
    <row r="3" spans="1:27" s="111" customFormat="1" x14ac:dyDescent="0.2">
      <c r="A3" s="174">
        <f>SUM(A$4:A$500)</f>
        <v>479</v>
      </c>
      <c r="B3" s="174">
        <f>SUM(B$4:B$500)</f>
        <v>143</v>
      </c>
      <c r="C3" s="113">
        <f>SUMIF($I:$I,"team cambridge",$A:$A)</f>
        <v>166</v>
      </c>
      <c r="D3" s="113">
        <f>SUMIF($I:$I,"team cambridge (dm)",$A:$A)</f>
        <v>7</v>
      </c>
      <c r="E3" s="113">
        <f>SUMIF($I:$I,"Newmarket Cycling &amp; Tri Club",$A:$A)</f>
        <v>5</v>
      </c>
      <c r="F3" s="113">
        <f>SUMIF($I:$I,"Cambridge University CC",$A:$A)</f>
        <v>12</v>
      </c>
      <c r="G3" s="113">
        <f>SUMIF($I:$I,"Cambridge Tri",$A:$A)</f>
        <v>121</v>
      </c>
      <c r="H3" s="113">
        <f>SUMIF($I:$I,"Cambridge CC",$A:$A)</f>
        <v>62</v>
      </c>
      <c r="I3" s="113"/>
      <c r="J3" s="177">
        <f>SUM(E3:H3,L3)</f>
        <v>200</v>
      </c>
      <c r="K3" s="118"/>
      <c r="L3" s="118"/>
    </row>
    <row r="4" spans="1:27" x14ac:dyDescent="0.2">
      <c r="A4" s="110">
        <f>COUNTIF(Res!$F$3:$F$897,H4)</f>
        <v>1</v>
      </c>
      <c r="B4" s="29">
        <f t="shared" ref="B4:B35" si="0">IF(A4=0,0,1)</f>
        <v>1</v>
      </c>
      <c r="C4" s="30">
        <v>7.0833333333333331E-2</v>
      </c>
      <c r="D4" s="30">
        <v>2.2962962962962966E-2</v>
      </c>
      <c r="E4" s="23">
        <f>IF(AA$1="CE",(VLOOKUP(C4,'CTT-tables'!$B$3:$D$3903,3,FALSE)),(IF(AA$1="HC",(VLOOKUP(C4,'CTT-tables'!$C$3:$D$3903,2,FALSE)),(VLOOKUP(D4,'CTT-tables'!$A$3:$D$3903,4,FALSE)))))</f>
        <v>1.0416666666666701E-2</v>
      </c>
      <c r="F4" s="31"/>
      <c r="G4" s="110"/>
      <c r="H4" s="119" t="s">
        <v>227</v>
      </c>
      <c r="I4" s="119" t="s">
        <v>23</v>
      </c>
      <c r="J4" s="111">
        <f t="shared" ref="J4:J35" si="1">A4</f>
        <v>1</v>
      </c>
      <c r="K4" s="118"/>
    </row>
    <row r="5" spans="1:27" x14ac:dyDescent="0.2">
      <c r="A5" s="110">
        <f>COUNTIF(Res!$F$3:$F$897,H5)</f>
        <v>6</v>
      </c>
      <c r="B5" s="29">
        <f t="shared" si="0"/>
        <v>1</v>
      </c>
      <c r="C5" s="30"/>
      <c r="D5" s="30"/>
      <c r="E5" s="5"/>
      <c r="F5" s="31"/>
      <c r="G5" s="110"/>
      <c r="H5" s="53" t="s">
        <v>224</v>
      </c>
      <c r="I5" s="53" t="s">
        <v>30</v>
      </c>
      <c r="J5" s="111">
        <f t="shared" si="1"/>
        <v>6</v>
      </c>
      <c r="K5" s="118"/>
    </row>
    <row r="6" spans="1:27" x14ac:dyDescent="0.2">
      <c r="A6" s="110">
        <f>COUNTIF(Res!$F$3:$F$897,H6)</f>
        <v>2</v>
      </c>
      <c r="B6" s="29">
        <f t="shared" si="0"/>
        <v>1</v>
      </c>
      <c r="C6" s="30"/>
      <c r="D6" s="30"/>
      <c r="E6" s="5"/>
      <c r="F6" s="31"/>
      <c r="G6" s="110"/>
      <c r="H6" s="53" t="s">
        <v>769</v>
      </c>
      <c r="I6" s="53" t="s">
        <v>196</v>
      </c>
      <c r="J6" s="111">
        <f t="shared" si="1"/>
        <v>2</v>
      </c>
      <c r="K6" s="118"/>
    </row>
    <row r="7" spans="1:27" x14ac:dyDescent="0.2">
      <c r="A7" s="110">
        <f>COUNTIF(Res!$F$3:$F$897,H7)</f>
        <v>2</v>
      </c>
      <c r="B7" s="29">
        <f t="shared" si="0"/>
        <v>1</v>
      </c>
      <c r="C7" s="30"/>
      <c r="D7" s="30"/>
      <c r="E7" s="5"/>
      <c r="F7" s="31"/>
      <c r="G7" s="110"/>
      <c r="H7" s="53" t="s">
        <v>774</v>
      </c>
      <c r="I7" s="53" t="s">
        <v>48</v>
      </c>
      <c r="J7" s="111">
        <f t="shared" si="1"/>
        <v>2</v>
      </c>
      <c r="K7" s="118"/>
    </row>
    <row r="8" spans="1:27" x14ac:dyDescent="0.2">
      <c r="A8" s="110">
        <f>COUNTIF(Res!$F$3:$F$897,H8)</f>
        <v>2</v>
      </c>
      <c r="B8" s="29">
        <f t="shared" si="0"/>
        <v>1</v>
      </c>
      <c r="C8" s="30"/>
      <c r="D8" s="30"/>
      <c r="E8" s="5"/>
      <c r="F8" s="31"/>
      <c r="G8" s="110"/>
      <c r="H8" s="53" t="s">
        <v>820</v>
      </c>
      <c r="I8" s="53" t="s">
        <v>34</v>
      </c>
      <c r="J8" s="111">
        <f t="shared" si="1"/>
        <v>2</v>
      </c>
      <c r="K8" s="118"/>
    </row>
    <row r="9" spans="1:27" x14ac:dyDescent="0.2">
      <c r="A9" s="110">
        <f>COUNTIF(Res!$F$3:$F$897,H9)</f>
        <v>15</v>
      </c>
      <c r="B9" s="29">
        <f t="shared" si="0"/>
        <v>1</v>
      </c>
      <c r="C9" s="30">
        <v>4.1018518518518517E-2</v>
      </c>
      <c r="D9" s="30">
        <v>1.5405092592592593E-2</v>
      </c>
      <c r="E9" s="23">
        <f>IF(AA$1="CE",(VLOOKUP(C9,'CTT-tables'!$B$3:$D$3903,3,FALSE)),(IF(AA$1="HC",(VLOOKUP(C9,'CTT-tables'!$C$3:$D$3903,2,FALSE)),(VLOOKUP(D9,'CTT-tables'!$A$3:$D$3903,4,FALSE)))))</f>
        <v>3.3680555555555599E-3</v>
      </c>
      <c r="F9" s="31"/>
      <c r="G9" s="110"/>
      <c r="H9" s="119" t="s">
        <v>220</v>
      </c>
      <c r="I9" s="119" t="s">
        <v>23</v>
      </c>
      <c r="J9" s="111">
        <f t="shared" si="1"/>
        <v>15</v>
      </c>
      <c r="K9" s="118"/>
    </row>
    <row r="10" spans="1:27" x14ac:dyDescent="0.2">
      <c r="A10" s="110">
        <f>COUNTIF(Res!$F$3:$F$897,H10)</f>
        <v>1</v>
      </c>
      <c r="B10" s="29">
        <f t="shared" si="0"/>
        <v>1</v>
      </c>
      <c r="C10" s="30"/>
      <c r="D10" s="30"/>
      <c r="E10" s="5"/>
      <c r="F10" s="31"/>
      <c r="G10" s="110"/>
      <c r="H10" s="119" t="s">
        <v>705</v>
      </c>
      <c r="I10" s="119" t="s">
        <v>23</v>
      </c>
      <c r="J10" s="111">
        <f t="shared" si="1"/>
        <v>1</v>
      </c>
      <c r="K10" s="118"/>
    </row>
    <row r="11" spans="1:27" x14ac:dyDescent="0.2">
      <c r="A11" s="110">
        <f>COUNTIF(Res!$F$3:$F$897,H11)</f>
        <v>1</v>
      </c>
      <c r="B11" s="29">
        <f t="shared" si="0"/>
        <v>1</v>
      </c>
      <c r="C11" s="30"/>
      <c r="D11" s="30"/>
      <c r="E11" s="23"/>
      <c r="F11" s="31"/>
      <c r="G11" s="110"/>
      <c r="H11" s="53" t="s">
        <v>512</v>
      </c>
      <c r="I11" s="53" t="s">
        <v>48</v>
      </c>
      <c r="J11" s="111">
        <f t="shared" si="1"/>
        <v>1</v>
      </c>
      <c r="K11" s="118"/>
    </row>
    <row r="12" spans="1:27" x14ac:dyDescent="0.2">
      <c r="A12" s="110">
        <f>COUNTIF(Res!$F$3:$F$897,H12)</f>
        <v>2</v>
      </c>
      <c r="B12" s="29">
        <f t="shared" si="0"/>
        <v>1</v>
      </c>
      <c r="C12" s="30"/>
      <c r="D12" s="30"/>
      <c r="E12" s="5"/>
      <c r="F12" s="31"/>
      <c r="G12" s="110"/>
      <c r="H12" s="53" t="s">
        <v>194</v>
      </c>
      <c r="I12" s="53" t="s">
        <v>34</v>
      </c>
      <c r="J12" s="111">
        <f t="shared" si="1"/>
        <v>2</v>
      </c>
      <c r="K12" s="118"/>
    </row>
    <row r="13" spans="1:27" x14ac:dyDescent="0.2">
      <c r="A13" s="110">
        <f>COUNTIF(Res!$F$3:$F$897,H13)</f>
        <v>0</v>
      </c>
      <c r="B13" s="29">
        <f t="shared" si="0"/>
        <v>0</v>
      </c>
      <c r="C13" s="30"/>
      <c r="D13" s="30"/>
      <c r="E13" s="5"/>
      <c r="F13" s="31"/>
      <c r="G13" s="110"/>
      <c r="H13" s="53" t="s">
        <v>219</v>
      </c>
      <c r="I13" s="53" t="s">
        <v>34</v>
      </c>
      <c r="J13" s="111">
        <f t="shared" si="1"/>
        <v>0</v>
      </c>
      <c r="K13" s="118"/>
    </row>
    <row r="14" spans="1:27" x14ac:dyDescent="0.2">
      <c r="A14" s="110">
        <f>COUNTIF(Res!$F$3:$F$897,H14)</f>
        <v>0</v>
      </c>
      <c r="B14" s="29">
        <f t="shared" si="0"/>
        <v>0</v>
      </c>
      <c r="C14" s="30"/>
      <c r="D14" s="30"/>
      <c r="E14" s="5"/>
      <c r="F14" s="31"/>
      <c r="G14" s="110"/>
      <c r="H14" s="53" t="s">
        <v>231</v>
      </c>
      <c r="I14" s="53" t="s">
        <v>34</v>
      </c>
      <c r="J14" s="111">
        <f t="shared" si="1"/>
        <v>0</v>
      </c>
      <c r="K14" s="118"/>
    </row>
    <row r="15" spans="1:27" x14ac:dyDescent="0.2">
      <c r="A15" s="110">
        <f>COUNTIF(Res!$F$3:$F$897,H15)</f>
        <v>1</v>
      </c>
      <c r="B15" s="29">
        <f t="shared" si="0"/>
        <v>1</v>
      </c>
      <c r="C15" s="30"/>
      <c r="D15" s="30"/>
      <c r="E15" s="5"/>
      <c r="F15" s="30"/>
      <c r="G15" s="110"/>
      <c r="H15" s="53" t="s">
        <v>628</v>
      </c>
      <c r="I15" s="53" t="s">
        <v>629</v>
      </c>
      <c r="J15" s="111">
        <f t="shared" si="1"/>
        <v>1</v>
      </c>
      <c r="K15" s="118"/>
    </row>
    <row r="16" spans="1:27" x14ac:dyDescent="0.2">
      <c r="A16" s="110">
        <f>COUNTIF(Res!$F$3:$F$897,H16)</f>
        <v>1</v>
      </c>
      <c r="B16" s="29">
        <f t="shared" si="0"/>
        <v>1</v>
      </c>
      <c r="C16" s="30"/>
      <c r="D16" s="30"/>
      <c r="E16" s="5"/>
      <c r="F16" s="31"/>
      <c r="G16" s="110"/>
      <c r="H16" s="53" t="s">
        <v>767</v>
      </c>
      <c r="I16" s="53" t="s">
        <v>768</v>
      </c>
      <c r="J16" s="111">
        <f t="shared" si="1"/>
        <v>1</v>
      </c>
      <c r="K16" s="118"/>
    </row>
    <row r="17" spans="1:11" x14ac:dyDescent="0.2">
      <c r="A17" s="110">
        <f>COUNTIF(Res!$F$3:$F$897,H17)</f>
        <v>0</v>
      </c>
      <c r="B17" s="29">
        <f t="shared" si="0"/>
        <v>0</v>
      </c>
      <c r="C17" s="30"/>
      <c r="D17" s="30"/>
      <c r="E17" s="30"/>
      <c r="F17" s="99"/>
      <c r="G17" s="110"/>
      <c r="H17" s="108" t="s">
        <v>203</v>
      </c>
      <c r="I17" s="53" t="s">
        <v>162</v>
      </c>
      <c r="J17" s="111">
        <f t="shared" si="1"/>
        <v>0</v>
      </c>
      <c r="K17" s="118"/>
    </row>
    <row r="18" spans="1:11" x14ac:dyDescent="0.2">
      <c r="A18" s="110">
        <f>COUNTIF(Res!$F$3:$F$897,H18)</f>
        <v>0</v>
      </c>
      <c r="B18" s="29">
        <f t="shared" si="0"/>
        <v>0</v>
      </c>
      <c r="C18" s="30"/>
      <c r="D18" s="30"/>
      <c r="E18" s="5"/>
      <c r="F18" s="31"/>
      <c r="G18" s="110"/>
      <c r="H18" s="108" t="s">
        <v>55</v>
      </c>
      <c r="I18" s="108" t="s">
        <v>30</v>
      </c>
      <c r="J18" s="111">
        <f t="shared" si="1"/>
        <v>0</v>
      </c>
      <c r="K18" s="118"/>
    </row>
    <row r="19" spans="1:11" x14ac:dyDescent="0.2">
      <c r="A19" s="110">
        <f>COUNTIF(Res!$F$3:$F$897,H19)</f>
        <v>1</v>
      </c>
      <c r="B19" s="29">
        <f t="shared" si="0"/>
        <v>1</v>
      </c>
      <c r="C19" s="30"/>
      <c r="D19" s="30"/>
      <c r="E19" s="30"/>
      <c r="F19" s="31"/>
      <c r="G19" s="110"/>
      <c r="H19" s="53" t="s">
        <v>398</v>
      </c>
      <c r="I19" s="53" t="s">
        <v>34</v>
      </c>
      <c r="J19" s="111">
        <f t="shared" si="1"/>
        <v>1</v>
      </c>
      <c r="K19" s="118"/>
    </row>
    <row r="20" spans="1:11" x14ac:dyDescent="0.2">
      <c r="A20" s="110">
        <f>COUNTIF(Res!$F$3:$F$897,H20)</f>
        <v>1</v>
      </c>
      <c r="B20" s="29">
        <f t="shared" si="0"/>
        <v>1</v>
      </c>
      <c r="C20" s="30"/>
      <c r="D20" s="30"/>
      <c r="E20" s="30"/>
      <c r="F20" s="31"/>
      <c r="G20" s="110"/>
      <c r="H20" s="53" t="s">
        <v>400</v>
      </c>
      <c r="I20" s="148" t="s">
        <v>30</v>
      </c>
      <c r="J20" s="111">
        <f t="shared" si="1"/>
        <v>1</v>
      </c>
      <c r="K20" s="118"/>
    </row>
    <row r="21" spans="1:11" x14ac:dyDescent="0.2">
      <c r="A21" s="110">
        <f>COUNTIF(Res!$F$3:$F$897,H21)</f>
        <v>1</v>
      </c>
      <c r="B21" s="29">
        <f t="shared" si="0"/>
        <v>1</v>
      </c>
      <c r="C21" s="30"/>
      <c r="D21" s="30"/>
      <c r="E21" s="5"/>
      <c r="F21" s="31"/>
      <c r="G21" s="110"/>
      <c r="H21" s="53" t="s">
        <v>860</v>
      </c>
      <c r="I21" s="53" t="s">
        <v>855</v>
      </c>
      <c r="J21" s="111">
        <f t="shared" si="1"/>
        <v>1</v>
      </c>
      <c r="K21" s="118"/>
    </row>
    <row r="22" spans="1:11" x14ac:dyDescent="0.2">
      <c r="A22" s="110">
        <f>COUNTIF(Res!$F$3:$F$897,H22)</f>
        <v>3</v>
      </c>
      <c r="B22" s="29">
        <f t="shared" si="0"/>
        <v>1</v>
      </c>
      <c r="C22" s="30"/>
      <c r="D22" s="30"/>
      <c r="E22" s="5"/>
      <c r="F22" s="31"/>
      <c r="G22" s="110"/>
      <c r="H22" s="53" t="s">
        <v>182</v>
      </c>
      <c r="I22" s="53" t="s">
        <v>34</v>
      </c>
      <c r="J22" s="111">
        <f t="shared" si="1"/>
        <v>3</v>
      </c>
      <c r="K22" s="118"/>
    </row>
    <row r="23" spans="1:11" x14ac:dyDescent="0.2">
      <c r="A23" s="110">
        <f>COUNTIF(Res!$F$3:$F$897,H23)</f>
        <v>1</v>
      </c>
      <c r="B23" s="29">
        <f t="shared" si="0"/>
        <v>1</v>
      </c>
      <c r="C23" s="30"/>
      <c r="D23" s="30"/>
      <c r="E23" s="30"/>
      <c r="F23" s="31"/>
      <c r="G23" s="110"/>
      <c r="H23" s="147" t="s">
        <v>285</v>
      </c>
      <c r="I23" s="53" t="s">
        <v>34</v>
      </c>
      <c r="J23" s="111">
        <f t="shared" si="1"/>
        <v>1</v>
      </c>
      <c r="K23" s="118"/>
    </row>
    <row r="24" spans="1:11" x14ac:dyDescent="0.2">
      <c r="A24" s="110">
        <f>COUNTIF(Res!$F$3:$F$897,H24)</f>
        <v>7</v>
      </c>
      <c r="B24" s="29">
        <f t="shared" si="0"/>
        <v>1</v>
      </c>
      <c r="C24" s="30"/>
      <c r="D24" s="30"/>
      <c r="E24" s="30"/>
      <c r="F24" s="99"/>
      <c r="G24" s="110"/>
      <c r="H24" s="108" t="s">
        <v>717</v>
      </c>
      <c r="I24" s="108" t="s">
        <v>34</v>
      </c>
      <c r="J24" s="111">
        <f t="shared" si="1"/>
        <v>7</v>
      </c>
      <c r="K24" s="118"/>
    </row>
    <row r="25" spans="1:11" x14ac:dyDescent="0.2">
      <c r="A25" s="110">
        <f>COUNTIF(Res!$F$3:$F$897,H25)</f>
        <v>15</v>
      </c>
      <c r="B25" s="29">
        <f t="shared" si="0"/>
        <v>1</v>
      </c>
      <c r="C25" s="30"/>
      <c r="D25" s="30"/>
      <c r="E25" s="30"/>
      <c r="F25" s="31"/>
      <c r="G25" s="110"/>
      <c r="H25" s="108" t="s">
        <v>154</v>
      </c>
      <c r="I25" s="108" t="s">
        <v>34</v>
      </c>
      <c r="J25" s="111">
        <f t="shared" si="1"/>
        <v>15</v>
      </c>
      <c r="K25" s="118"/>
    </row>
    <row r="26" spans="1:11" x14ac:dyDescent="0.2">
      <c r="A26" s="110">
        <f>COUNTIF(Res!$F$3:$F$897,H26)</f>
        <v>4</v>
      </c>
      <c r="B26" s="29">
        <f t="shared" si="0"/>
        <v>1</v>
      </c>
      <c r="C26" s="30"/>
      <c r="D26" s="30"/>
      <c r="E26" s="30"/>
      <c r="F26" s="31"/>
      <c r="G26" s="110"/>
      <c r="H26" s="108" t="s">
        <v>147</v>
      </c>
      <c r="I26" s="108" t="s">
        <v>34</v>
      </c>
      <c r="J26" s="111">
        <f t="shared" si="1"/>
        <v>4</v>
      </c>
      <c r="K26" s="118"/>
    </row>
    <row r="27" spans="1:11" x14ac:dyDescent="0.2">
      <c r="A27" s="110">
        <f>COUNTIF(Res!$F$3:$F$897,H27)</f>
        <v>1</v>
      </c>
      <c r="B27" s="29">
        <f t="shared" si="0"/>
        <v>1</v>
      </c>
      <c r="C27" s="5"/>
      <c r="D27" s="5"/>
      <c r="E27" s="5"/>
      <c r="F27" s="31"/>
      <c r="G27" s="110"/>
      <c r="H27" s="53" t="s">
        <v>925</v>
      </c>
      <c r="I27" s="53" t="s">
        <v>34</v>
      </c>
      <c r="J27" s="111">
        <f t="shared" si="1"/>
        <v>1</v>
      </c>
      <c r="K27" s="118"/>
    </row>
    <row r="28" spans="1:11" x14ac:dyDescent="0.2">
      <c r="A28" s="110">
        <f>COUNTIF(Res!$F$3:$F$897,H28)</f>
        <v>8</v>
      </c>
      <c r="B28" s="29">
        <f t="shared" si="0"/>
        <v>1</v>
      </c>
      <c r="C28" s="30">
        <v>4.4710648148148242E-2</v>
      </c>
      <c r="D28" s="30">
        <v>1.6909722222222225E-2</v>
      </c>
      <c r="E28" s="23">
        <f>IF(AA$1="CE",(VLOOKUP(C28,'CTT-tables'!$B$3:$D$3903,3,FALSE)),(IF(AA$1="HC",(VLOOKUP(C28,'CTT-tables'!$C$3:$D$3903,2,FALSE)),(VLOOKUP(D28,'CTT-tables'!$A$3:$D$3903,4,FALSE)))))</f>
        <v>4.7685185185185096E-3</v>
      </c>
      <c r="F28" s="31"/>
      <c r="G28" s="110"/>
      <c r="H28" s="120" t="s">
        <v>31</v>
      </c>
      <c r="I28" s="119" t="s">
        <v>23</v>
      </c>
      <c r="J28" s="111">
        <f t="shared" si="1"/>
        <v>8</v>
      </c>
      <c r="K28" s="118"/>
    </row>
    <row r="29" spans="1:11" x14ac:dyDescent="0.2">
      <c r="A29" s="110">
        <f>COUNTIF(Res!$F$3:$F$897,H29)</f>
        <v>0</v>
      </c>
      <c r="B29" s="29">
        <f t="shared" si="0"/>
        <v>0</v>
      </c>
      <c r="C29" s="30"/>
      <c r="D29" s="30"/>
      <c r="E29" s="30"/>
      <c r="F29" s="31"/>
      <c r="G29" s="110"/>
      <c r="H29" s="53" t="s">
        <v>179</v>
      </c>
      <c r="I29" s="53" t="s">
        <v>34</v>
      </c>
      <c r="J29" s="111">
        <f t="shared" si="1"/>
        <v>0</v>
      </c>
      <c r="K29" s="118"/>
    </row>
    <row r="30" spans="1:11" x14ac:dyDescent="0.2">
      <c r="A30" s="110">
        <f>COUNTIF(Res!$F$3:$F$897,H30)</f>
        <v>6</v>
      </c>
      <c r="B30" s="29">
        <f t="shared" si="0"/>
        <v>1</v>
      </c>
      <c r="C30" s="30">
        <v>4.7916666666666663E-2</v>
      </c>
      <c r="D30" s="30">
        <v>1.877314814814815E-2</v>
      </c>
      <c r="E30" s="23">
        <f>IF(AA$1="CE",(VLOOKUP(C30,'CTT-tables'!$B$3:$D$3903,3,FALSE)),(IF(AA$1="HC",(VLOOKUP(C30,'CTT-tables'!$C$3:$D$3903,2,FALSE)),(VLOOKUP(D30,'CTT-tables'!$A$3:$D$3903,4,FALSE)))))</f>
        <v>6.5046296296296397E-3</v>
      </c>
      <c r="F30" s="31"/>
      <c r="G30" s="110"/>
      <c r="H30" s="119" t="s">
        <v>338</v>
      </c>
      <c r="I30" s="119" t="s">
        <v>23</v>
      </c>
      <c r="J30" s="111">
        <f t="shared" si="1"/>
        <v>6</v>
      </c>
      <c r="K30" s="118"/>
    </row>
    <row r="31" spans="1:11" x14ac:dyDescent="0.2">
      <c r="A31" s="110">
        <f>COUNTIF(Res!$F$3:$F$897,H31)</f>
        <v>1</v>
      </c>
      <c r="B31" s="29">
        <f t="shared" si="0"/>
        <v>1</v>
      </c>
      <c r="C31" s="30"/>
      <c r="D31" s="30"/>
      <c r="E31" s="30"/>
      <c r="F31" s="31"/>
      <c r="G31" s="110"/>
      <c r="H31" s="108" t="s">
        <v>56</v>
      </c>
      <c r="I31" s="108" t="s">
        <v>34</v>
      </c>
      <c r="J31" s="111">
        <f t="shared" si="1"/>
        <v>1</v>
      </c>
      <c r="K31" s="118"/>
    </row>
    <row r="32" spans="1:11" x14ac:dyDescent="0.2">
      <c r="A32" s="110">
        <f>COUNTIF(Res!$F$3:$F$897,H32)</f>
        <v>1</v>
      </c>
      <c r="B32" s="29">
        <f t="shared" si="0"/>
        <v>1</v>
      </c>
      <c r="C32" s="5"/>
      <c r="D32" s="5"/>
      <c r="E32" s="5"/>
      <c r="F32" s="31"/>
      <c r="G32" s="110"/>
      <c r="H32" s="53" t="s">
        <v>917</v>
      </c>
      <c r="I32" s="53" t="s">
        <v>34</v>
      </c>
      <c r="J32" s="111">
        <f t="shared" si="1"/>
        <v>1</v>
      </c>
      <c r="K32" s="118"/>
    </row>
    <row r="33" spans="1:11" x14ac:dyDescent="0.2">
      <c r="A33" s="110">
        <f>COUNTIF(Res!$F$3:$F$897,H33)</f>
        <v>1</v>
      </c>
      <c r="B33" s="29">
        <f t="shared" si="0"/>
        <v>1</v>
      </c>
      <c r="C33" s="5"/>
      <c r="D33" s="5"/>
      <c r="E33" s="5"/>
      <c r="F33" s="31"/>
      <c r="G33" s="110"/>
      <c r="H33" s="53" t="s">
        <v>919</v>
      </c>
      <c r="I33" s="53" t="s">
        <v>34</v>
      </c>
      <c r="J33" s="111">
        <f t="shared" si="1"/>
        <v>1</v>
      </c>
      <c r="K33" s="118"/>
    </row>
    <row r="34" spans="1:11" x14ac:dyDescent="0.2">
      <c r="A34" s="110">
        <f>COUNTIF(Res!$F$3:$F$897,H34)</f>
        <v>1</v>
      </c>
      <c r="B34" s="29">
        <f t="shared" si="0"/>
        <v>1</v>
      </c>
      <c r="C34" s="30"/>
      <c r="D34" s="30"/>
      <c r="E34" s="30"/>
      <c r="F34" s="31"/>
      <c r="G34" s="110"/>
      <c r="H34" s="53" t="s">
        <v>399</v>
      </c>
      <c r="I34" s="53" t="s">
        <v>48</v>
      </c>
      <c r="J34" s="111">
        <f t="shared" si="1"/>
        <v>1</v>
      </c>
      <c r="K34" s="118"/>
    </row>
    <row r="35" spans="1:11" x14ac:dyDescent="0.2">
      <c r="A35" s="110">
        <f>COUNTIF(Res!$F$3:$F$897,H35)</f>
        <v>1</v>
      </c>
      <c r="B35" s="29">
        <f t="shared" si="0"/>
        <v>1</v>
      </c>
      <c r="C35" s="30"/>
      <c r="D35" s="30"/>
      <c r="E35" s="5"/>
      <c r="F35" s="31"/>
      <c r="G35" s="110"/>
      <c r="H35" s="53" t="s">
        <v>595</v>
      </c>
      <c r="I35" s="53" t="s">
        <v>34</v>
      </c>
      <c r="J35" s="111">
        <f t="shared" si="1"/>
        <v>1</v>
      </c>
      <c r="K35" s="118"/>
    </row>
    <row r="36" spans="1:11" x14ac:dyDescent="0.2">
      <c r="A36" s="110">
        <f>COUNTIF(Res!$F$3:$F$897,H36)</f>
        <v>2</v>
      </c>
      <c r="B36" s="29">
        <f t="shared" ref="B36:B67" si="2">IF(A36=0,0,1)</f>
        <v>1</v>
      </c>
      <c r="C36" s="30"/>
      <c r="D36" s="30"/>
      <c r="E36" s="5"/>
      <c r="F36" s="31"/>
      <c r="G36" s="110"/>
      <c r="H36" s="53" t="s">
        <v>668</v>
      </c>
      <c r="I36" s="148" t="s">
        <v>30</v>
      </c>
      <c r="J36" s="111">
        <f t="shared" ref="J36:J67" si="3">A36</f>
        <v>2</v>
      </c>
      <c r="K36" s="118"/>
    </row>
    <row r="37" spans="1:11" x14ac:dyDescent="0.2">
      <c r="A37" s="110">
        <f>COUNTIF(Res!$F$3:$F$897,H37)</f>
        <v>1</v>
      </c>
      <c r="B37" s="29">
        <f t="shared" si="2"/>
        <v>1</v>
      </c>
      <c r="C37" s="5"/>
      <c r="D37" s="5"/>
      <c r="E37" s="5"/>
      <c r="F37" s="31"/>
      <c r="G37" s="110"/>
      <c r="H37" s="53" t="s">
        <v>918</v>
      </c>
      <c r="I37" s="53" t="s">
        <v>34</v>
      </c>
      <c r="J37" s="111">
        <f t="shared" si="3"/>
        <v>1</v>
      </c>
      <c r="K37" s="118"/>
    </row>
    <row r="38" spans="1:11" x14ac:dyDescent="0.2">
      <c r="A38" s="110">
        <f>COUNTIF(Res!$F$3:$F$897,H38)</f>
        <v>2</v>
      </c>
      <c r="B38" s="29">
        <f t="shared" si="2"/>
        <v>1</v>
      </c>
      <c r="C38" s="30"/>
      <c r="D38" s="30"/>
      <c r="E38" s="5"/>
      <c r="F38" s="31"/>
      <c r="G38" s="110"/>
      <c r="H38" s="53" t="s">
        <v>514</v>
      </c>
      <c r="I38" s="53" t="s">
        <v>196</v>
      </c>
      <c r="J38" s="111">
        <f t="shared" si="3"/>
        <v>2</v>
      </c>
      <c r="K38" s="118"/>
    </row>
    <row r="39" spans="1:11" x14ac:dyDescent="0.2">
      <c r="A39" s="110">
        <f>COUNTIF(Res!$F$3:$F$897,H39)</f>
        <v>1</v>
      </c>
      <c r="B39" s="29">
        <f t="shared" si="2"/>
        <v>1</v>
      </c>
      <c r="C39" s="5"/>
      <c r="D39" s="5"/>
      <c r="E39" s="5"/>
      <c r="F39" s="31"/>
      <c r="G39" s="110"/>
      <c r="H39" s="53" t="s">
        <v>915</v>
      </c>
      <c r="I39" s="53" t="s">
        <v>34</v>
      </c>
      <c r="J39" s="111">
        <f t="shared" si="3"/>
        <v>1</v>
      </c>
      <c r="K39" s="118"/>
    </row>
    <row r="40" spans="1:11" x14ac:dyDescent="0.2">
      <c r="A40" s="110">
        <f>COUNTIF(Res!$F$3:$F$897,H40)</f>
        <v>1</v>
      </c>
      <c r="B40" s="29">
        <f t="shared" si="2"/>
        <v>1</v>
      </c>
      <c r="C40" s="30"/>
      <c r="D40" s="30"/>
      <c r="E40" s="5"/>
      <c r="F40" s="31"/>
      <c r="G40" s="110"/>
      <c r="H40" s="53" t="s">
        <v>669</v>
      </c>
      <c r="I40" s="150" t="s">
        <v>26</v>
      </c>
      <c r="J40" s="111">
        <f t="shared" si="3"/>
        <v>1</v>
      </c>
      <c r="K40" s="118"/>
    </row>
    <row r="41" spans="1:11" x14ac:dyDescent="0.2">
      <c r="A41" s="110">
        <f>COUNTIF(Res!$F$3:$F$897,H41)</f>
        <v>1</v>
      </c>
      <c r="B41" s="29">
        <f t="shared" si="2"/>
        <v>1</v>
      </c>
      <c r="C41" s="30"/>
      <c r="D41" s="30"/>
      <c r="E41" s="5"/>
      <c r="F41" s="31"/>
      <c r="G41" s="110"/>
      <c r="H41" s="53" t="s">
        <v>212</v>
      </c>
      <c r="I41" s="53" t="s">
        <v>34</v>
      </c>
      <c r="J41" s="111">
        <f t="shared" si="3"/>
        <v>1</v>
      </c>
      <c r="K41" s="118"/>
    </row>
    <row r="42" spans="1:11" x14ac:dyDescent="0.2">
      <c r="A42" s="110">
        <f>COUNTIF(Res!$F$3:$F$897,H42)</f>
        <v>4</v>
      </c>
      <c r="B42" s="29">
        <f t="shared" si="2"/>
        <v>1</v>
      </c>
      <c r="C42" s="30">
        <v>4.7222222222222221E-2</v>
      </c>
      <c r="D42" s="30">
        <v>1.7777777777777778E-2</v>
      </c>
      <c r="E42" s="23">
        <f>IF(AA$1="CE",(VLOOKUP(C42,'CTT-tables'!$B$3:$D$3903,3,FALSE)),(IF(AA$1="HC",(VLOOKUP(C42,'CTT-tables'!$C$3:$D$3903,2,FALSE)),(VLOOKUP(D42,'CTT-tables'!$A$3:$D$3903,4,FALSE)))))</f>
        <v>5.5787037037037098E-3</v>
      </c>
      <c r="F42" s="31"/>
      <c r="G42" s="110"/>
      <c r="H42" s="120" t="s">
        <v>40</v>
      </c>
      <c r="I42" s="119" t="s">
        <v>23</v>
      </c>
      <c r="J42" s="111">
        <f t="shared" si="3"/>
        <v>4</v>
      </c>
      <c r="K42" s="118"/>
    </row>
    <row r="43" spans="1:11" x14ac:dyDescent="0.2">
      <c r="A43" s="110">
        <f>COUNTIF(Res!$F$3:$F$897,H43)</f>
        <v>0</v>
      </c>
      <c r="B43" s="29">
        <f t="shared" si="2"/>
        <v>0</v>
      </c>
      <c r="C43" s="30"/>
      <c r="D43" s="30"/>
      <c r="E43" s="5"/>
      <c r="F43" s="31"/>
      <c r="G43" s="110"/>
      <c r="H43" s="53" t="s">
        <v>214</v>
      </c>
      <c r="I43" s="53" t="s">
        <v>196</v>
      </c>
      <c r="J43" s="111">
        <f t="shared" si="3"/>
        <v>0</v>
      </c>
      <c r="K43" s="118"/>
    </row>
    <row r="44" spans="1:11" x14ac:dyDescent="0.2">
      <c r="A44" s="110">
        <f>COUNTIF(Res!$F$3:$F$897,H44)</f>
        <v>0</v>
      </c>
      <c r="B44" s="29">
        <f t="shared" si="2"/>
        <v>0</v>
      </c>
      <c r="C44" s="30"/>
      <c r="D44" s="30"/>
      <c r="E44" s="5"/>
      <c r="F44" s="31"/>
      <c r="G44" s="110"/>
      <c r="H44" s="53" t="s">
        <v>199</v>
      </c>
      <c r="I44" s="53" t="s">
        <v>34</v>
      </c>
      <c r="J44" s="111">
        <f t="shared" si="3"/>
        <v>0</v>
      </c>
      <c r="K44" s="118"/>
    </row>
    <row r="45" spans="1:11" x14ac:dyDescent="0.2">
      <c r="A45" s="110">
        <f>COUNTIF(Res!$F$3:$F$897,H45)</f>
        <v>3</v>
      </c>
      <c r="B45" s="29">
        <f t="shared" si="2"/>
        <v>1</v>
      </c>
      <c r="C45" s="30"/>
      <c r="D45" s="30"/>
      <c r="E45" s="30"/>
      <c r="F45" s="31"/>
      <c r="G45" s="110"/>
      <c r="H45" s="148" t="s">
        <v>337</v>
      </c>
      <c r="I45" s="148" t="s">
        <v>34</v>
      </c>
      <c r="J45" s="111">
        <f t="shared" si="3"/>
        <v>3</v>
      </c>
      <c r="K45" s="118"/>
    </row>
    <row r="46" spans="1:11" x14ac:dyDescent="0.2">
      <c r="A46" s="110">
        <f>COUNTIF(Res!$F$3:$F$897,H46)</f>
        <v>1</v>
      </c>
      <c r="B46" s="29">
        <f t="shared" si="2"/>
        <v>1</v>
      </c>
      <c r="C46" s="30"/>
      <c r="D46" s="30"/>
      <c r="E46" s="5"/>
      <c r="F46" s="31"/>
      <c r="G46" s="110"/>
      <c r="H46" s="53" t="s">
        <v>822</v>
      </c>
      <c r="I46" s="53" t="s">
        <v>196</v>
      </c>
      <c r="J46" s="111">
        <f t="shared" si="3"/>
        <v>1</v>
      </c>
      <c r="K46" s="118"/>
    </row>
    <row r="47" spans="1:11" x14ac:dyDescent="0.2">
      <c r="A47" s="110">
        <f>COUNTIF(Res!$F$3:$F$897,H47)</f>
        <v>2</v>
      </c>
      <c r="B47" s="29">
        <f t="shared" si="2"/>
        <v>1</v>
      </c>
      <c r="C47" s="30"/>
      <c r="D47" s="30"/>
      <c r="E47" s="5"/>
      <c r="F47" s="31"/>
      <c r="G47" s="110"/>
      <c r="H47" s="53" t="s">
        <v>772</v>
      </c>
      <c r="I47" s="53" t="s">
        <v>34</v>
      </c>
      <c r="J47" s="111">
        <f t="shared" si="3"/>
        <v>2</v>
      </c>
      <c r="K47" s="118"/>
    </row>
    <row r="48" spans="1:11" x14ac:dyDescent="0.2">
      <c r="A48" s="110">
        <f>COUNTIF(Res!$F$3:$F$897,H48)</f>
        <v>0</v>
      </c>
      <c r="B48" s="29">
        <f t="shared" si="2"/>
        <v>0</v>
      </c>
      <c r="C48" s="30"/>
      <c r="D48" s="30"/>
      <c r="E48" s="5"/>
      <c r="F48" s="31"/>
      <c r="G48" s="110"/>
      <c r="H48" s="53" t="s">
        <v>202</v>
      </c>
      <c r="I48" s="53" t="s">
        <v>28</v>
      </c>
      <c r="J48" s="111">
        <f t="shared" si="3"/>
        <v>0</v>
      </c>
      <c r="K48" s="118"/>
    </row>
    <row r="49" spans="1:11" x14ac:dyDescent="0.2">
      <c r="A49" s="110">
        <f>COUNTIF(Res!$F$3:$F$897,H49)</f>
        <v>4</v>
      </c>
      <c r="B49" s="29">
        <f t="shared" si="2"/>
        <v>1</v>
      </c>
      <c r="C49" s="30"/>
      <c r="D49" s="30"/>
      <c r="E49" s="30"/>
      <c r="F49" s="31"/>
      <c r="G49" s="110"/>
      <c r="H49" s="108" t="s">
        <v>41</v>
      </c>
      <c r="I49" s="108" t="s">
        <v>34</v>
      </c>
      <c r="J49" s="111">
        <f t="shared" si="3"/>
        <v>4</v>
      </c>
      <c r="K49" s="118"/>
    </row>
    <row r="50" spans="1:11" x14ac:dyDescent="0.2">
      <c r="A50" s="110">
        <f>COUNTIF(Res!$F$3:$F$897,H50)</f>
        <v>0</v>
      </c>
      <c r="B50" s="29">
        <f t="shared" si="2"/>
        <v>0</v>
      </c>
      <c r="C50" s="30"/>
      <c r="D50" s="30"/>
      <c r="E50" s="30"/>
      <c r="F50" s="31"/>
      <c r="G50" s="110"/>
      <c r="H50" s="108" t="s">
        <v>155</v>
      </c>
      <c r="I50" s="108" t="s">
        <v>28</v>
      </c>
      <c r="J50" s="111">
        <f t="shared" si="3"/>
        <v>0</v>
      </c>
      <c r="K50" s="118"/>
    </row>
    <row r="51" spans="1:11" x14ac:dyDescent="0.2">
      <c r="A51" s="110">
        <f>COUNTIF(Res!$F$3:$F$897,H51)</f>
        <v>1</v>
      </c>
      <c r="B51" s="29">
        <f t="shared" si="2"/>
        <v>1</v>
      </c>
      <c r="C51" s="5"/>
      <c r="D51" s="5"/>
      <c r="E51" s="5"/>
      <c r="F51" s="31"/>
      <c r="G51" s="110"/>
      <c r="H51" s="53" t="s">
        <v>920</v>
      </c>
      <c r="I51" s="53" t="s">
        <v>34</v>
      </c>
      <c r="J51" s="111">
        <f t="shared" si="3"/>
        <v>1</v>
      </c>
      <c r="K51" s="118"/>
    </row>
    <row r="52" spans="1:11" x14ac:dyDescent="0.2">
      <c r="A52" s="110">
        <f>COUNTIF(Res!$F$3:$F$897,H52)</f>
        <v>1</v>
      </c>
      <c r="B52" s="29">
        <f t="shared" si="2"/>
        <v>1</v>
      </c>
      <c r="C52" s="30"/>
      <c r="D52" s="30"/>
      <c r="E52" s="5"/>
      <c r="F52" s="31"/>
      <c r="G52" s="110"/>
      <c r="H52" s="53" t="s">
        <v>181</v>
      </c>
      <c r="I52" s="53" t="s">
        <v>34</v>
      </c>
      <c r="J52" s="111">
        <f t="shared" si="3"/>
        <v>1</v>
      </c>
      <c r="K52" s="118"/>
    </row>
    <row r="53" spans="1:11" x14ac:dyDescent="0.2">
      <c r="A53" s="110">
        <f>COUNTIF(Res!$F$3:$F$897,H53)</f>
        <v>3</v>
      </c>
      <c r="B53" s="29">
        <f t="shared" si="2"/>
        <v>1</v>
      </c>
      <c r="C53" s="30"/>
      <c r="D53" s="30"/>
      <c r="E53" s="5"/>
      <c r="F53" s="31"/>
      <c r="G53" s="110"/>
      <c r="H53" s="53" t="s">
        <v>195</v>
      </c>
      <c r="I53" s="53" t="s">
        <v>48</v>
      </c>
      <c r="J53" s="111">
        <f t="shared" si="3"/>
        <v>3</v>
      </c>
      <c r="K53" s="118"/>
    </row>
    <row r="54" spans="1:11" x14ac:dyDescent="0.2">
      <c r="A54" s="110">
        <f>COUNTIF(Res!$F$3:$F$897,H54)</f>
        <v>1</v>
      </c>
      <c r="B54" s="29">
        <f t="shared" si="2"/>
        <v>1</v>
      </c>
      <c r="C54" s="30"/>
      <c r="D54" s="30"/>
      <c r="E54" s="23"/>
      <c r="F54" s="99"/>
      <c r="G54" s="110"/>
      <c r="H54" t="s">
        <v>396</v>
      </c>
      <c r="I54" t="s">
        <v>397</v>
      </c>
      <c r="J54" s="111">
        <f t="shared" si="3"/>
        <v>1</v>
      </c>
      <c r="K54" s="118"/>
    </row>
    <row r="55" spans="1:11" x14ac:dyDescent="0.2">
      <c r="A55" s="110">
        <f>COUNTIF(Res!$F$3:$F$897,H55)</f>
        <v>1</v>
      </c>
      <c r="B55" s="29">
        <f t="shared" si="2"/>
        <v>1</v>
      </c>
      <c r="C55" s="30"/>
      <c r="D55" s="30"/>
      <c r="E55" s="5"/>
      <c r="F55" s="31"/>
      <c r="G55" s="110"/>
      <c r="H55" s="53" t="s">
        <v>856</v>
      </c>
      <c r="I55" s="53" t="s">
        <v>857</v>
      </c>
      <c r="J55" s="111">
        <f t="shared" si="3"/>
        <v>1</v>
      </c>
      <c r="K55" s="118"/>
    </row>
    <row r="56" spans="1:11" x14ac:dyDescent="0.2">
      <c r="A56" s="110">
        <f>COUNTIF(Res!$F$3:$F$897,H56)</f>
        <v>0</v>
      </c>
      <c r="B56" s="29">
        <f t="shared" si="2"/>
        <v>0</v>
      </c>
      <c r="C56" s="30"/>
      <c r="D56" s="30"/>
      <c r="E56" s="30"/>
      <c r="F56" s="31"/>
      <c r="G56" s="110"/>
      <c r="H56" s="53" t="s">
        <v>156</v>
      </c>
      <c r="I56" s="53" t="s">
        <v>34</v>
      </c>
      <c r="J56" s="111">
        <f t="shared" si="3"/>
        <v>0</v>
      </c>
      <c r="K56" s="118"/>
    </row>
    <row r="57" spans="1:11" x14ac:dyDescent="0.2">
      <c r="A57" s="110">
        <f>COUNTIF(Res!$F$3:$F$897,H57)</f>
        <v>7</v>
      </c>
      <c r="B57" s="29">
        <f t="shared" si="2"/>
        <v>1</v>
      </c>
      <c r="C57" s="30">
        <v>2.6122685185185183E-2</v>
      </c>
      <c r="D57" s="30">
        <v>1.7175925925925924E-2</v>
      </c>
      <c r="E57" s="23">
        <f>IF(AA$1="CE",(VLOOKUP(C57,'CTT-tables'!$B$3:$D$3903,3,FALSE)),(IF(AA$1="HC",(VLOOKUP(C57,'CTT-tables'!$C$3:$D$3903,2,FALSE)),(VLOOKUP(D57,'CTT-tables'!$A$3:$D$3903,4,FALSE)))))</f>
        <v>5.0231481481481498E-3</v>
      </c>
      <c r="F57" s="31"/>
      <c r="G57" s="110"/>
      <c r="H57" s="119" t="s">
        <v>157</v>
      </c>
      <c r="I57" s="119" t="s">
        <v>23</v>
      </c>
      <c r="J57" s="111">
        <f t="shared" si="3"/>
        <v>7</v>
      </c>
      <c r="K57" s="118"/>
    </row>
    <row r="58" spans="1:11" x14ac:dyDescent="0.2">
      <c r="A58" s="110">
        <f>COUNTIF(Res!$F$3:$F$897,H58)</f>
        <v>4</v>
      </c>
      <c r="B58" s="29">
        <f t="shared" si="2"/>
        <v>1</v>
      </c>
      <c r="C58" s="30"/>
      <c r="D58" s="30"/>
      <c r="E58" s="5"/>
      <c r="F58" s="31"/>
      <c r="G58" s="110"/>
      <c r="H58" s="53" t="s">
        <v>671</v>
      </c>
      <c r="I58" s="148" t="s">
        <v>30</v>
      </c>
      <c r="J58" s="111">
        <f t="shared" si="3"/>
        <v>4</v>
      </c>
      <c r="K58" s="118"/>
    </row>
    <row r="59" spans="1:11" x14ac:dyDescent="0.2">
      <c r="A59" s="110">
        <f>COUNTIF(Res!$F$3:$F$897,H59)</f>
        <v>3</v>
      </c>
      <c r="B59" s="29">
        <f t="shared" si="2"/>
        <v>1</v>
      </c>
      <c r="C59" s="30"/>
      <c r="D59" s="30"/>
      <c r="E59" s="5"/>
      <c r="F59" s="31"/>
      <c r="G59" s="110"/>
      <c r="H59" s="53" t="s">
        <v>821</v>
      </c>
      <c r="I59" s="53" t="s">
        <v>34</v>
      </c>
      <c r="J59" s="111">
        <f t="shared" si="3"/>
        <v>3</v>
      </c>
      <c r="K59" s="118"/>
    </row>
    <row r="60" spans="1:11" x14ac:dyDescent="0.2">
      <c r="A60" s="110">
        <f>COUNTIF(Res!$F$3:$F$897,H60)</f>
        <v>0</v>
      </c>
      <c r="B60" s="29">
        <f t="shared" si="2"/>
        <v>0</v>
      </c>
      <c r="C60" s="5"/>
      <c r="D60" s="5"/>
      <c r="E60" s="5"/>
      <c r="F60" s="31"/>
      <c r="G60" s="110"/>
      <c r="H60" s="53"/>
      <c r="I60" s="53"/>
      <c r="J60" s="111">
        <f t="shared" si="3"/>
        <v>0</v>
      </c>
      <c r="K60" s="118"/>
    </row>
    <row r="61" spans="1:11" x14ac:dyDescent="0.2">
      <c r="A61" s="110">
        <f>COUNTIF(Res!$F$3:$F$897,H61)</f>
        <v>0</v>
      </c>
      <c r="B61" s="29">
        <f t="shared" si="2"/>
        <v>0</v>
      </c>
      <c r="C61" s="30"/>
      <c r="D61" s="30"/>
      <c r="E61" s="30"/>
      <c r="F61" s="31"/>
      <c r="G61" s="110"/>
      <c r="H61" s="53" t="s">
        <v>46</v>
      </c>
      <c r="I61" s="108" t="s">
        <v>158</v>
      </c>
      <c r="J61" s="111">
        <f t="shared" si="3"/>
        <v>0</v>
      </c>
      <c r="K61" s="118"/>
    </row>
    <row r="62" spans="1:11" x14ac:dyDescent="0.2">
      <c r="A62" s="110">
        <f>COUNTIF(Res!$F$3:$F$897,H62)</f>
        <v>0</v>
      </c>
      <c r="B62" s="29">
        <f t="shared" si="2"/>
        <v>0</v>
      </c>
      <c r="C62" s="30"/>
      <c r="D62" s="30"/>
      <c r="E62" s="5"/>
      <c r="F62" s="31"/>
      <c r="G62" s="110"/>
      <c r="H62" s="53" t="s">
        <v>233</v>
      </c>
      <c r="I62" s="53" t="s">
        <v>34</v>
      </c>
      <c r="J62" s="111">
        <f t="shared" si="3"/>
        <v>0</v>
      </c>
      <c r="K62" s="118"/>
    </row>
    <row r="63" spans="1:11" x14ac:dyDescent="0.2">
      <c r="A63" s="110">
        <f>COUNTIF(Res!$F$3:$F$897,H63)</f>
        <v>2</v>
      </c>
      <c r="B63" s="29">
        <f t="shared" si="2"/>
        <v>1</v>
      </c>
      <c r="C63" s="30"/>
      <c r="D63" s="30"/>
      <c r="E63" s="30"/>
      <c r="F63" s="31"/>
      <c r="G63" s="110"/>
      <c r="H63" s="53" t="s">
        <v>178</v>
      </c>
      <c r="I63" s="53" t="s">
        <v>34</v>
      </c>
      <c r="J63" s="111">
        <f t="shared" si="3"/>
        <v>2</v>
      </c>
      <c r="K63" s="118"/>
    </row>
    <row r="64" spans="1:11" x14ac:dyDescent="0.2">
      <c r="A64" s="110">
        <f>COUNTIF(Res!$F$3:$F$897,H64)</f>
        <v>9</v>
      </c>
      <c r="B64" s="29">
        <f t="shared" si="2"/>
        <v>1</v>
      </c>
      <c r="C64" s="30"/>
      <c r="D64" s="30"/>
      <c r="E64" s="30"/>
      <c r="F64" s="31"/>
      <c r="G64" s="110"/>
      <c r="H64" s="53" t="s">
        <v>159</v>
      </c>
      <c r="I64" s="53" t="s">
        <v>34</v>
      </c>
      <c r="J64" s="111">
        <f t="shared" si="3"/>
        <v>9</v>
      </c>
      <c r="K64" s="118"/>
    </row>
    <row r="65" spans="1:11" x14ac:dyDescent="0.2">
      <c r="A65" s="110">
        <f>COUNTIF(Res!$F$3:$F$897,H65)</f>
        <v>1</v>
      </c>
      <c r="B65" s="29">
        <f t="shared" si="2"/>
        <v>1</v>
      </c>
      <c r="C65" s="30"/>
      <c r="D65" s="30"/>
      <c r="E65" s="5"/>
      <c r="F65" s="31"/>
      <c r="G65" s="110"/>
      <c r="H65" s="53" t="s">
        <v>886</v>
      </c>
      <c r="I65" s="53" t="s">
        <v>206</v>
      </c>
      <c r="J65" s="111">
        <f t="shared" si="3"/>
        <v>1</v>
      </c>
      <c r="K65" s="118"/>
    </row>
    <row r="66" spans="1:11" x14ac:dyDescent="0.2">
      <c r="A66" s="110">
        <f>COUNTIF(Res!$F$3:$F$897,H66)</f>
        <v>0</v>
      </c>
      <c r="B66" s="29">
        <f t="shared" si="2"/>
        <v>0</v>
      </c>
      <c r="C66" s="30"/>
      <c r="D66" s="30"/>
      <c r="E66" s="30"/>
      <c r="F66" s="31"/>
      <c r="G66" s="110"/>
      <c r="H66" s="53" t="s">
        <v>42</v>
      </c>
      <c r="I66" s="53" t="s">
        <v>34</v>
      </c>
      <c r="J66" s="111">
        <f t="shared" si="3"/>
        <v>0</v>
      </c>
      <c r="K66" s="118"/>
    </row>
    <row r="67" spans="1:11" x14ac:dyDescent="0.2">
      <c r="A67" s="110">
        <f>COUNTIF(Res!$F$3:$F$897,H67)</f>
        <v>3</v>
      </c>
      <c r="B67" s="29">
        <f t="shared" si="2"/>
        <v>1</v>
      </c>
      <c r="C67" s="30"/>
      <c r="D67" s="30"/>
      <c r="E67" s="30"/>
      <c r="F67" s="31"/>
      <c r="G67" s="110"/>
      <c r="H67" s="53" t="s">
        <v>57</v>
      </c>
      <c r="I67" s="147" t="s">
        <v>290</v>
      </c>
      <c r="J67" s="111">
        <f t="shared" si="3"/>
        <v>3</v>
      </c>
      <c r="K67" s="118"/>
    </row>
    <row r="68" spans="1:11" x14ac:dyDescent="0.2">
      <c r="A68" s="110">
        <f>COUNTIF(Res!$F$3:$F$897,H68)</f>
        <v>1</v>
      </c>
      <c r="B68" s="29">
        <f t="shared" ref="B68:B99" si="4">IF(A68=0,0,1)</f>
        <v>1</v>
      </c>
      <c r="C68" s="30"/>
      <c r="D68" s="30"/>
      <c r="E68" s="23"/>
      <c r="F68" s="31"/>
      <c r="G68" s="110"/>
      <c r="H68" s="53" t="s">
        <v>288</v>
      </c>
      <c r="I68" s="147" t="s">
        <v>290</v>
      </c>
      <c r="J68" s="111">
        <f t="shared" ref="J68:J99" si="5">A68</f>
        <v>1</v>
      </c>
      <c r="K68" s="118"/>
    </row>
    <row r="69" spans="1:11" x14ac:dyDescent="0.2">
      <c r="A69" s="110">
        <f>COUNTIF(Res!$F$3:$F$897,H69)</f>
        <v>0</v>
      </c>
      <c r="B69" s="29">
        <f t="shared" si="4"/>
        <v>0</v>
      </c>
      <c r="C69" s="30"/>
      <c r="D69" s="30"/>
      <c r="E69" s="5"/>
      <c r="F69" s="31"/>
      <c r="G69" s="110"/>
      <c r="H69" s="53" t="s">
        <v>217</v>
      </c>
      <c r="I69" s="53" t="s">
        <v>28</v>
      </c>
      <c r="J69" s="111">
        <f t="shared" si="5"/>
        <v>0</v>
      </c>
      <c r="K69" s="118"/>
    </row>
    <row r="70" spans="1:11" x14ac:dyDescent="0.2">
      <c r="A70" s="110">
        <f>COUNTIF(Res!$F$3:$F$897,H70)</f>
        <v>0</v>
      </c>
      <c r="B70" s="29">
        <f t="shared" si="4"/>
        <v>0</v>
      </c>
      <c r="C70" s="30"/>
      <c r="D70" s="30"/>
      <c r="E70" s="5"/>
      <c r="F70" s="31"/>
      <c r="G70" s="110"/>
      <c r="H70" s="53" t="s">
        <v>229</v>
      </c>
      <c r="I70" s="53" t="s">
        <v>28</v>
      </c>
      <c r="J70" s="111">
        <f t="shared" si="5"/>
        <v>0</v>
      </c>
      <c r="K70" s="118"/>
    </row>
    <row r="71" spans="1:11" x14ac:dyDescent="0.2">
      <c r="A71" s="110">
        <f>COUNTIF(Res!$F$3:$F$897,H71)</f>
        <v>1</v>
      </c>
      <c r="B71" s="29">
        <f t="shared" si="4"/>
        <v>1</v>
      </c>
      <c r="C71" s="30"/>
      <c r="D71" s="30"/>
      <c r="E71" s="5"/>
      <c r="F71" s="31"/>
      <c r="G71" s="110"/>
      <c r="H71" s="53" t="s">
        <v>824</v>
      </c>
      <c r="I71" s="53" t="s">
        <v>196</v>
      </c>
      <c r="J71" s="111">
        <f t="shared" si="5"/>
        <v>1</v>
      </c>
      <c r="K71" s="118"/>
    </row>
    <row r="72" spans="1:11" x14ac:dyDescent="0.2">
      <c r="A72" s="110">
        <f>COUNTIF(Res!$F$3:$F$897,H72)</f>
        <v>6</v>
      </c>
      <c r="B72" s="29">
        <f t="shared" si="4"/>
        <v>1</v>
      </c>
      <c r="C72" s="30"/>
      <c r="D72" s="30"/>
      <c r="E72" s="30"/>
      <c r="F72" s="31"/>
      <c r="G72" s="110"/>
      <c r="H72" s="53" t="s">
        <v>160</v>
      </c>
      <c r="I72" s="53" t="s">
        <v>196</v>
      </c>
      <c r="J72" s="111">
        <f t="shared" si="5"/>
        <v>6</v>
      </c>
      <c r="K72" s="118"/>
    </row>
    <row r="73" spans="1:11" x14ac:dyDescent="0.2">
      <c r="A73" s="110">
        <f>COUNTIF(Res!$F$3:$F$897,H73)</f>
        <v>1</v>
      </c>
      <c r="B73" s="29">
        <f t="shared" si="4"/>
        <v>1</v>
      </c>
      <c r="C73" s="30"/>
      <c r="D73" s="30"/>
      <c r="E73" s="30"/>
      <c r="F73" s="31"/>
      <c r="G73" s="110"/>
      <c r="H73" s="148" t="s">
        <v>341</v>
      </c>
      <c r="I73" s="148" t="s">
        <v>28</v>
      </c>
      <c r="J73" s="111">
        <f t="shared" si="5"/>
        <v>1</v>
      </c>
      <c r="K73" s="118"/>
    </row>
    <row r="74" spans="1:11" x14ac:dyDescent="0.2">
      <c r="A74" s="110">
        <f>COUNTIF(Res!$F$3:$F$897,H74)</f>
        <v>1</v>
      </c>
      <c r="B74" s="29">
        <f t="shared" si="4"/>
        <v>1</v>
      </c>
      <c r="C74" s="30"/>
      <c r="D74" s="30"/>
      <c r="E74" s="30"/>
      <c r="F74" s="31"/>
      <c r="G74" s="110"/>
      <c r="H74" s="53" t="s">
        <v>47</v>
      </c>
      <c r="I74" s="53" t="s">
        <v>48</v>
      </c>
      <c r="J74" s="111">
        <f t="shared" si="5"/>
        <v>1</v>
      </c>
      <c r="K74" s="118"/>
    </row>
    <row r="75" spans="1:11" x14ac:dyDescent="0.2">
      <c r="A75" s="110">
        <f>COUNTIF(Res!$F$3:$F$897,H75)</f>
        <v>0</v>
      </c>
      <c r="B75" s="29">
        <f t="shared" si="4"/>
        <v>0</v>
      </c>
      <c r="C75" s="30"/>
      <c r="D75" s="30"/>
      <c r="E75" s="30"/>
      <c r="F75" s="31"/>
      <c r="G75" s="110"/>
      <c r="H75" s="53" t="s">
        <v>161</v>
      </c>
      <c r="I75" t="s">
        <v>162</v>
      </c>
      <c r="J75" s="111">
        <f t="shared" si="5"/>
        <v>0</v>
      </c>
      <c r="K75" s="118"/>
    </row>
    <row r="76" spans="1:11" x14ac:dyDescent="0.2">
      <c r="A76" s="110">
        <f>COUNTIF(Res!$F$3:$F$897,H76)</f>
        <v>1</v>
      </c>
      <c r="B76" s="29">
        <f t="shared" si="4"/>
        <v>1</v>
      </c>
      <c r="C76" s="30"/>
      <c r="D76" s="30"/>
      <c r="E76" s="5"/>
      <c r="F76" s="31"/>
      <c r="G76" s="110"/>
      <c r="H76" s="53" t="s">
        <v>887</v>
      </c>
      <c r="I76" s="53" t="s">
        <v>661</v>
      </c>
      <c r="J76" s="111">
        <f t="shared" si="5"/>
        <v>1</v>
      </c>
      <c r="K76" s="118"/>
    </row>
    <row r="77" spans="1:11" x14ac:dyDescent="0.2">
      <c r="A77" s="110">
        <f>COUNTIF(Res!$F$3:$F$897,H77)</f>
        <v>1</v>
      </c>
      <c r="B77" s="29">
        <f t="shared" si="4"/>
        <v>1</v>
      </c>
      <c r="C77" s="30"/>
      <c r="D77" s="30"/>
      <c r="E77" s="5"/>
      <c r="F77" s="31"/>
      <c r="G77" s="110"/>
      <c r="H77" s="53" t="s">
        <v>547</v>
      </c>
      <c r="I77" s="53" t="s">
        <v>30</v>
      </c>
      <c r="J77" s="111">
        <f t="shared" si="5"/>
        <v>1</v>
      </c>
      <c r="K77" s="118"/>
    </row>
    <row r="78" spans="1:11" x14ac:dyDescent="0.2">
      <c r="A78" s="110">
        <f>COUNTIF(Res!$F$3:$F$897,H78)</f>
        <v>2</v>
      </c>
      <c r="B78" s="29">
        <f t="shared" si="4"/>
        <v>1</v>
      </c>
      <c r="C78" s="30"/>
      <c r="D78" s="30"/>
      <c r="E78" s="5"/>
      <c r="F78" s="31"/>
      <c r="G78" s="110"/>
      <c r="H78" s="53" t="s">
        <v>667</v>
      </c>
      <c r="I78" s="53" t="s">
        <v>28</v>
      </c>
      <c r="J78" s="111">
        <f t="shared" si="5"/>
        <v>2</v>
      </c>
      <c r="K78" s="118"/>
    </row>
    <row r="79" spans="1:11" x14ac:dyDescent="0.2">
      <c r="A79" s="110">
        <f>COUNTIF(Res!$F$3:$F$897,H79)</f>
        <v>2</v>
      </c>
      <c r="B79" s="29">
        <f t="shared" si="4"/>
        <v>1</v>
      </c>
      <c r="C79" s="30"/>
      <c r="D79" s="30"/>
      <c r="E79" s="23"/>
      <c r="F79" s="31"/>
      <c r="G79" s="110"/>
      <c r="H79" s="53" t="s">
        <v>513</v>
      </c>
      <c r="I79" t="s">
        <v>30</v>
      </c>
      <c r="J79" s="111">
        <f t="shared" si="5"/>
        <v>2</v>
      </c>
      <c r="K79" s="118"/>
    </row>
    <row r="80" spans="1:11" x14ac:dyDescent="0.2">
      <c r="A80" s="110">
        <f>COUNTIF(Res!$F$3:$F$897,H80)</f>
        <v>3</v>
      </c>
      <c r="B80" s="29">
        <f t="shared" si="4"/>
        <v>1</v>
      </c>
      <c r="C80" s="30"/>
      <c r="D80" s="30"/>
      <c r="E80" s="30"/>
      <c r="F80" s="31"/>
      <c r="G80" s="110"/>
      <c r="H80" s="147" t="s">
        <v>286</v>
      </c>
      <c r="I80" s="53" t="s">
        <v>34</v>
      </c>
      <c r="J80" s="111">
        <f t="shared" si="5"/>
        <v>3</v>
      </c>
      <c r="K80" s="118"/>
    </row>
    <row r="81" spans="1:11" x14ac:dyDescent="0.2">
      <c r="A81" s="110">
        <f>COUNTIF(Res!$F$3:$F$897,H81)</f>
        <v>1</v>
      </c>
      <c r="B81" s="29">
        <f t="shared" si="4"/>
        <v>1</v>
      </c>
      <c r="C81" s="30"/>
      <c r="D81" s="30"/>
      <c r="E81" s="5"/>
      <c r="F81" s="31"/>
      <c r="G81" s="110"/>
      <c r="H81" s="53" t="s">
        <v>58</v>
      </c>
      <c r="I81" s="53" t="s">
        <v>163</v>
      </c>
      <c r="J81" s="111">
        <f t="shared" si="5"/>
        <v>1</v>
      </c>
      <c r="K81" s="118"/>
    </row>
    <row r="82" spans="1:11" x14ac:dyDescent="0.2">
      <c r="A82" s="110">
        <f>COUNTIF(Res!$F$3:$F$897,H82)</f>
        <v>2</v>
      </c>
      <c r="B82" s="29">
        <f t="shared" si="4"/>
        <v>1</v>
      </c>
      <c r="C82" s="30">
        <v>5.2083333333333336E-2</v>
      </c>
      <c r="D82" s="30">
        <v>2.0694444444444442E-2</v>
      </c>
      <c r="E82" s="23" t="e">
        <f>IF(AA$1="CE",(VLOOKUP(C82,'CTT-tables'!$B$3:$D$3903,3,FALSE)),(IF(AA$1="HC",(VLOOKUP(C82,'CTT-tables'!$C$3:$D$3903,2,FALSE)),(VLOOKUP(D82,'CTT-tables'!$A$3:$D$3903,4,FALSE)))))</f>
        <v>#N/A</v>
      </c>
      <c r="F82" s="31"/>
      <c r="G82" s="110"/>
      <c r="H82" s="119" t="s">
        <v>664</v>
      </c>
      <c r="I82" s="119" t="s">
        <v>23</v>
      </c>
      <c r="J82" s="111">
        <f t="shared" si="5"/>
        <v>2</v>
      </c>
      <c r="K82" s="118"/>
    </row>
    <row r="83" spans="1:11" x14ac:dyDescent="0.2">
      <c r="A83" s="110">
        <f>COUNTIF(Res!$F$3:$F$897,H83)</f>
        <v>2</v>
      </c>
      <c r="B83" s="29">
        <f t="shared" si="4"/>
        <v>1</v>
      </c>
      <c r="C83" s="30"/>
      <c r="D83" s="30"/>
      <c r="E83" s="30"/>
      <c r="F83" s="31"/>
      <c r="G83" s="110"/>
      <c r="H83" s="53" t="s">
        <v>164</v>
      </c>
      <c r="I83" s="53" t="s">
        <v>30</v>
      </c>
      <c r="J83" s="111">
        <f t="shared" si="5"/>
        <v>2</v>
      </c>
      <c r="K83" s="118"/>
    </row>
    <row r="84" spans="1:11" x14ac:dyDescent="0.2">
      <c r="A84" s="110">
        <f>COUNTIF(Res!$F$3:$F$897,H84)</f>
        <v>1</v>
      </c>
      <c r="B84" s="29">
        <f t="shared" si="4"/>
        <v>1</v>
      </c>
      <c r="C84" s="30">
        <v>4.7916666666666663E-2</v>
      </c>
      <c r="D84" s="30">
        <v>1.8298611111111113E-2</v>
      </c>
      <c r="E84" s="23">
        <f>IF(AA$1="CE",(VLOOKUP(C84,'CTT-tables'!$B$3:$D$3903,3,FALSE)),(IF(AA$1="HC",(VLOOKUP(C84,'CTT-tables'!$C$3:$D$3903,2,FALSE)),(VLOOKUP(D84,'CTT-tables'!$A$3:$D$3903,4,FALSE)))))</f>
        <v>6.0648148148147903E-3</v>
      </c>
      <c r="F84" s="31"/>
      <c r="G84" s="110"/>
      <c r="H84" s="119" t="s">
        <v>281</v>
      </c>
      <c r="I84" s="119" t="s">
        <v>23</v>
      </c>
      <c r="J84" s="111">
        <f t="shared" si="5"/>
        <v>1</v>
      </c>
      <c r="K84" s="118"/>
    </row>
    <row r="85" spans="1:11" x14ac:dyDescent="0.2">
      <c r="A85" s="110">
        <f>COUNTIF(Res!$F$3:$F$897,H85)</f>
        <v>4</v>
      </c>
      <c r="B85" s="29">
        <f t="shared" si="4"/>
        <v>1</v>
      </c>
      <c r="C85" s="30"/>
      <c r="D85" s="30"/>
      <c r="E85" s="5"/>
      <c r="F85" s="31"/>
      <c r="G85" s="110"/>
      <c r="H85" s="53" t="s">
        <v>218</v>
      </c>
      <c r="I85" s="53" t="s">
        <v>34</v>
      </c>
      <c r="J85" s="111">
        <f t="shared" si="5"/>
        <v>4</v>
      </c>
      <c r="K85" s="118"/>
    </row>
    <row r="86" spans="1:11" x14ac:dyDescent="0.2">
      <c r="A86" s="110">
        <f>COUNTIF(Res!$F$3:$F$897,H86)</f>
        <v>1</v>
      </c>
      <c r="B86" s="29">
        <f t="shared" si="4"/>
        <v>1</v>
      </c>
      <c r="C86" s="30"/>
      <c r="D86" s="30"/>
      <c r="E86" s="5"/>
      <c r="F86" s="31"/>
      <c r="G86" s="110"/>
      <c r="H86" s="53" t="s">
        <v>662</v>
      </c>
      <c r="I86" s="53" t="s">
        <v>208</v>
      </c>
      <c r="J86" s="111">
        <f t="shared" si="5"/>
        <v>1</v>
      </c>
      <c r="K86" s="118"/>
    </row>
    <row r="87" spans="1:11" x14ac:dyDescent="0.2">
      <c r="A87" s="110">
        <f>COUNTIF(Res!$F$3:$F$897,H87)</f>
        <v>1</v>
      </c>
      <c r="B87" s="29">
        <f t="shared" si="4"/>
        <v>1</v>
      </c>
      <c r="C87" s="30"/>
      <c r="D87" s="30"/>
      <c r="E87" s="23"/>
      <c r="F87" s="31"/>
      <c r="G87" s="110"/>
      <c r="H87" t="s">
        <v>241</v>
      </c>
      <c r="I87" s="53" t="s">
        <v>28</v>
      </c>
      <c r="J87" s="111">
        <f t="shared" si="5"/>
        <v>1</v>
      </c>
      <c r="K87" s="118"/>
    </row>
    <row r="88" spans="1:11" x14ac:dyDescent="0.2">
      <c r="A88" s="110">
        <f>COUNTIF(Res!$F$3:$F$897,H88)</f>
        <v>1</v>
      </c>
      <c r="B88" s="29">
        <f t="shared" si="4"/>
        <v>1</v>
      </c>
      <c r="C88" s="30"/>
      <c r="D88" s="30"/>
      <c r="E88" s="23"/>
      <c r="F88" s="31"/>
      <c r="G88" s="110"/>
      <c r="H88" s="148" t="s">
        <v>336</v>
      </c>
      <c r="I88" s="148" t="s">
        <v>48</v>
      </c>
      <c r="J88" s="111">
        <f t="shared" si="5"/>
        <v>1</v>
      </c>
      <c r="K88" s="118"/>
    </row>
    <row r="89" spans="1:11" x14ac:dyDescent="0.2">
      <c r="A89" s="110">
        <f>COUNTIF(Res!$F$3:$F$897,H89)</f>
        <v>5</v>
      </c>
      <c r="B89" s="29">
        <f t="shared" si="4"/>
        <v>1</v>
      </c>
      <c r="C89" s="30"/>
      <c r="D89" s="30"/>
      <c r="E89" s="5"/>
      <c r="F89" s="31"/>
      <c r="G89" s="110"/>
      <c r="H89" s="53" t="s">
        <v>450</v>
      </c>
      <c r="I89" s="53" t="s">
        <v>34</v>
      </c>
      <c r="J89" s="111">
        <f t="shared" si="5"/>
        <v>5</v>
      </c>
      <c r="K89" s="118"/>
    </row>
    <row r="90" spans="1:11" x14ac:dyDescent="0.2">
      <c r="A90" s="110">
        <f>COUNTIF(Res!$F$3:$F$897,H90)</f>
        <v>0</v>
      </c>
      <c r="B90" s="29">
        <f t="shared" si="4"/>
        <v>0</v>
      </c>
      <c r="C90" s="30">
        <v>4.5810185185185183E-2</v>
      </c>
      <c r="D90" s="30">
        <v>1.7118055555555556E-2</v>
      </c>
      <c r="E90" s="23">
        <f>IF(AA$1="CE",(VLOOKUP(C90,'CTT-tables'!$B$3:$D$3903,3,FALSE)),(IF(AA$1="HC",(VLOOKUP(C90,'CTT-tables'!$C$3:$D$3903,2,FALSE)),(VLOOKUP(D90,'CTT-tables'!$A$3:$D$3903,4,FALSE)))))</f>
        <v>4.9652777777777803E-3</v>
      </c>
      <c r="F90" s="31"/>
      <c r="G90" s="110"/>
      <c r="H90" s="119" t="s">
        <v>165</v>
      </c>
      <c r="I90" s="119" t="s">
        <v>23</v>
      </c>
      <c r="J90" s="111">
        <f t="shared" si="5"/>
        <v>0</v>
      </c>
      <c r="K90" s="118"/>
    </row>
    <row r="91" spans="1:11" x14ac:dyDescent="0.2">
      <c r="A91" s="110">
        <f>COUNTIF(Res!$F$3:$F$897,H91)</f>
        <v>1</v>
      </c>
      <c r="B91" s="29">
        <f t="shared" si="4"/>
        <v>1</v>
      </c>
      <c r="C91" s="5"/>
      <c r="D91" s="5"/>
      <c r="E91" s="5"/>
      <c r="F91" s="31"/>
      <c r="G91" s="110"/>
      <c r="H91" s="53" t="s">
        <v>923</v>
      </c>
      <c r="I91" s="53" t="s">
        <v>34</v>
      </c>
      <c r="J91" s="111">
        <f t="shared" si="5"/>
        <v>1</v>
      </c>
      <c r="K91" s="118"/>
    </row>
    <row r="92" spans="1:11" x14ac:dyDescent="0.2">
      <c r="A92" s="110">
        <f>COUNTIF(Res!$F$3:$F$897,H92)</f>
        <v>2</v>
      </c>
      <c r="B92" s="29">
        <f t="shared" si="4"/>
        <v>1</v>
      </c>
      <c r="C92" s="30"/>
      <c r="D92" s="30"/>
      <c r="E92" s="23"/>
      <c r="F92" s="31"/>
      <c r="G92" s="110"/>
      <c r="H92" s="53" t="s">
        <v>175</v>
      </c>
      <c r="I92" s="53" t="s">
        <v>34</v>
      </c>
      <c r="J92" s="111">
        <f t="shared" si="5"/>
        <v>2</v>
      </c>
      <c r="K92" s="118"/>
    </row>
    <row r="93" spans="1:11" x14ac:dyDescent="0.2">
      <c r="A93" s="110">
        <f>COUNTIF(Res!$F$3:$F$897,H93)</f>
        <v>1</v>
      </c>
      <c r="B93" s="29">
        <f t="shared" si="4"/>
        <v>1</v>
      </c>
      <c r="C93" s="30"/>
      <c r="D93" s="30"/>
      <c r="E93" s="5"/>
      <c r="F93" s="31"/>
      <c r="G93" s="110"/>
      <c r="H93" s="53" t="s">
        <v>200</v>
      </c>
      <c r="I93" s="53" t="s">
        <v>34</v>
      </c>
      <c r="J93" s="111">
        <f t="shared" si="5"/>
        <v>1</v>
      </c>
      <c r="K93" s="118"/>
    </row>
    <row r="94" spans="1:11" x14ac:dyDescent="0.2">
      <c r="A94" s="110">
        <f>COUNTIF(Res!$F$3:$F$897,H94)</f>
        <v>1</v>
      </c>
      <c r="B94" s="29">
        <f t="shared" si="4"/>
        <v>1</v>
      </c>
      <c r="C94" s="30"/>
      <c r="D94" s="30"/>
      <c r="E94" s="5"/>
      <c r="F94" s="31"/>
      <c r="G94" s="110"/>
      <c r="H94" s="53" t="s">
        <v>859</v>
      </c>
      <c r="I94" s="53" t="s">
        <v>287</v>
      </c>
      <c r="J94" s="111">
        <f t="shared" si="5"/>
        <v>1</v>
      </c>
      <c r="K94" s="118"/>
    </row>
    <row r="95" spans="1:11" x14ac:dyDescent="0.2">
      <c r="A95" s="110">
        <f>COUNTIF(Res!$F$3:$F$897,H95)</f>
        <v>1</v>
      </c>
      <c r="B95" s="29">
        <f t="shared" si="4"/>
        <v>1</v>
      </c>
      <c r="C95" s="30"/>
      <c r="D95" s="30"/>
      <c r="E95" s="30"/>
      <c r="F95" s="31"/>
      <c r="G95" s="110"/>
      <c r="H95" s="53" t="s">
        <v>401</v>
      </c>
      <c r="I95" s="150" t="s">
        <v>402</v>
      </c>
      <c r="J95" s="111">
        <f t="shared" si="5"/>
        <v>1</v>
      </c>
      <c r="K95" s="118"/>
    </row>
    <row r="96" spans="1:11" x14ac:dyDescent="0.2">
      <c r="A96" s="110">
        <f>COUNTIF(Res!$F$3:$F$897,H96)</f>
        <v>1</v>
      </c>
      <c r="B96" s="29">
        <f t="shared" si="4"/>
        <v>1</v>
      </c>
      <c r="C96" s="30"/>
      <c r="D96" s="30"/>
      <c r="E96" s="5"/>
      <c r="F96" s="31"/>
      <c r="G96" s="110"/>
      <c r="H96" s="53" t="s">
        <v>660</v>
      </c>
      <c r="I96" s="53" t="s">
        <v>661</v>
      </c>
      <c r="J96" s="111">
        <f t="shared" si="5"/>
        <v>1</v>
      </c>
      <c r="K96" s="118"/>
    </row>
    <row r="97" spans="1:11" x14ac:dyDescent="0.2">
      <c r="A97" s="110">
        <f>COUNTIF(Res!$F$3:$F$897,H97)</f>
        <v>11</v>
      </c>
      <c r="B97" s="29">
        <f t="shared" si="4"/>
        <v>1</v>
      </c>
      <c r="C97" s="30"/>
      <c r="D97" s="30"/>
      <c r="E97" s="30"/>
      <c r="F97" s="31"/>
      <c r="G97" s="110"/>
      <c r="H97" s="53" t="s">
        <v>51</v>
      </c>
      <c r="I97" s="53" t="s">
        <v>30</v>
      </c>
      <c r="J97" s="111">
        <f t="shared" si="5"/>
        <v>11</v>
      </c>
      <c r="K97" s="118"/>
    </row>
    <row r="98" spans="1:11" x14ac:dyDescent="0.2">
      <c r="A98" s="110">
        <f>COUNTIF(Res!$F$3:$F$897,H98)</f>
        <v>15</v>
      </c>
      <c r="B98" s="29">
        <f t="shared" si="4"/>
        <v>1</v>
      </c>
      <c r="C98" s="30">
        <v>4.1701388888888885E-2</v>
      </c>
      <c r="D98" s="30">
        <v>1.6192129629629629E-2</v>
      </c>
      <c r="E98" s="23">
        <f>IF(AA$1="CE",(VLOOKUP(C98,'CTT-tables'!$B$3:$D$3903,3,FALSE)),(IF(AA$1="HC",(VLOOKUP(C98,'CTT-tables'!$C$3:$D$3903,2,FALSE)),(VLOOKUP(D98,'CTT-tables'!$A$3:$D$3903,4,FALSE)))))</f>
        <v>4.09722222222222E-3</v>
      </c>
      <c r="F98" s="31"/>
      <c r="G98" s="110"/>
      <c r="H98" s="119" t="s">
        <v>32</v>
      </c>
      <c r="I98" s="119" t="s">
        <v>23</v>
      </c>
      <c r="J98" s="111">
        <f t="shared" si="5"/>
        <v>15</v>
      </c>
      <c r="K98" s="118"/>
    </row>
    <row r="99" spans="1:11" x14ac:dyDescent="0.2">
      <c r="A99" s="110">
        <f>COUNTIF(Res!$F$3:$F$897,H99)</f>
        <v>1</v>
      </c>
      <c r="B99" s="29">
        <f t="shared" si="4"/>
        <v>1</v>
      </c>
      <c r="C99" s="30"/>
      <c r="D99" s="30"/>
      <c r="E99" s="5"/>
      <c r="F99" s="31"/>
      <c r="G99" s="110"/>
      <c r="H99" s="53" t="s">
        <v>706</v>
      </c>
      <c r="I99" s="119" t="s">
        <v>23</v>
      </c>
      <c r="J99" s="111">
        <f t="shared" si="5"/>
        <v>1</v>
      </c>
      <c r="K99" s="118"/>
    </row>
    <row r="100" spans="1:11" x14ac:dyDescent="0.2">
      <c r="A100" s="110">
        <f>COUNTIF(Res!$F$3:$F$897,H100)</f>
        <v>7</v>
      </c>
      <c r="B100" s="29">
        <f t="shared" ref="B100:B131" si="6">IF(A100=0,0,1)</f>
        <v>1</v>
      </c>
      <c r="C100" s="30"/>
      <c r="D100" s="30"/>
      <c r="E100" s="23"/>
      <c r="F100" s="31"/>
      <c r="G100" s="110"/>
      <c r="H100" s="53" t="s">
        <v>448</v>
      </c>
      <c r="I100" s="53" t="s">
        <v>449</v>
      </c>
      <c r="J100" s="111">
        <f t="shared" ref="J100:J163" si="7">A100</f>
        <v>7</v>
      </c>
      <c r="K100" s="118"/>
    </row>
    <row r="101" spans="1:11" x14ac:dyDescent="0.2">
      <c r="A101" s="110">
        <f>COUNTIF(Res!$F$3:$F$897,H101)</f>
        <v>7</v>
      </c>
      <c r="B101" s="29">
        <f t="shared" si="6"/>
        <v>1</v>
      </c>
      <c r="C101" s="30"/>
      <c r="D101" s="30"/>
      <c r="E101" s="5"/>
      <c r="F101" s="31"/>
      <c r="G101" s="110"/>
      <c r="H101" s="53" t="s">
        <v>189</v>
      </c>
      <c r="I101" s="53" t="s">
        <v>287</v>
      </c>
      <c r="J101" s="111">
        <f t="shared" si="7"/>
        <v>7</v>
      </c>
      <c r="K101" s="118"/>
    </row>
    <row r="102" spans="1:11" x14ac:dyDescent="0.2">
      <c r="A102" s="110">
        <f>COUNTIF(Res!$F$3:$F$897,H102)</f>
        <v>3</v>
      </c>
      <c r="B102" s="29">
        <f t="shared" si="6"/>
        <v>1</v>
      </c>
      <c r="C102" s="30"/>
      <c r="D102" s="30"/>
      <c r="E102" s="30"/>
      <c r="F102" s="31"/>
      <c r="G102" s="110"/>
      <c r="H102" s="53" t="s">
        <v>146</v>
      </c>
      <c r="I102" s="53" t="s">
        <v>196</v>
      </c>
      <c r="J102" s="111">
        <f t="shared" si="7"/>
        <v>3</v>
      </c>
      <c r="K102" s="118"/>
    </row>
    <row r="103" spans="1:11" x14ac:dyDescent="0.2">
      <c r="A103" s="110">
        <f>COUNTIF(Res!$F$3:$F$897,H103)</f>
        <v>1</v>
      </c>
      <c r="B103" s="29">
        <f t="shared" si="6"/>
        <v>1</v>
      </c>
      <c r="C103" s="5"/>
      <c r="D103" s="5"/>
      <c r="E103" s="5"/>
      <c r="F103" s="31"/>
      <c r="G103" s="110"/>
      <c r="H103" s="53" t="s">
        <v>924</v>
      </c>
      <c r="I103" s="53" t="s">
        <v>34</v>
      </c>
      <c r="J103" s="111">
        <f t="shared" si="7"/>
        <v>1</v>
      </c>
      <c r="K103" s="118"/>
    </row>
    <row r="104" spans="1:11" x14ac:dyDescent="0.2">
      <c r="A104" s="110">
        <f>COUNTIF(Res!$F$3:$F$897,H104)</f>
        <v>0</v>
      </c>
      <c r="B104" s="29">
        <f t="shared" si="6"/>
        <v>0</v>
      </c>
      <c r="C104" s="30"/>
      <c r="D104" s="30"/>
      <c r="E104" s="5"/>
      <c r="F104" s="31"/>
      <c r="G104" s="110"/>
      <c r="H104" s="53" t="s">
        <v>49</v>
      </c>
      <c r="I104" s="53" t="s">
        <v>34</v>
      </c>
      <c r="J104" s="111">
        <f t="shared" si="7"/>
        <v>0</v>
      </c>
      <c r="K104" s="118"/>
    </row>
    <row r="105" spans="1:11" x14ac:dyDescent="0.2">
      <c r="A105" s="110">
        <f>COUNTIF(Res!$F$3:$F$897,H105)</f>
        <v>2</v>
      </c>
      <c r="B105" s="29">
        <f t="shared" si="6"/>
        <v>1</v>
      </c>
      <c r="C105" s="30"/>
      <c r="D105" s="30"/>
      <c r="E105" s="23"/>
      <c r="F105" s="99"/>
      <c r="G105" s="110"/>
      <c r="H105" s="108" t="s">
        <v>204</v>
      </c>
      <c r="I105" s="108" t="s">
        <v>242</v>
      </c>
      <c r="J105" s="111">
        <f t="shared" si="7"/>
        <v>2</v>
      </c>
      <c r="K105" s="118"/>
    </row>
    <row r="106" spans="1:11" x14ac:dyDescent="0.2">
      <c r="A106" s="110">
        <f>COUNTIF(Res!$F$3:$F$897,H106)</f>
        <v>0</v>
      </c>
      <c r="B106" s="29">
        <f t="shared" si="6"/>
        <v>0</v>
      </c>
      <c r="C106" s="30"/>
      <c r="D106" s="30"/>
      <c r="E106" s="5"/>
      <c r="F106" s="31"/>
      <c r="G106" s="110"/>
      <c r="H106" s="53" t="s">
        <v>166</v>
      </c>
      <c r="I106" s="53" t="s">
        <v>34</v>
      </c>
      <c r="J106" s="111">
        <f t="shared" si="7"/>
        <v>0</v>
      </c>
      <c r="K106" s="118"/>
    </row>
    <row r="107" spans="1:11" x14ac:dyDescent="0.2">
      <c r="A107" s="110">
        <f>COUNTIF(Res!$F$3:$F$897,H107)</f>
        <v>1</v>
      </c>
      <c r="B107" s="29">
        <f t="shared" si="6"/>
        <v>1</v>
      </c>
      <c r="C107" s="30"/>
      <c r="D107" s="30"/>
      <c r="E107" s="5"/>
      <c r="F107" s="31"/>
      <c r="G107" s="110"/>
      <c r="H107" s="53" t="s">
        <v>663</v>
      </c>
      <c r="I107" s="53" t="s">
        <v>28</v>
      </c>
      <c r="J107" s="111">
        <f t="shared" si="7"/>
        <v>1</v>
      </c>
      <c r="K107" s="118"/>
    </row>
    <row r="108" spans="1:11" x14ac:dyDescent="0.2">
      <c r="A108" s="110">
        <f>COUNTIF(Res!$F$3:$F$897,H108)</f>
        <v>3</v>
      </c>
      <c r="B108" s="29">
        <f t="shared" si="6"/>
        <v>1</v>
      </c>
      <c r="C108" s="30"/>
      <c r="D108" s="30"/>
      <c r="E108" s="5"/>
      <c r="F108" s="31"/>
      <c r="G108" s="110"/>
      <c r="H108" s="53" t="s">
        <v>743</v>
      </c>
      <c r="I108" s="53" t="s">
        <v>196</v>
      </c>
      <c r="J108" s="111">
        <f t="shared" si="7"/>
        <v>3</v>
      </c>
      <c r="K108" s="118"/>
    </row>
    <row r="109" spans="1:11" x14ac:dyDescent="0.2">
      <c r="A109" s="110">
        <f>COUNTIF(Res!$F$3:$F$897,H109)</f>
        <v>9</v>
      </c>
      <c r="B109" s="29">
        <f t="shared" si="6"/>
        <v>1</v>
      </c>
      <c r="C109" s="30"/>
      <c r="D109" s="30"/>
      <c r="E109" s="5"/>
      <c r="F109" s="31"/>
      <c r="G109" s="110"/>
      <c r="H109" s="53" t="s">
        <v>222</v>
      </c>
      <c r="I109" s="53" t="s">
        <v>196</v>
      </c>
      <c r="J109" s="111">
        <f t="shared" si="7"/>
        <v>9</v>
      </c>
      <c r="K109" s="118"/>
    </row>
    <row r="110" spans="1:11" x14ac:dyDescent="0.2">
      <c r="A110" s="110">
        <f>COUNTIF(Res!$F$3:$F$897,H110)</f>
        <v>6</v>
      </c>
      <c r="B110" s="29">
        <f t="shared" si="6"/>
        <v>1</v>
      </c>
      <c r="C110" s="30"/>
      <c r="D110" s="30"/>
      <c r="E110" s="23"/>
      <c r="F110" s="31"/>
      <c r="G110" s="110"/>
      <c r="H110" s="53" t="s">
        <v>180</v>
      </c>
      <c r="I110" s="53" t="s">
        <v>34</v>
      </c>
      <c r="J110" s="111">
        <f t="shared" si="7"/>
        <v>6</v>
      </c>
      <c r="K110" s="118"/>
    </row>
    <row r="111" spans="1:11" x14ac:dyDescent="0.2">
      <c r="A111" s="110">
        <f>COUNTIF(Res!$F$3:$F$897,H111)</f>
        <v>0</v>
      </c>
      <c r="B111" s="29">
        <f t="shared" si="6"/>
        <v>0</v>
      </c>
      <c r="C111" s="30"/>
      <c r="D111" s="30"/>
      <c r="E111" s="5"/>
      <c r="F111" s="31"/>
      <c r="G111" s="110"/>
      <c r="H111" s="53" t="s">
        <v>216</v>
      </c>
      <c r="I111" s="53" t="s">
        <v>30</v>
      </c>
      <c r="J111" s="111">
        <f t="shared" si="7"/>
        <v>0</v>
      </c>
      <c r="K111" s="118"/>
    </row>
    <row r="112" spans="1:11" ht="15" x14ac:dyDescent="0.25">
      <c r="A112" s="110">
        <f>COUNTIF(Res!$F$3:$F$897,H112)</f>
        <v>1</v>
      </c>
      <c r="B112" s="29">
        <f t="shared" si="6"/>
        <v>1</v>
      </c>
      <c r="C112" s="30"/>
      <c r="D112" s="30"/>
      <c r="E112" s="23"/>
      <c r="F112" s="31"/>
      <c r="G112" s="110"/>
      <c r="H112" s="153" t="s">
        <v>446</v>
      </c>
      <c r="I112" s="148" t="s">
        <v>30</v>
      </c>
      <c r="J112" s="111">
        <f t="shared" si="7"/>
        <v>1</v>
      </c>
      <c r="K112" s="118"/>
    </row>
    <row r="113" spans="1:11" x14ac:dyDescent="0.2">
      <c r="A113" s="110">
        <f>COUNTIF(Res!$F$3:$F$897,H113)</f>
        <v>1</v>
      </c>
      <c r="B113" s="29">
        <f t="shared" si="6"/>
        <v>1</v>
      </c>
      <c r="C113" s="30"/>
      <c r="D113" s="30"/>
      <c r="E113" s="5"/>
      <c r="F113" s="31"/>
      <c r="G113" s="110"/>
      <c r="H113" s="53" t="s">
        <v>191</v>
      </c>
      <c r="I113" s="53" t="s">
        <v>30</v>
      </c>
      <c r="J113" s="111">
        <f t="shared" si="7"/>
        <v>1</v>
      </c>
      <c r="K113" s="118"/>
    </row>
    <row r="114" spans="1:11" x14ac:dyDescent="0.2">
      <c r="A114" s="110">
        <f>COUNTIF(Res!$F$3:$F$897,H114)</f>
        <v>0</v>
      </c>
      <c r="B114" s="29">
        <f t="shared" si="6"/>
        <v>0</v>
      </c>
      <c r="C114" s="30"/>
      <c r="D114" s="30"/>
      <c r="E114" s="30"/>
      <c r="F114" s="31"/>
      <c r="G114" s="110"/>
      <c r="H114" s="53" t="s">
        <v>59</v>
      </c>
      <c r="I114" s="53" t="s">
        <v>34</v>
      </c>
      <c r="J114" s="111">
        <f t="shared" si="7"/>
        <v>0</v>
      </c>
      <c r="K114" s="118"/>
    </row>
    <row r="115" spans="1:11" x14ac:dyDescent="0.2">
      <c r="A115" s="110">
        <f>COUNTIF(Res!$F$3:$F$897,H115)</f>
        <v>1</v>
      </c>
      <c r="B115" s="29">
        <f t="shared" si="6"/>
        <v>1</v>
      </c>
      <c r="C115" s="30"/>
      <c r="D115" s="30"/>
      <c r="E115" s="30"/>
      <c r="F115" s="31"/>
      <c r="G115" s="110"/>
      <c r="H115" s="53" t="s">
        <v>447</v>
      </c>
      <c r="I115" s="53" t="s">
        <v>162</v>
      </c>
      <c r="J115" s="111">
        <f t="shared" si="7"/>
        <v>1</v>
      </c>
      <c r="K115" s="118"/>
    </row>
    <row r="116" spans="1:11" x14ac:dyDescent="0.2">
      <c r="A116" s="110">
        <f>COUNTIF(Res!$F$3:$F$897,H116)</f>
        <v>1</v>
      </c>
      <c r="B116" s="29">
        <f t="shared" si="6"/>
        <v>1</v>
      </c>
      <c r="C116" s="30"/>
      <c r="D116" s="30"/>
      <c r="E116" s="5"/>
      <c r="F116" s="30"/>
      <c r="G116" s="110"/>
      <c r="H116" s="53" t="s">
        <v>627</v>
      </c>
      <c r="I116" t="s">
        <v>30</v>
      </c>
      <c r="J116" s="111">
        <f t="shared" si="7"/>
        <v>1</v>
      </c>
      <c r="K116" s="118"/>
    </row>
    <row r="117" spans="1:11" x14ac:dyDescent="0.2">
      <c r="A117" s="110">
        <f>COUNTIF(Res!$F$3:$F$897,H117)</f>
        <v>1</v>
      </c>
      <c r="B117" s="29">
        <f t="shared" si="6"/>
        <v>1</v>
      </c>
      <c r="C117" s="30"/>
      <c r="D117" s="30"/>
      <c r="E117" s="5"/>
      <c r="F117" s="31"/>
      <c r="G117" s="110"/>
      <c r="H117" s="53" t="s">
        <v>596</v>
      </c>
      <c r="I117" s="53" t="s">
        <v>48</v>
      </c>
      <c r="J117" s="111">
        <f t="shared" si="7"/>
        <v>1</v>
      </c>
      <c r="K117" s="118"/>
    </row>
    <row r="118" spans="1:11" x14ac:dyDescent="0.2">
      <c r="A118" s="110">
        <f>COUNTIF(Res!$F$3:$F$897,H118)</f>
        <v>0</v>
      </c>
      <c r="B118" s="29">
        <f t="shared" si="6"/>
        <v>0</v>
      </c>
      <c r="C118" s="30"/>
      <c r="D118" s="30"/>
      <c r="E118" s="5"/>
      <c r="F118" s="31"/>
      <c r="G118" s="110"/>
      <c r="H118" s="53" t="s">
        <v>186</v>
      </c>
      <c r="I118" s="53" t="s">
        <v>185</v>
      </c>
      <c r="J118" s="111">
        <f t="shared" si="7"/>
        <v>0</v>
      </c>
      <c r="K118" s="118"/>
    </row>
    <row r="119" spans="1:11" x14ac:dyDescent="0.2">
      <c r="A119" s="110">
        <f>COUNTIF(Res!$F$3:$F$897,H119)</f>
        <v>0</v>
      </c>
      <c r="B119" s="29">
        <f t="shared" si="6"/>
        <v>0</v>
      </c>
      <c r="C119" s="30"/>
      <c r="D119" s="30"/>
      <c r="E119" s="30"/>
      <c r="F119" s="31"/>
      <c r="G119" s="110"/>
      <c r="H119" s="53" t="s">
        <v>52</v>
      </c>
      <c r="I119" s="53" t="s">
        <v>48</v>
      </c>
      <c r="J119" s="111">
        <f t="shared" si="7"/>
        <v>0</v>
      </c>
      <c r="K119" s="118"/>
    </row>
    <row r="120" spans="1:11" x14ac:dyDescent="0.2">
      <c r="A120" s="110">
        <f>COUNTIF(Res!$F$3:$F$897,H120)</f>
        <v>0</v>
      </c>
      <c r="B120" s="29">
        <f t="shared" si="6"/>
        <v>0</v>
      </c>
      <c r="C120" s="30"/>
      <c r="D120" s="30"/>
      <c r="E120" s="30"/>
      <c r="F120" s="31"/>
      <c r="G120" s="110"/>
      <c r="H120" s="53" t="s">
        <v>54</v>
      </c>
      <c r="I120" s="53" t="s">
        <v>30</v>
      </c>
      <c r="J120" s="111">
        <f t="shared" si="7"/>
        <v>0</v>
      </c>
      <c r="K120" s="118"/>
    </row>
    <row r="121" spans="1:11" x14ac:dyDescent="0.2">
      <c r="A121" s="110">
        <f>COUNTIF(Res!$F$3:$F$897,H121)</f>
        <v>1</v>
      </c>
      <c r="B121" s="29">
        <f t="shared" si="6"/>
        <v>1</v>
      </c>
      <c r="C121" s="5"/>
      <c r="D121" s="5"/>
      <c r="E121" s="5"/>
      <c r="F121" s="31"/>
      <c r="G121" s="110"/>
      <c r="H121" s="53" t="s">
        <v>916</v>
      </c>
      <c r="I121" s="53" t="s">
        <v>34</v>
      </c>
      <c r="J121" s="111">
        <f t="shared" si="7"/>
        <v>1</v>
      </c>
      <c r="K121" s="118"/>
    </row>
    <row r="122" spans="1:11" x14ac:dyDescent="0.2">
      <c r="A122" s="110">
        <f>COUNTIF(Res!$F$3:$F$897,H122)</f>
        <v>0</v>
      </c>
      <c r="B122" s="29">
        <f t="shared" si="6"/>
        <v>0</v>
      </c>
      <c r="C122" s="30"/>
      <c r="D122" s="30"/>
      <c r="E122" s="5"/>
      <c r="F122" s="31"/>
      <c r="G122" s="110"/>
      <c r="H122" s="53" t="s">
        <v>183</v>
      </c>
      <c r="I122" s="53" t="s">
        <v>30</v>
      </c>
      <c r="J122" s="111">
        <f t="shared" si="7"/>
        <v>0</v>
      </c>
      <c r="K122" s="118"/>
    </row>
    <row r="123" spans="1:11" x14ac:dyDescent="0.2">
      <c r="A123" s="110">
        <f>COUNTIF(Res!$F$3:$F$897,H123)</f>
        <v>0</v>
      </c>
      <c r="B123" s="29">
        <f t="shared" si="6"/>
        <v>0</v>
      </c>
      <c r="C123" s="30"/>
      <c r="D123" s="30"/>
      <c r="E123" s="30"/>
      <c r="F123" s="31"/>
      <c r="G123" s="110"/>
      <c r="H123" s="53" t="s">
        <v>167</v>
      </c>
      <c r="I123" s="53" t="s">
        <v>162</v>
      </c>
      <c r="J123" s="111">
        <f t="shared" si="7"/>
        <v>0</v>
      </c>
      <c r="K123" s="118"/>
    </row>
    <row r="124" spans="1:11" x14ac:dyDescent="0.2">
      <c r="A124" s="110">
        <f>COUNTIF(Res!$F$3:$F$897,H124)</f>
        <v>5</v>
      </c>
      <c r="B124" s="29">
        <f t="shared" si="6"/>
        <v>1</v>
      </c>
      <c r="C124" s="30"/>
      <c r="D124" s="30"/>
      <c r="E124" s="30"/>
      <c r="F124" s="31"/>
      <c r="G124" s="110"/>
      <c r="H124" s="53" t="s">
        <v>44</v>
      </c>
      <c r="I124" s="53" t="s">
        <v>30</v>
      </c>
      <c r="J124" s="111">
        <f t="shared" si="7"/>
        <v>5</v>
      </c>
      <c r="K124" s="118"/>
    </row>
    <row r="125" spans="1:11" x14ac:dyDescent="0.2">
      <c r="A125" s="110">
        <f>COUNTIF(Res!$F$3:$F$897,H125)</f>
        <v>1</v>
      </c>
      <c r="B125" s="29">
        <f t="shared" si="6"/>
        <v>1</v>
      </c>
      <c r="C125" s="30"/>
      <c r="D125" s="30"/>
      <c r="E125" s="5"/>
      <c r="F125" s="31"/>
      <c r="G125" s="110"/>
      <c r="H125" s="53" t="s">
        <v>771</v>
      </c>
      <c r="I125" t="s">
        <v>30</v>
      </c>
      <c r="J125" s="111">
        <f t="shared" si="7"/>
        <v>1</v>
      </c>
      <c r="K125" s="118"/>
    </row>
    <row r="126" spans="1:11" x14ac:dyDescent="0.2">
      <c r="A126" s="110">
        <f>COUNTIF(Res!$F$3:$F$897,H126)</f>
        <v>3</v>
      </c>
      <c r="B126" s="29">
        <f t="shared" si="6"/>
        <v>1</v>
      </c>
      <c r="C126" s="30"/>
      <c r="D126" s="30"/>
      <c r="E126" s="5"/>
      <c r="F126" s="31"/>
      <c r="G126" s="110"/>
      <c r="H126" s="53" t="s">
        <v>597</v>
      </c>
      <c r="I126" s="53" t="s">
        <v>196</v>
      </c>
      <c r="J126" s="111">
        <f t="shared" si="7"/>
        <v>3</v>
      </c>
      <c r="K126" s="118"/>
    </row>
    <row r="127" spans="1:11" x14ac:dyDescent="0.2">
      <c r="A127" s="110">
        <f>COUNTIF(Res!$F$3:$F$897,H127)</f>
        <v>1</v>
      </c>
      <c r="B127" s="29">
        <f t="shared" si="6"/>
        <v>1</v>
      </c>
      <c r="C127" s="30"/>
      <c r="D127" s="30"/>
      <c r="E127" s="30"/>
      <c r="F127" s="31"/>
      <c r="G127" s="110"/>
      <c r="H127" s="147" t="s">
        <v>284</v>
      </c>
      <c r="I127" s="53" t="s">
        <v>48</v>
      </c>
      <c r="J127" s="111">
        <f t="shared" si="7"/>
        <v>1</v>
      </c>
      <c r="K127" s="118"/>
    </row>
    <row r="128" spans="1:11" x14ac:dyDescent="0.2">
      <c r="A128" s="110">
        <f>COUNTIF(Res!$F$3:$F$897,H128)</f>
        <v>3</v>
      </c>
      <c r="B128" s="29">
        <f t="shared" si="6"/>
        <v>1</v>
      </c>
      <c r="C128" s="30">
        <v>4.7280092592592589E-2</v>
      </c>
      <c r="D128" s="30">
        <v>1.7384259259259262E-2</v>
      </c>
      <c r="E128" s="23">
        <f>IF(AA$1="CE",(VLOOKUP(C128,'CTT-tables'!$B$3:$D$3903,3,FALSE)),(IF(AA$1="HC",(VLOOKUP(C128,'CTT-tables'!$C$3:$D$3903,2,FALSE)),(VLOOKUP(D128,'CTT-tables'!$A$3:$D$3903,4,FALSE)))))</f>
        <v>5.20833333333334E-3</v>
      </c>
      <c r="F128" s="31"/>
      <c r="G128" s="110"/>
      <c r="H128" s="119" t="s">
        <v>38</v>
      </c>
      <c r="I128" s="119" t="s">
        <v>23</v>
      </c>
      <c r="J128" s="111">
        <f t="shared" si="7"/>
        <v>3</v>
      </c>
      <c r="K128" s="118"/>
    </row>
    <row r="129" spans="1:11" x14ac:dyDescent="0.2">
      <c r="A129" s="110">
        <f>COUNTIF(Res!$F$3:$F$897,H129)</f>
        <v>1</v>
      </c>
      <c r="B129" s="29">
        <f t="shared" si="6"/>
        <v>1</v>
      </c>
      <c r="C129" s="30">
        <v>6.1805555555555558E-2</v>
      </c>
      <c r="D129" s="30">
        <v>1.8402777777777778E-2</v>
      </c>
      <c r="E129" s="23">
        <f>IF(AA$1="CE",(VLOOKUP(C129,'CTT-tables'!$B$3:$D$3903,3,FALSE)),(IF(AA$1="HC",(VLOOKUP(C129,'CTT-tables'!$C$3:$D$3903,2,FALSE)),(VLOOKUP(D129,'CTT-tables'!$A$3:$D$3903,4,FALSE)))))</f>
        <v>6.1574074074073996E-3</v>
      </c>
      <c r="F129" s="31"/>
      <c r="G129" s="110"/>
      <c r="H129" s="119" t="s">
        <v>738</v>
      </c>
      <c r="I129" s="173" t="s">
        <v>23</v>
      </c>
      <c r="J129" s="111">
        <f t="shared" si="7"/>
        <v>1</v>
      </c>
      <c r="K129" s="118"/>
    </row>
    <row r="130" spans="1:11" x14ac:dyDescent="0.2">
      <c r="A130" s="110">
        <f>COUNTIF(Res!$F$3:$F$897,H130)</f>
        <v>1</v>
      </c>
      <c r="B130" s="29">
        <f t="shared" si="6"/>
        <v>1</v>
      </c>
      <c r="C130" s="30"/>
      <c r="D130" s="30"/>
      <c r="E130" s="5"/>
      <c r="F130" s="31"/>
      <c r="G130" s="110"/>
      <c r="H130" s="53" t="s">
        <v>823</v>
      </c>
      <c r="I130" s="108" t="s">
        <v>158</v>
      </c>
      <c r="J130" s="111">
        <f t="shared" si="7"/>
        <v>1</v>
      </c>
      <c r="K130" s="118"/>
    </row>
    <row r="131" spans="1:11" x14ac:dyDescent="0.2">
      <c r="A131" s="110">
        <f>COUNTIF(Res!$F$3:$F$897,H131)</f>
        <v>15</v>
      </c>
      <c r="B131" s="29">
        <f t="shared" si="6"/>
        <v>1</v>
      </c>
      <c r="C131" s="30"/>
      <c r="D131" s="30"/>
      <c r="E131" s="23"/>
      <c r="F131" s="31"/>
      <c r="G131" s="110"/>
      <c r="H131" s="53" t="s">
        <v>29</v>
      </c>
      <c r="I131" s="53" t="s">
        <v>196</v>
      </c>
      <c r="J131" s="111">
        <f t="shared" si="7"/>
        <v>15</v>
      </c>
      <c r="K131" s="118"/>
    </row>
    <row r="132" spans="1:11" x14ac:dyDescent="0.2">
      <c r="A132" s="110">
        <f>COUNTIF(Res!$F$3:$F$897,H132)</f>
        <v>9</v>
      </c>
      <c r="B132" s="29">
        <f t="shared" ref="B132:B156" si="8">IF(A132=0,0,1)</f>
        <v>1</v>
      </c>
      <c r="C132" s="30"/>
      <c r="D132" s="30"/>
      <c r="E132" s="30"/>
      <c r="F132" s="31"/>
      <c r="G132" s="110"/>
      <c r="H132" s="53" t="s">
        <v>168</v>
      </c>
      <c r="I132" s="53" t="s">
        <v>30</v>
      </c>
      <c r="J132" s="111">
        <f t="shared" si="7"/>
        <v>9</v>
      </c>
      <c r="K132" s="118"/>
    </row>
    <row r="133" spans="1:11" x14ac:dyDescent="0.2">
      <c r="A133" s="110">
        <f>COUNTIF(Res!$F$3:$F$897,H133)</f>
        <v>5</v>
      </c>
      <c r="B133" s="29">
        <f t="shared" si="8"/>
        <v>1</v>
      </c>
      <c r="C133" s="30">
        <v>4.9155092592592597E-2</v>
      </c>
      <c r="D133" s="30">
        <v>1.8194444444444444E-2</v>
      </c>
      <c r="E133" s="23">
        <f>IF(AA$1="CE",(VLOOKUP(C133,'CTT-tables'!$B$3:$D$3903,3,FALSE)),(IF(AA$1="HC",(VLOOKUP(C133,'CTT-tables'!$C$3:$D$3903,2,FALSE)),(VLOOKUP(D133,'CTT-tables'!$A$3:$D$3903,4,FALSE)))))</f>
        <v>5.9722222222222702E-3</v>
      </c>
      <c r="F133" s="31"/>
      <c r="G133" s="110"/>
      <c r="H133" s="119" t="s">
        <v>35</v>
      </c>
      <c r="I133" s="119" t="s">
        <v>23</v>
      </c>
      <c r="J133" s="111">
        <f t="shared" si="7"/>
        <v>5</v>
      </c>
      <c r="K133" s="118"/>
    </row>
    <row r="134" spans="1:11" x14ac:dyDescent="0.2">
      <c r="A134" s="110">
        <f>COUNTIF(Res!$F$3:$F$897,H134)</f>
        <v>5</v>
      </c>
      <c r="B134" s="29">
        <f t="shared" si="8"/>
        <v>1</v>
      </c>
      <c r="C134" s="30"/>
      <c r="D134" s="30"/>
      <c r="E134" s="5"/>
      <c r="F134" s="31"/>
      <c r="G134" s="110"/>
      <c r="H134" s="53" t="s">
        <v>193</v>
      </c>
      <c r="I134" s="53" t="s">
        <v>34</v>
      </c>
      <c r="J134" s="111">
        <f t="shared" si="7"/>
        <v>5</v>
      </c>
      <c r="K134" s="118"/>
    </row>
    <row r="135" spans="1:11" x14ac:dyDescent="0.2">
      <c r="A135" s="110">
        <f>COUNTIF(Res!$F$3:$F$897,H135)</f>
        <v>0</v>
      </c>
      <c r="B135" s="29">
        <f t="shared" si="8"/>
        <v>0</v>
      </c>
      <c r="C135" s="30"/>
      <c r="D135" s="30"/>
      <c r="E135" s="5"/>
      <c r="F135" s="31"/>
      <c r="G135" s="110"/>
      <c r="H135" s="53" t="s">
        <v>190</v>
      </c>
      <c r="I135" s="53" t="s">
        <v>185</v>
      </c>
      <c r="J135" s="111">
        <f t="shared" si="7"/>
        <v>0</v>
      </c>
      <c r="K135" s="118"/>
    </row>
    <row r="136" spans="1:11" x14ac:dyDescent="0.2">
      <c r="A136" s="110">
        <f>COUNTIF(Res!$F$3:$F$897,H136)</f>
        <v>1</v>
      </c>
      <c r="B136" s="29">
        <f t="shared" si="8"/>
        <v>1</v>
      </c>
      <c r="C136" s="30"/>
      <c r="D136" s="30"/>
      <c r="E136" s="30"/>
      <c r="F136" s="31"/>
      <c r="G136" s="110"/>
      <c r="H136" s="53" t="s">
        <v>176</v>
      </c>
      <c r="I136" s="53" t="s">
        <v>34</v>
      </c>
      <c r="J136" s="111">
        <f t="shared" si="7"/>
        <v>1</v>
      </c>
      <c r="K136" s="118"/>
    </row>
    <row r="137" spans="1:11" x14ac:dyDescent="0.2">
      <c r="A137" s="110">
        <f>COUNTIF(Res!$F$3:$F$897,H137)</f>
        <v>1</v>
      </c>
      <c r="B137" s="29">
        <f t="shared" si="8"/>
        <v>1</v>
      </c>
      <c r="C137" s="30"/>
      <c r="D137" s="30"/>
      <c r="E137" s="30"/>
      <c r="F137" s="31"/>
      <c r="G137" s="110"/>
      <c r="H137" s="148" t="s">
        <v>340</v>
      </c>
      <c r="I137" s="148" t="s">
        <v>28</v>
      </c>
      <c r="J137" s="111">
        <f t="shared" si="7"/>
        <v>1</v>
      </c>
      <c r="K137" s="118"/>
    </row>
    <row r="138" spans="1:11" x14ac:dyDescent="0.2">
      <c r="A138" s="110">
        <f>COUNTIF(Res!$F$3:$F$897,H138)</f>
        <v>17</v>
      </c>
      <c r="B138" s="29">
        <f t="shared" si="8"/>
        <v>1</v>
      </c>
      <c r="C138" s="30">
        <v>4.7974537037037045E-2</v>
      </c>
      <c r="D138" s="30">
        <v>1.7164351851851851E-2</v>
      </c>
      <c r="E138" s="23">
        <f>IF(AA$1="CE",(VLOOKUP(C138,'CTT-tables'!$B$3:$D$3903,3,FALSE)),(IF(AA$1="HC",(VLOOKUP(C138,'CTT-tables'!$C$3:$D$3903,2,FALSE)),(VLOOKUP(D138,'CTT-tables'!$A$3:$D$3903,4,FALSE)))))</f>
        <v>5.0115740740740797E-3</v>
      </c>
      <c r="F138" s="31"/>
      <c r="G138" s="110"/>
      <c r="H138" s="119" t="s">
        <v>292</v>
      </c>
      <c r="I138" s="119" t="s">
        <v>23</v>
      </c>
      <c r="J138" s="111">
        <f t="shared" si="7"/>
        <v>17</v>
      </c>
      <c r="K138" s="118"/>
    </row>
    <row r="139" spans="1:11" x14ac:dyDescent="0.2">
      <c r="A139" s="110">
        <f>COUNTIF(Res!$F$3:$F$897,H139)</f>
        <v>0</v>
      </c>
      <c r="B139" s="29">
        <f t="shared" si="8"/>
        <v>0</v>
      </c>
      <c r="C139" s="30"/>
      <c r="D139" s="30"/>
      <c r="E139" s="5"/>
      <c r="F139" s="31"/>
      <c r="G139" s="110"/>
      <c r="H139" s="53" t="s">
        <v>223</v>
      </c>
      <c r="I139" s="53" t="s">
        <v>34</v>
      </c>
      <c r="J139" s="111">
        <f t="shared" si="7"/>
        <v>0</v>
      </c>
      <c r="K139" s="118"/>
    </row>
    <row r="140" spans="1:11" x14ac:dyDescent="0.2">
      <c r="A140" s="110">
        <f>COUNTIF(Res!$F$3:$F$897,H140)</f>
        <v>6</v>
      </c>
      <c r="B140" s="29">
        <f t="shared" si="8"/>
        <v>1</v>
      </c>
      <c r="C140" s="30"/>
      <c r="D140" s="30"/>
      <c r="E140" s="5"/>
      <c r="F140" s="31"/>
      <c r="G140" s="110"/>
      <c r="H140" s="53" t="s">
        <v>511</v>
      </c>
      <c r="I140" t="s">
        <v>30</v>
      </c>
      <c r="J140" s="111">
        <f t="shared" si="7"/>
        <v>6</v>
      </c>
      <c r="K140" s="118"/>
    </row>
    <row r="141" spans="1:11" x14ac:dyDescent="0.2">
      <c r="A141" s="110">
        <f>COUNTIF(Res!$F$3:$F$897,H141)</f>
        <v>0</v>
      </c>
      <c r="B141" s="29">
        <f t="shared" si="8"/>
        <v>0</v>
      </c>
      <c r="C141" s="30"/>
      <c r="D141" s="30"/>
      <c r="E141" s="5"/>
      <c r="F141" s="31"/>
      <c r="G141" s="110"/>
      <c r="H141" s="53" t="s">
        <v>188</v>
      </c>
      <c r="I141" s="53" t="s">
        <v>48</v>
      </c>
      <c r="J141" s="111">
        <f t="shared" si="7"/>
        <v>0</v>
      </c>
      <c r="K141" s="118"/>
    </row>
    <row r="142" spans="1:11" x14ac:dyDescent="0.2">
      <c r="A142" s="110">
        <f>COUNTIF(Res!$F$3:$F$897,H142)</f>
        <v>12</v>
      </c>
      <c r="B142" s="29">
        <f t="shared" si="8"/>
        <v>1</v>
      </c>
      <c r="C142" s="30">
        <v>3.8506944444444448E-2</v>
      </c>
      <c r="D142" s="30">
        <v>1.5185185185185185E-2</v>
      </c>
      <c r="E142" s="23">
        <f>IF(AA$1="CE",(VLOOKUP(C142,'CTT-tables'!$B$3:$D$3903,3,FALSE)),(IF(AA$1="HC",(VLOOKUP(C142,'CTT-tables'!$C$3:$D$3903,2,FALSE)),(VLOOKUP(D142,'CTT-tables'!$A$3:$D$3903,4,FALSE)))))</f>
        <v>3.1597222222221901E-3</v>
      </c>
      <c r="F142" s="31"/>
      <c r="G142" s="110"/>
      <c r="H142" s="119" t="s">
        <v>43</v>
      </c>
      <c r="I142" s="119" t="s">
        <v>23</v>
      </c>
      <c r="J142" s="111">
        <f t="shared" si="7"/>
        <v>12</v>
      </c>
      <c r="K142" s="118"/>
    </row>
    <row r="143" spans="1:11" x14ac:dyDescent="0.2">
      <c r="A143" s="110">
        <f>COUNTIF(Res!$F$3:$F$897,H143)</f>
        <v>6</v>
      </c>
      <c r="B143" s="29">
        <f t="shared" si="8"/>
        <v>1</v>
      </c>
      <c r="C143" s="30"/>
      <c r="D143" s="30"/>
      <c r="E143" s="5"/>
      <c r="F143" s="31"/>
      <c r="G143" s="110"/>
      <c r="H143" s="53" t="s">
        <v>211</v>
      </c>
      <c r="I143" s="53" t="s">
        <v>34</v>
      </c>
      <c r="J143" s="111">
        <f t="shared" si="7"/>
        <v>6</v>
      </c>
      <c r="K143" s="118"/>
    </row>
    <row r="144" spans="1:11" x14ac:dyDescent="0.2">
      <c r="A144" s="110">
        <f>COUNTIF(Res!$F$3:$F$897,H144)</f>
        <v>1</v>
      </c>
      <c r="B144" s="29">
        <f t="shared" si="8"/>
        <v>1</v>
      </c>
      <c r="C144" s="5"/>
      <c r="D144" s="5"/>
      <c r="E144" s="5"/>
      <c r="F144" s="31"/>
      <c r="G144" s="110"/>
      <c r="H144" s="53" t="s">
        <v>922</v>
      </c>
      <c r="I144" s="53" t="s">
        <v>34</v>
      </c>
      <c r="J144" s="111">
        <f t="shared" si="7"/>
        <v>1</v>
      </c>
      <c r="K144" s="118"/>
    </row>
    <row r="145" spans="1:11" x14ac:dyDescent="0.2">
      <c r="A145" s="110">
        <f>COUNTIF(Res!$F$3:$F$897,H145)</f>
        <v>0</v>
      </c>
      <c r="B145" s="29">
        <f t="shared" si="8"/>
        <v>0</v>
      </c>
      <c r="C145" s="30"/>
      <c r="D145" s="30"/>
      <c r="E145" s="5"/>
      <c r="F145" s="31"/>
      <c r="G145" s="110"/>
      <c r="H145" s="53" t="s">
        <v>232</v>
      </c>
      <c r="I145" s="53" t="s">
        <v>30</v>
      </c>
      <c r="J145" s="111">
        <f t="shared" si="7"/>
        <v>0</v>
      </c>
      <c r="K145" s="118"/>
    </row>
    <row r="146" spans="1:11" x14ac:dyDescent="0.2">
      <c r="A146" s="110">
        <f>COUNTIF(Res!$F$3:$F$897,H146)</f>
        <v>0</v>
      </c>
      <c r="B146" s="29">
        <f t="shared" si="8"/>
        <v>0</v>
      </c>
      <c r="C146" s="30"/>
      <c r="D146" s="30"/>
      <c r="E146" s="5"/>
      <c r="F146" s="31"/>
      <c r="G146" s="110"/>
      <c r="H146" s="53" t="s">
        <v>197</v>
      </c>
      <c r="I146" s="53" t="s">
        <v>198</v>
      </c>
      <c r="J146" s="111">
        <f t="shared" si="7"/>
        <v>0</v>
      </c>
      <c r="K146" s="118"/>
    </row>
    <row r="147" spans="1:11" x14ac:dyDescent="0.2">
      <c r="A147" s="110">
        <f>COUNTIF(Res!$F$3:$F$897,H147)</f>
        <v>0</v>
      </c>
      <c r="B147" s="29">
        <f t="shared" si="8"/>
        <v>0</v>
      </c>
      <c r="C147" s="30"/>
      <c r="D147" s="30"/>
      <c r="E147" s="5"/>
      <c r="F147" s="31"/>
      <c r="G147" s="110"/>
      <c r="H147" s="53" t="s">
        <v>209</v>
      </c>
      <c r="I147" s="53" t="s">
        <v>210</v>
      </c>
      <c r="J147" s="111">
        <f t="shared" si="7"/>
        <v>0</v>
      </c>
      <c r="K147" s="118"/>
    </row>
    <row r="148" spans="1:11" x14ac:dyDescent="0.2">
      <c r="A148" s="110">
        <f>COUNTIF(Res!$F$3:$F$897,H148)</f>
        <v>0</v>
      </c>
      <c r="B148" s="29">
        <f t="shared" si="8"/>
        <v>0</v>
      </c>
      <c r="C148" s="30"/>
      <c r="D148" s="30"/>
      <c r="E148" s="30"/>
      <c r="F148" s="31"/>
      <c r="G148" s="110"/>
      <c r="H148" s="53" t="s">
        <v>60</v>
      </c>
      <c r="I148" s="53" t="s">
        <v>34</v>
      </c>
      <c r="J148" s="111">
        <f t="shared" si="7"/>
        <v>0</v>
      </c>
      <c r="K148" s="118"/>
    </row>
    <row r="149" spans="1:11" x14ac:dyDescent="0.2">
      <c r="A149" s="110">
        <f>COUNTIF(Res!$F$3:$F$897,H149)</f>
        <v>5</v>
      </c>
      <c r="B149" s="29">
        <f t="shared" si="8"/>
        <v>1</v>
      </c>
      <c r="C149" s="30"/>
      <c r="D149" s="30"/>
      <c r="E149" s="5"/>
      <c r="F149" s="31"/>
      <c r="G149" s="110"/>
      <c r="H149" s="53" t="s">
        <v>192</v>
      </c>
      <c r="I149" s="53" t="s">
        <v>34</v>
      </c>
      <c r="J149" s="111">
        <f t="shared" si="7"/>
        <v>5</v>
      </c>
      <c r="K149" s="118"/>
    </row>
    <row r="150" spans="1:11" x14ac:dyDescent="0.2">
      <c r="A150" s="110">
        <f>COUNTIF(Res!$F$3:$F$897,H150)</f>
        <v>1</v>
      </c>
      <c r="B150" s="29">
        <f t="shared" si="8"/>
        <v>1</v>
      </c>
      <c r="C150" s="30"/>
      <c r="D150" s="30"/>
      <c r="E150" s="5"/>
      <c r="F150" s="31"/>
      <c r="G150" s="110"/>
      <c r="H150" s="53" t="s">
        <v>221</v>
      </c>
      <c r="I150" s="53" t="s">
        <v>30</v>
      </c>
      <c r="J150" s="111">
        <f t="shared" si="7"/>
        <v>1</v>
      </c>
      <c r="K150" s="118"/>
    </row>
    <row r="151" spans="1:11" x14ac:dyDescent="0.2">
      <c r="A151" s="110">
        <f>COUNTIF(Res!$F$3:$F$897,H151)</f>
        <v>8</v>
      </c>
      <c r="B151" s="29">
        <f t="shared" si="8"/>
        <v>1</v>
      </c>
      <c r="C151" s="30"/>
      <c r="D151" s="30"/>
      <c r="E151" s="23"/>
      <c r="F151" s="31"/>
      <c r="G151" s="110"/>
      <c r="H151" s="53" t="s">
        <v>187</v>
      </c>
      <c r="I151" s="53" t="s">
        <v>34</v>
      </c>
      <c r="J151" s="111">
        <f t="shared" si="7"/>
        <v>8</v>
      </c>
      <c r="K151" s="118"/>
    </row>
    <row r="152" spans="1:11" x14ac:dyDescent="0.2">
      <c r="A152" s="110">
        <f>COUNTIF(Res!$F$3:$F$897,H152)</f>
        <v>1</v>
      </c>
      <c r="B152" s="29">
        <f t="shared" si="8"/>
        <v>1</v>
      </c>
      <c r="C152" s="30"/>
      <c r="D152" s="30"/>
      <c r="E152" s="30"/>
      <c r="F152" s="31"/>
      <c r="G152" s="110"/>
      <c r="H152" s="53" t="s">
        <v>243</v>
      </c>
      <c r="I152" s="53" t="s">
        <v>206</v>
      </c>
      <c r="J152" s="111">
        <f t="shared" si="7"/>
        <v>1</v>
      </c>
      <c r="K152" s="118"/>
    </row>
    <row r="153" spans="1:11" x14ac:dyDescent="0.2">
      <c r="A153" s="110">
        <f>COUNTIF(Res!$F$3:$F$897,H153)</f>
        <v>4</v>
      </c>
      <c r="B153" s="29">
        <f t="shared" si="8"/>
        <v>1</v>
      </c>
      <c r="C153" s="30"/>
      <c r="D153" s="30"/>
      <c r="E153" s="23"/>
      <c r="F153" s="31"/>
      <c r="G153" s="110"/>
      <c r="H153" s="53" t="s">
        <v>169</v>
      </c>
      <c r="I153" s="53" t="s">
        <v>206</v>
      </c>
      <c r="J153" s="111">
        <f t="shared" si="7"/>
        <v>4</v>
      </c>
      <c r="K153" s="118"/>
    </row>
    <row r="154" spans="1:11" x14ac:dyDescent="0.2">
      <c r="A154" s="110">
        <f>COUNTIF(Res!$F$3:$F$897,H154)</f>
        <v>14</v>
      </c>
      <c r="B154" s="29">
        <f t="shared" si="8"/>
        <v>1</v>
      </c>
      <c r="C154" s="30">
        <v>4.207175925925926E-2</v>
      </c>
      <c r="D154" s="30">
        <v>1.5995370370370372E-2</v>
      </c>
      <c r="E154" s="23">
        <f>IF(AA$1="CE",(VLOOKUP(C154,'CTT-tables'!$B$3:$D$3903,3,FALSE)),(IF(AA$1="HC",(VLOOKUP(C154,'CTT-tables'!$C$3:$D$3903,2,FALSE)),(VLOOKUP(D154,'CTT-tables'!$A$3:$D$3903,4,FALSE)))))</f>
        <v>3.9120370370370403E-3</v>
      </c>
      <c r="F154" s="31"/>
      <c r="G154" s="110"/>
      <c r="H154" s="119" t="s">
        <v>37</v>
      </c>
      <c r="I154" s="119" t="s">
        <v>23</v>
      </c>
      <c r="J154" s="111">
        <f t="shared" si="7"/>
        <v>14</v>
      </c>
      <c r="K154" s="118"/>
    </row>
    <row r="155" spans="1:11" x14ac:dyDescent="0.2">
      <c r="A155" s="110">
        <f>COUNTIF(Res!$F$3:$F$897,H155)</f>
        <v>1</v>
      </c>
      <c r="B155" s="29">
        <f t="shared" si="8"/>
        <v>1</v>
      </c>
      <c r="C155" s="30"/>
      <c r="D155" s="30"/>
      <c r="E155" s="5"/>
      <c r="F155" s="31"/>
      <c r="G155" s="110"/>
      <c r="H155" s="53" t="s">
        <v>858</v>
      </c>
      <c r="I155" s="53" t="s">
        <v>28</v>
      </c>
      <c r="J155" s="111">
        <f t="shared" si="7"/>
        <v>1</v>
      </c>
      <c r="K155" s="118"/>
    </row>
    <row r="156" spans="1:11" x14ac:dyDescent="0.2">
      <c r="A156" s="110">
        <f>COUNTIF(Res!$F$3:$F$897,H156)</f>
        <v>3</v>
      </c>
      <c r="B156" s="29">
        <f t="shared" si="8"/>
        <v>1</v>
      </c>
      <c r="C156" s="30"/>
      <c r="D156" s="30"/>
      <c r="E156" s="5"/>
      <c r="F156" s="31"/>
      <c r="G156" s="110"/>
      <c r="H156" s="53" t="s">
        <v>742</v>
      </c>
      <c r="I156" s="53" t="s">
        <v>196</v>
      </c>
      <c r="J156" s="111">
        <f t="shared" si="7"/>
        <v>3</v>
      </c>
      <c r="K156" s="118"/>
    </row>
    <row r="157" spans="1:11" x14ac:dyDescent="0.2">
      <c r="A157" s="110">
        <f>COUNTIF(Res!$F$3:$F$897,H157)</f>
        <v>1</v>
      </c>
      <c r="B157" s="29">
        <f t="shared" ref="B157:B182" si="9">IF(A157=0,0,1)</f>
        <v>1</v>
      </c>
      <c r="C157" s="30"/>
      <c r="D157" s="30"/>
      <c r="E157" s="5"/>
      <c r="F157" s="31"/>
      <c r="G157" s="110"/>
      <c r="H157" s="53" t="s">
        <v>670</v>
      </c>
      <c r="I157" s="150" t="s">
        <v>205</v>
      </c>
      <c r="J157" s="111">
        <f t="shared" si="7"/>
        <v>1</v>
      </c>
      <c r="K157" s="118"/>
    </row>
    <row r="158" spans="1:11" x14ac:dyDescent="0.2">
      <c r="A158" s="110">
        <f>COUNTIF(Res!$F$3:$F$897,H158)</f>
        <v>10</v>
      </c>
      <c r="B158" s="29">
        <f t="shared" si="9"/>
        <v>1</v>
      </c>
      <c r="C158" s="30"/>
      <c r="D158" s="30"/>
      <c r="E158" s="30"/>
      <c r="F158" s="31"/>
      <c r="G158" s="110"/>
      <c r="H158" s="53" t="s">
        <v>170</v>
      </c>
      <c r="I158" s="53" t="s">
        <v>291</v>
      </c>
      <c r="J158" s="111">
        <f t="shared" si="7"/>
        <v>10</v>
      </c>
      <c r="K158" s="118"/>
    </row>
    <row r="159" spans="1:11" x14ac:dyDescent="0.2">
      <c r="A159" s="110">
        <f>COUNTIF(Res!$F$3:$F$897,H159)</f>
        <v>0</v>
      </c>
      <c r="B159" s="29">
        <f t="shared" si="9"/>
        <v>0</v>
      </c>
      <c r="C159" s="30"/>
      <c r="D159" s="30"/>
      <c r="E159" s="5"/>
      <c r="F159" s="31"/>
      <c r="G159" s="110"/>
      <c r="H159" s="53" t="s">
        <v>207</v>
      </c>
      <c r="I159" s="53" t="s">
        <v>208</v>
      </c>
      <c r="J159" s="111">
        <f t="shared" si="7"/>
        <v>0</v>
      </c>
      <c r="K159" s="118"/>
    </row>
    <row r="160" spans="1:11" x14ac:dyDescent="0.2">
      <c r="A160" s="110">
        <f>COUNTIF(Res!$F$3:$F$897,H160)</f>
        <v>5</v>
      </c>
      <c r="B160" s="29">
        <f t="shared" si="9"/>
        <v>1</v>
      </c>
      <c r="C160" s="30">
        <v>4.7916666666666663E-2</v>
      </c>
      <c r="D160" s="30">
        <v>1.8333333333333333E-2</v>
      </c>
      <c r="E160" s="23">
        <f>IF(AA$1="CE",(VLOOKUP(C160,'CTT-tables'!$B$3:$D$3903,3,FALSE)),(IF(AA$1="HC",(VLOOKUP(C160,'CTT-tables'!$C$3:$D$3903,2,FALSE)),(VLOOKUP(D160,'CTT-tables'!$A$3:$D$3903,4,FALSE)))))</f>
        <v>6.09953703703705E-3</v>
      </c>
      <c r="F160" s="31"/>
      <c r="G160" s="110"/>
      <c r="H160" s="119" t="s">
        <v>332</v>
      </c>
      <c r="I160" s="119" t="s">
        <v>23</v>
      </c>
      <c r="J160" s="111">
        <f t="shared" si="7"/>
        <v>5</v>
      </c>
      <c r="K160" s="118"/>
    </row>
    <row r="161" spans="1:11" x14ac:dyDescent="0.2">
      <c r="A161" s="110">
        <f>COUNTIF(Res!$F$3:$F$897,H161)</f>
        <v>3</v>
      </c>
      <c r="B161" s="29">
        <f t="shared" si="9"/>
        <v>1</v>
      </c>
      <c r="C161" s="30"/>
      <c r="D161" s="30"/>
      <c r="E161" s="5"/>
      <c r="F161" s="31"/>
      <c r="G161" s="110"/>
      <c r="H161" s="53" t="s">
        <v>744</v>
      </c>
      <c r="I161" s="148" t="s">
        <v>30</v>
      </c>
      <c r="J161" s="111">
        <f t="shared" si="7"/>
        <v>3</v>
      </c>
      <c r="K161" s="118"/>
    </row>
    <row r="162" spans="1:11" x14ac:dyDescent="0.2">
      <c r="A162" s="110">
        <f>COUNTIF(Res!$F$3:$F$897,H162)</f>
        <v>0</v>
      </c>
      <c r="B162" s="29">
        <f t="shared" si="9"/>
        <v>0</v>
      </c>
      <c r="C162" s="30"/>
      <c r="D162" s="30"/>
      <c r="E162" s="30"/>
      <c r="F162" s="31"/>
      <c r="G162" s="110"/>
      <c r="H162" s="53" t="s">
        <v>177</v>
      </c>
      <c r="I162" s="53" t="s">
        <v>34</v>
      </c>
      <c r="J162" s="111">
        <f t="shared" si="7"/>
        <v>0</v>
      </c>
      <c r="K162" s="118"/>
    </row>
    <row r="163" spans="1:11" x14ac:dyDescent="0.2">
      <c r="A163" s="110">
        <f>COUNTIF(Res!$F$3:$F$897,H163)</f>
        <v>7</v>
      </c>
      <c r="B163" s="29">
        <f t="shared" si="9"/>
        <v>1</v>
      </c>
      <c r="C163" s="30">
        <v>4.7037037037037037E-2</v>
      </c>
      <c r="D163" s="30">
        <v>1.638888888888889E-2</v>
      </c>
      <c r="E163" s="23">
        <f>IF(AA$1="CE",(VLOOKUP(C163,'CTT-tables'!$B$3:$D$3903,3,FALSE)),(IF(AA$1="HC",(VLOOKUP(C163,'CTT-tables'!$C$3:$D$3903,2,FALSE)),(VLOOKUP(D163,'CTT-tables'!$A$3:$D$3903,4,FALSE)))))</f>
        <v>4.2824074074074101E-3</v>
      </c>
      <c r="F163" s="31"/>
      <c r="G163" s="110"/>
      <c r="H163" s="119" t="s">
        <v>50</v>
      </c>
      <c r="I163" s="119" t="s">
        <v>23</v>
      </c>
      <c r="J163" s="111">
        <f t="shared" si="7"/>
        <v>7</v>
      </c>
      <c r="K163" s="118"/>
    </row>
    <row r="164" spans="1:11" x14ac:dyDescent="0.2">
      <c r="A164" s="110">
        <f>COUNTIF(Res!$F$3:$F$897,H164)</f>
        <v>1</v>
      </c>
      <c r="B164" s="29">
        <f t="shared" si="9"/>
        <v>1</v>
      </c>
      <c r="C164" s="30"/>
      <c r="D164" s="30"/>
      <c r="E164" s="5"/>
      <c r="F164" s="31"/>
      <c r="G164" s="110"/>
      <c r="H164" s="53" t="s">
        <v>171</v>
      </c>
      <c r="I164" s="53" t="s">
        <v>26</v>
      </c>
      <c r="J164" s="111">
        <f t="shared" ref="J164:J191" si="10">A164</f>
        <v>1</v>
      </c>
      <c r="K164" s="118"/>
    </row>
    <row r="165" spans="1:11" x14ac:dyDescent="0.2">
      <c r="A165" s="110">
        <f>COUNTIF(Res!$F$3:$F$897,H165)</f>
        <v>0</v>
      </c>
      <c r="B165" s="29">
        <f t="shared" si="9"/>
        <v>0</v>
      </c>
      <c r="C165" s="30"/>
      <c r="D165" s="30"/>
      <c r="E165" s="5"/>
      <c r="F165" s="31"/>
      <c r="G165" s="110"/>
      <c r="H165" s="53" t="s">
        <v>172</v>
      </c>
      <c r="I165" s="53" t="s">
        <v>30</v>
      </c>
      <c r="J165" s="111">
        <f t="shared" si="10"/>
        <v>0</v>
      </c>
      <c r="K165" s="118"/>
    </row>
    <row r="166" spans="1:11" x14ac:dyDescent="0.2">
      <c r="A166" s="110">
        <f>COUNTIF(Res!$F$3:$F$897,H166)</f>
        <v>0</v>
      </c>
      <c r="B166" s="29">
        <f t="shared" si="9"/>
        <v>0</v>
      </c>
      <c r="C166" s="30"/>
      <c r="D166" s="30"/>
      <c r="E166" s="5"/>
      <c r="F166" s="31"/>
      <c r="G166" s="110"/>
      <c r="H166" s="53" t="s">
        <v>201</v>
      </c>
      <c r="I166" s="53" t="s">
        <v>34</v>
      </c>
      <c r="J166" s="111">
        <f t="shared" si="10"/>
        <v>0</v>
      </c>
      <c r="K166" s="118"/>
    </row>
    <row r="167" spans="1:11" x14ac:dyDescent="0.2">
      <c r="A167" s="110">
        <f>COUNTIF(Res!$F$3:$F$897,H167)</f>
        <v>3</v>
      </c>
      <c r="B167" s="29">
        <f t="shared" si="9"/>
        <v>1</v>
      </c>
      <c r="C167" s="30"/>
      <c r="D167" s="30"/>
      <c r="E167" s="5"/>
      <c r="F167" s="31"/>
      <c r="G167" s="110"/>
      <c r="H167" s="53" t="s">
        <v>230</v>
      </c>
      <c r="I167" s="53" t="s">
        <v>26</v>
      </c>
      <c r="J167" s="111">
        <f t="shared" si="10"/>
        <v>3</v>
      </c>
      <c r="K167" s="118"/>
    </row>
    <row r="168" spans="1:11" x14ac:dyDescent="0.2">
      <c r="A168" s="110">
        <f>COUNTIF(Res!$F$3:$F$897,H168)</f>
        <v>0</v>
      </c>
      <c r="B168" s="29">
        <f t="shared" si="9"/>
        <v>0</v>
      </c>
      <c r="C168" s="30"/>
      <c r="D168" s="30"/>
      <c r="E168" s="5"/>
      <c r="F168" s="31"/>
      <c r="G168" s="110"/>
      <c r="H168" s="53" t="s">
        <v>184</v>
      </c>
      <c r="I168" s="53" t="s">
        <v>185</v>
      </c>
      <c r="J168" s="111">
        <f t="shared" si="10"/>
        <v>0</v>
      </c>
      <c r="K168" s="118"/>
    </row>
    <row r="169" spans="1:11" x14ac:dyDescent="0.2">
      <c r="A169" s="110">
        <f>COUNTIF(Res!$F$3:$F$897,H169)</f>
        <v>4</v>
      </c>
      <c r="B169" s="29">
        <f t="shared" si="9"/>
        <v>1</v>
      </c>
      <c r="C169" s="30">
        <v>5.2106481481481483E-2</v>
      </c>
      <c r="D169" s="30">
        <v>1.8506944444444444E-2</v>
      </c>
      <c r="E169" s="23">
        <f>IF(AA$1="CE",(VLOOKUP(C169,'CTT-tables'!$B$3:$D$3903,3,FALSE)),(IF(AA$1="HC",(VLOOKUP(C169,'CTT-tables'!$C$3:$D$3903,2,FALSE)),(VLOOKUP(D169,'CTT-tables'!$A$3:$D$3903,4,FALSE)))))</f>
        <v>6.26157407407408E-3</v>
      </c>
      <c r="F169" s="31"/>
      <c r="G169" s="110"/>
      <c r="H169" s="119" t="s">
        <v>36</v>
      </c>
      <c r="I169" s="119" t="s">
        <v>23</v>
      </c>
      <c r="J169" s="111">
        <f t="shared" si="10"/>
        <v>4</v>
      </c>
      <c r="K169" s="118"/>
    </row>
    <row r="170" spans="1:11" x14ac:dyDescent="0.2">
      <c r="A170" s="110">
        <f>COUNTIF(Res!$F$3:$F$897,H170)</f>
        <v>0</v>
      </c>
      <c r="B170" s="29">
        <f t="shared" si="9"/>
        <v>0</v>
      </c>
      <c r="C170" s="30"/>
      <c r="D170" s="30"/>
      <c r="E170" s="5"/>
      <c r="F170" s="31"/>
      <c r="G170" s="110"/>
      <c r="H170" s="53" t="s">
        <v>215</v>
      </c>
      <c r="I170" s="53" t="s">
        <v>34</v>
      </c>
      <c r="J170" s="111">
        <f t="shared" si="10"/>
        <v>0</v>
      </c>
      <c r="K170" s="118"/>
    </row>
    <row r="171" spans="1:11" x14ac:dyDescent="0.2">
      <c r="A171" s="110">
        <f>COUNTIF(Res!$F$3:$F$897,H171)</f>
        <v>1</v>
      </c>
      <c r="B171" s="29">
        <f t="shared" si="9"/>
        <v>1</v>
      </c>
      <c r="C171" s="30"/>
      <c r="D171" s="30"/>
      <c r="E171" s="5"/>
      <c r="F171" s="31"/>
      <c r="G171" s="110"/>
      <c r="H171" s="53" t="s">
        <v>144</v>
      </c>
      <c r="I171" s="148" t="s">
        <v>30</v>
      </c>
      <c r="J171" s="111">
        <f t="shared" si="10"/>
        <v>1</v>
      </c>
      <c r="K171" s="118"/>
    </row>
    <row r="172" spans="1:11" x14ac:dyDescent="0.2">
      <c r="A172" s="110">
        <f>COUNTIF(Res!$F$3:$F$897,H172)</f>
        <v>2</v>
      </c>
      <c r="B172" s="29">
        <f t="shared" si="9"/>
        <v>1</v>
      </c>
      <c r="C172" s="30"/>
      <c r="D172" s="30"/>
      <c r="E172" s="5"/>
      <c r="F172" s="31"/>
      <c r="G172" s="110"/>
      <c r="H172" s="53" t="s">
        <v>766</v>
      </c>
      <c r="I172" s="53" t="s">
        <v>196</v>
      </c>
      <c r="J172" s="111">
        <f t="shared" si="10"/>
        <v>2</v>
      </c>
      <c r="K172" s="118"/>
    </row>
    <row r="173" spans="1:11" x14ac:dyDescent="0.2">
      <c r="A173" s="110">
        <f>COUNTIF(Res!$F$3:$F$897,H173)</f>
        <v>1</v>
      </c>
      <c r="B173" s="29">
        <f t="shared" si="9"/>
        <v>1</v>
      </c>
      <c r="C173" s="30"/>
      <c r="D173" s="30"/>
      <c r="E173" s="30"/>
      <c r="F173" s="31"/>
      <c r="G173" s="110"/>
      <c r="H173" s="148" t="s">
        <v>339</v>
      </c>
      <c r="I173" s="148" t="s">
        <v>30</v>
      </c>
      <c r="J173" s="111">
        <f t="shared" si="10"/>
        <v>1</v>
      </c>
      <c r="K173" s="118"/>
    </row>
    <row r="174" spans="1:11" x14ac:dyDescent="0.2">
      <c r="A174" s="110">
        <f>COUNTIF(Res!$F$3:$F$897,H174)</f>
        <v>3</v>
      </c>
      <c r="B174" s="29">
        <f t="shared" si="9"/>
        <v>1</v>
      </c>
      <c r="C174" s="30"/>
      <c r="D174" s="30"/>
      <c r="E174" s="23"/>
      <c r="F174" s="31"/>
      <c r="G174" s="110"/>
      <c r="H174" s="147" t="s">
        <v>282</v>
      </c>
      <c r="I174" s="53" t="s">
        <v>283</v>
      </c>
      <c r="J174" s="111">
        <f t="shared" si="10"/>
        <v>3</v>
      </c>
      <c r="K174" s="118"/>
    </row>
    <row r="175" spans="1:11" x14ac:dyDescent="0.2">
      <c r="A175" s="110">
        <f>COUNTIF(Res!$F$3:$F$897,H175)</f>
        <v>1</v>
      </c>
      <c r="B175" s="29">
        <f t="shared" si="9"/>
        <v>1</v>
      </c>
      <c r="C175" s="30"/>
      <c r="D175" s="30"/>
      <c r="E175" s="5"/>
      <c r="F175" s="31"/>
      <c r="G175" s="110"/>
      <c r="H175" s="53" t="s">
        <v>819</v>
      </c>
      <c r="I175" s="53" t="s">
        <v>206</v>
      </c>
      <c r="J175" s="111">
        <f t="shared" si="10"/>
        <v>1</v>
      </c>
      <c r="K175" s="118"/>
    </row>
    <row r="176" spans="1:11" x14ac:dyDescent="0.2">
      <c r="A176" s="110">
        <f>COUNTIF(Res!$F$3:$F$897,H176)</f>
        <v>1</v>
      </c>
      <c r="B176" s="29">
        <f t="shared" si="9"/>
        <v>1</v>
      </c>
      <c r="C176" s="30"/>
      <c r="D176" s="30"/>
      <c r="E176" s="5"/>
      <c r="F176" s="31"/>
      <c r="G176" s="110"/>
      <c r="H176" s="53" t="s">
        <v>716</v>
      </c>
      <c r="I176" s="53" t="s">
        <v>205</v>
      </c>
      <c r="J176" s="111">
        <f t="shared" si="10"/>
        <v>1</v>
      </c>
      <c r="K176" s="118"/>
    </row>
    <row r="177" spans="1:18" x14ac:dyDescent="0.2">
      <c r="A177" s="110">
        <f>COUNTIF(Res!$F$3:$F$897,H177)</f>
        <v>0</v>
      </c>
      <c r="B177" s="29">
        <f t="shared" si="9"/>
        <v>0</v>
      </c>
      <c r="C177" s="30"/>
      <c r="D177" s="30"/>
      <c r="E177" s="5"/>
      <c r="F177" s="31"/>
      <c r="G177" s="110"/>
      <c r="H177" s="53" t="s">
        <v>225</v>
      </c>
      <c r="I177" s="108" t="s">
        <v>196</v>
      </c>
      <c r="J177" s="111">
        <f t="shared" si="10"/>
        <v>0</v>
      </c>
      <c r="K177" s="118"/>
    </row>
    <row r="178" spans="1:18" x14ac:dyDescent="0.2">
      <c r="A178" s="110">
        <f>COUNTIF(Res!$F$3:$F$897,H178)</f>
        <v>0</v>
      </c>
      <c r="B178" s="29">
        <f t="shared" si="9"/>
        <v>0</v>
      </c>
      <c r="C178" s="30"/>
      <c r="D178" s="30"/>
      <c r="E178" s="30"/>
      <c r="F178" s="31"/>
      <c r="G178" s="110"/>
      <c r="H178" s="53" t="s">
        <v>173</v>
      </c>
      <c r="I178" s="53" t="s">
        <v>30</v>
      </c>
      <c r="J178" s="111">
        <f t="shared" si="10"/>
        <v>0</v>
      </c>
      <c r="K178" s="118"/>
    </row>
    <row r="179" spans="1:18" x14ac:dyDescent="0.2">
      <c r="A179" s="110">
        <f>COUNTIF(Res!$F$3:$F$897,H179)</f>
        <v>0</v>
      </c>
      <c r="B179" s="29">
        <f t="shared" si="9"/>
        <v>0</v>
      </c>
      <c r="C179" s="30"/>
      <c r="D179" s="30"/>
      <c r="E179" s="30"/>
      <c r="F179" s="31"/>
      <c r="G179" s="110"/>
      <c r="H179" t="s">
        <v>226</v>
      </c>
      <c r="I179" t="s">
        <v>289</v>
      </c>
      <c r="J179" s="111">
        <f t="shared" si="10"/>
        <v>0</v>
      </c>
      <c r="K179" s="118"/>
    </row>
    <row r="180" spans="1:18" x14ac:dyDescent="0.2">
      <c r="A180" s="110">
        <f>COUNTIF(Res!$F$3:$F$897,H180)</f>
        <v>0</v>
      </c>
      <c r="B180" s="29">
        <f t="shared" si="9"/>
        <v>0</v>
      </c>
      <c r="C180" s="30"/>
      <c r="D180" s="30"/>
      <c r="E180" s="30"/>
      <c r="F180" s="31"/>
      <c r="G180" s="110"/>
      <c r="H180" s="53" t="s">
        <v>53</v>
      </c>
      <c r="I180" s="53" t="s">
        <v>34</v>
      </c>
      <c r="J180" s="111">
        <f t="shared" si="10"/>
        <v>0</v>
      </c>
      <c r="K180" s="118"/>
    </row>
    <row r="181" spans="1:18" x14ac:dyDescent="0.2">
      <c r="A181" s="110">
        <f>COUNTIF(Res!$F$3:$F$897,H181)</f>
        <v>8</v>
      </c>
      <c r="B181" s="29">
        <f t="shared" si="9"/>
        <v>1</v>
      </c>
      <c r="C181" s="30">
        <v>5.0115740740740738E-2</v>
      </c>
      <c r="D181" s="30">
        <v>1.7789351851851851E-2</v>
      </c>
      <c r="E181" s="23">
        <f>IF(AA$1="CE",(VLOOKUP(C181,'CTT-tables'!$B$3:$D$3903,3,FALSE)),(IF(AA$1="HC",(VLOOKUP(C181,'CTT-tables'!$C$3:$D$3903,2,FALSE)),(VLOOKUP(D181,'CTT-tables'!$A$3:$D$3903,4,FALSE)))))</f>
        <v>5.5902777777777799E-3</v>
      </c>
      <c r="F181" s="31"/>
      <c r="G181" s="110"/>
      <c r="H181" s="119" t="s">
        <v>33</v>
      </c>
      <c r="I181" s="119" t="s">
        <v>23</v>
      </c>
      <c r="J181" s="111">
        <f t="shared" si="10"/>
        <v>8</v>
      </c>
      <c r="K181" s="118"/>
    </row>
    <row r="182" spans="1:18" x14ac:dyDescent="0.2">
      <c r="A182" s="110">
        <f>COUNTIF(Res!$F$3:$F$897,H182)</f>
        <v>18</v>
      </c>
      <c r="B182" s="29">
        <f t="shared" si="9"/>
        <v>1</v>
      </c>
      <c r="C182" s="30">
        <v>4.2592592592592592E-2</v>
      </c>
      <c r="D182" s="30">
        <v>1.6250000000000001E-2</v>
      </c>
      <c r="E182" s="23">
        <f>IF(AA$1="CE",(VLOOKUP(C182,'CTT-tables'!$B$3:$D$3903,3,FALSE)),(IF(AA$1="HC",(VLOOKUP(C182,'CTT-tables'!$C$3:$D$3903,2,FALSE)),(VLOOKUP(D182,'CTT-tables'!$A$3:$D$3903,4,FALSE)))))</f>
        <v>4.1550925925926E-3</v>
      </c>
      <c r="F182" s="31"/>
      <c r="G182" s="110"/>
      <c r="H182" s="119" t="s">
        <v>39</v>
      </c>
      <c r="I182" s="119" t="s">
        <v>23</v>
      </c>
      <c r="J182" s="111">
        <f t="shared" si="10"/>
        <v>18</v>
      </c>
      <c r="K182" s="118"/>
    </row>
    <row r="183" spans="1:18" x14ac:dyDescent="0.2">
      <c r="A183" s="110">
        <f>COUNTIF(Res!$F$3:$F$897,H183)</f>
        <v>2</v>
      </c>
      <c r="B183" s="29">
        <f t="shared" ref="B183:B191" si="11">IF(A183=0,0,1)</f>
        <v>1</v>
      </c>
      <c r="C183" s="30"/>
      <c r="D183" s="30"/>
      <c r="E183" s="5"/>
      <c r="F183" s="31"/>
      <c r="G183" s="110"/>
      <c r="H183" s="53" t="s">
        <v>228</v>
      </c>
      <c r="I183" s="53" t="s">
        <v>34</v>
      </c>
      <c r="J183" s="111">
        <f t="shared" si="10"/>
        <v>2</v>
      </c>
      <c r="K183" s="118"/>
    </row>
    <row r="184" spans="1:18" x14ac:dyDescent="0.2">
      <c r="A184" s="110">
        <f>COUNTIF(Res!$F$3:$F$897,H184)</f>
        <v>11</v>
      </c>
      <c r="B184" s="29">
        <f t="shared" si="11"/>
        <v>1</v>
      </c>
      <c r="C184" s="30">
        <v>4.7222222222222221E-2</v>
      </c>
      <c r="D184" s="30">
        <v>1.7777777777777778E-2</v>
      </c>
      <c r="E184" s="23">
        <f>IF(AA$1="CE",(VLOOKUP(C184,'CTT-tables'!$B$3:$D$3903,3,FALSE)),(IF(AA$1="HC",(VLOOKUP(C184,'CTT-tables'!$C$3:$D$3903,2,FALSE)),(VLOOKUP(D184,'CTT-tables'!$A$3:$D$3903,4,FALSE)))))</f>
        <v>5.5787037037037098E-3</v>
      </c>
      <c r="F184" s="31"/>
      <c r="G184" s="110"/>
      <c r="H184" s="119" t="s">
        <v>45</v>
      </c>
      <c r="I184" s="119" t="s">
        <v>23</v>
      </c>
      <c r="J184" s="111">
        <f t="shared" si="10"/>
        <v>11</v>
      </c>
      <c r="K184" s="118"/>
    </row>
    <row r="185" spans="1:18" x14ac:dyDescent="0.2">
      <c r="A185" s="110">
        <f>COUNTIF(Res!$F$3:$F$897,H185)</f>
        <v>0</v>
      </c>
      <c r="B185" s="29">
        <f t="shared" si="11"/>
        <v>0</v>
      </c>
      <c r="C185" s="30"/>
      <c r="D185" s="30"/>
      <c r="E185" s="5"/>
      <c r="F185" s="31"/>
      <c r="G185" s="110"/>
      <c r="H185" s="53" t="s">
        <v>213</v>
      </c>
      <c r="I185" s="53" t="s">
        <v>196</v>
      </c>
      <c r="J185" s="111">
        <f t="shared" si="10"/>
        <v>0</v>
      </c>
      <c r="K185" s="118"/>
    </row>
    <row r="186" spans="1:18" x14ac:dyDescent="0.2">
      <c r="A186" s="110">
        <f>COUNTIF(Res!$F$3:$F$897,H186)</f>
        <v>1</v>
      </c>
      <c r="B186" s="29">
        <f t="shared" si="11"/>
        <v>1</v>
      </c>
      <c r="C186" s="5"/>
      <c r="D186" s="5"/>
      <c r="E186" s="5"/>
      <c r="F186" s="31"/>
      <c r="G186" s="110"/>
      <c r="H186" s="53" t="s">
        <v>921</v>
      </c>
      <c r="I186" s="53" t="s">
        <v>34</v>
      </c>
      <c r="J186" s="111">
        <f t="shared" si="10"/>
        <v>1</v>
      </c>
      <c r="K186" s="118"/>
    </row>
    <row r="187" spans="1:18" x14ac:dyDescent="0.2">
      <c r="A187" s="110">
        <f>COUNTIF(Res!$F$3:$F$897,H187)</f>
        <v>1</v>
      </c>
      <c r="B187" s="29">
        <f t="shared" si="11"/>
        <v>1</v>
      </c>
      <c r="C187" s="30"/>
      <c r="D187" s="30"/>
      <c r="E187" s="23"/>
      <c r="F187" s="31"/>
      <c r="G187" s="110"/>
      <c r="H187" s="148" t="s">
        <v>912</v>
      </c>
      <c r="I187" s="148" t="s">
        <v>30</v>
      </c>
      <c r="J187" s="111">
        <f t="shared" si="10"/>
        <v>1</v>
      </c>
      <c r="K187" s="118"/>
    </row>
    <row r="188" spans="1:18" x14ac:dyDescent="0.2">
      <c r="A188" s="110">
        <f>COUNTIF(Res!$F$3:$F$897,H188)</f>
        <v>1</v>
      </c>
      <c r="B188" s="29">
        <f t="shared" si="11"/>
        <v>1</v>
      </c>
      <c r="C188" s="30"/>
      <c r="D188" s="30"/>
      <c r="E188" s="5"/>
      <c r="F188" s="31"/>
      <c r="G188" s="110"/>
      <c r="H188" t="s">
        <v>235</v>
      </c>
      <c r="I188" t="s">
        <v>30</v>
      </c>
      <c r="J188" s="111">
        <f t="shared" si="10"/>
        <v>1</v>
      </c>
      <c r="K188" s="118"/>
      <c r="L188" s="27"/>
      <c r="M188" s="27"/>
      <c r="N188" s="27"/>
      <c r="O188" s="27"/>
      <c r="P188" s="26"/>
      <c r="Q188" s="27"/>
      <c r="R188" s="27"/>
    </row>
    <row r="189" spans="1:18" x14ac:dyDescent="0.2">
      <c r="A189" s="110">
        <f>COUNTIF(Res!$F$3:$F$897,H189)</f>
        <v>1</v>
      </c>
      <c r="B189" s="29">
        <f t="shared" si="11"/>
        <v>1</v>
      </c>
      <c r="C189" s="30"/>
      <c r="D189" s="30"/>
      <c r="E189" s="5"/>
      <c r="F189" s="31"/>
      <c r="G189" s="110"/>
      <c r="H189" s="53" t="s">
        <v>665</v>
      </c>
      <c r="I189" s="53" t="s">
        <v>666</v>
      </c>
      <c r="J189" s="111">
        <f t="shared" si="10"/>
        <v>1</v>
      </c>
      <c r="K189" s="118"/>
      <c r="L189" s="27"/>
      <c r="M189" s="27"/>
      <c r="N189" s="27"/>
      <c r="O189" s="27"/>
      <c r="P189" s="26"/>
      <c r="Q189" s="27"/>
      <c r="R189" s="27"/>
    </row>
    <row r="190" spans="1:18" x14ac:dyDescent="0.2">
      <c r="A190" s="110">
        <f>COUNTIF(Res!$F$3:$F$897,H190)</f>
        <v>1</v>
      </c>
      <c r="B190" s="29">
        <f t="shared" si="11"/>
        <v>1</v>
      </c>
      <c r="G190" s="110"/>
      <c r="H190" s="53" t="s">
        <v>962</v>
      </c>
      <c r="I190" s="53" t="s">
        <v>48</v>
      </c>
      <c r="J190" s="111">
        <f t="shared" si="10"/>
        <v>1</v>
      </c>
      <c r="K190" s="118"/>
      <c r="L190" s="27"/>
      <c r="M190" s="27"/>
      <c r="N190" s="27"/>
      <c r="O190" s="27"/>
      <c r="P190" s="26"/>
      <c r="Q190" s="27"/>
      <c r="R190" s="27"/>
    </row>
    <row r="191" spans="1:18" x14ac:dyDescent="0.2">
      <c r="A191" s="110">
        <f>COUNTIF(Res!$F$3:$F$897,H191)</f>
        <v>1</v>
      </c>
      <c r="B191" s="29">
        <f t="shared" si="11"/>
        <v>1</v>
      </c>
      <c r="G191" s="110"/>
      <c r="H191" s="53" t="s">
        <v>963</v>
      </c>
      <c r="I191" t="s">
        <v>30</v>
      </c>
      <c r="J191" s="111">
        <f t="shared" si="10"/>
        <v>1</v>
      </c>
      <c r="K191" s="118"/>
      <c r="L191" s="27"/>
      <c r="M191" s="27"/>
      <c r="N191" s="27"/>
      <c r="O191" s="27"/>
      <c r="P191" s="26"/>
      <c r="Q191" s="27"/>
      <c r="R191" s="27"/>
    </row>
    <row r="192" spans="1:18" x14ac:dyDescent="0.2">
      <c r="G192" s="111"/>
      <c r="H192" s="53"/>
      <c r="I192" s="53"/>
      <c r="J192" s="107"/>
      <c r="K192" s="28"/>
      <c r="L192" s="27"/>
      <c r="M192" s="27"/>
      <c r="N192" s="27"/>
      <c r="O192" s="27"/>
      <c r="P192" s="26"/>
      <c r="Q192" s="27"/>
      <c r="R192" s="27"/>
    </row>
    <row r="193" spans="7:18" x14ac:dyDescent="0.2">
      <c r="G193" s="111"/>
      <c r="H193" s="53"/>
      <c r="I193" s="53"/>
      <c r="J193" s="107"/>
      <c r="K193" s="28"/>
      <c r="L193" s="27"/>
      <c r="M193" s="27"/>
      <c r="N193" s="27"/>
      <c r="O193" s="27"/>
      <c r="P193" s="26"/>
      <c r="Q193" s="27"/>
      <c r="R193" s="27"/>
    </row>
    <row r="194" spans="7:18" x14ac:dyDescent="0.2">
      <c r="G194" s="111"/>
      <c r="H194" s="53"/>
      <c r="I194" s="53"/>
      <c r="J194" s="107"/>
      <c r="K194" s="28"/>
      <c r="L194" s="27"/>
      <c r="M194" s="27"/>
      <c r="N194" s="27"/>
      <c r="O194" s="27"/>
      <c r="P194" s="26"/>
      <c r="Q194" s="27"/>
      <c r="R194" s="27"/>
    </row>
    <row r="195" spans="7:18" x14ac:dyDescent="0.2">
      <c r="G195" s="111"/>
      <c r="H195" s="53"/>
      <c r="I195" s="53"/>
      <c r="J195" s="107"/>
      <c r="K195" s="28"/>
      <c r="L195" s="27"/>
      <c r="M195" s="27"/>
      <c r="N195" s="27"/>
      <c r="O195" s="27"/>
      <c r="P195" s="26"/>
      <c r="Q195" s="27"/>
      <c r="R195" s="27"/>
    </row>
    <row r="196" spans="7:18" x14ac:dyDescent="0.2">
      <c r="G196" s="111"/>
      <c r="H196" s="53"/>
      <c r="I196" s="53"/>
      <c r="J196" s="107"/>
      <c r="K196" s="28"/>
      <c r="L196" s="27"/>
      <c r="M196" s="27"/>
      <c r="N196" s="27"/>
      <c r="O196" s="27"/>
      <c r="P196" s="26"/>
      <c r="Q196" s="27"/>
      <c r="R196" s="27"/>
    </row>
    <row r="197" spans="7:18" x14ac:dyDescent="0.2">
      <c r="G197" s="111"/>
      <c r="H197" s="53"/>
      <c r="I197" s="53"/>
      <c r="J197" s="107"/>
      <c r="K197" s="28"/>
      <c r="L197" s="27"/>
      <c r="M197" s="27"/>
      <c r="N197" s="27"/>
      <c r="O197" s="27"/>
      <c r="P197" s="26"/>
      <c r="Q197" s="27"/>
      <c r="R197" s="27"/>
    </row>
    <row r="198" spans="7:18" x14ac:dyDescent="0.2">
      <c r="G198" s="111"/>
      <c r="H198" s="53"/>
      <c r="I198" s="53"/>
      <c r="J198" s="107"/>
      <c r="K198" s="28"/>
      <c r="L198" s="27"/>
      <c r="M198" s="27"/>
      <c r="N198" s="27"/>
      <c r="O198" s="27"/>
      <c r="P198" s="26"/>
      <c r="Q198" s="27"/>
      <c r="R198" s="27"/>
    </row>
    <row r="199" spans="7:18" x14ac:dyDescent="0.2">
      <c r="G199" s="111"/>
      <c r="H199" s="53"/>
      <c r="I199" s="53"/>
      <c r="J199" s="107"/>
      <c r="K199" s="28"/>
      <c r="L199" s="27"/>
      <c r="M199" s="27"/>
      <c r="N199" s="27"/>
      <c r="O199" s="27"/>
      <c r="P199" s="26"/>
      <c r="Q199" s="27"/>
      <c r="R199" s="27"/>
    </row>
    <row r="200" spans="7:18" x14ac:dyDescent="0.2">
      <c r="G200" s="111"/>
      <c r="H200" s="53"/>
      <c r="I200" s="53"/>
      <c r="J200" s="107"/>
      <c r="K200" s="28"/>
      <c r="L200" s="27"/>
      <c r="M200" s="27"/>
      <c r="N200" s="27"/>
      <c r="O200" s="27"/>
      <c r="P200" s="26"/>
      <c r="Q200" s="27"/>
      <c r="R200" s="27"/>
    </row>
    <row r="201" spans="7:18" x14ac:dyDescent="0.2">
      <c r="G201" s="111"/>
      <c r="H201" s="53"/>
      <c r="I201" s="53"/>
      <c r="J201" s="53"/>
      <c r="K201" s="28"/>
      <c r="L201" s="27"/>
      <c r="M201" s="27"/>
      <c r="N201" s="27"/>
      <c r="O201" s="27"/>
      <c r="P201" s="26"/>
      <c r="Q201" s="27"/>
      <c r="R201" s="27"/>
    </row>
    <row r="202" spans="7:18" x14ac:dyDescent="0.2">
      <c r="G202" s="111"/>
      <c r="H202" s="147"/>
      <c r="I202" s="147"/>
      <c r="J202"/>
      <c r="K202" s="28"/>
      <c r="M202" s="118"/>
      <c r="N202" s="27"/>
      <c r="O202" s="27"/>
      <c r="P202" s="26"/>
      <c r="Q202" s="27"/>
      <c r="R202" s="27"/>
    </row>
    <row r="203" spans="7:18" x14ac:dyDescent="0.2">
      <c r="G203" s="111"/>
      <c r="H203" s="119"/>
      <c r="I203" s="119"/>
      <c r="J203" s="107"/>
      <c r="K203" s="28"/>
      <c r="L203" s="27"/>
      <c r="M203" s="118"/>
      <c r="N203" s="27"/>
      <c r="O203" s="27"/>
      <c r="P203" s="26"/>
      <c r="Q203" s="118"/>
      <c r="R203" s="118"/>
    </row>
    <row r="204" spans="7:18" x14ac:dyDescent="0.2">
      <c r="G204" s="111"/>
      <c r="H204" s="119"/>
      <c r="I204" s="119"/>
      <c r="J204" s="107"/>
      <c r="K204" s="28"/>
      <c r="M204" s="118"/>
      <c r="N204" s="27"/>
      <c r="O204" s="27"/>
      <c r="P204" s="26"/>
      <c r="Q204" s="27"/>
      <c r="R204" s="118"/>
    </row>
    <row r="205" spans="7:18" x14ac:dyDescent="0.2">
      <c r="G205" s="111"/>
      <c r="H205" s="119"/>
      <c r="I205" s="119"/>
      <c r="J205" s="107"/>
      <c r="K205" s="28"/>
      <c r="L205" s="27"/>
      <c r="M205" s="118"/>
      <c r="N205" s="27"/>
      <c r="O205" s="27"/>
      <c r="P205" s="26"/>
      <c r="Q205" s="27"/>
      <c r="R205" s="27"/>
    </row>
    <row r="206" spans="7:18" x14ac:dyDescent="0.2">
      <c r="G206" s="111"/>
      <c r="H206" s="119"/>
      <c r="I206" s="119"/>
      <c r="J206" s="107"/>
      <c r="K206" s="28"/>
      <c r="L206" s="27"/>
      <c r="M206" s="118"/>
      <c r="N206" s="27"/>
      <c r="O206" s="27"/>
      <c r="P206" s="26"/>
      <c r="Q206" s="27"/>
      <c r="R206" s="118"/>
    </row>
    <row r="207" spans="7:18" x14ac:dyDescent="0.2">
      <c r="G207" s="111"/>
      <c r="H207" s="119"/>
      <c r="I207" s="119"/>
      <c r="J207" s="107"/>
      <c r="K207" s="28"/>
      <c r="L207" s="27"/>
      <c r="M207" s="118"/>
      <c r="N207" s="27"/>
      <c r="O207" s="27"/>
      <c r="P207" s="26"/>
      <c r="Q207" s="27"/>
      <c r="R207" s="118"/>
    </row>
    <row r="208" spans="7:18" x14ac:dyDescent="0.2">
      <c r="G208" s="111"/>
      <c r="H208" s="119"/>
      <c r="I208" s="119"/>
      <c r="J208" s="107"/>
      <c r="K208" s="28"/>
      <c r="L208" s="27"/>
      <c r="M208" s="118"/>
      <c r="N208" s="27"/>
      <c r="O208" s="27"/>
      <c r="P208" s="26"/>
      <c r="Q208" s="27"/>
      <c r="R208" s="27"/>
    </row>
    <row r="209" spans="7:18" x14ac:dyDescent="0.2">
      <c r="G209" s="111"/>
      <c r="H209" s="119"/>
      <c r="I209" s="119"/>
      <c r="J209" s="107"/>
      <c r="K209" s="28"/>
      <c r="L209" s="27"/>
      <c r="M209" s="118"/>
      <c r="N209" s="27"/>
      <c r="O209" s="27"/>
      <c r="P209" s="26"/>
      <c r="Q209" s="27"/>
      <c r="R209" s="27"/>
    </row>
    <row r="210" spans="7:18" x14ac:dyDescent="0.2">
      <c r="G210" s="111"/>
      <c r="H210" s="119"/>
      <c r="I210" s="119"/>
      <c r="J210" s="107"/>
      <c r="K210" s="28"/>
      <c r="L210" s="27"/>
      <c r="M210" s="27"/>
      <c r="N210" s="118"/>
      <c r="O210" s="27"/>
      <c r="P210" s="26"/>
      <c r="Q210" s="27"/>
      <c r="R210" s="118"/>
    </row>
    <row r="211" spans="7:18" x14ac:dyDescent="0.2">
      <c r="G211" s="111"/>
      <c r="H211" s="119"/>
      <c r="I211" s="119"/>
      <c r="J211" s="107"/>
      <c r="K211" s="28"/>
      <c r="L211" s="27"/>
      <c r="M211" s="27"/>
      <c r="N211" s="27"/>
      <c r="O211" s="27"/>
      <c r="P211" s="26"/>
      <c r="Q211" s="27"/>
      <c r="R211" s="27"/>
    </row>
    <row r="212" spans="7:18" x14ac:dyDescent="0.2">
      <c r="G212" s="111"/>
      <c r="H212" s="119"/>
      <c r="I212" s="119"/>
      <c r="J212" s="107"/>
      <c r="K212" s="28"/>
      <c r="L212" s="27"/>
      <c r="M212" s="118"/>
      <c r="N212" s="27"/>
      <c r="O212" s="27"/>
      <c r="P212" s="26"/>
      <c r="Q212" s="27"/>
      <c r="R212" s="27"/>
    </row>
    <row r="213" spans="7:18" x14ac:dyDescent="0.2">
      <c r="G213" s="111"/>
      <c r="H213" s="119"/>
      <c r="I213" s="119"/>
      <c r="J213" s="107"/>
      <c r="K213" s="28"/>
      <c r="M213" s="118"/>
      <c r="N213" s="27"/>
      <c r="O213" s="27"/>
      <c r="P213" s="26"/>
      <c r="Q213" s="27"/>
      <c r="R213" s="27"/>
    </row>
    <row r="214" spans="7:18" x14ac:dyDescent="0.2">
      <c r="G214" s="111"/>
      <c r="H214" s="53"/>
      <c r="I214" s="119"/>
      <c r="J214" s="107"/>
      <c r="K214" s="28"/>
      <c r="L214" s="27"/>
      <c r="M214" s="118"/>
      <c r="N214" s="27"/>
      <c r="O214" s="27"/>
      <c r="P214" s="26"/>
      <c r="Q214" s="27"/>
      <c r="R214" s="27"/>
    </row>
    <row r="215" spans="7:18" x14ac:dyDescent="0.2">
      <c r="G215" s="111"/>
      <c r="H215" s="53"/>
      <c r="I215" s="53"/>
      <c r="J215" s="107"/>
      <c r="K215" s="28"/>
      <c r="M215" s="118"/>
      <c r="N215" s="27"/>
      <c r="O215" s="27"/>
      <c r="P215" s="26"/>
      <c r="Q215" s="27"/>
      <c r="R215" s="27"/>
    </row>
    <row r="216" spans="7:18" x14ac:dyDescent="0.2">
      <c r="G216" s="111"/>
      <c r="H216" s="53"/>
      <c r="I216" s="53"/>
      <c r="J216" s="107"/>
      <c r="K216" s="28"/>
      <c r="L216" s="27"/>
      <c r="M216" s="27"/>
      <c r="N216" s="27"/>
      <c r="O216" s="27"/>
      <c r="P216" s="26"/>
      <c r="Q216" s="27"/>
      <c r="R216" s="118"/>
    </row>
    <row r="217" spans="7:18" x14ac:dyDescent="0.2">
      <c r="G217" s="111"/>
      <c r="H217" s="53"/>
      <c r="I217" s="53"/>
      <c r="J217" s="107"/>
      <c r="K217" s="28"/>
      <c r="L217" s="27"/>
      <c r="M217" s="118"/>
      <c r="N217" s="27"/>
      <c r="O217" s="27"/>
      <c r="P217" s="26"/>
      <c r="Q217" s="27"/>
      <c r="R217" s="27"/>
    </row>
    <row r="218" spans="7:18" x14ac:dyDescent="0.2">
      <c r="G218" s="111"/>
      <c r="H218" s="53"/>
      <c r="I218" s="53"/>
      <c r="J218" s="107"/>
      <c r="K218" s="28"/>
      <c r="L218" s="27"/>
      <c r="M218" s="118"/>
      <c r="N218" s="27"/>
      <c r="O218" s="27"/>
      <c r="P218" s="26"/>
      <c r="Q218" s="27"/>
      <c r="R218" s="27"/>
    </row>
    <row r="219" spans="7:18" x14ac:dyDescent="0.2">
      <c r="G219" s="111"/>
      <c r="H219" s="53"/>
      <c r="I219" s="53"/>
      <c r="J219" s="107"/>
      <c r="K219" s="28"/>
      <c r="L219" s="27"/>
      <c r="M219" s="118"/>
      <c r="N219" s="27"/>
      <c r="O219" s="27"/>
      <c r="P219" s="26"/>
      <c r="Q219" s="27"/>
      <c r="R219" s="118"/>
    </row>
    <row r="220" spans="7:18" x14ac:dyDescent="0.2">
      <c r="G220" s="111"/>
      <c r="H220" s="53"/>
      <c r="I220" s="53"/>
      <c r="J220" s="107"/>
      <c r="K220" s="151"/>
      <c r="L220" s="27"/>
      <c r="M220" s="27"/>
      <c r="N220" s="27"/>
      <c r="O220" s="27"/>
      <c r="P220" s="26"/>
      <c r="Q220" s="27"/>
      <c r="R220" s="27"/>
    </row>
    <row r="221" spans="7:18" x14ac:dyDescent="0.2">
      <c r="G221" s="111"/>
      <c r="H221" s="53"/>
      <c r="J221" s="107"/>
      <c r="K221" s="151"/>
      <c r="L221" s="27"/>
      <c r="M221" s="118"/>
      <c r="N221" s="27"/>
      <c r="O221" s="27"/>
      <c r="P221" s="26"/>
      <c r="Q221" s="27"/>
      <c r="R221" s="27"/>
    </row>
    <row r="222" spans="7:18" x14ac:dyDescent="0.2">
      <c r="G222" s="111"/>
      <c r="H222" s="53"/>
      <c r="I222" s="53"/>
      <c r="J222" s="107"/>
      <c r="K222" s="28"/>
      <c r="L222" s="27"/>
      <c r="M222" s="118"/>
      <c r="N222" s="27"/>
      <c r="O222" s="27"/>
      <c r="P222" s="26"/>
      <c r="Q222" s="27"/>
      <c r="R222" s="27"/>
    </row>
    <row r="223" spans="7:18" x14ac:dyDescent="0.2">
      <c r="G223" s="111"/>
      <c r="H223" s="147"/>
      <c r="I223" s="147"/>
      <c r="J223"/>
      <c r="K223" s="28"/>
      <c r="M223" s="118"/>
      <c r="N223" s="27"/>
      <c r="O223" s="27"/>
      <c r="P223" s="26"/>
      <c r="Q223" s="27"/>
      <c r="R223" s="27"/>
    </row>
    <row r="224" spans="7:18" x14ac:dyDescent="0.2">
      <c r="G224" s="111"/>
      <c r="H224" s="53"/>
      <c r="I224" s="53"/>
      <c r="J224" s="107"/>
      <c r="K224" s="28"/>
      <c r="M224" s="118"/>
      <c r="N224" s="27"/>
      <c r="O224" s="27"/>
      <c r="P224" s="26"/>
      <c r="Q224" s="27"/>
      <c r="R224" s="27"/>
    </row>
    <row r="225" spans="7:18" x14ac:dyDescent="0.2">
      <c r="G225" s="111"/>
      <c r="H225" s="147"/>
      <c r="I225" s="53"/>
      <c r="J225" s="53"/>
      <c r="K225" s="28"/>
      <c r="L225" s="27"/>
      <c r="M225" s="118"/>
      <c r="N225" s="27"/>
      <c r="O225" s="27"/>
      <c r="P225" s="26"/>
      <c r="Q225" s="27"/>
      <c r="R225" s="27"/>
    </row>
    <row r="226" spans="7:18" x14ac:dyDescent="0.2">
      <c r="G226" s="111"/>
      <c r="H226" s="108"/>
      <c r="I226" s="108"/>
      <c r="J226" s="107"/>
      <c r="K226" s="28"/>
      <c r="L226" s="27"/>
      <c r="M226" s="27"/>
      <c r="N226" s="27"/>
      <c r="O226" s="27"/>
      <c r="P226" s="26"/>
      <c r="Q226" s="27"/>
      <c r="R226" s="118"/>
    </row>
    <row r="227" spans="7:18" x14ac:dyDescent="0.2">
      <c r="G227" s="111"/>
      <c r="H227" s="108"/>
      <c r="I227" s="108"/>
      <c r="J227" s="107"/>
      <c r="K227" s="28"/>
      <c r="L227" s="27"/>
      <c r="M227" s="27"/>
      <c r="N227" s="27"/>
      <c r="O227" s="27"/>
      <c r="P227" s="26"/>
      <c r="Q227" s="27"/>
      <c r="R227" s="27"/>
    </row>
    <row r="228" spans="7:18" x14ac:dyDescent="0.2">
      <c r="G228" s="111"/>
      <c r="H228" s="108"/>
      <c r="I228" s="108"/>
      <c r="J228" s="107"/>
      <c r="K228" s="28"/>
      <c r="L228" s="27"/>
      <c r="M228" s="27"/>
      <c r="N228" s="27"/>
      <c r="O228" s="27"/>
      <c r="P228" s="26"/>
      <c r="Q228" s="27"/>
      <c r="R228" s="27"/>
    </row>
    <row r="229" spans="7:18" x14ac:dyDescent="0.2">
      <c r="G229" s="111"/>
      <c r="H229" s="108"/>
      <c r="I229" s="108"/>
      <c r="J229" s="107"/>
      <c r="K229" s="28"/>
      <c r="L229" s="27"/>
      <c r="M229" s="27"/>
      <c r="N229" s="27"/>
      <c r="O229" s="27"/>
      <c r="P229" s="26"/>
      <c r="Q229" s="27"/>
      <c r="R229" s="118"/>
    </row>
    <row r="230" spans="7:18" x14ac:dyDescent="0.2">
      <c r="G230" s="111"/>
      <c r="H230" s="108"/>
      <c r="I230" s="108"/>
      <c r="J230" s="107"/>
      <c r="K230" s="28"/>
      <c r="L230" s="27"/>
      <c r="M230" s="27"/>
      <c r="N230" s="27"/>
      <c r="O230" s="27"/>
      <c r="P230" s="26"/>
      <c r="Q230" s="27"/>
      <c r="R230" s="27"/>
    </row>
    <row r="231" spans="7:18" x14ac:dyDescent="0.2">
      <c r="G231" s="111"/>
      <c r="H231" s="108"/>
      <c r="I231" s="108"/>
      <c r="J231" s="107"/>
      <c r="K231" s="28"/>
      <c r="L231" s="27"/>
      <c r="M231" s="27"/>
      <c r="N231" s="27"/>
      <c r="O231" s="27"/>
      <c r="P231" s="26"/>
      <c r="Q231" s="27"/>
      <c r="R231" s="118"/>
    </row>
    <row r="232" spans="7:18" x14ac:dyDescent="0.2">
      <c r="G232" s="111"/>
      <c r="H232" s="108"/>
      <c r="I232" s="108"/>
      <c r="J232" s="53"/>
      <c r="K232" s="28"/>
      <c r="L232" s="27"/>
      <c r="M232" s="27"/>
      <c r="N232" s="27"/>
      <c r="O232" s="27"/>
      <c r="P232" s="26"/>
      <c r="Q232" s="27"/>
      <c r="R232" s="118"/>
    </row>
    <row r="233" spans="7:18" x14ac:dyDescent="0.2">
      <c r="G233" s="111"/>
      <c r="H233" s="147"/>
      <c r="I233" s="147"/>
      <c r="J233"/>
      <c r="K233" s="28"/>
      <c r="L233" s="27"/>
      <c r="M233" s="27"/>
      <c r="N233" s="27"/>
      <c r="O233" s="27"/>
      <c r="P233" s="26"/>
      <c r="Q233" s="27"/>
      <c r="R233" s="27"/>
    </row>
    <row r="234" spans="7:18" x14ac:dyDescent="0.2">
      <c r="G234" s="111"/>
      <c r="H234" s="108"/>
      <c r="I234" s="108"/>
      <c r="J234" s="107"/>
      <c r="K234" s="151"/>
      <c r="L234" s="27"/>
      <c r="M234" s="27"/>
      <c r="N234" s="27"/>
      <c r="O234" s="27"/>
      <c r="P234" s="26"/>
      <c r="Q234" s="27"/>
      <c r="R234" s="118"/>
    </row>
    <row r="235" spans="7:18" x14ac:dyDescent="0.2">
      <c r="G235" s="111"/>
      <c r="H235" s="108"/>
      <c r="I235" s="108"/>
      <c r="J235" s="107"/>
      <c r="K235" s="28"/>
      <c r="L235" s="27"/>
      <c r="M235" s="27"/>
      <c r="N235" s="27"/>
      <c r="O235" s="27"/>
      <c r="P235" s="26"/>
      <c r="Q235" s="27"/>
      <c r="R235" s="27"/>
    </row>
    <row r="236" spans="7:18" x14ac:dyDescent="0.2">
      <c r="G236" s="111"/>
      <c r="H236" s="108"/>
      <c r="I236" s="108"/>
      <c r="J236" s="107"/>
      <c r="K236" s="28"/>
      <c r="L236" s="27"/>
      <c r="M236" s="27"/>
      <c r="N236" s="27"/>
      <c r="O236" s="27"/>
      <c r="P236" s="26"/>
      <c r="Q236" s="27"/>
      <c r="R236" s="27"/>
    </row>
    <row r="237" spans="7:18" x14ac:dyDescent="0.2">
      <c r="G237" s="111"/>
      <c r="H237" s="108"/>
      <c r="I237" s="108"/>
      <c r="J237" s="107"/>
      <c r="K237" s="28"/>
      <c r="L237" s="27"/>
      <c r="M237" s="27"/>
      <c r="N237" s="27"/>
      <c r="O237" s="27"/>
      <c r="P237" s="26"/>
      <c r="Q237" s="27"/>
      <c r="R237" s="27"/>
    </row>
    <row r="238" spans="7:18" x14ac:dyDescent="0.2">
      <c r="G238" s="111"/>
      <c r="H238" s="108"/>
      <c r="I238" s="108"/>
      <c r="J238" s="107"/>
      <c r="K238" s="28"/>
      <c r="L238" s="27"/>
      <c r="M238" s="27"/>
      <c r="N238" s="27"/>
      <c r="O238" s="27"/>
      <c r="P238" s="26"/>
      <c r="Q238" s="27"/>
      <c r="R238" s="118"/>
    </row>
    <row r="239" spans="7:18" x14ac:dyDescent="0.2">
      <c r="G239" s="111"/>
      <c r="H239" s="108"/>
      <c r="I239" s="108"/>
      <c r="J239" s="107"/>
      <c r="K239" s="28"/>
      <c r="L239" s="27"/>
      <c r="M239" s="27"/>
      <c r="N239" s="27"/>
      <c r="O239" s="27"/>
      <c r="P239" s="26"/>
      <c r="Q239" s="27"/>
      <c r="R239" s="27"/>
    </row>
    <row r="240" spans="7:18" x14ac:dyDescent="0.2">
      <c r="G240" s="111"/>
      <c r="H240" s="108"/>
      <c r="I240" s="108"/>
      <c r="J240" s="107"/>
      <c r="K240" s="28"/>
      <c r="L240" s="27"/>
      <c r="M240" s="27"/>
      <c r="N240" s="27"/>
      <c r="O240" s="27"/>
      <c r="P240" s="26"/>
      <c r="Q240" s="27"/>
      <c r="R240" s="118"/>
    </row>
    <row r="241" spans="7:18" x14ac:dyDescent="0.2">
      <c r="G241" s="111"/>
      <c r="H241" s="108"/>
      <c r="I241" s="108"/>
      <c r="J241" s="107"/>
      <c r="K241" s="28"/>
      <c r="L241" s="27"/>
      <c r="M241" s="27"/>
      <c r="N241" s="27"/>
      <c r="O241" s="27"/>
      <c r="P241" s="26"/>
      <c r="Q241" s="27"/>
      <c r="R241" s="118"/>
    </row>
    <row r="242" spans="7:18" x14ac:dyDescent="0.2">
      <c r="G242" s="111"/>
      <c r="H242" s="108"/>
      <c r="I242" s="108"/>
      <c r="J242" s="107"/>
      <c r="K242" s="28"/>
      <c r="L242" s="27"/>
      <c r="M242" s="27"/>
      <c r="N242" s="27"/>
      <c r="O242" s="27"/>
      <c r="P242" s="26"/>
      <c r="Q242" s="27"/>
      <c r="R242" s="27"/>
    </row>
    <row r="243" spans="7:18" x14ac:dyDescent="0.2">
      <c r="G243" s="111"/>
      <c r="H243" s="108"/>
      <c r="I243" s="108"/>
      <c r="J243" s="107"/>
      <c r="K243" s="28"/>
      <c r="L243" s="27"/>
      <c r="M243" s="27"/>
      <c r="N243" s="27"/>
      <c r="O243" s="27"/>
      <c r="P243" s="26"/>
      <c r="Q243" s="27"/>
      <c r="R243" s="27"/>
    </row>
    <row r="244" spans="7:18" x14ac:dyDescent="0.2">
      <c r="G244" s="111"/>
      <c r="H244" s="108"/>
      <c r="I244" s="108"/>
      <c r="J244" s="107"/>
      <c r="K244" s="28"/>
      <c r="L244" s="27"/>
      <c r="M244" s="27"/>
      <c r="N244" s="27"/>
      <c r="O244" s="27"/>
      <c r="P244" s="26"/>
      <c r="Q244" s="27"/>
      <c r="R244" s="27"/>
    </row>
    <row r="245" spans="7:18" x14ac:dyDescent="0.2">
      <c r="G245" s="111"/>
      <c r="H245" s="108"/>
      <c r="I245" s="108"/>
      <c r="J245" s="107"/>
      <c r="K245" s="28"/>
      <c r="L245" s="27"/>
      <c r="M245" s="27"/>
      <c r="N245" s="27"/>
      <c r="O245" s="27"/>
      <c r="P245" s="26"/>
      <c r="Q245" s="27"/>
      <c r="R245" s="27"/>
    </row>
    <row r="246" spans="7:18" x14ac:dyDescent="0.2">
      <c r="G246" s="111"/>
      <c r="H246" s="147"/>
      <c r="I246" s="147"/>
      <c r="J246"/>
      <c r="K246" s="28"/>
      <c r="L246" s="27"/>
      <c r="M246" s="27"/>
      <c r="N246" s="27"/>
      <c r="O246" s="27"/>
      <c r="P246" s="26"/>
      <c r="Q246" s="27"/>
      <c r="R246" s="27"/>
    </row>
    <row r="247" spans="7:18" x14ac:dyDescent="0.2">
      <c r="G247" s="111"/>
      <c r="H247" s="108"/>
      <c r="I247" s="108"/>
      <c r="J247" s="107"/>
      <c r="K247" s="151"/>
      <c r="L247" s="27"/>
      <c r="M247" s="27"/>
      <c r="N247" s="27"/>
      <c r="O247" s="27"/>
      <c r="P247" s="26"/>
      <c r="Q247" s="27"/>
      <c r="R247" s="118"/>
    </row>
    <row r="248" spans="7:18" x14ac:dyDescent="0.2">
      <c r="G248" s="111"/>
      <c r="H248" s="108"/>
      <c r="I248" s="108"/>
      <c r="J248" s="107"/>
      <c r="K248" s="28"/>
      <c r="L248" s="27"/>
      <c r="M248" s="27"/>
      <c r="N248" s="27"/>
      <c r="O248" s="27"/>
      <c r="P248" s="26"/>
      <c r="Q248" s="27"/>
      <c r="R248" s="118"/>
    </row>
    <row r="249" spans="7:18" x14ac:dyDescent="0.2">
      <c r="G249" s="111"/>
      <c r="H249" s="108"/>
      <c r="I249" s="108"/>
      <c r="J249" s="107"/>
      <c r="K249" s="28"/>
      <c r="L249" s="27"/>
      <c r="M249" s="27"/>
      <c r="N249" s="27"/>
      <c r="O249" s="27"/>
      <c r="P249" s="26"/>
      <c r="Q249" s="27"/>
      <c r="R249" s="118"/>
    </row>
    <row r="250" spans="7:18" x14ac:dyDescent="0.2">
      <c r="G250" s="111"/>
      <c r="H250" s="120"/>
      <c r="I250" s="119"/>
      <c r="J250" s="107"/>
      <c r="K250" s="28"/>
      <c r="L250" s="27"/>
      <c r="M250" s="27"/>
      <c r="N250" s="27"/>
      <c r="O250" s="27"/>
      <c r="P250" s="26"/>
      <c r="Q250" s="27"/>
      <c r="R250" s="118"/>
    </row>
    <row r="251" spans="7:18" x14ac:dyDescent="0.2">
      <c r="G251" s="111"/>
      <c r="H251" s="119"/>
      <c r="I251" s="119"/>
      <c r="J251"/>
      <c r="K251" s="28"/>
      <c r="L251" s="27"/>
      <c r="M251" s="27"/>
      <c r="N251" s="27"/>
      <c r="O251" s="27"/>
      <c r="P251" s="26"/>
      <c r="Q251" s="27"/>
      <c r="R251" s="27"/>
    </row>
    <row r="252" spans="7:18" x14ac:dyDescent="0.2">
      <c r="G252" s="111"/>
      <c r="H252" s="120"/>
      <c r="I252" s="119"/>
      <c r="J252" s="107"/>
      <c r="K252" s="151"/>
      <c r="L252" s="27"/>
      <c r="M252" s="27"/>
      <c r="N252" s="27"/>
      <c r="O252" s="27"/>
      <c r="P252" s="26"/>
      <c r="Q252" s="27"/>
      <c r="R252" s="27"/>
    </row>
    <row r="253" spans="7:18" x14ac:dyDescent="0.2">
      <c r="G253" s="111"/>
      <c r="H253" s="120"/>
      <c r="I253" s="119"/>
      <c r="J253" s="107"/>
      <c r="K253" s="28"/>
      <c r="L253" s="27"/>
      <c r="M253" s="27"/>
      <c r="N253" s="27"/>
      <c r="O253" s="27"/>
      <c r="P253" s="26"/>
      <c r="Q253" s="27"/>
      <c r="R253" s="118"/>
    </row>
    <row r="254" spans="7:18" x14ac:dyDescent="0.2">
      <c r="G254" s="111"/>
      <c r="H254" s="120"/>
      <c r="I254" s="119"/>
      <c r="J254" s="107"/>
      <c r="K254" s="28"/>
      <c r="L254" s="27"/>
      <c r="M254" s="27"/>
      <c r="N254" s="74"/>
      <c r="O254" s="74"/>
      <c r="P254" s="26"/>
      <c r="Q254" s="74"/>
      <c r="R254" s="127"/>
    </row>
    <row r="255" spans="7:18" x14ac:dyDescent="0.2">
      <c r="G255" s="111"/>
      <c r="H255" s="120"/>
      <c r="I255" s="119"/>
      <c r="J255" s="107"/>
      <c r="K255" s="28"/>
      <c r="L255" s="27"/>
      <c r="M255" s="27"/>
      <c r="N255" s="27"/>
      <c r="O255" s="27"/>
      <c r="P255" s="26"/>
      <c r="Q255" s="27"/>
      <c r="R255" s="27"/>
    </row>
    <row r="256" spans="7:18" x14ac:dyDescent="0.2">
      <c r="G256" s="111"/>
      <c r="H256" s="120"/>
      <c r="I256" s="119"/>
      <c r="J256" s="107"/>
      <c r="K256" s="28"/>
      <c r="L256" s="27"/>
      <c r="M256" s="27"/>
      <c r="N256" s="27"/>
      <c r="O256" s="27"/>
      <c r="P256" s="26"/>
      <c r="Q256" s="27"/>
      <c r="R256" s="118"/>
    </row>
    <row r="257" spans="7:18" x14ac:dyDescent="0.2">
      <c r="G257" s="111"/>
      <c r="H257" s="119"/>
      <c r="I257" s="119"/>
      <c r="J257"/>
      <c r="K257" s="28"/>
      <c r="L257" s="27"/>
      <c r="M257" s="27"/>
      <c r="N257" s="27"/>
      <c r="O257" s="27"/>
      <c r="P257" s="26"/>
      <c r="Q257" s="27"/>
      <c r="R257" s="118"/>
    </row>
    <row r="258" spans="7:18" x14ac:dyDescent="0.2">
      <c r="G258" s="111"/>
      <c r="H258" s="119"/>
      <c r="I258" s="119"/>
      <c r="J258" s="107"/>
      <c r="K258" s="151"/>
      <c r="L258" s="27"/>
      <c r="M258" s="27"/>
      <c r="N258" s="27"/>
      <c r="O258" s="27"/>
      <c r="P258" s="26"/>
      <c r="Q258" s="27"/>
      <c r="R258" s="118"/>
    </row>
    <row r="259" spans="7:18" x14ac:dyDescent="0.2">
      <c r="G259" s="111"/>
      <c r="H259" s="119"/>
      <c r="I259" s="119"/>
      <c r="J259" s="107"/>
      <c r="K259" s="28"/>
      <c r="L259" s="27"/>
      <c r="M259" s="27"/>
      <c r="N259" s="27"/>
      <c r="O259" s="27"/>
      <c r="P259" s="26"/>
      <c r="Q259" s="27"/>
      <c r="R259" s="118"/>
    </row>
    <row r="260" spans="7:18" x14ac:dyDescent="0.2">
      <c r="G260" s="111"/>
      <c r="H260" s="119"/>
      <c r="I260" s="119"/>
      <c r="J260" s="107"/>
      <c r="K260" s="28"/>
      <c r="L260" s="27"/>
      <c r="M260" s="27"/>
      <c r="N260" s="27"/>
      <c r="O260" s="27"/>
      <c r="P260" s="26"/>
      <c r="Q260" s="27"/>
      <c r="R260" s="118"/>
    </row>
    <row r="261" spans="7:18" x14ac:dyDescent="0.2">
      <c r="G261" s="111"/>
      <c r="H261" s="119"/>
      <c r="I261" s="119"/>
      <c r="J261" s="107"/>
      <c r="K261" s="28"/>
      <c r="L261" s="27"/>
      <c r="M261" s="27"/>
      <c r="N261" s="27"/>
      <c r="O261" s="27"/>
      <c r="P261" s="26"/>
      <c r="Q261" s="27"/>
      <c r="R261" s="27"/>
    </row>
    <row r="262" spans="7:18" x14ac:dyDescent="0.2">
      <c r="G262" s="111"/>
      <c r="H262" s="119"/>
      <c r="I262" s="119"/>
      <c r="J262" s="107"/>
      <c r="K262" s="28"/>
      <c r="L262" s="27"/>
      <c r="M262" s="27"/>
      <c r="N262" s="27"/>
      <c r="O262" s="27"/>
      <c r="P262" s="26"/>
      <c r="Q262" s="27"/>
      <c r="R262" s="27"/>
    </row>
    <row r="263" spans="7:18" x14ac:dyDescent="0.2">
      <c r="G263" s="111"/>
      <c r="H263" s="53"/>
      <c r="I263" s="53"/>
      <c r="J263" s="107"/>
      <c r="K263" s="151"/>
      <c r="L263" s="27"/>
      <c r="M263" s="27"/>
      <c r="N263" s="27"/>
      <c r="O263" s="27"/>
      <c r="P263" s="26"/>
      <c r="Q263" s="27"/>
      <c r="R263" s="118"/>
    </row>
    <row r="264" spans="7:18" x14ac:dyDescent="0.2">
      <c r="G264" s="111"/>
      <c r="H264" s="53"/>
      <c r="I264" s="53"/>
      <c r="J264" s="107"/>
      <c r="K264" s="28"/>
      <c r="L264" s="27"/>
      <c r="M264" s="27"/>
      <c r="N264" s="27"/>
      <c r="O264" s="27"/>
      <c r="P264" s="26"/>
      <c r="Q264" s="27"/>
      <c r="R264" s="118"/>
    </row>
    <row r="265" spans="7:18" x14ac:dyDescent="0.2">
      <c r="G265" s="111"/>
      <c r="H265" s="53"/>
      <c r="J265" s="107"/>
      <c r="K265" s="28"/>
      <c r="L265" s="27"/>
      <c r="M265" s="27"/>
      <c r="N265" s="27"/>
      <c r="O265" s="27"/>
      <c r="P265" s="26"/>
      <c r="Q265" s="27"/>
      <c r="R265" s="118"/>
    </row>
    <row r="266" spans="7:18" x14ac:dyDescent="0.2">
      <c r="G266" s="111"/>
      <c r="H266" s="53"/>
      <c r="J266" s="107"/>
      <c r="K266" s="28"/>
      <c r="L266" s="27"/>
      <c r="M266" s="27"/>
      <c r="N266" s="27"/>
      <c r="O266" s="27"/>
      <c r="P266" s="26"/>
      <c r="Q266" s="27"/>
      <c r="R266" s="27"/>
    </row>
    <row r="267" spans="7:18" x14ac:dyDescent="0.2">
      <c r="G267" s="111"/>
      <c r="H267" s="53"/>
      <c r="I267" s="53"/>
      <c r="J267" s="107"/>
      <c r="K267" s="28"/>
      <c r="L267" s="27"/>
      <c r="M267" s="27"/>
      <c r="N267" s="27"/>
      <c r="O267" s="27"/>
      <c r="P267" s="26"/>
      <c r="Q267" s="27"/>
      <c r="R267" s="27"/>
    </row>
    <row r="268" spans="7:18" x14ac:dyDescent="0.2">
      <c r="G268" s="111"/>
      <c r="H268" s="53"/>
      <c r="I268" s="53"/>
      <c r="J268" s="107"/>
      <c r="K268" s="28"/>
      <c r="L268" s="27"/>
      <c r="M268" s="27"/>
      <c r="N268" s="27"/>
      <c r="O268" s="27"/>
      <c r="P268" s="26"/>
      <c r="Q268" s="27"/>
      <c r="R268" s="27"/>
    </row>
    <row r="269" spans="7:18" x14ac:dyDescent="0.2">
      <c r="G269" s="111"/>
      <c r="H269" s="53"/>
      <c r="I269" s="152"/>
      <c r="J269" s="107"/>
      <c r="K269" s="28"/>
      <c r="L269" s="27"/>
      <c r="M269" s="27"/>
      <c r="N269" s="27"/>
      <c r="O269" s="27"/>
      <c r="P269" s="26"/>
      <c r="Q269" s="27"/>
      <c r="R269" s="27"/>
    </row>
    <row r="270" spans="7:18" x14ac:dyDescent="0.2">
      <c r="G270" s="111"/>
      <c r="H270" s="53"/>
      <c r="I270" s="53"/>
      <c r="J270" s="107"/>
      <c r="K270" s="151"/>
      <c r="L270" s="27"/>
      <c r="M270" s="27"/>
      <c r="N270" s="27"/>
      <c r="O270" s="27"/>
      <c r="P270" s="26"/>
      <c r="Q270" s="27"/>
      <c r="R270" s="118"/>
    </row>
    <row r="271" spans="7:18" x14ac:dyDescent="0.2">
      <c r="G271" s="111"/>
      <c r="H271" s="119"/>
      <c r="I271" s="119"/>
      <c r="J271" s="53"/>
      <c r="K271" s="28"/>
      <c r="L271" s="27"/>
      <c r="M271" s="27"/>
      <c r="N271" s="27"/>
      <c r="O271" s="27"/>
      <c r="P271" s="26"/>
      <c r="Q271" s="27"/>
      <c r="R271" s="27"/>
    </row>
    <row r="272" spans="7:18" x14ac:dyDescent="0.2">
      <c r="G272" s="111"/>
      <c r="H272" s="119"/>
      <c r="I272" s="119"/>
      <c r="J272"/>
      <c r="K272" s="28"/>
      <c r="L272" s="27"/>
      <c r="M272" s="27"/>
      <c r="N272" s="27"/>
      <c r="O272" s="27"/>
      <c r="P272" s="26"/>
      <c r="Q272" s="27"/>
      <c r="R272" s="27"/>
    </row>
    <row r="273" spans="7:18" x14ac:dyDescent="0.2">
      <c r="G273" s="111"/>
      <c r="H273" s="120"/>
      <c r="I273" s="119"/>
      <c r="J273" s="107"/>
      <c r="K273" s="28"/>
      <c r="L273" s="27"/>
      <c r="M273" s="27"/>
      <c r="N273" s="27"/>
      <c r="O273" s="27"/>
      <c r="P273" s="26"/>
      <c r="Q273" s="27"/>
      <c r="R273" s="118"/>
    </row>
    <row r="274" spans="7:18" x14ac:dyDescent="0.2">
      <c r="G274" s="111"/>
      <c r="H274" s="120"/>
      <c r="I274" s="119"/>
      <c r="J274" s="107"/>
      <c r="K274" s="28"/>
      <c r="L274" s="27"/>
      <c r="M274" s="27"/>
      <c r="N274" s="27"/>
      <c r="O274" s="27"/>
      <c r="P274" s="26"/>
      <c r="Q274" s="27"/>
      <c r="R274" s="27"/>
    </row>
    <row r="275" spans="7:18" x14ac:dyDescent="0.2">
      <c r="G275" s="111"/>
      <c r="H275" s="147"/>
      <c r="I275" s="147"/>
      <c r="J275"/>
      <c r="K275" s="28"/>
      <c r="L275" s="27"/>
      <c r="M275" s="27"/>
      <c r="N275" s="27"/>
      <c r="O275" s="27"/>
      <c r="P275" s="26"/>
      <c r="Q275" s="27"/>
      <c r="R275" s="27"/>
    </row>
    <row r="276" spans="7:18" x14ac:dyDescent="0.2">
      <c r="G276" s="111"/>
      <c r="J276" s="107"/>
      <c r="K276" s="151"/>
      <c r="L276" s="27"/>
      <c r="M276" s="27"/>
      <c r="N276" s="27"/>
      <c r="O276" s="27"/>
      <c r="P276" s="26"/>
      <c r="Q276" s="27"/>
      <c r="R276" s="27"/>
    </row>
    <row r="277" spans="7:18" x14ac:dyDescent="0.2">
      <c r="G277" s="111"/>
      <c r="J277" s="107"/>
      <c r="K277" s="28"/>
      <c r="L277" s="27"/>
      <c r="M277" s="27"/>
      <c r="N277" s="27"/>
      <c r="O277" s="27"/>
      <c r="P277" s="26"/>
      <c r="Q277" s="27"/>
      <c r="R277" s="118"/>
    </row>
    <row r="278" spans="7:18" x14ac:dyDescent="0.2">
      <c r="G278" s="111"/>
      <c r="H278" s="53"/>
      <c r="I278" s="53"/>
      <c r="J278" s="107"/>
      <c r="K278" s="28"/>
      <c r="L278" s="27"/>
      <c r="M278" s="27"/>
      <c r="N278" s="27"/>
      <c r="O278" s="27"/>
      <c r="P278" s="26"/>
      <c r="Q278" s="27"/>
      <c r="R278" s="27"/>
    </row>
    <row r="279" spans="7:18" x14ac:dyDescent="0.2">
      <c r="G279" s="111"/>
      <c r="H279" s="53"/>
      <c r="I279" s="53"/>
      <c r="J279" s="107"/>
      <c r="K279" s="28"/>
      <c r="L279" s="27"/>
      <c r="M279" s="27"/>
      <c r="N279" s="27"/>
      <c r="O279" s="27"/>
      <c r="P279" s="26"/>
      <c r="Q279" s="27"/>
      <c r="R279" s="27"/>
    </row>
    <row r="280" spans="7:18" x14ac:dyDescent="0.2">
      <c r="G280" s="111"/>
      <c r="H280" s="53"/>
      <c r="I280" s="53"/>
      <c r="J280" s="107"/>
      <c r="K280" s="28"/>
      <c r="L280" s="27"/>
      <c r="M280" s="27"/>
      <c r="N280" s="27"/>
      <c r="O280" s="27"/>
      <c r="P280" s="26"/>
      <c r="Q280" s="27"/>
      <c r="R280" s="118"/>
    </row>
    <row r="281" spans="7:18" x14ac:dyDescent="0.2">
      <c r="G281" s="111"/>
      <c r="H281" s="108"/>
      <c r="I281" s="108"/>
      <c r="J281" s="107"/>
      <c r="K281" s="151"/>
      <c r="L281" s="27"/>
      <c r="M281" s="27"/>
      <c r="N281" s="27"/>
      <c r="O281" s="27"/>
      <c r="P281" s="26"/>
      <c r="Q281" s="27"/>
      <c r="R281" s="118"/>
    </row>
    <row r="282" spans="7:18" x14ac:dyDescent="0.2">
      <c r="G282" s="111"/>
      <c r="H282" s="108"/>
      <c r="I282" s="108"/>
      <c r="J282" s="107"/>
      <c r="K282" s="28"/>
      <c r="L282" s="27"/>
      <c r="M282" s="27"/>
      <c r="N282" s="27"/>
      <c r="O282" s="27"/>
      <c r="P282" s="26"/>
      <c r="Q282" s="27"/>
      <c r="R282" s="27"/>
    </row>
    <row r="283" spans="7:18" x14ac:dyDescent="0.2">
      <c r="G283" s="111"/>
      <c r="H283" s="108"/>
      <c r="I283" s="108"/>
      <c r="J283" s="107"/>
      <c r="K283" s="28"/>
      <c r="L283" s="27"/>
      <c r="M283" s="27"/>
      <c r="N283" s="27"/>
      <c r="O283" s="27"/>
      <c r="P283" s="26"/>
      <c r="Q283" s="27"/>
      <c r="R283" s="118"/>
    </row>
    <row r="284" spans="7:18" x14ac:dyDescent="0.2">
      <c r="G284" s="111"/>
      <c r="H284" s="53"/>
      <c r="I284" s="53"/>
      <c r="J284" s="107"/>
      <c r="K284" s="28"/>
      <c r="L284" s="27"/>
      <c r="M284" s="27"/>
      <c r="N284" s="27"/>
      <c r="O284" s="27"/>
      <c r="P284" s="26"/>
      <c r="Q284" s="27"/>
      <c r="R284" s="118"/>
    </row>
    <row r="285" spans="7:18" x14ac:dyDescent="0.2">
      <c r="G285" s="111"/>
      <c r="H285" s="53"/>
      <c r="I285" s="53"/>
      <c r="J285" s="53"/>
      <c r="K285" s="28"/>
      <c r="L285" s="27"/>
      <c r="M285" s="27"/>
      <c r="N285" s="27"/>
      <c r="O285" s="27"/>
      <c r="P285" s="26"/>
      <c r="Q285" s="27"/>
      <c r="R285" s="27"/>
    </row>
    <row r="286" spans="7:18" x14ac:dyDescent="0.2">
      <c r="G286" s="111"/>
      <c r="H286" s="147"/>
      <c r="I286" s="147"/>
      <c r="J286"/>
      <c r="K286" s="28"/>
      <c r="L286" s="27"/>
      <c r="M286" s="27"/>
      <c r="N286" s="27"/>
      <c r="O286" s="27"/>
      <c r="P286" s="26"/>
      <c r="Q286" s="27"/>
      <c r="R286" s="118"/>
    </row>
    <row r="287" spans="7:18" x14ac:dyDescent="0.2">
      <c r="G287" s="111"/>
      <c r="H287" s="53"/>
      <c r="I287" s="53"/>
      <c r="J287" s="107"/>
      <c r="K287" s="28"/>
      <c r="L287" s="27"/>
      <c r="M287" s="27"/>
      <c r="N287" s="27"/>
      <c r="O287" s="27"/>
      <c r="P287" s="26"/>
      <c r="Q287" s="27"/>
      <c r="R287" s="27"/>
    </row>
    <row r="288" spans="7:18" x14ac:dyDescent="0.2">
      <c r="G288" s="111"/>
      <c r="J288" s="107"/>
      <c r="K288" s="151"/>
      <c r="L288" s="27"/>
      <c r="M288" s="27"/>
      <c r="N288" s="27"/>
      <c r="O288" s="27"/>
      <c r="P288" s="26"/>
      <c r="Q288" s="27"/>
      <c r="R288" s="27"/>
    </row>
    <row r="289" spans="7:18" x14ac:dyDescent="0.2">
      <c r="G289" s="111"/>
      <c r="H289" s="53"/>
      <c r="I289" s="53"/>
      <c r="J289" s="107"/>
      <c r="K289" s="28"/>
      <c r="L289" s="27"/>
      <c r="M289" s="27"/>
      <c r="N289" s="27"/>
      <c r="O289" s="27"/>
      <c r="P289" s="26"/>
      <c r="Q289" s="27"/>
      <c r="R289" s="118"/>
    </row>
    <row r="290" spans="7:18" x14ac:dyDescent="0.2">
      <c r="G290" s="111"/>
      <c r="H290" s="119"/>
      <c r="I290" s="119"/>
      <c r="J290" s="53"/>
      <c r="K290" s="28"/>
      <c r="L290" s="27"/>
      <c r="M290" s="27"/>
      <c r="N290" s="27"/>
      <c r="O290" s="27"/>
      <c r="P290" s="26"/>
      <c r="Q290" s="27"/>
      <c r="R290" s="27"/>
    </row>
    <row r="291" spans="7:18" x14ac:dyDescent="0.2">
      <c r="G291" s="111"/>
      <c r="H291" s="119"/>
      <c r="I291" s="119"/>
      <c r="J291"/>
      <c r="K291" s="28"/>
      <c r="L291" s="27"/>
      <c r="M291" s="27"/>
      <c r="N291" s="27"/>
      <c r="O291" s="27"/>
      <c r="P291" s="26"/>
      <c r="Q291" s="27"/>
      <c r="R291" s="27"/>
    </row>
    <row r="292" spans="7:18" x14ac:dyDescent="0.2">
      <c r="G292" s="111"/>
      <c r="H292" s="119"/>
      <c r="I292" s="119"/>
      <c r="J292" s="107"/>
      <c r="K292" s="151"/>
      <c r="L292" s="27"/>
      <c r="M292" s="27"/>
      <c r="N292" s="27"/>
      <c r="O292" s="27"/>
      <c r="P292" s="26"/>
      <c r="Q292" s="27"/>
      <c r="R292" s="118"/>
    </row>
    <row r="293" spans="7:18" x14ac:dyDescent="0.2">
      <c r="G293" s="111"/>
      <c r="H293" s="119"/>
      <c r="I293" s="119"/>
      <c r="J293" s="107"/>
      <c r="K293" s="28"/>
      <c r="L293" s="27"/>
      <c r="M293" s="27"/>
      <c r="N293" s="27"/>
      <c r="O293" s="27"/>
      <c r="P293" s="26"/>
      <c r="Q293" s="27"/>
      <c r="R293" s="118"/>
    </row>
    <row r="294" spans="7:18" x14ac:dyDescent="0.2">
      <c r="G294" s="111"/>
      <c r="H294" s="119"/>
      <c r="I294" s="119"/>
      <c r="J294" s="107"/>
      <c r="K294" s="28"/>
      <c r="L294" s="27"/>
      <c r="M294" s="27"/>
      <c r="N294" s="27"/>
      <c r="O294" s="27"/>
      <c r="P294" s="26"/>
      <c r="Q294" s="27"/>
      <c r="R294" s="118"/>
    </row>
    <row r="295" spans="7:18" x14ac:dyDescent="0.2">
      <c r="G295" s="111"/>
      <c r="H295" s="53"/>
      <c r="J295" s="107"/>
      <c r="K295" s="28"/>
      <c r="L295" s="27"/>
      <c r="M295" s="27"/>
      <c r="N295" s="27"/>
      <c r="O295" s="27"/>
      <c r="P295" s="26"/>
      <c r="Q295" s="27"/>
      <c r="R295" s="27"/>
    </row>
    <row r="296" spans="7:18" x14ac:dyDescent="0.2">
      <c r="G296" s="111"/>
      <c r="H296" s="53"/>
      <c r="J296" s="107"/>
      <c r="K296" s="28"/>
      <c r="L296" s="27"/>
      <c r="M296" s="27"/>
      <c r="N296" s="27"/>
      <c r="O296" s="27"/>
      <c r="P296" s="26"/>
      <c r="Q296" s="27"/>
      <c r="R296" s="118"/>
    </row>
    <row r="297" spans="7:18" x14ac:dyDescent="0.2">
      <c r="G297" s="111"/>
      <c r="H297" s="53"/>
      <c r="J297" s="107"/>
      <c r="K297" s="28"/>
      <c r="L297" s="27"/>
      <c r="M297" s="27"/>
      <c r="N297" s="27"/>
      <c r="O297" s="27"/>
      <c r="P297" s="26"/>
      <c r="Q297" s="27"/>
      <c r="R297" s="27"/>
    </row>
    <row r="298" spans="7:18" x14ac:dyDescent="0.2">
      <c r="G298" s="111"/>
      <c r="H298" s="53"/>
      <c r="J298" s="107"/>
      <c r="K298" s="28"/>
      <c r="L298" s="27"/>
      <c r="M298" s="27"/>
      <c r="N298" s="27"/>
      <c r="O298" s="27"/>
      <c r="P298" s="26"/>
      <c r="Q298" s="27"/>
      <c r="R298" s="27"/>
    </row>
    <row r="299" spans="7:18" x14ac:dyDescent="0.2">
      <c r="G299" s="111"/>
      <c r="H299" s="53"/>
      <c r="I299" s="53"/>
      <c r="J299" s="107"/>
      <c r="K299" s="28"/>
      <c r="L299" s="27"/>
      <c r="M299" s="27"/>
      <c r="N299" s="27"/>
      <c r="O299" s="27"/>
      <c r="P299" s="26"/>
      <c r="Q299" s="27"/>
      <c r="R299" s="27"/>
    </row>
    <row r="300" spans="7:18" x14ac:dyDescent="0.2">
      <c r="G300" s="111"/>
      <c r="H300" s="53"/>
      <c r="I300" s="53"/>
      <c r="J300" s="107"/>
      <c r="K300" s="28"/>
      <c r="L300" s="27"/>
      <c r="M300" s="27"/>
      <c r="N300" s="27"/>
      <c r="O300" s="27"/>
      <c r="P300" s="26"/>
      <c r="Q300" s="27"/>
      <c r="R300" s="27"/>
    </row>
    <row r="301" spans="7:18" x14ac:dyDescent="0.2">
      <c r="G301" s="111"/>
      <c r="H301" s="53"/>
      <c r="I301" s="53"/>
      <c r="J301" s="107"/>
      <c r="K301" s="28"/>
      <c r="L301" s="27"/>
      <c r="M301" s="27"/>
      <c r="N301" s="27"/>
      <c r="O301" s="27"/>
      <c r="P301" s="26"/>
      <c r="Q301" s="27"/>
      <c r="R301" s="118"/>
    </row>
    <row r="302" spans="7:18" x14ac:dyDescent="0.2">
      <c r="G302" s="111"/>
      <c r="H302" s="53"/>
      <c r="I302" s="53"/>
      <c r="J302" s="107"/>
      <c r="K302" s="28"/>
      <c r="L302" s="27"/>
      <c r="M302" s="27"/>
      <c r="N302" s="27"/>
      <c r="O302" s="27"/>
      <c r="P302" s="26"/>
      <c r="Q302" s="27"/>
      <c r="R302" s="27"/>
    </row>
    <row r="303" spans="7:18" x14ac:dyDescent="0.2">
      <c r="G303" s="111"/>
      <c r="H303" s="53"/>
      <c r="I303" s="53"/>
      <c r="J303" s="53"/>
      <c r="K303" s="28"/>
      <c r="L303" s="27"/>
      <c r="M303" s="27"/>
      <c r="N303" s="27"/>
      <c r="O303" s="27"/>
      <c r="P303" s="26"/>
      <c r="Q303" s="27"/>
      <c r="R303" s="27"/>
    </row>
    <row r="304" spans="7:18" x14ac:dyDescent="0.2">
      <c r="G304" s="111"/>
      <c r="H304" s="147"/>
      <c r="I304" s="147"/>
      <c r="J304"/>
      <c r="K304" s="28"/>
      <c r="L304" s="27"/>
      <c r="M304" s="27"/>
      <c r="N304" s="27"/>
      <c r="O304" s="27"/>
      <c r="P304" s="26"/>
      <c r="Q304" s="27"/>
      <c r="R304" s="27"/>
    </row>
    <row r="305" spans="7:18" x14ac:dyDescent="0.2">
      <c r="G305" s="111"/>
      <c r="H305" s="53"/>
      <c r="I305" s="53"/>
      <c r="J305" s="107"/>
      <c r="K305" s="28"/>
      <c r="L305" s="27"/>
      <c r="M305" s="27"/>
      <c r="N305" s="27"/>
      <c r="O305" s="27"/>
      <c r="P305" s="26"/>
      <c r="Q305" s="27"/>
      <c r="R305" s="27"/>
    </row>
    <row r="306" spans="7:18" x14ac:dyDescent="0.2">
      <c r="G306" s="111"/>
      <c r="H306" s="53"/>
      <c r="I306" s="53"/>
      <c r="J306" s="107"/>
      <c r="K306" s="28"/>
      <c r="L306" s="27"/>
      <c r="M306" s="27"/>
      <c r="N306" s="27"/>
      <c r="O306" s="27"/>
      <c r="P306" s="26"/>
      <c r="Q306" s="27"/>
      <c r="R306" s="27"/>
    </row>
    <row r="307" spans="7:18" x14ac:dyDescent="0.2">
      <c r="G307" s="111"/>
      <c r="H307" s="53"/>
      <c r="I307" s="53"/>
      <c r="J307" s="107"/>
      <c r="K307" s="28"/>
      <c r="L307" s="27"/>
      <c r="M307" s="27"/>
      <c r="N307" s="27"/>
      <c r="O307" s="27"/>
      <c r="P307" s="26"/>
      <c r="Q307" s="27"/>
      <c r="R307" s="27"/>
    </row>
    <row r="308" spans="7:18" x14ac:dyDescent="0.2">
      <c r="G308" s="111"/>
      <c r="H308" s="53"/>
      <c r="I308" s="53"/>
      <c r="J308" s="107"/>
      <c r="K308" s="28"/>
      <c r="L308" s="27"/>
      <c r="M308" s="27"/>
      <c r="N308" s="27"/>
      <c r="O308" s="27"/>
      <c r="P308" s="26"/>
      <c r="Q308" s="27"/>
      <c r="R308" s="118"/>
    </row>
    <row r="309" spans="7:18" x14ac:dyDescent="0.2">
      <c r="G309" s="111"/>
      <c r="H309" s="53"/>
      <c r="I309" s="53"/>
      <c r="J309" s="107"/>
      <c r="K309" s="28"/>
      <c r="L309" s="27"/>
      <c r="M309" s="27"/>
      <c r="N309" s="27"/>
      <c r="O309" s="27"/>
      <c r="P309" s="26"/>
      <c r="Q309" s="27"/>
      <c r="R309" s="27"/>
    </row>
    <row r="310" spans="7:18" x14ac:dyDescent="0.2">
      <c r="G310" s="111"/>
      <c r="H310" s="53"/>
      <c r="I310" s="53"/>
      <c r="J310" s="107"/>
      <c r="K310" s="28"/>
      <c r="L310" s="27"/>
      <c r="M310" s="27"/>
      <c r="N310" s="27"/>
      <c r="O310" s="27"/>
      <c r="P310" s="26"/>
      <c r="Q310" s="27"/>
      <c r="R310" s="27"/>
    </row>
    <row r="311" spans="7:18" x14ac:dyDescent="0.2">
      <c r="G311" s="111"/>
      <c r="H311" s="53"/>
      <c r="I311" s="53"/>
      <c r="J311" s="107"/>
      <c r="K311" s="28"/>
      <c r="L311" s="27"/>
      <c r="M311" s="27"/>
      <c r="N311" s="27"/>
      <c r="O311" s="27"/>
      <c r="P311" s="26"/>
      <c r="Q311" s="27"/>
      <c r="R311" s="118"/>
    </row>
    <row r="312" spans="7:18" x14ac:dyDescent="0.2">
      <c r="G312" s="111"/>
      <c r="H312" s="53"/>
      <c r="I312" s="53"/>
      <c r="J312" s="107"/>
      <c r="K312" s="28"/>
      <c r="L312" s="27"/>
      <c r="M312" s="27"/>
      <c r="N312" s="27"/>
      <c r="O312" s="27"/>
      <c r="P312" s="26"/>
      <c r="Q312" s="27"/>
      <c r="R312" s="27"/>
    </row>
    <row r="313" spans="7:18" x14ac:dyDescent="0.2">
      <c r="G313" s="111"/>
      <c r="H313" s="147"/>
      <c r="I313" s="147"/>
      <c r="J313"/>
      <c r="K313" s="28"/>
      <c r="L313" s="27"/>
      <c r="M313" s="27"/>
      <c r="N313" s="27"/>
      <c r="O313" s="27"/>
      <c r="P313" s="26"/>
      <c r="Q313" s="27"/>
      <c r="R313" s="118"/>
    </row>
    <row r="314" spans="7:18" x14ac:dyDescent="0.2">
      <c r="G314" s="111"/>
      <c r="H314" s="53"/>
      <c r="I314" s="147"/>
      <c r="J314" s="107"/>
      <c r="K314" s="28"/>
      <c r="L314" s="27"/>
      <c r="M314" s="27"/>
      <c r="N314" s="27"/>
      <c r="O314" s="27"/>
      <c r="P314" s="26"/>
      <c r="Q314" s="27"/>
      <c r="R314" s="118"/>
    </row>
    <row r="315" spans="7:18" x14ac:dyDescent="0.2">
      <c r="G315" s="111"/>
      <c r="H315" s="53"/>
      <c r="I315" s="147"/>
      <c r="J315" s="107"/>
      <c r="K315" s="28"/>
      <c r="L315" s="27"/>
      <c r="M315" s="27"/>
      <c r="N315" s="27"/>
      <c r="O315" s="27"/>
      <c r="P315" s="26"/>
      <c r="Q315" s="27"/>
      <c r="R315" s="27"/>
    </row>
    <row r="316" spans="7:18" x14ac:dyDescent="0.2">
      <c r="G316" s="111"/>
      <c r="H316" s="53"/>
      <c r="I316" s="147"/>
      <c r="J316" s="53"/>
      <c r="K316" s="28"/>
      <c r="L316" s="27"/>
      <c r="M316" s="27"/>
      <c r="N316" s="27"/>
      <c r="O316" s="27"/>
      <c r="P316" s="26"/>
      <c r="Q316" s="27"/>
      <c r="R316" s="27"/>
    </row>
    <row r="317" spans="7:18" x14ac:dyDescent="0.2">
      <c r="G317" s="111"/>
      <c r="H317" s="53"/>
      <c r="I317" s="53"/>
      <c r="J317" s="107"/>
      <c r="K317" s="28"/>
      <c r="L317" s="27"/>
      <c r="M317" s="27"/>
      <c r="N317" s="27"/>
      <c r="O317" s="27"/>
      <c r="P317" s="26"/>
      <c r="Q317" s="27"/>
      <c r="R317" s="27"/>
    </row>
    <row r="318" spans="7:18" x14ac:dyDescent="0.2">
      <c r="G318" s="111"/>
      <c r="H318" s="147"/>
      <c r="I318" s="147"/>
      <c r="J318"/>
      <c r="K318" s="28"/>
      <c r="L318" s="27"/>
      <c r="M318" s="27"/>
      <c r="N318" s="27"/>
      <c r="O318" s="27"/>
      <c r="P318" s="26"/>
      <c r="Q318" s="27"/>
      <c r="R318" s="27"/>
    </row>
    <row r="319" spans="7:18" x14ac:dyDescent="0.2">
      <c r="G319" s="111"/>
      <c r="H319" s="53"/>
      <c r="I319" s="53"/>
      <c r="J319" s="107"/>
      <c r="K319" s="28"/>
      <c r="L319" s="27"/>
      <c r="M319" s="27"/>
      <c r="N319" s="27"/>
      <c r="O319" s="27"/>
      <c r="P319" s="26"/>
      <c r="Q319" s="27"/>
      <c r="R319" s="27"/>
    </row>
    <row r="320" spans="7:18" x14ac:dyDescent="0.2">
      <c r="G320" s="111"/>
      <c r="H320" s="53"/>
      <c r="I320" s="53"/>
      <c r="J320" s="107"/>
      <c r="K320" s="28"/>
      <c r="L320" s="27"/>
      <c r="M320" s="27"/>
      <c r="N320" s="27"/>
      <c r="O320" s="27"/>
      <c r="P320" s="26"/>
      <c r="Q320" s="27"/>
      <c r="R320" s="118"/>
    </row>
    <row r="321" spans="7:18" x14ac:dyDescent="0.2">
      <c r="G321" s="111"/>
      <c r="H321" s="53"/>
      <c r="I321" s="53"/>
      <c r="J321" s="107"/>
      <c r="K321" s="28"/>
      <c r="L321" s="27"/>
      <c r="M321" s="27"/>
      <c r="N321" s="27"/>
      <c r="O321" s="27"/>
      <c r="P321" s="26"/>
      <c r="Q321" s="27"/>
      <c r="R321" s="27"/>
    </row>
    <row r="322" spans="7:18" x14ac:dyDescent="0.2">
      <c r="G322" s="111"/>
      <c r="H322" s="53"/>
      <c r="I322" s="53"/>
      <c r="J322" s="107"/>
      <c r="K322" s="28"/>
      <c r="L322" s="27"/>
      <c r="M322" s="27"/>
      <c r="N322" s="27"/>
      <c r="O322" s="27"/>
      <c r="P322" s="26"/>
      <c r="Q322" s="27"/>
      <c r="R322" s="27"/>
    </row>
    <row r="323" spans="7:18" x14ac:dyDescent="0.2">
      <c r="G323" s="111"/>
      <c r="H323" s="53"/>
      <c r="I323" s="53"/>
      <c r="J323" s="107"/>
      <c r="K323" s="28"/>
      <c r="L323" s="27"/>
      <c r="M323" s="27"/>
      <c r="N323" s="27"/>
      <c r="O323" s="27"/>
      <c r="P323" s="26"/>
      <c r="Q323" s="27"/>
      <c r="R323" s="27"/>
    </row>
    <row r="324" spans="7:18" x14ac:dyDescent="0.2">
      <c r="G324" s="111"/>
      <c r="H324" s="147"/>
      <c r="I324" s="147"/>
      <c r="J324"/>
      <c r="K324" s="28"/>
      <c r="L324" s="27"/>
      <c r="M324" s="27"/>
      <c r="N324" s="27"/>
      <c r="O324" s="27"/>
      <c r="P324" s="26"/>
      <c r="Q324" s="27"/>
      <c r="R324" s="27"/>
    </row>
    <row r="325" spans="7:18" x14ac:dyDescent="0.2">
      <c r="G325" s="111"/>
      <c r="H325" s="147"/>
      <c r="I325" s="147"/>
      <c r="J325"/>
      <c r="K325" s="28"/>
      <c r="L325" s="27"/>
      <c r="M325" s="27"/>
      <c r="N325" s="27"/>
      <c r="O325" s="27"/>
      <c r="P325" s="26"/>
      <c r="Q325" s="27"/>
      <c r="R325" s="27"/>
    </row>
    <row r="326" spans="7:18" x14ac:dyDescent="0.2">
      <c r="G326" s="111"/>
      <c r="H326" s="53"/>
      <c r="I326" s="53"/>
      <c r="J326" s="107"/>
      <c r="K326" s="28"/>
      <c r="L326" s="27"/>
      <c r="M326" s="27"/>
      <c r="N326" s="27"/>
      <c r="O326" s="27"/>
      <c r="P326" s="26"/>
      <c r="Q326" s="27"/>
      <c r="R326" s="27"/>
    </row>
    <row r="327" spans="7:18" x14ac:dyDescent="0.2">
      <c r="G327" s="111"/>
      <c r="H327" s="53"/>
      <c r="I327" s="53"/>
      <c r="J327" s="107"/>
      <c r="K327" s="28"/>
      <c r="L327" s="27"/>
      <c r="M327" s="27"/>
      <c r="N327" s="27"/>
      <c r="O327" s="27"/>
      <c r="P327" s="26"/>
      <c r="Q327" s="27"/>
      <c r="R327" s="27"/>
    </row>
    <row r="328" spans="7:18" x14ac:dyDescent="0.2">
      <c r="G328" s="111"/>
      <c r="H328" s="53"/>
      <c r="I328" s="53"/>
      <c r="J328" s="107"/>
      <c r="K328" s="28"/>
      <c r="L328" s="27"/>
      <c r="M328" s="27"/>
      <c r="N328" s="27"/>
      <c r="O328" s="27"/>
      <c r="P328" s="26"/>
      <c r="Q328" s="27"/>
      <c r="R328" s="118"/>
    </row>
    <row r="329" spans="7:18" x14ac:dyDescent="0.2">
      <c r="G329" s="111"/>
      <c r="H329" s="53"/>
      <c r="I329" s="53"/>
      <c r="J329" s="107"/>
      <c r="K329" s="28"/>
      <c r="L329" s="27"/>
      <c r="M329" s="27"/>
      <c r="N329" s="27"/>
      <c r="O329" s="27"/>
      <c r="P329" s="26"/>
      <c r="Q329" s="27"/>
      <c r="R329" s="27"/>
    </row>
    <row r="330" spans="7:18" x14ac:dyDescent="0.2">
      <c r="G330" s="111"/>
      <c r="H330" s="53"/>
      <c r="J330" s="107"/>
      <c r="K330" s="28"/>
      <c r="L330" s="27"/>
      <c r="M330" s="27"/>
      <c r="N330" s="27"/>
      <c r="O330" s="27"/>
      <c r="P330" s="26"/>
      <c r="Q330" s="27"/>
      <c r="R330" s="118"/>
    </row>
    <row r="331" spans="7:18" x14ac:dyDescent="0.2">
      <c r="G331" s="111"/>
      <c r="H331" s="53"/>
      <c r="J331" s="107"/>
      <c r="K331" s="28"/>
      <c r="L331" s="27"/>
      <c r="M331" s="27"/>
      <c r="N331" s="27"/>
      <c r="O331" s="27"/>
      <c r="P331" s="26"/>
      <c r="Q331" s="27"/>
      <c r="R331" s="27"/>
    </row>
    <row r="332" spans="7:18" x14ac:dyDescent="0.2">
      <c r="G332" s="111"/>
      <c r="H332" s="147"/>
      <c r="I332" s="53"/>
      <c r="J332" s="53"/>
      <c r="K332" s="28"/>
      <c r="L332" s="27"/>
      <c r="M332" s="27"/>
      <c r="N332" s="27"/>
      <c r="O332" s="27"/>
      <c r="P332" s="26"/>
      <c r="Q332" s="27"/>
      <c r="R332" s="27"/>
    </row>
    <row r="333" spans="7:18" x14ac:dyDescent="0.2">
      <c r="G333" s="111"/>
      <c r="H333" s="147"/>
      <c r="I333" s="53"/>
      <c r="J333" s="107"/>
      <c r="K333" s="151"/>
      <c r="L333" s="27"/>
      <c r="M333" s="27"/>
      <c r="N333" s="27"/>
      <c r="O333" s="27"/>
      <c r="P333" s="26"/>
      <c r="Q333" s="27"/>
      <c r="R333" s="27"/>
    </row>
    <row r="334" spans="7:18" x14ac:dyDescent="0.2">
      <c r="G334" s="111"/>
      <c r="H334" s="147"/>
      <c r="I334" s="53"/>
      <c r="J334" s="107"/>
      <c r="K334" s="28"/>
      <c r="L334" s="27"/>
      <c r="M334" s="27"/>
      <c r="N334" s="27"/>
      <c r="O334" s="27"/>
      <c r="P334" s="26"/>
      <c r="Q334" s="27"/>
      <c r="R334" s="27"/>
    </row>
    <row r="335" spans="7:18" x14ac:dyDescent="0.2">
      <c r="G335" s="111"/>
      <c r="H335" s="53"/>
      <c r="I335" s="53"/>
      <c r="J335" s="107"/>
      <c r="K335" s="28"/>
      <c r="L335" s="27"/>
      <c r="M335" s="27"/>
      <c r="N335" s="27"/>
      <c r="O335" s="27"/>
      <c r="P335" s="26"/>
      <c r="Q335" s="27"/>
      <c r="R335" s="118"/>
    </row>
    <row r="336" spans="7:18" x14ac:dyDescent="0.2">
      <c r="G336" s="111"/>
      <c r="H336" s="119"/>
      <c r="I336" s="119"/>
      <c r="J336" s="107"/>
      <c r="K336" s="28"/>
      <c r="L336" s="27"/>
      <c r="M336" s="27"/>
      <c r="N336" s="27"/>
      <c r="O336" s="27"/>
      <c r="P336" s="26"/>
      <c r="Q336" s="27"/>
      <c r="R336" s="27"/>
    </row>
    <row r="337" spans="7:18" x14ac:dyDescent="0.2">
      <c r="G337" s="111"/>
      <c r="H337" s="119"/>
      <c r="I337" s="119"/>
      <c r="J337" s="107"/>
      <c r="K337" s="28"/>
      <c r="L337" s="27"/>
      <c r="M337" s="27"/>
      <c r="N337" s="27"/>
      <c r="O337" s="27"/>
      <c r="P337" s="26"/>
      <c r="Q337" s="27"/>
      <c r="R337" s="118"/>
    </row>
    <row r="338" spans="7:18" x14ac:dyDescent="0.2">
      <c r="G338" s="111"/>
      <c r="H338" s="53"/>
      <c r="I338" s="53"/>
      <c r="J338" s="107"/>
      <c r="K338" s="28"/>
      <c r="L338" s="27"/>
      <c r="M338" s="27"/>
      <c r="N338" s="27"/>
      <c r="O338" s="27"/>
      <c r="P338" s="26"/>
      <c r="Q338" s="27"/>
      <c r="R338" s="118"/>
    </row>
    <row r="339" spans="7:18" x14ac:dyDescent="0.2">
      <c r="G339" s="111"/>
      <c r="H339" s="53"/>
      <c r="I339" s="53"/>
      <c r="J339" s="107"/>
      <c r="K339" s="28"/>
      <c r="L339" s="27"/>
      <c r="M339" s="27"/>
      <c r="N339" s="27"/>
      <c r="O339" s="27"/>
      <c r="P339" s="26"/>
      <c r="Q339" s="27"/>
      <c r="R339" s="118"/>
    </row>
    <row r="340" spans="7:18" x14ac:dyDescent="0.2">
      <c r="G340" s="111"/>
      <c r="H340" s="119"/>
      <c r="I340" s="119"/>
      <c r="J340" s="53"/>
      <c r="K340" s="28"/>
      <c r="L340" s="27"/>
      <c r="M340" s="27"/>
      <c r="N340" s="27"/>
      <c r="O340" s="27"/>
      <c r="P340" s="26"/>
      <c r="Q340" s="27"/>
      <c r="R340" s="27"/>
    </row>
    <row r="341" spans="7:18" x14ac:dyDescent="0.2">
      <c r="G341" s="111"/>
      <c r="H341" s="53"/>
      <c r="I341" s="53"/>
      <c r="J341" s="107"/>
      <c r="K341" s="28"/>
      <c r="L341" s="27"/>
      <c r="M341" s="27"/>
      <c r="N341" s="27"/>
      <c r="O341" s="27"/>
      <c r="P341" s="26"/>
      <c r="Q341" s="27"/>
      <c r="R341" s="27"/>
    </row>
    <row r="342" spans="7:18" x14ac:dyDescent="0.2">
      <c r="G342" s="111"/>
      <c r="H342" s="53"/>
      <c r="I342" s="53"/>
      <c r="J342" s="107"/>
      <c r="K342" s="28"/>
      <c r="L342" s="27"/>
      <c r="M342" s="27"/>
      <c r="N342" s="27"/>
      <c r="O342" s="27"/>
      <c r="P342" s="26"/>
      <c r="Q342" s="27"/>
      <c r="R342" s="27"/>
    </row>
    <row r="343" spans="7:18" x14ac:dyDescent="0.2">
      <c r="G343" s="111"/>
      <c r="H343" s="53"/>
      <c r="I343" s="53"/>
      <c r="J343" s="107"/>
      <c r="K343" s="28"/>
      <c r="L343" s="27"/>
      <c r="M343" s="27"/>
      <c r="N343" s="27"/>
      <c r="O343" s="27"/>
      <c r="P343" s="26"/>
      <c r="Q343" s="27"/>
      <c r="R343" s="27"/>
    </row>
    <row r="344" spans="7:18" x14ac:dyDescent="0.2">
      <c r="G344" s="111"/>
      <c r="H344" s="53"/>
      <c r="I344" s="53"/>
      <c r="J344" s="107"/>
      <c r="K344" s="28"/>
      <c r="L344" s="27"/>
      <c r="M344" s="27"/>
      <c r="N344" s="27"/>
      <c r="O344" s="27"/>
      <c r="P344" s="26"/>
      <c r="Q344" s="27"/>
      <c r="R344" s="118"/>
    </row>
    <row r="345" spans="7:18" x14ac:dyDescent="0.2">
      <c r="G345" s="111"/>
      <c r="I345" s="53"/>
      <c r="J345" s="107"/>
      <c r="K345" s="28"/>
      <c r="L345" s="27"/>
      <c r="M345" s="27"/>
      <c r="N345" s="27"/>
      <c r="O345" s="27"/>
      <c r="P345" s="26"/>
      <c r="Q345" s="27"/>
      <c r="R345" s="118"/>
    </row>
    <row r="346" spans="7:18" x14ac:dyDescent="0.2">
      <c r="G346" s="111"/>
      <c r="H346" s="147"/>
      <c r="I346" s="147"/>
      <c r="J346"/>
      <c r="K346" s="28"/>
      <c r="L346" s="27"/>
      <c r="M346" s="27"/>
      <c r="N346" s="27"/>
      <c r="O346" s="27"/>
      <c r="P346" s="26"/>
      <c r="Q346" s="27"/>
      <c r="R346" s="27"/>
    </row>
    <row r="347" spans="7:18" x14ac:dyDescent="0.2">
      <c r="G347" s="111"/>
      <c r="H347" s="53"/>
      <c r="I347" s="53"/>
      <c r="J347" s="107"/>
      <c r="K347" s="28"/>
      <c r="L347" s="27"/>
      <c r="M347" s="27"/>
      <c r="N347" s="27"/>
      <c r="O347" s="27"/>
      <c r="P347" s="26"/>
      <c r="Q347" s="27"/>
      <c r="R347" s="27"/>
    </row>
    <row r="348" spans="7:18" x14ac:dyDescent="0.2">
      <c r="G348" s="111"/>
      <c r="H348" s="53"/>
      <c r="I348" s="53"/>
      <c r="J348" s="107"/>
      <c r="K348" s="28"/>
      <c r="L348" s="27"/>
      <c r="M348" s="27"/>
      <c r="N348" s="27"/>
      <c r="O348" s="27"/>
      <c r="P348" s="26"/>
      <c r="Q348" s="27"/>
      <c r="R348" s="118"/>
    </row>
    <row r="349" spans="7:18" x14ac:dyDescent="0.2">
      <c r="G349" s="111"/>
      <c r="H349" s="53"/>
      <c r="I349" s="53"/>
      <c r="J349" s="107"/>
      <c r="K349" s="28"/>
      <c r="L349" s="27"/>
      <c r="M349" s="27"/>
      <c r="N349" s="27"/>
      <c r="O349" s="27"/>
      <c r="P349" s="26"/>
      <c r="Q349" s="27"/>
      <c r="R349" s="27"/>
    </row>
    <row r="350" spans="7:18" x14ac:dyDescent="0.2">
      <c r="G350" s="111"/>
      <c r="H350" s="53"/>
      <c r="I350" s="53"/>
      <c r="J350" s="107"/>
      <c r="K350" s="28"/>
      <c r="L350" s="27"/>
      <c r="M350" s="27"/>
      <c r="N350" s="27"/>
      <c r="O350" s="27"/>
      <c r="P350" s="26"/>
      <c r="Q350" s="27"/>
      <c r="R350" s="27"/>
    </row>
    <row r="351" spans="7:18" x14ac:dyDescent="0.2">
      <c r="G351" s="111"/>
      <c r="H351" s="53"/>
      <c r="I351" s="53"/>
      <c r="J351" s="107"/>
      <c r="K351" s="28"/>
      <c r="L351" s="27"/>
      <c r="M351" s="27"/>
      <c r="N351" s="27"/>
      <c r="O351" s="27"/>
      <c r="P351" s="26"/>
      <c r="Q351" s="27"/>
      <c r="R351" s="27"/>
    </row>
    <row r="352" spans="7:18" x14ac:dyDescent="0.2">
      <c r="G352" s="111"/>
      <c r="H352" s="53"/>
      <c r="I352" s="53"/>
      <c r="J352" s="107"/>
      <c r="K352" s="28"/>
      <c r="L352" s="27"/>
      <c r="M352" s="27"/>
      <c r="N352" s="27"/>
      <c r="O352" s="27"/>
      <c r="P352" s="26"/>
      <c r="Q352" s="27"/>
      <c r="R352" s="27"/>
    </row>
    <row r="353" spans="7:18" x14ac:dyDescent="0.2">
      <c r="G353" s="111"/>
      <c r="H353" s="53"/>
      <c r="I353" s="53"/>
      <c r="J353" s="107"/>
      <c r="K353" s="28"/>
      <c r="L353" s="27"/>
      <c r="M353" s="27"/>
      <c r="N353" s="27"/>
      <c r="O353" s="27"/>
      <c r="P353" s="26"/>
      <c r="Q353" s="27"/>
      <c r="R353" s="27"/>
    </row>
    <row r="354" spans="7:18" x14ac:dyDescent="0.2">
      <c r="G354" s="111"/>
      <c r="H354" s="53"/>
      <c r="I354" s="152"/>
      <c r="J354" s="107"/>
      <c r="K354" s="151"/>
      <c r="L354" s="27"/>
      <c r="M354" s="27"/>
      <c r="N354" s="27"/>
      <c r="O354" s="27"/>
      <c r="P354" s="26"/>
      <c r="Q354" s="27"/>
      <c r="R354" s="27"/>
    </row>
    <row r="355" spans="7:18" x14ac:dyDescent="0.2">
      <c r="G355" s="111"/>
      <c r="H355" s="53"/>
      <c r="I355" s="53"/>
      <c r="J355" s="107"/>
      <c r="K355" s="28"/>
      <c r="L355" s="27"/>
      <c r="M355" s="27"/>
      <c r="N355" s="27"/>
      <c r="O355" s="27"/>
      <c r="P355" s="26"/>
      <c r="Q355" s="27"/>
      <c r="R355" s="27"/>
    </row>
    <row r="356" spans="7:18" x14ac:dyDescent="0.2">
      <c r="G356" s="111"/>
      <c r="H356" s="147"/>
      <c r="I356" s="147"/>
      <c r="J356"/>
      <c r="K356" s="28"/>
      <c r="L356" s="27"/>
      <c r="M356" s="27"/>
      <c r="N356" s="27"/>
      <c r="O356" s="27"/>
      <c r="P356" s="26"/>
      <c r="Q356" s="27"/>
      <c r="R356" s="118"/>
    </row>
    <row r="357" spans="7:18" x14ac:dyDescent="0.2">
      <c r="G357" s="111"/>
      <c r="H357" s="53"/>
      <c r="I357" s="53"/>
      <c r="J357" s="107"/>
      <c r="K357" s="151"/>
      <c r="L357" s="27"/>
      <c r="M357" s="27"/>
      <c r="N357" s="27"/>
      <c r="O357" s="27"/>
      <c r="P357" s="26"/>
      <c r="Q357" s="27"/>
      <c r="R357" s="27"/>
    </row>
    <row r="358" spans="7:18" x14ac:dyDescent="0.2">
      <c r="G358" s="111"/>
      <c r="H358" s="53"/>
      <c r="I358" s="53"/>
      <c r="J358" s="107"/>
      <c r="K358" s="28"/>
      <c r="L358" s="27"/>
      <c r="M358" s="27"/>
      <c r="N358" s="27"/>
      <c r="O358" s="27"/>
      <c r="P358" s="26"/>
      <c r="Q358" s="27"/>
      <c r="R358" s="27"/>
    </row>
    <row r="359" spans="7:18" x14ac:dyDescent="0.2">
      <c r="G359" s="111"/>
      <c r="H359" s="53"/>
      <c r="I359" s="53"/>
      <c r="J359" s="107"/>
      <c r="K359" s="28"/>
      <c r="L359" s="27"/>
      <c r="M359" s="27"/>
      <c r="N359" s="27"/>
      <c r="O359" s="27"/>
      <c r="P359" s="26"/>
      <c r="Q359" s="27"/>
      <c r="R359" s="118"/>
    </row>
    <row r="360" spans="7:18" x14ac:dyDescent="0.2">
      <c r="G360" s="111"/>
      <c r="H360" s="53"/>
      <c r="I360" s="53"/>
      <c r="J360" s="107"/>
      <c r="K360" s="28"/>
      <c r="L360" s="27"/>
      <c r="M360" s="27"/>
      <c r="N360" s="27"/>
      <c r="O360" s="27"/>
      <c r="P360" s="26"/>
      <c r="Q360" s="27"/>
      <c r="R360" s="118"/>
    </row>
    <row r="361" spans="7:18" x14ac:dyDescent="0.2">
      <c r="G361" s="111"/>
      <c r="H361" s="53"/>
      <c r="I361" s="53"/>
      <c r="J361" s="107"/>
      <c r="K361" s="28"/>
      <c r="L361" s="27"/>
      <c r="M361" s="27"/>
      <c r="N361" s="27"/>
      <c r="O361" s="27"/>
      <c r="P361" s="26"/>
      <c r="Q361" s="27"/>
      <c r="R361" s="27"/>
    </row>
    <row r="362" spans="7:18" x14ac:dyDescent="0.2">
      <c r="G362" s="111"/>
      <c r="H362" s="53"/>
      <c r="I362" s="53"/>
      <c r="J362" s="107"/>
      <c r="K362" s="28"/>
      <c r="L362" s="27"/>
      <c r="M362" s="27"/>
      <c r="N362" s="27"/>
      <c r="O362" s="27"/>
      <c r="P362" s="26"/>
      <c r="Q362" s="27"/>
      <c r="R362" s="118"/>
    </row>
    <row r="363" spans="7:18" x14ac:dyDescent="0.2">
      <c r="G363" s="111"/>
      <c r="H363" s="53"/>
      <c r="I363" s="53"/>
      <c r="J363" s="107"/>
      <c r="K363" s="28"/>
      <c r="L363" s="27"/>
      <c r="M363" s="27"/>
      <c r="N363" s="27"/>
      <c r="O363" s="27"/>
      <c r="P363" s="26"/>
      <c r="Q363" s="27"/>
      <c r="R363" s="27"/>
    </row>
    <row r="364" spans="7:18" x14ac:dyDescent="0.2">
      <c r="G364" s="111"/>
      <c r="H364" s="53"/>
      <c r="I364" s="53"/>
      <c r="J364" s="107"/>
      <c r="K364" s="28"/>
      <c r="L364" s="27"/>
      <c r="M364" s="27"/>
      <c r="N364" s="27"/>
      <c r="O364" s="27"/>
      <c r="P364" s="26"/>
      <c r="Q364" s="27"/>
      <c r="R364" s="118"/>
    </row>
    <row r="365" spans="7:18" x14ac:dyDescent="0.2">
      <c r="G365" s="111"/>
      <c r="H365" s="53"/>
      <c r="I365" s="53"/>
      <c r="J365" s="107"/>
      <c r="K365" s="28"/>
      <c r="L365" s="27"/>
      <c r="M365" s="27"/>
      <c r="N365" s="27"/>
      <c r="O365" s="27"/>
      <c r="P365" s="26"/>
      <c r="Q365" s="27"/>
      <c r="R365" s="27"/>
    </row>
    <row r="366" spans="7:18" x14ac:dyDescent="0.2">
      <c r="G366" s="111"/>
      <c r="H366" s="53"/>
      <c r="I366" s="53"/>
      <c r="J366" s="107"/>
      <c r="K366" s="28"/>
      <c r="L366" s="27"/>
      <c r="M366" s="27"/>
      <c r="N366" s="27"/>
      <c r="O366" s="27"/>
      <c r="P366" s="26"/>
      <c r="Q366" s="27"/>
      <c r="R366" s="27"/>
    </row>
    <row r="367" spans="7:18" x14ac:dyDescent="0.2">
      <c r="G367" s="111"/>
      <c r="H367" s="119"/>
      <c r="I367" s="119"/>
      <c r="J367" s="107"/>
      <c r="K367" s="28"/>
      <c r="L367" s="27"/>
      <c r="M367" s="27"/>
      <c r="N367" s="27"/>
      <c r="O367" s="27"/>
      <c r="P367" s="26"/>
      <c r="Q367" s="27"/>
      <c r="R367" s="27"/>
    </row>
    <row r="368" spans="7:18" x14ac:dyDescent="0.2">
      <c r="G368" s="111"/>
      <c r="H368" s="119"/>
      <c r="I368" s="119"/>
      <c r="J368" s="53"/>
      <c r="K368" s="28"/>
      <c r="L368" s="27"/>
      <c r="M368" s="27"/>
      <c r="N368" s="27"/>
      <c r="O368" s="27"/>
      <c r="P368" s="26"/>
      <c r="Q368" s="27"/>
      <c r="R368" s="27"/>
    </row>
    <row r="369" spans="7:18" x14ac:dyDescent="0.2">
      <c r="G369" s="111"/>
      <c r="H369" s="119"/>
      <c r="I369" s="119"/>
      <c r="J369"/>
      <c r="K369" s="28"/>
      <c r="L369" s="27"/>
      <c r="M369" s="27"/>
      <c r="N369" s="27"/>
      <c r="O369" s="27"/>
      <c r="P369" s="26"/>
      <c r="Q369" s="27"/>
      <c r="R369" s="27"/>
    </row>
    <row r="370" spans="7:18" x14ac:dyDescent="0.2">
      <c r="G370" s="111"/>
      <c r="H370" s="119"/>
      <c r="I370" s="119"/>
      <c r="J370" s="107"/>
      <c r="K370" s="151"/>
      <c r="L370" s="27"/>
      <c r="M370" s="27"/>
      <c r="N370" s="27"/>
      <c r="O370" s="27"/>
      <c r="P370" s="26"/>
      <c r="Q370" s="27"/>
      <c r="R370" s="27"/>
    </row>
    <row r="371" spans="7:18" x14ac:dyDescent="0.2">
      <c r="G371" s="111"/>
      <c r="H371" s="119"/>
      <c r="I371" s="119"/>
      <c r="J371" s="107"/>
      <c r="K371" s="28"/>
      <c r="L371" s="27"/>
      <c r="M371" s="27"/>
      <c r="N371" s="27"/>
      <c r="O371" s="27"/>
      <c r="P371" s="26"/>
      <c r="Q371" s="27"/>
      <c r="R371" s="27"/>
    </row>
    <row r="372" spans="7:18" x14ac:dyDescent="0.2">
      <c r="G372" s="111"/>
      <c r="H372" s="119"/>
      <c r="I372" s="119"/>
      <c r="J372" s="107"/>
      <c r="K372" s="28"/>
      <c r="L372" s="27"/>
      <c r="M372" s="27"/>
      <c r="N372" s="27"/>
      <c r="O372" s="27"/>
      <c r="P372" s="26"/>
      <c r="Q372" s="27"/>
      <c r="R372" s="27"/>
    </row>
    <row r="373" spans="7:18" x14ac:dyDescent="0.2">
      <c r="G373" s="111"/>
      <c r="H373" s="119"/>
      <c r="I373" s="119"/>
      <c r="J373" s="107"/>
      <c r="K373" s="28"/>
      <c r="L373" s="27"/>
      <c r="M373" s="27"/>
      <c r="N373" s="27"/>
      <c r="O373" s="27"/>
      <c r="P373" s="26"/>
      <c r="Q373" s="27"/>
      <c r="R373" s="118"/>
    </row>
    <row r="374" spans="7:18" x14ac:dyDescent="0.2">
      <c r="G374" s="111"/>
      <c r="H374" s="119"/>
      <c r="I374" s="119"/>
      <c r="J374" s="107"/>
      <c r="K374" s="28"/>
      <c r="L374" s="27"/>
      <c r="M374" s="27"/>
      <c r="N374" s="27"/>
      <c r="O374" s="27"/>
      <c r="P374" s="26"/>
      <c r="Q374" s="27"/>
      <c r="R374" s="118"/>
    </row>
    <row r="375" spans="7:18" x14ac:dyDescent="0.2">
      <c r="G375" s="111"/>
      <c r="H375" s="119"/>
      <c r="I375" s="119"/>
      <c r="J375" s="107"/>
      <c r="K375" s="28"/>
      <c r="L375" s="27"/>
      <c r="M375" s="27"/>
      <c r="N375" s="27"/>
      <c r="O375" s="27"/>
      <c r="P375" s="26"/>
      <c r="Q375" s="27"/>
      <c r="R375" s="27"/>
    </row>
    <row r="376" spans="7:18" x14ac:dyDescent="0.2">
      <c r="G376" s="111"/>
      <c r="H376" s="119"/>
      <c r="I376" s="119"/>
      <c r="J376" s="107"/>
      <c r="K376" s="28"/>
      <c r="L376" s="27"/>
      <c r="M376" s="27"/>
      <c r="N376" s="27"/>
      <c r="O376" s="27"/>
      <c r="P376" s="26"/>
      <c r="Q376" s="27"/>
      <c r="R376" s="27"/>
    </row>
    <row r="377" spans="7:18" x14ac:dyDescent="0.2">
      <c r="G377" s="111"/>
      <c r="H377" s="119"/>
      <c r="I377" s="119"/>
      <c r="J377" s="107"/>
      <c r="K377" s="28"/>
      <c r="L377" s="27"/>
      <c r="M377" s="27"/>
      <c r="N377" s="27"/>
      <c r="O377" s="27"/>
      <c r="P377" s="26"/>
      <c r="Q377" s="27"/>
      <c r="R377" s="118"/>
    </row>
    <row r="378" spans="7:18" x14ac:dyDescent="0.2">
      <c r="G378" s="111"/>
      <c r="H378" s="119"/>
      <c r="I378" s="119"/>
      <c r="J378" s="107"/>
      <c r="K378" s="28"/>
      <c r="L378" s="27"/>
      <c r="M378" s="27"/>
      <c r="N378" s="27"/>
      <c r="O378" s="27"/>
      <c r="P378" s="26"/>
      <c r="Q378" s="27"/>
      <c r="R378" s="27"/>
    </row>
    <row r="379" spans="7:18" x14ac:dyDescent="0.2">
      <c r="G379" s="111"/>
      <c r="H379" s="119"/>
      <c r="I379" s="119"/>
      <c r="J379" s="107"/>
      <c r="K379" s="28"/>
      <c r="L379" s="27"/>
      <c r="M379" s="27"/>
      <c r="N379" s="27"/>
      <c r="O379" s="27"/>
      <c r="P379" s="26"/>
      <c r="Q379" s="27"/>
      <c r="R379" s="27"/>
    </row>
    <row r="380" spans="7:18" x14ac:dyDescent="0.2">
      <c r="G380" s="111"/>
      <c r="H380" s="119"/>
      <c r="I380" s="119"/>
      <c r="J380" s="107"/>
      <c r="K380" s="28"/>
      <c r="L380" s="27"/>
      <c r="M380" s="27"/>
      <c r="N380" s="27"/>
      <c r="O380" s="27"/>
      <c r="P380" s="26"/>
      <c r="Q380" s="27"/>
      <c r="R380" s="27"/>
    </row>
    <row r="381" spans="7:18" x14ac:dyDescent="0.2">
      <c r="G381" s="111"/>
      <c r="H381" s="53"/>
      <c r="I381" s="119"/>
      <c r="J381" s="107"/>
      <c r="K381" s="28"/>
      <c r="L381" s="27"/>
      <c r="M381" s="27"/>
      <c r="N381" s="27"/>
      <c r="O381" s="27"/>
      <c r="P381" s="26"/>
      <c r="Q381" s="27"/>
      <c r="R381" s="27"/>
    </row>
    <row r="382" spans="7:18" x14ac:dyDescent="0.2">
      <c r="G382" s="111"/>
      <c r="H382" s="53"/>
      <c r="I382" s="53"/>
      <c r="J382" s="107"/>
      <c r="K382" s="28"/>
      <c r="L382" s="27"/>
      <c r="M382" s="27"/>
      <c r="N382" s="27"/>
      <c r="O382" s="27"/>
      <c r="P382" s="26"/>
      <c r="Q382" s="27"/>
      <c r="R382" s="27"/>
    </row>
    <row r="383" spans="7:18" x14ac:dyDescent="0.2">
      <c r="G383" s="111"/>
      <c r="H383" s="53"/>
      <c r="I383" s="53"/>
      <c r="J383" s="107"/>
      <c r="K383" s="28"/>
      <c r="L383" s="27"/>
      <c r="M383" s="27"/>
      <c r="N383" s="27"/>
      <c r="O383" s="27"/>
      <c r="P383" s="26"/>
      <c r="Q383" s="27"/>
      <c r="R383" s="27"/>
    </row>
    <row r="384" spans="7:18" x14ac:dyDescent="0.2">
      <c r="G384" s="111"/>
      <c r="H384" s="53"/>
      <c r="I384" s="53"/>
      <c r="J384" s="107"/>
      <c r="K384" s="28"/>
      <c r="L384" s="27"/>
      <c r="M384" s="27"/>
      <c r="N384" s="27"/>
      <c r="O384" s="27"/>
      <c r="P384" s="26"/>
      <c r="Q384" s="27"/>
      <c r="R384" s="27"/>
    </row>
    <row r="385" spans="7:18" x14ac:dyDescent="0.2">
      <c r="G385" s="111"/>
      <c r="H385" s="53"/>
      <c r="I385" s="53"/>
      <c r="J385" s="107"/>
      <c r="K385" s="28"/>
      <c r="L385" s="27"/>
      <c r="M385" s="27"/>
      <c r="N385" s="27"/>
      <c r="O385" s="27"/>
      <c r="P385" s="26"/>
      <c r="Q385" s="27"/>
      <c r="R385" s="118"/>
    </row>
    <row r="386" spans="7:18" x14ac:dyDescent="0.2">
      <c r="G386" s="111"/>
      <c r="H386" s="53"/>
      <c r="I386" s="53"/>
      <c r="J386" s="107"/>
      <c r="K386" s="28"/>
      <c r="L386" s="27"/>
      <c r="M386" s="27"/>
      <c r="N386" s="27"/>
      <c r="O386" s="27"/>
      <c r="P386" s="26"/>
      <c r="Q386" s="27"/>
      <c r="R386" s="27"/>
    </row>
    <row r="387" spans="7:18" x14ac:dyDescent="0.2">
      <c r="G387" s="111"/>
      <c r="H387" s="53"/>
      <c r="I387" s="53"/>
      <c r="J387" s="107"/>
      <c r="K387" s="28"/>
      <c r="L387" s="27"/>
      <c r="M387" s="27"/>
      <c r="N387" s="27"/>
      <c r="O387" s="27"/>
      <c r="P387" s="26"/>
      <c r="Q387" s="27"/>
      <c r="R387" s="118"/>
    </row>
    <row r="388" spans="7:18" x14ac:dyDescent="0.2">
      <c r="G388" s="111"/>
      <c r="H388" s="53"/>
      <c r="I388" s="53"/>
      <c r="J388" s="107"/>
      <c r="K388" s="28"/>
      <c r="L388" s="27"/>
      <c r="M388" s="27"/>
      <c r="N388" s="27"/>
      <c r="O388" s="27"/>
      <c r="P388" s="26"/>
      <c r="Q388" s="27"/>
      <c r="R388" s="118"/>
    </row>
    <row r="389" spans="7:18" x14ac:dyDescent="0.2">
      <c r="G389" s="111"/>
      <c r="H389" s="53"/>
      <c r="I389" s="53"/>
      <c r="J389" s="53"/>
      <c r="K389" s="28"/>
      <c r="L389" s="27"/>
      <c r="M389" s="27"/>
      <c r="N389" s="27"/>
      <c r="O389" s="27"/>
      <c r="P389" s="26"/>
      <c r="Q389" s="27"/>
      <c r="R389" s="27"/>
    </row>
    <row r="390" spans="7:18" x14ac:dyDescent="0.2">
      <c r="G390" s="111"/>
      <c r="H390" s="53"/>
      <c r="I390" s="53"/>
      <c r="J390" s="107"/>
      <c r="K390" s="28"/>
      <c r="L390" s="27"/>
      <c r="M390" s="27"/>
      <c r="N390" s="27"/>
      <c r="O390" s="27"/>
      <c r="P390" s="26"/>
      <c r="Q390" s="27"/>
      <c r="R390" s="27"/>
    </row>
    <row r="391" spans="7:18" x14ac:dyDescent="0.2">
      <c r="G391" s="111"/>
      <c r="H391" s="53"/>
      <c r="I391" s="53"/>
      <c r="J391" s="107"/>
      <c r="K391" s="28"/>
      <c r="L391" s="27"/>
      <c r="M391" s="27"/>
      <c r="N391" s="27"/>
      <c r="O391" s="27"/>
      <c r="P391" s="26"/>
      <c r="Q391" s="27"/>
      <c r="R391" s="27"/>
    </row>
    <row r="392" spans="7:18" x14ac:dyDescent="0.2">
      <c r="G392" s="111"/>
      <c r="H392" s="53"/>
      <c r="I392" s="53"/>
      <c r="J392" s="107"/>
      <c r="K392" s="28"/>
      <c r="L392" s="27"/>
      <c r="M392" s="27"/>
      <c r="N392" s="27"/>
      <c r="O392" s="27"/>
      <c r="P392" s="26"/>
      <c r="Q392" s="27"/>
      <c r="R392" s="27"/>
    </row>
    <row r="393" spans="7:18" x14ac:dyDescent="0.2">
      <c r="G393" s="111"/>
      <c r="H393" s="53"/>
      <c r="I393" s="53"/>
      <c r="J393" s="107"/>
      <c r="K393" s="28"/>
      <c r="L393" s="27"/>
      <c r="M393" s="27"/>
      <c r="N393" s="27"/>
      <c r="O393" s="27"/>
      <c r="P393" s="26"/>
      <c r="Q393" s="27"/>
      <c r="R393" s="27"/>
    </row>
    <row r="394" spans="7:18" x14ac:dyDescent="0.2">
      <c r="G394" s="111"/>
      <c r="H394" s="53"/>
      <c r="I394" s="53"/>
      <c r="J394" s="107"/>
      <c r="K394" s="28"/>
      <c r="L394" s="27"/>
      <c r="M394" s="27"/>
      <c r="N394" s="27"/>
      <c r="O394" s="27"/>
      <c r="P394" s="26"/>
      <c r="Q394" s="27"/>
      <c r="R394" s="27"/>
    </row>
    <row r="395" spans="7:18" x14ac:dyDescent="0.2">
      <c r="G395" s="111"/>
      <c r="H395" s="53"/>
      <c r="I395" s="53"/>
      <c r="J395" s="107"/>
      <c r="K395" s="28"/>
      <c r="L395" s="27"/>
      <c r="M395" s="27"/>
      <c r="N395" s="27"/>
      <c r="O395" s="27"/>
      <c r="P395" s="26"/>
      <c r="Q395" s="27"/>
      <c r="R395" s="27"/>
    </row>
    <row r="396" spans="7:18" x14ac:dyDescent="0.2">
      <c r="G396" s="111"/>
      <c r="H396" s="53"/>
      <c r="I396" s="53"/>
      <c r="J396" s="107"/>
      <c r="K396" s="28"/>
      <c r="L396" s="27"/>
      <c r="M396" s="27"/>
      <c r="N396" s="27"/>
      <c r="O396" s="27"/>
      <c r="P396" s="26"/>
      <c r="Q396" s="27"/>
      <c r="R396" s="27"/>
    </row>
    <row r="397" spans="7:18" x14ac:dyDescent="0.2">
      <c r="G397" s="111"/>
      <c r="H397" s="147"/>
      <c r="I397" s="147"/>
      <c r="J397"/>
      <c r="K397" s="28"/>
      <c r="L397" s="27"/>
      <c r="M397" s="27"/>
      <c r="N397" s="27"/>
      <c r="O397" s="27"/>
      <c r="P397" s="26"/>
      <c r="Q397" s="27"/>
      <c r="R397" s="27"/>
    </row>
    <row r="398" spans="7:18" x14ac:dyDescent="0.2">
      <c r="G398" s="111"/>
      <c r="H398" s="53"/>
      <c r="I398" s="53"/>
      <c r="J398" s="107"/>
      <c r="K398" s="28"/>
      <c r="L398" s="27"/>
      <c r="M398" s="27"/>
      <c r="N398" s="27"/>
      <c r="O398" s="27"/>
      <c r="P398" s="26"/>
      <c r="Q398" s="27"/>
      <c r="R398" s="27"/>
    </row>
    <row r="399" spans="7:18" x14ac:dyDescent="0.2">
      <c r="G399" s="111"/>
      <c r="H399" s="108"/>
      <c r="I399" s="108"/>
      <c r="J399" s="107"/>
      <c r="K399" s="28"/>
      <c r="L399" s="27"/>
      <c r="M399" s="27"/>
      <c r="N399" s="27"/>
      <c r="O399" s="27"/>
      <c r="P399" s="26"/>
      <c r="Q399" s="27"/>
      <c r="R399" s="27"/>
    </row>
    <row r="400" spans="7:18" x14ac:dyDescent="0.2">
      <c r="G400" s="111"/>
      <c r="H400" s="108"/>
      <c r="I400" s="108"/>
      <c r="J400" s="107"/>
      <c r="K400" s="28"/>
      <c r="L400" s="27"/>
      <c r="M400" s="27"/>
      <c r="N400" s="27"/>
      <c r="O400" s="27"/>
      <c r="P400" s="26"/>
      <c r="Q400" s="27"/>
      <c r="R400" s="27"/>
    </row>
    <row r="401" spans="7:18" x14ac:dyDescent="0.2">
      <c r="G401" s="111"/>
      <c r="H401" s="53"/>
      <c r="I401" s="53"/>
      <c r="J401" s="107"/>
      <c r="K401" s="28"/>
      <c r="L401" s="27"/>
      <c r="M401" s="27"/>
      <c r="N401" s="27"/>
      <c r="O401" s="27"/>
      <c r="P401" s="26"/>
      <c r="Q401" s="27"/>
      <c r="R401" s="27"/>
    </row>
    <row r="402" spans="7:18" x14ac:dyDescent="0.2">
      <c r="G402" s="111"/>
      <c r="H402" s="53"/>
      <c r="I402" s="53"/>
      <c r="J402" s="107"/>
      <c r="K402" s="28"/>
      <c r="L402" s="27"/>
      <c r="M402" s="27"/>
      <c r="N402" s="27"/>
      <c r="O402" s="27"/>
      <c r="P402" s="26"/>
      <c r="Q402" s="27"/>
      <c r="R402" s="118"/>
    </row>
    <row r="403" spans="7:18" x14ac:dyDescent="0.2">
      <c r="G403" s="111"/>
      <c r="H403" s="53"/>
      <c r="I403" s="53"/>
      <c r="J403" s="107"/>
      <c r="K403" s="28"/>
      <c r="L403" s="27"/>
      <c r="M403" s="27"/>
      <c r="N403" s="27"/>
      <c r="O403" s="27"/>
      <c r="P403" s="26"/>
      <c r="Q403" s="27"/>
      <c r="R403" s="27"/>
    </row>
    <row r="404" spans="7:18" x14ac:dyDescent="0.2">
      <c r="G404" s="111"/>
      <c r="H404" s="53"/>
      <c r="I404" s="53"/>
      <c r="J404" s="107"/>
      <c r="K404" s="28"/>
      <c r="L404" s="27"/>
      <c r="M404" s="27"/>
      <c r="N404" s="27"/>
      <c r="O404" s="27"/>
      <c r="P404" s="26"/>
      <c r="Q404" s="27"/>
      <c r="R404" s="27"/>
    </row>
    <row r="405" spans="7:18" x14ac:dyDescent="0.2">
      <c r="G405" s="111"/>
      <c r="H405" s="53"/>
      <c r="I405" s="53"/>
      <c r="J405" s="107"/>
      <c r="K405" s="28"/>
      <c r="L405" s="27"/>
      <c r="M405" s="27"/>
      <c r="N405" s="27"/>
      <c r="O405" s="27"/>
      <c r="P405" s="26"/>
      <c r="Q405" s="27"/>
      <c r="R405" s="27"/>
    </row>
    <row r="406" spans="7:18" x14ac:dyDescent="0.2">
      <c r="G406" s="111"/>
      <c r="H406" s="147"/>
      <c r="I406" s="147"/>
      <c r="J406"/>
      <c r="K406" s="28"/>
      <c r="L406" s="27"/>
      <c r="M406" s="27"/>
      <c r="N406" s="27"/>
      <c r="O406" s="27"/>
      <c r="P406" s="26"/>
      <c r="Q406" s="27"/>
      <c r="R406" s="27"/>
    </row>
    <row r="407" spans="7:18" x14ac:dyDescent="0.2">
      <c r="G407" s="111"/>
      <c r="H407" s="53"/>
      <c r="I407" s="53"/>
      <c r="J407" s="107"/>
      <c r="K407" s="28"/>
      <c r="L407" s="27"/>
      <c r="M407" s="27"/>
      <c r="N407" s="27"/>
      <c r="O407" s="27"/>
      <c r="P407" s="26"/>
      <c r="Q407" s="27"/>
      <c r="R407" s="27"/>
    </row>
    <row r="408" spans="7:18" x14ac:dyDescent="0.2">
      <c r="G408" s="111"/>
      <c r="H408" s="53"/>
      <c r="I408" s="53"/>
      <c r="J408" s="107"/>
      <c r="K408" s="28"/>
      <c r="L408" s="27"/>
      <c r="M408" s="27"/>
      <c r="N408" s="27"/>
      <c r="O408" s="27"/>
      <c r="P408" s="26"/>
      <c r="Q408" s="27"/>
      <c r="R408" s="27"/>
    </row>
    <row r="409" spans="7:18" x14ac:dyDescent="0.2">
      <c r="G409" s="111"/>
      <c r="H409" s="53"/>
      <c r="I409" s="53"/>
      <c r="J409" s="107"/>
      <c r="K409" s="28"/>
      <c r="L409" s="27"/>
      <c r="M409" s="27"/>
      <c r="N409" s="27"/>
      <c r="O409" s="27"/>
      <c r="P409" s="26"/>
      <c r="Q409" s="27"/>
      <c r="R409" s="27"/>
    </row>
    <row r="410" spans="7:18" x14ac:dyDescent="0.2">
      <c r="G410" s="111"/>
      <c r="H410" s="53"/>
      <c r="I410" s="53"/>
      <c r="J410" s="107"/>
      <c r="K410" s="28"/>
      <c r="L410" s="27"/>
      <c r="M410" s="27"/>
      <c r="N410" s="27"/>
      <c r="O410" s="27"/>
      <c r="P410" s="26"/>
      <c r="Q410" s="27"/>
      <c r="R410" s="27"/>
    </row>
    <row r="411" spans="7:18" x14ac:dyDescent="0.2">
      <c r="G411" s="111"/>
      <c r="H411" s="53"/>
      <c r="I411" s="53"/>
      <c r="J411" s="107"/>
      <c r="K411" s="28"/>
      <c r="L411" s="27"/>
      <c r="M411" s="27"/>
      <c r="N411" s="27"/>
      <c r="O411" s="27"/>
      <c r="P411" s="26"/>
      <c r="Q411" s="27"/>
      <c r="R411" s="27"/>
    </row>
    <row r="412" spans="7:18" x14ac:dyDescent="0.2">
      <c r="G412" s="111"/>
      <c r="H412" s="53"/>
      <c r="I412" s="53"/>
      <c r="J412" s="107"/>
      <c r="K412" s="28"/>
      <c r="L412" s="27"/>
      <c r="M412" s="27"/>
      <c r="N412" s="27"/>
      <c r="O412" s="27"/>
      <c r="P412" s="26"/>
      <c r="Q412" s="27"/>
      <c r="R412" s="27"/>
    </row>
    <row r="413" spans="7:18" x14ac:dyDescent="0.2">
      <c r="G413" s="111"/>
      <c r="H413" s="53"/>
      <c r="I413" s="53"/>
      <c r="J413" s="107"/>
      <c r="K413" s="28"/>
      <c r="L413" s="27"/>
      <c r="M413" s="27"/>
      <c r="N413" s="27"/>
      <c r="O413" s="27"/>
      <c r="P413" s="26"/>
      <c r="Q413" s="27"/>
      <c r="R413" s="27"/>
    </row>
    <row r="414" spans="7:18" x14ac:dyDescent="0.2">
      <c r="G414" s="111"/>
      <c r="H414" s="53"/>
      <c r="I414" s="53"/>
      <c r="J414" s="53"/>
      <c r="K414" s="28"/>
      <c r="L414" s="27"/>
      <c r="M414" s="27"/>
      <c r="N414" s="27"/>
      <c r="O414" s="27"/>
      <c r="P414" s="26"/>
      <c r="Q414" s="27"/>
      <c r="R414" s="27"/>
    </row>
    <row r="415" spans="7:18" x14ac:dyDescent="0.2">
      <c r="G415" s="111"/>
      <c r="H415" s="147"/>
      <c r="I415" s="147"/>
      <c r="J415"/>
      <c r="K415" s="28"/>
      <c r="L415" s="27"/>
      <c r="M415" s="27"/>
      <c r="N415" s="27"/>
      <c r="O415" s="27"/>
      <c r="P415" s="26"/>
      <c r="Q415" s="27"/>
      <c r="R415" s="27"/>
    </row>
    <row r="416" spans="7:18" x14ac:dyDescent="0.2">
      <c r="G416" s="111"/>
      <c r="H416" s="53"/>
      <c r="I416" s="53"/>
      <c r="J416" s="107"/>
      <c r="K416" s="151"/>
      <c r="L416" s="27"/>
      <c r="M416" s="27"/>
      <c r="N416" s="27"/>
      <c r="O416" s="27"/>
      <c r="P416" s="26"/>
      <c r="Q416" s="27"/>
      <c r="R416" s="27"/>
    </row>
    <row r="417" spans="7:18" x14ac:dyDescent="0.2">
      <c r="G417" s="111"/>
      <c r="H417" s="53"/>
      <c r="I417" s="53"/>
      <c r="J417" s="107"/>
      <c r="K417" s="28"/>
      <c r="L417" s="27"/>
      <c r="M417" s="27"/>
      <c r="N417" s="27"/>
      <c r="O417" s="27"/>
      <c r="P417" s="26"/>
      <c r="Q417" s="27"/>
      <c r="R417" s="118"/>
    </row>
    <row r="418" spans="7:18" x14ac:dyDescent="0.2">
      <c r="G418" s="111"/>
      <c r="H418" s="53"/>
      <c r="I418" s="53"/>
      <c r="J418" s="107"/>
      <c r="K418" s="28"/>
      <c r="L418" s="27"/>
      <c r="M418" s="27"/>
      <c r="N418" s="27"/>
      <c r="O418" s="27"/>
      <c r="P418" s="26"/>
      <c r="Q418" s="27"/>
      <c r="R418" s="27"/>
    </row>
    <row r="419" spans="7:18" x14ac:dyDescent="0.2">
      <c r="G419" s="111"/>
      <c r="H419" s="53"/>
      <c r="I419" s="53"/>
      <c r="J419" s="107"/>
      <c r="K419" s="28"/>
      <c r="L419" s="27"/>
      <c r="M419" s="27"/>
      <c r="N419" s="27"/>
      <c r="O419" s="27"/>
      <c r="P419" s="26"/>
      <c r="Q419" s="27"/>
      <c r="R419" s="27"/>
    </row>
    <row r="420" spans="7:18" ht="15" x14ac:dyDescent="0.25">
      <c r="G420" s="111"/>
      <c r="H420" s="153"/>
      <c r="J420" s="107"/>
      <c r="K420" s="151"/>
      <c r="L420" s="27"/>
      <c r="M420" s="27"/>
      <c r="N420" s="27"/>
      <c r="O420" s="27"/>
      <c r="P420" s="26"/>
      <c r="Q420" s="27"/>
      <c r="R420" s="27"/>
    </row>
    <row r="421" spans="7:18" x14ac:dyDescent="0.2">
      <c r="G421" s="111"/>
      <c r="H421" s="53"/>
      <c r="I421" s="53"/>
      <c r="J421" s="107"/>
      <c r="K421" s="28"/>
      <c r="L421" s="27"/>
      <c r="M421" s="27"/>
      <c r="N421" s="27"/>
      <c r="O421" s="27"/>
      <c r="P421" s="26"/>
      <c r="Q421" s="27"/>
      <c r="R421" s="27"/>
    </row>
    <row r="422" spans="7:18" x14ac:dyDescent="0.2">
      <c r="G422" s="111"/>
      <c r="H422" s="53"/>
      <c r="I422" s="53"/>
      <c r="J422" s="107"/>
      <c r="K422" s="28"/>
      <c r="L422" s="27"/>
      <c r="M422" s="27"/>
      <c r="N422" s="27"/>
      <c r="O422" s="27"/>
      <c r="P422" s="26"/>
      <c r="Q422" s="27"/>
      <c r="R422" s="27"/>
    </row>
    <row r="423" spans="7:18" x14ac:dyDescent="0.2">
      <c r="G423" s="111"/>
      <c r="H423" s="53"/>
      <c r="J423" s="107"/>
      <c r="K423" s="28"/>
      <c r="L423" s="27"/>
      <c r="M423" s="27"/>
      <c r="N423" s="27"/>
      <c r="O423" s="27"/>
      <c r="P423" s="26"/>
      <c r="Q423" s="27"/>
      <c r="R423" s="118"/>
    </row>
    <row r="424" spans="7:18" x14ac:dyDescent="0.2">
      <c r="G424" s="111"/>
      <c r="H424" s="53"/>
      <c r="I424" s="53"/>
      <c r="J424" s="107"/>
      <c r="K424" s="28"/>
      <c r="L424" s="27"/>
      <c r="M424" s="27"/>
      <c r="N424" s="27"/>
      <c r="O424" s="27"/>
      <c r="P424" s="26"/>
      <c r="Q424" s="27"/>
      <c r="R424" s="27"/>
    </row>
    <row r="425" spans="7:18" x14ac:dyDescent="0.2">
      <c r="G425" s="111"/>
      <c r="H425" s="147"/>
      <c r="I425" s="147"/>
      <c r="J425"/>
      <c r="K425" s="28"/>
      <c r="L425" s="27"/>
      <c r="M425" s="27"/>
      <c r="N425" s="27"/>
      <c r="O425" s="27"/>
      <c r="P425" s="26"/>
      <c r="Q425" s="27"/>
      <c r="R425" s="27"/>
    </row>
    <row r="426" spans="7:18" x14ac:dyDescent="0.2">
      <c r="G426" s="111"/>
      <c r="H426" s="53"/>
      <c r="I426" s="53"/>
      <c r="J426" s="107"/>
      <c r="K426" s="28"/>
      <c r="L426" s="27"/>
      <c r="M426" s="27"/>
      <c r="N426" s="27"/>
      <c r="O426" s="27"/>
      <c r="P426" s="26"/>
      <c r="Q426" s="27"/>
      <c r="R426" s="27"/>
    </row>
    <row r="427" spans="7:18" x14ac:dyDescent="0.2">
      <c r="G427" s="111"/>
      <c r="H427" s="53"/>
      <c r="I427" s="53"/>
      <c r="J427" s="107"/>
      <c r="K427" s="28"/>
      <c r="L427" s="27"/>
      <c r="M427" s="27"/>
      <c r="N427" s="27"/>
      <c r="O427" s="27"/>
      <c r="P427" s="26"/>
      <c r="Q427" s="27"/>
      <c r="R427" s="27"/>
    </row>
    <row r="428" spans="7:18" x14ac:dyDescent="0.2">
      <c r="G428" s="111"/>
      <c r="H428" s="53"/>
      <c r="I428" s="53"/>
      <c r="J428" s="107"/>
      <c r="K428" s="28"/>
      <c r="L428" s="27"/>
      <c r="M428" s="27"/>
      <c r="N428" s="27"/>
      <c r="O428" s="27"/>
      <c r="P428" s="26"/>
      <c r="Q428" s="27"/>
      <c r="R428" s="27"/>
    </row>
    <row r="429" spans="7:18" x14ac:dyDescent="0.2">
      <c r="G429" s="111"/>
      <c r="H429" s="53"/>
      <c r="I429" s="53"/>
      <c r="J429" s="107"/>
      <c r="K429" s="28"/>
      <c r="L429" s="27"/>
      <c r="M429" s="27"/>
      <c r="N429" s="27"/>
      <c r="O429" s="27"/>
      <c r="P429" s="26"/>
      <c r="Q429" s="27"/>
      <c r="R429" s="27"/>
    </row>
    <row r="430" spans="7:18" x14ac:dyDescent="0.2">
      <c r="G430" s="111"/>
      <c r="H430" s="53"/>
      <c r="J430" s="107"/>
      <c r="K430" s="28"/>
      <c r="L430" s="27"/>
      <c r="M430" s="27"/>
      <c r="N430" s="27"/>
      <c r="O430" s="27"/>
      <c r="P430" s="26"/>
      <c r="Q430" s="27"/>
      <c r="R430" s="118"/>
    </row>
    <row r="431" spans="7:18" x14ac:dyDescent="0.2">
      <c r="G431" s="111"/>
      <c r="H431" s="53"/>
      <c r="I431" s="53"/>
      <c r="J431" s="107"/>
      <c r="K431" s="28"/>
      <c r="L431" s="27"/>
      <c r="M431" s="27"/>
      <c r="N431" s="27"/>
      <c r="O431" s="27"/>
      <c r="P431" s="26"/>
      <c r="Q431" s="27"/>
      <c r="R431" s="27"/>
    </row>
    <row r="432" spans="7:18" x14ac:dyDescent="0.2">
      <c r="G432" s="111"/>
      <c r="H432" s="53"/>
      <c r="I432" s="53"/>
      <c r="J432" s="107"/>
      <c r="K432" s="28"/>
      <c r="L432" s="27"/>
      <c r="M432" s="27"/>
      <c r="N432" s="27"/>
      <c r="O432" s="27"/>
      <c r="P432" s="26"/>
      <c r="Q432" s="27"/>
      <c r="R432" s="27"/>
    </row>
    <row r="433" spans="7:18" x14ac:dyDescent="0.2">
      <c r="G433" s="111"/>
      <c r="H433" s="53"/>
      <c r="I433" s="53"/>
      <c r="J433" s="107"/>
      <c r="K433" s="28"/>
      <c r="L433" s="27"/>
      <c r="M433" s="27"/>
      <c r="N433" s="27"/>
      <c r="O433" s="27"/>
      <c r="P433" s="26"/>
      <c r="Q433" s="27"/>
      <c r="R433" s="27"/>
    </row>
    <row r="434" spans="7:18" x14ac:dyDescent="0.2">
      <c r="G434" s="111"/>
      <c r="H434" s="147"/>
      <c r="I434" s="53"/>
      <c r="J434" s="53"/>
      <c r="K434" s="28"/>
      <c r="L434" s="27"/>
      <c r="M434" s="27"/>
      <c r="N434" s="27"/>
      <c r="O434" s="27"/>
      <c r="P434" s="26"/>
      <c r="Q434" s="27"/>
      <c r="R434" s="27"/>
    </row>
    <row r="435" spans="7:18" x14ac:dyDescent="0.2">
      <c r="G435" s="111"/>
      <c r="H435" s="119"/>
      <c r="I435" s="119"/>
      <c r="J435" s="53"/>
      <c r="K435" s="28"/>
      <c r="L435" s="27"/>
      <c r="M435" s="27"/>
      <c r="N435" s="27"/>
      <c r="O435" s="27"/>
      <c r="P435" s="26"/>
      <c r="Q435" s="27"/>
      <c r="R435" s="118"/>
    </row>
    <row r="436" spans="7:18" x14ac:dyDescent="0.2">
      <c r="G436" s="111"/>
      <c r="H436" s="119"/>
      <c r="I436" s="119"/>
      <c r="J436"/>
      <c r="K436" s="28"/>
      <c r="L436" s="27"/>
      <c r="M436" s="27"/>
      <c r="N436" s="27"/>
      <c r="O436" s="27"/>
      <c r="P436" s="26"/>
      <c r="Q436" s="27"/>
      <c r="R436" s="27"/>
    </row>
    <row r="437" spans="7:18" x14ac:dyDescent="0.2">
      <c r="G437" s="111"/>
      <c r="H437" s="119"/>
      <c r="I437" s="119"/>
      <c r="J437" s="107"/>
      <c r="K437" s="28"/>
      <c r="L437" s="27"/>
      <c r="M437" s="27"/>
      <c r="N437" s="27"/>
      <c r="O437" s="27"/>
      <c r="P437" s="26"/>
      <c r="Q437" s="27"/>
      <c r="R437" s="27"/>
    </row>
    <row r="438" spans="7:18" x14ac:dyDescent="0.2">
      <c r="G438" s="111"/>
      <c r="H438" s="119"/>
      <c r="I438" s="119"/>
      <c r="J438" s="107"/>
      <c r="K438" s="28"/>
      <c r="L438" s="27"/>
      <c r="M438" s="27"/>
      <c r="N438" s="27"/>
      <c r="O438" s="27"/>
      <c r="P438" s="26"/>
      <c r="Q438" s="27"/>
      <c r="R438" s="27"/>
    </row>
    <row r="439" spans="7:18" x14ac:dyDescent="0.2">
      <c r="G439" s="111"/>
      <c r="H439" s="53"/>
      <c r="I439" s="108"/>
      <c r="J439" s="107"/>
      <c r="K439" s="28"/>
      <c r="L439" s="27"/>
      <c r="M439" s="27"/>
      <c r="N439" s="27"/>
      <c r="O439" s="27"/>
      <c r="P439" s="26"/>
      <c r="Q439" s="27"/>
      <c r="R439" s="27"/>
    </row>
    <row r="440" spans="7:18" x14ac:dyDescent="0.2">
      <c r="G440" s="111"/>
      <c r="H440" s="119"/>
      <c r="I440" s="119"/>
      <c r="J440" s="107"/>
      <c r="K440" s="28"/>
      <c r="L440" s="27"/>
      <c r="M440" s="27"/>
      <c r="N440" s="27"/>
      <c r="O440" s="27"/>
      <c r="P440" s="26"/>
      <c r="Q440" s="27"/>
      <c r="R440" s="27"/>
    </row>
    <row r="441" spans="7:18" x14ac:dyDescent="0.2">
      <c r="G441" s="111"/>
      <c r="H441" s="119"/>
      <c r="I441" s="53"/>
      <c r="J441" s="53"/>
      <c r="K441" s="28"/>
      <c r="L441" s="27"/>
      <c r="M441" s="27"/>
      <c r="N441" s="27"/>
      <c r="O441" s="27"/>
      <c r="P441" s="26"/>
      <c r="Q441" s="27"/>
      <c r="R441" s="27"/>
    </row>
    <row r="442" spans="7:18" x14ac:dyDescent="0.2">
      <c r="G442" s="111"/>
      <c r="H442" s="147"/>
      <c r="I442" s="147"/>
      <c r="J442"/>
      <c r="K442" s="28"/>
      <c r="L442" s="27"/>
      <c r="M442" s="27"/>
      <c r="N442" s="27"/>
      <c r="O442" s="27"/>
      <c r="P442" s="26"/>
      <c r="Q442" s="27"/>
      <c r="R442" s="27"/>
    </row>
    <row r="443" spans="7:18" x14ac:dyDescent="0.2">
      <c r="G443" s="111"/>
      <c r="H443" s="53"/>
      <c r="I443" s="53"/>
      <c r="J443" s="107"/>
      <c r="K443" s="28"/>
      <c r="L443" s="27"/>
      <c r="M443" s="27"/>
      <c r="N443" s="27"/>
      <c r="O443" s="27"/>
      <c r="P443" s="26"/>
      <c r="Q443" s="27"/>
      <c r="R443" s="27"/>
    </row>
    <row r="444" spans="7:18" x14ac:dyDescent="0.2">
      <c r="G444" s="111"/>
      <c r="H444" s="53"/>
      <c r="I444" s="53"/>
      <c r="J444" s="107"/>
      <c r="K444" s="28"/>
      <c r="L444" s="27"/>
      <c r="M444" s="27"/>
      <c r="N444" s="27"/>
      <c r="O444" s="27"/>
      <c r="P444" s="26"/>
      <c r="Q444" s="27"/>
      <c r="R444" s="27"/>
    </row>
    <row r="445" spans="7:18" x14ac:dyDescent="0.2">
      <c r="G445" s="111"/>
      <c r="H445" s="53"/>
      <c r="I445" s="53"/>
      <c r="J445" s="107"/>
      <c r="K445" s="28"/>
      <c r="L445" s="27"/>
      <c r="M445" s="27"/>
      <c r="N445" s="27"/>
      <c r="O445" s="27"/>
      <c r="P445" s="26"/>
      <c r="Q445" s="27"/>
      <c r="R445" s="27"/>
    </row>
    <row r="446" spans="7:18" x14ac:dyDescent="0.2">
      <c r="G446" s="111"/>
      <c r="H446" s="53"/>
      <c r="I446" s="53"/>
      <c r="J446" s="107"/>
      <c r="K446" s="28"/>
      <c r="L446" s="27"/>
      <c r="M446" s="27"/>
      <c r="N446" s="27"/>
      <c r="O446" s="27"/>
      <c r="P446" s="26"/>
      <c r="Q446" s="27"/>
      <c r="R446" s="118"/>
    </row>
    <row r="447" spans="7:18" x14ac:dyDescent="0.2">
      <c r="G447" s="111"/>
      <c r="H447" s="53"/>
      <c r="I447" s="53"/>
      <c r="J447" s="107"/>
      <c r="K447" s="28"/>
      <c r="L447" s="27"/>
      <c r="M447" s="27"/>
      <c r="N447" s="27"/>
      <c r="O447" s="27"/>
      <c r="P447" s="26"/>
      <c r="Q447" s="27"/>
      <c r="R447" s="27"/>
    </row>
    <row r="448" spans="7:18" x14ac:dyDescent="0.2">
      <c r="G448" s="111"/>
      <c r="H448" s="53"/>
      <c r="I448" s="53"/>
      <c r="J448" s="107"/>
      <c r="K448" s="28"/>
      <c r="L448" s="27"/>
      <c r="M448" s="27"/>
      <c r="N448" s="27"/>
      <c r="O448" s="27"/>
      <c r="P448" s="26"/>
      <c r="Q448" s="27"/>
      <c r="R448" s="27"/>
    </row>
    <row r="449" spans="7:18" x14ac:dyDescent="0.2">
      <c r="G449" s="111"/>
      <c r="H449" s="53"/>
      <c r="I449" s="53"/>
      <c r="J449" s="107"/>
      <c r="K449" s="28"/>
      <c r="L449" s="27"/>
      <c r="M449" s="27"/>
      <c r="N449" s="27"/>
      <c r="O449" s="27"/>
      <c r="P449" s="26"/>
      <c r="Q449" s="27"/>
      <c r="R449" s="27"/>
    </row>
    <row r="450" spans="7:18" x14ac:dyDescent="0.2">
      <c r="G450" s="111"/>
      <c r="H450" s="53"/>
      <c r="I450" s="53"/>
      <c r="J450" s="107"/>
      <c r="K450" s="28"/>
      <c r="L450" s="27"/>
      <c r="M450" s="27"/>
      <c r="N450" s="27"/>
      <c r="O450" s="27"/>
      <c r="P450" s="26"/>
      <c r="Q450" s="27"/>
      <c r="R450" s="27"/>
    </row>
    <row r="451" spans="7:18" x14ac:dyDescent="0.2">
      <c r="G451" s="111"/>
      <c r="H451" s="53"/>
      <c r="I451" s="53"/>
      <c r="J451" s="107"/>
      <c r="K451" s="28"/>
      <c r="L451" s="27"/>
      <c r="M451" s="27"/>
      <c r="N451" s="27"/>
      <c r="O451" s="27"/>
      <c r="P451" s="26"/>
      <c r="Q451" s="27"/>
      <c r="R451" s="27"/>
    </row>
    <row r="452" spans="7:18" x14ac:dyDescent="0.2">
      <c r="G452" s="111"/>
      <c r="H452" s="53"/>
      <c r="I452" s="53"/>
      <c r="J452" s="107"/>
      <c r="K452" s="28"/>
      <c r="L452" s="27"/>
      <c r="M452" s="27"/>
      <c r="N452" s="27"/>
      <c r="O452" s="27"/>
      <c r="P452" s="26"/>
      <c r="Q452" s="27"/>
      <c r="R452" s="27"/>
    </row>
    <row r="453" spans="7:18" x14ac:dyDescent="0.2">
      <c r="G453" s="111"/>
      <c r="H453" s="53"/>
      <c r="I453" s="53"/>
      <c r="J453" s="107"/>
      <c r="K453" s="28"/>
      <c r="L453" s="27"/>
      <c r="M453" s="27"/>
      <c r="N453" s="27"/>
      <c r="O453" s="27"/>
      <c r="P453" s="26"/>
      <c r="Q453" s="27"/>
      <c r="R453" s="27"/>
    </row>
    <row r="454" spans="7:18" x14ac:dyDescent="0.2">
      <c r="G454" s="111"/>
      <c r="H454" s="53"/>
      <c r="I454" s="53"/>
      <c r="J454" s="107"/>
      <c r="K454" s="28"/>
      <c r="L454" s="27"/>
      <c r="M454" s="27"/>
      <c r="N454" s="27"/>
      <c r="O454" s="27"/>
      <c r="P454" s="26"/>
      <c r="Q454" s="27"/>
      <c r="R454" s="27"/>
    </row>
    <row r="455" spans="7:18" x14ac:dyDescent="0.2">
      <c r="G455" s="111"/>
      <c r="H455" s="53"/>
      <c r="I455" s="53"/>
      <c r="J455" s="107"/>
      <c r="K455" s="151"/>
      <c r="L455" s="27"/>
      <c r="M455" s="27"/>
      <c r="N455" s="27"/>
      <c r="O455" s="27"/>
      <c r="P455" s="26"/>
      <c r="Q455" s="27"/>
      <c r="R455" s="118"/>
    </row>
    <row r="456" spans="7:18" x14ac:dyDescent="0.2">
      <c r="G456" s="111"/>
      <c r="H456" s="53"/>
      <c r="I456" s="53"/>
      <c r="J456" s="107"/>
      <c r="K456" s="28"/>
      <c r="L456" s="27"/>
      <c r="M456" s="27"/>
      <c r="N456" s="27"/>
      <c r="O456" s="27"/>
      <c r="P456" s="26"/>
      <c r="Q456" s="27"/>
      <c r="R456" s="27"/>
    </row>
    <row r="457" spans="7:18" x14ac:dyDescent="0.2">
      <c r="G457" s="111"/>
      <c r="H457" s="53"/>
      <c r="I457" s="53"/>
      <c r="J457" s="107"/>
      <c r="K457" s="28"/>
      <c r="L457" s="27"/>
      <c r="M457" s="27"/>
      <c r="N457" s="27"/>
      <c r="O457" s="27"/>
      <c r="P457" s="26"/>
      <c r="Q457" s="27"/>
      <c r="R457" s="27"/>
    </row>
    <row r="458" spans="7:18" x14ac:dyDescent="0.2">
      <c r="G458" s="111"/>
      <c r="H458" s="53"/>
      <c r="I458" s="53"/>
      <c r="J458" s="107"/>
      <c r="K458" s="28"/>
      <c r="L458" s="27"/>
      <c r="M458" s="27"/>
      <c r="N458" s="27"/>
      <c r="O458" s="27"/>
      <c r="P458" s="26"/>
      <c r="Q458" s="27"/>
      <c r="R458" s="27"/>
    </row>
    <row r="459" spans="7:18" x14ac:dyDescent="0.2">
      <c r="G459" s="111"/>
      <c r="H459" s="53"/>
      <c r="I459" s="53"/>
      <c r="J459" s="107"/>
      <c r="K459" s="28"/>
      <c r="L459" s="27"/>
      <c r="M459" s="27"/>
      <c r="N459" s="27"/>
      <c r="O459" s="27"/>
      <c r="P459" s="26"/>
      <c r="Q459" s="27"/>
      <c r="R459" s="27"/>
    </row>
    <row r="460" spans="7:18" x14ac:dyDescent="0.2">
      <c r="G460" s="111"/>
      <c r="H460" s="53"/>
      <c r="I460" s="53"/>
      <c r="J460" s="107"/>
      <c r="K460" s="28"/>
      <c r="L460" s="27"/>
      <c r="M460" s="27"/>
      <c r="N460" s="27"/>
      <c r="O460" s="27"/>
      <c r="P460" s="26"/>
      <c r="Q460" s="27"/>
      <c r="R460" s="27"/>
    </row>
    <row r="461" spans="7:18" x14ac:dyDescent="0.2">
      <c r="G461" s="111"/>
      <c r="H461" s="53"/>
      <c r="I461" s="53"/>
      <c r="J461" s="107"/>
      <c r="K461" s="28"/>
      <c r="L461" s="27"/>
      <c r="M461" s="27"/>
      <c r="N461" s="27"/>
      <c r="O461" s="27"/>
      <c r="P461" s="26"/>
      <c r="Q461" s="27"/>
      <c r="R461" s="118"/>
    </row>
    <row r="462" spans="7:18" x14ac:dyDescent="0.2">
      <c r="G462" s="111"/>
      <c r="H462" s="53"/>
      <c r="I462" s="53"/>
      <c r="J462" s="107"/>
      <c r="K462" s="28"/>
      <c r="L462" s="27"/>
      <c r="M462" s="27"/>
      <c r="N462" s="27"/>
      <c r="O462" s="27"/>
      <c r="P462" s="26"/>
      <c r="Q462" s="27"/>
      <c r="R462" s="118"/>
    </row>
    <row r="463" spans="7:18" x14ac:dyDescent="0.2">
      <c r="G463" s="111"/>
      <c r="H463" s="53"/>
      <c r="I463" s="53"/>
      <c r="J463" s="107"/>
      <c r="K463" s="28"/>
      <c r="L463" s="27"/>
      <c r="M463" s="27"/>
      <c r="N463" s="27"/>
      <c r="O463" s="27"/>
      <c r="P463" s="26"/>
      <c r="Q463" s="27"/>
      <c r="R463" s="27"/>
    </row>
    <row r="464" spans="7:18" x14ac:dyDescent="0.2">
      <c r="G464" s="111"/>
      <c r="H464" s="119"/>
      <c r="I464" s="119"/>
      <c r="J464" s="107"/>
      <c r="K464" s="28"/>
      <c r="L464" s="27"/>
      <c r="M464" s="27"/>
      <c r="N464" s="27"/>
      <c r="O464" s="27"/>
      <c r="P464" s="26"/>
      <c r="Q464" s="27"/>
      <c r="R464" s="118"/>
    </row>
    <row r="465" spans="7:18" x14ac:dyDescent="0.2">
      <c r="G465" s="111"/>
      <c r="H465" s="119"/>
      <c r="I465" s="119"/>
      <c r="J465" s="107"/>
      <c r="K465" s="28"/>
      <c r="L465" s="27"/>
      <c r="M465" s="27"/>
      <c r="N465" s="27"/>
      <c r="O465" s="27"/>
      <c r="P465" s="26"/>
      <c r="Q465" s="27"/>
      <c r="R465" s="27"/>
    </row>
    <row r="466" spans="7:18" x14ac:dyDescent="0.2">
      <c r="G466" s="111"/>
      <c r="H466" s="119"/>
      <c r="I466" s="119"/>
      <c r="J466" s="107"/>
      <c r="K466" s="28"/>
      <c r="L466" s="27"/>
      <c r="M466" s="27"/>
      <c r="N466" s="27"/>
      <c r="O466" s="27"/>
      <c r="P466" s="26"/>
      <c r="Q466" s="27"/>
      <c r="R466" s="27"/>
    </row>
    <row r="467" spans="7:18" x14ac:dyDescent="0.2">
      <c r="G467" s="111"/>
      <c r="H467" s="147"/>
      <c r="I467" s="147"/>
      <c r="J467"/>
      <c r="K467" s="28"/>
      <c r="L467" s="27"/>
      <c r="M467" s="27"/>
      <c r="N467" s="27"/>
      <c r="O467" s="27"/>
      <c r="P467" s="26"/>
      <c r="Q467" s="27"/>
      <c r="R467" s="27"/>
    </row>
    <row r="468" spans="7:18" x14ac:dyDescent="0.2">
      <c r="G468" s="111"/>
      <c r="H468" s="53"/>
      <c r="I468" s="53"/>
      <c r="J468" s="107"/>
      <c r="K468" s="151"/>
      <c r="L468" s="27"/>
      <c r="M468" s="27"/>
      <c r="N468" s="27"/>
      <c r="O468" s="27"/>
      <c r="P468" s="26"/>
      <c r="Q468" s="27"/>
      <c r="R468" s="27"/>
    </row>
    <row r="469" spans="7:18" x14ac:dyDescent="0.2">
      <c r="G469" s="111"/>
      <c r="H469" s="53"/>
      <c r="I469" s="53"/>
      <c r="J469" s="107"/>
      <c r="K469" s="28"/>
      <c r="L469" s="27"/>
      <c r="M469" s="27"/>
      <c r="N469" s="27"/>
      <c r="O469" s="27"/>
      <c r="P469" s="26"/>
      <c r="Q469" s="27"/>
      <c r="R469" s="27"/>
    </row>
    <row r="470" spans="7:18" x14ac:dyDescent="0.2">
      <c r="G470" s="111"/>
      <c r="H470" s="53"/>
      <c r="I470" s="53"/>
      <c r="J470" s="107"/>
      <c r="K470" s="28"/>
      <c r="L470" s="27"/>
      <c r="M470" s="27"/>
      <c r="N470" s="27"/>
      <c r="O470" s="27"/>
      <c r="P470" s="26"/>
      <c r="Q470" s="27"/>
      <c r="R470" s="118"/>
    </row>
    <row r="471" spans="7:18" x14ac:dyDescent="0.2">
      <c r="G471" s="111"/>
      <c r="H471" s="53"/>
      <c r="I471" s="53"/>
      <c r="J471" s="107"/>
      <c r="K471" s="28"/>
      <c r="L471" s="27"/>
      <c r="M471" s="27"/>
      <c r="N471" s="27"/>
      <c r="O471" s="27"/>
      <c r="P471" s="26"/>
      <c r="Q471" s="27"/>
      <c r="R471" s="118"/>
    </row>
    <row r="472" spans="7:18" x14ac:dyDescent="0.2">
      <c r="G472" s="111"/>
      <c r="H472" s="147"/>
      <c r="I472" s="147"/>
      <c r="J472"/>
      <c r="K472" s="28"/>
      <c r="L472" s="27"/>
      <c r="M472" s="27"/>
      <c r="N472" s="27"/>
      <c r="O472" s="27"/>
      <c r="P472" s="26"/>
      <c r="Q472" s="27"/>
      <c r="R472" s="27"/>
    </row>
    <row r="473" spans="7:18" x14ac:dyDescent="0.2">
      <c r="G473" s="111"/>
      <c r="H473" s="119"/>
      <c r="I473" s="119"/>
      <c r="J473" s="53"/>
      <c r="K473" s="28"/>
      <c r="L473" s="27"/>
      <c r="M473" s="27"/>
      <c r="N473" s="27"/>
      <c r="O473" s="27"/>
      <c r="P473" s="26"/>
      <c r="Q473" s="27"/>
      <c r="R473" s="27"/>
    </row>
    <row r="474" spans="7:18" x14ac:dyDescent="0.2">
      <c r="G474" s="111"/>
      <c r="H474" s="119"/>
      <c r="I474" s="119"/>
      <c r="J474" s="107"/>
      <c r="K474" s="151"/>
      <c r="L474" s="27"/>
      <c r="M474" s="27"/>
      <c r="N474" s="27"/>
      <c r="O474" s="27"/>
      <c r="P474" s="26"/>
      <c r="Q474" s="27"/>
      <c r="R474" s="118"/>
    </row>
    <row r="475" spans="7:18" x14ac:dyDescent="0.2">
      <c r="G475" s="111"/>
      <c r="H475" s="119"/>
      <c r="I475" s="119"/>
      <c r="J475" s="107"/>
      <c r="K475" s="28"/>
      <c r="L475" s="27"/>
      <c r="M475" s="27"/>
      <c r="N475" s="27"/>
      <c r="O475" s="27"/>
      <c r="P475" s="26"/>
      <c r="Q475" s="27"/>
      <c r="R475" s="27"/>
    </row>
    <row r="476" spans="7:18" x14ac:dyDescent="0.2">
      <c r="G476" s="111"/>
      <c r="H476" s="119"/>
      <c r="I476" s="119"/>
      <c r="J476" s="107"/>
      <c r="K476" s="28"/>
      <c r="L476" s="27"/>
      <c r="M476" s="27"/>
      <c r="N476" s="27"/>
      <c r="O476" s="27"/>
      <c r="P476" s="26"/>
      <c r="Q476" s="27"/>
      <c r="R476" s="27"/>
    </row>
    <row r="477" spans="7:18" x14ac:dyDescent="0.2">
      <c r="G477" s="111"/>
      <c r="H477" s="119"/>
      <c r="I477" s="119"/>
      <c r="J477" s="107"/>
      <c r="K477" s="28"/>
      <c r="L477" s="27"/>
      <c r="M477" s="27"/>
      <c r="N477" s="27"/>
      <c r="O477" s="27"/>
      <c r="P477" s="26"/>
      <c r="Q477" s="27"/>
      <c r="R477" s="27"/>
    </row>
    <row r="478" spans="7:18" x14ac:dyDescent="0.2">
      <c r="G478" s="111"/>
      <c r="H478" s="119"/>
      <c r="I478" s="119"/>
      <c r="J478" s="107"/>
      <c r="K478" s="28"/>
      <c r="L478" s="27"/>
      <c r="M478" s="27"/>
      <c r="N478" s="27"/>
      <c r="O478" s="27"/>
      <c r="P478" s="26"/>
      <c r="Q478" s="27"/>
      <c r="R478" s="27"/>
    </row>
    <row r="479" spans="7:18" x14ac:dyDescent="0.2">
      <c r="G479" s="111"/>
      <c r="H479" s="119"/>
      <c r="I479" s="119"/>
      <c r="J479" s="107"/>
      <c r="K479" s="28"/>
      <c r="L479" s="27"/>
      <c r="M479" s="27"/>
      <c r="N479" s="27"/>
      <c r="O479" s="27"/>
      <c r="P479" s="26"/>
      <c r="Q479" s="27"/>
      <c r="R479" s="27"/>
    </row>
    <row r="480" spans="7:18" x14ac:dyDescent="0.2">
      <c r="G480" s="111"/>
      <c r="H480" s="119"/>
      <c r="I480" s="119"/>
      <c r="J480" s="107"/>
      <c r="K480" s="28"/>
      <c r="L480" s="27"/>
      <c r="M480" s="27"/>
      <c r="N480" s="27"/>
      <c r="O480" s="27"/>
      <c r="P480" s="26"/>
      <c r="Q480" s="27"/>
      <c r="R480" s="27"/>
    </row>
    <row r="481" spans="7:18" x14ac:dyDescent="0.2">
      <c r="G481" s="111"/>
      <c r="H481" s="119"/>
      <c r="I481" s="119"/>
      <c r="J481" s="107"/>
      <c r="K481" s="28"/>
      <c r="L481" s="27"/>
      <c r="M481" s="27"/>
      <c r="N481" s="27"/>
      <c r="O481" s="27"/>
      <c r="P481" s="26"/>
      <c r="Q481" s="27"/>
      <c r="R481" s="27"/>
    </row>
    <row r="482" spans="7:18" x14ac:dyDescent="0.2">
      <c r="G482" s="111"/>
      <c r="H482" s="119"/>
      <c r="I482" s="119"/>
      <c r="J482" s="107"/>
      <c r="K482" s="28"/>
      <c r="L482" s="27"/>
      <c r="M482" s="27"/>
      <c r="N482" s="27"/>
      <c r="O482" s="27"/>
      <c r="P482" s="26"/>
      <c r="Q482" s="27"/>
      <c r="R482" s="27"/>
    </row>
    <row r="483" spans="7:18" x14ac:dyDescent="0.2">
      <c r="G483" s="111"/>
      <c r="H483" s="119"/>
      <c r="I483" s="119"/>
      <c r="J483" s="107"/>
      <c r="K483" s="28"/>
      <c r="L483" s="27"/>
      <c r="M483" s="27"/>
      <c r="N483" s="27"/>
      <c r="O483" s="27"/>
      <c r="P483" s="26"/>
      <c r="Q483" s="27"/>
      <c r="R483" s="27"/>
    </row>
    <row r="484" spans="7:18" x14ac:dyDescent="0.2">
      <c r="G484" s="111"/>
      <c r="H484" s="119"/>
      <c r="I484" s="119"/>
      <c r="J484" s="107"/>
      <c r="K484" s="28"/>
      <c r="L484" s="27"/>
      <c r="M484" s="27"/>
      <c r="N484" s="27"/>
      <c r="O484" s="27"/>
      <c r="P484" s="26"/>
      <c r="Q484" s="27"/>
      <c r="R484" s="27"/>
    </row>
    <row r="485" spans="7:18" x14ac:dyDescent="0.2">
      <c r="G485" s="111"/>
      <c r="H485" s="119"/>
      <c r="I485" s="119"/>
      <c r="J485" s="107"/>
      <c r="K485" s="28"/>
      <c r="L485" s="27"/>
      <c r="M485" s="27"/>
      <c r="N485" s="27"/>
      <c r="O485" s="27"/>
      <c r="P485" s="26"/>
      <c r="Q485" s="27"/>
      <c r="R485" s="27"/>
    </row>
    <row r="486" spans="7:18" x14ac:dyDescent="0.2">
      <c r="G486" s="111"/>
      <c r="H486" s="119"/>
      <c r="I486" s="119"/>
      <c r="J486" s="107"/>
      <c r="K486" s="28"/>
      <c r="L486" s="27"/>
      <c r="M486" s="27"/>
      <c r="N486" s="27"/>
      <c r="O486" s="27"/>
      <c r="P486" s="26"/>
      <c r="Q486" s="27"/>
      <c r="R486" s="27"/>
    </row>
    <row r="487" spans="7:18" x14ac:dyDescent="0.2">
      <c r="G487" s="111"/>
      <c r="H487" s="119"/>
      <c r="I487" s="119"/>
      <c r="J487" s="107"/>
      <c r="K487" s="28"/>
      <c r="L487" s="27"/>
      <c r="M487" s="27"/>
      <c r="N487" s="27"/>
      <c r="O487" s="27"/>
      <c r="P487" s="26"/>
      <c r="Q487" s="27"/>
      <c r="R487" s="27"/>
    </row>
    <row r="488" spans="7:18" x14ac:dyDescent="0.2">
      <c r="G488" s="111"/>
      <c r="H488" s="53"/>
      <c r="J488" s="107"/>
      <c r="K488" s="28"/>
      <c r="L488" s="27"/>
      <c r="M488" s="27"/>
      <c r="N488" s="27"/>
      <c r="O488" s="27"/>
      <c r="P488" s="26"/>
      <c r="Q488" s="27"/>
      <c r="R488" s="27"/>
    </row>
    <row r="489" spans="7:18" x14ac:dyDescent="0.2">
      <c r="G489" s="111"/>
      <c r="H489" s="53"/>
      <c r="J489" s="107"/>
      <c r="K489" s="28"/>
      <c r="L489" s="27"/>
      <c r="M489" s="27"/>
      <c r="N489" s="27"/>
      <c r="O489" s="27"/>
      <c r="P489" s="26"/>
      <c r="Q489" s="27"/>
      <c r="R489" s="27"/>
    </row>
    <row r="490" spans="7:18" x14ac:dyDescent="0.2">
      <c r="G490" s="111"/>
      <c r="H490" s="53"/>
      <c r="J490" s="107"/>
      <c r="K490" s="28"/>
      <c r="L490" s="27"/>
      <c r="M490" s="27"/>
      <c r="N490" s="27"/>
      <c r="O490" s="27"/>
      <c r="P490" s="26"/>
      <c r="Q490" s="27"/>
      <c r="R490" s="27"/>
    </row>
    <row r="491" spans="7:18" x14ac:dyDescent="0.2">
      <c r="G491" s="111"/>
      <c r="H491" s="53"/>
      <c r="J491" s="107"/>
      <c r="K491" s="28"/>
      <c r="L491" s="27"/>
      <c r="M491" s="27"/>
      <c r="N491" s="27"/>
      <c r="O491" s="27"/>
      <c r="P491" s="26"/>
      <c r="Q491" s="27"/>
      <c r="R491" s="27"/>
    </row>
    <row r="492" spans="7:18" x14ac:dyDescent="0.2">
      <c r="G492" s="111"/>
      <c r="H492" s="53"/>
      <c r="J492" s="107"/>
      <c r="K492" s="28"/>
      <c r="L492" s="27"/>
      <c r="M492" s="27"/>
      <c r="N492" s="27"/>
      <c r="O492" s="27"/>
      <c r="P492" s="26"/>
      <c r="Q492" s="27"/>
      <c r="R492" s="27"/>
    </row>
    <row r="493" spans="7:18" x14ac:dyDescent="0.2">
      <c r="G493" s="111"/>
      <c r="H493" s="53"/>
      <c r="J493" s="107"/>
      <c r="K493" s="28"/>
      <c r="L493" s="27"/>
      <c r="M493" s="27"/>
      <c r="N493" s="27"/>
      <c r="O493" s="27"/>
      <c r="P493" s="26"/>
      <c r="Q493" s="27"/>
      <c r="R493" s="27"/>
    </row>
    <row r="494" spans="7:18" x14ac:dyDescent="0.2">
      <c r="G494" s="111"/>
      <c r="H494" s="119"/>
      <c r="I494" s="119"/>
      <c r="J494"/>
      <c r="K494" s="28"/>
      <c r="L494" s="27"/>
      <c r="M494" s="27"/>
      <c r="N494" s="27"/>
      <c r="O494" s="27"/>
      <c r="P494" s="26"/>
      <c r="Q494" s="27"/>
      <c r="R494" s="27"/>
    </row>
    <row r="495" spans="7:18" x14ac:dyDescent="0.2">
      <c r="G495" s="111"/>
      <c r="H495" s="119"/>
      <c r="I495" s="119"/>
      <c r="J495" s="107"/>
      <c r="K495" s="28"/>
      <c r="L495" s="27"/>
      <c r="M495" s="27"/>
      <c r="N495" s="27"/>
      <c r="O495" s="27"/>
      <c r="P495" s="26"/>
      <c r="Q495" s="27"/>
      <c r="R495" s="118"/>
    </row>
    <row r="496" spans="7:18" x14ac:dyDescent="0.2">
      <c r="G496" s="111"/>
      <c r="H496" s="119"/>
      <c r="I496" s="119"/>
      <c r="J496" s="107"/>
      <c r="K496" s="28"/>
      <c r="L496" s="27"/>
      <c r="M496" s="27"/>
      <c r="N496" s="27"/>
      <c r="O496" s="27"/>
      <c r="P496" s="26"/>
      <c r="Q496" s="27"/>
      <c r="R496" s="27"/>
    </row>
    <row r="497" spans="7:18" x14ac:dyDescent="0.2">
      <c r="G497" s="111"/>
      <c r="H497" s="119"/>
      <c r="I497" s="119"/>
      <c r="J497" s="107"/>
      <c r="K497" s="28"/>
      <c r="L497" s="27"/>
      <c r="M497" s="27"/>
      <c r="N497" s="27"/>
      <c r="O497" s="27"/>
      <c r="P497" s="26"/>
      <c r="Q497" s="27"/>
      <c r="R497" s="27"/>
    </row>
    <row r="498" spans="7:18" x14ac:dyDescent="0.2">
      <c r="G498" s="111"/>
      <c r="H498" s="119"/>
      <c r="I498" s="119"/>
      <c r="J498" s="107"/>
      <c r="K498" s="28"/>
      <c r="L498" s="27"/>
      <c r="M498" s="27"/>
      <c r="N498" s="27"/>
      <c r="O498" s="27"/>
      <c r="P498" s="26"/>
      <c r="Q498" s="27"/>
      <c r="R498" s="27"/>
    </row>
    <row r="499" spans="7:18" x14ac:dyDescent="0.2">
      <c r="G499" s="111"/>
      <c r="H499" s="119"/>
      <c r="I499" s="119"/>
      <c r="J499" s="107"/>
      <c r="K499" s="28"/>
      <c r="L499" s="27"/>
      <c r="M499" s="27"/>
      <c r="N499" s="27"/>
      <c r="O499" s="27"/>
      <c r="P499" s="26"/>
      <c r="Q499" s="27"/>
      <c r="R499" s="27"/>
    </row>
    <row r="500" spans="7:18" x14ac:dyDescent="0.2">
      <c r="G500" s="111"/>
      <c r="H500" s="119"/>
      <c r="I500" s="119"/>
      <c r="J500" s="107"/>
      <c r="K500" s="28"/>
      <c r="L500" s="27"/>
      <c r="M500" s="27"/>
      <c r="N500" s="27"/>
      <c r="O500" s="27"/>
      <c r="P500" s="26"/>
      <c r="Q500" s="27"/>
      <c r="R500" s="27"/>
    </row>
    <row r="501" spans="7:18" x14ac:dyDescent="0.2">
      <c r="G501" s="111"/>
      <c r="H501" s="119"/>
      <c r="I501" s="119"/>
      <c r="J501" s="107"/>
      <c r="K501" s="28"/>
      <c r="L501" s="27"/>
      <c r="M501" s="27"/>
      <c r="N501" s="27"/>
      <c r="O501" s="27"/>
      <c r="P501" s="26"/>
      <c r="Q501" s="27"/>
      <c r="R501" s="27"/>
    </row>
    <row r="502" spans="7:18" x14ac:dyDescent="0.2">
      <c r="G502" s="111"/>
      <c r="H502" s="119"/>
      <c r="I502" s="119"/>
      <c r="J502" s="107"/>
      <c r="K502" s="28"/>
      <c r="L502" s="27"/>
      <c r="M502" s="27"/>
      <c r="N502" s="27"/>
      <c r="O502" s="27"/>
      <c r="P502" s="26"/>
      <c r="Q502" s="27"/>
      <c r="R502" s="27"/>
    </row>
    <row r="503" spans="7:18" x14ac:dyDescent="0.2">
      <c r="G503" s="111"/>
      <c r="H503" s="119"/>
      <c r="I503" s="119"/>
      <c r="J503" s="107"/>
      <c r="K503" s="28"/>
      <c r="L503" s="27"/>
      <c r="M503" s="27"/>
      <c r="N503" s="27"/>
      <c r="O503" s="27"/>
      <c r="P503" s="26"/>
      <c r="Q503" s="27"/>
      <c r="R503" s="27"/>
    </row>
    <row r="504" spans="7:18" x14ac:dyDescent="0.2">
      <c r="G504" s="111"/>
      <c r="H504" s="119"/>
      <c r="I504" s="119"/>
      <c r="J504" s="107"/>
      <c r="K504" s="28"/>
      <c r="L504" s="27"/>
      <c r="M504" s="27"/>
      <c r="N504" s="27"/>
      <c r="O504" s="27"/>
      <c r="P504" s="26"/>
      <c r="Q504" s="27"/>
      <c r="R504" s="27"/>
    </row>
    <row r="505" spans="7:18" x14ac:dyDescent="0.2">
      <c r="G505" s="111"/>
      <c r="H505" s="119"/>
      <c r="I505" s="119"/>
      <c r="J505" s="107"/>
      <c r="K505" s="28"/>
      <c r="L505" s="27"/>
      <c r="M505" s="27"/>
      <c r="N505" s="27"/>
      <c r="O505" s="27"/>
      <c r="P505" s="26"/>
      <c r="Q505" s="27"/>
      <c r="R505" s="27"/>
    </row>
    <row r="506" spans="7:18" x14ac:dyDescent="0.2">
      <c r="G506" s="111"/>
      <c r="H506" s="147"/>
      <c r="I506" s="147"/>
      <c r="J506"/>
      <c r="K506" s="28"/>
      <c r="L506" s="27"/>
      <c r="M506" s="27"/>
      <c r="N506" s="27"/>
      <c r="O506" s="27"/>
      <c r="P506" s="26"/>
      <c r="Q506" s="27"/>
      <c r="R506" s="27"/>
    </row>
    <row r="507" spans="7:18" x14ac:dyDescent="0.2">
      <c r="G507" s="111"/>
      <c r="H507" s="53"/>
      <c r="I507" s="53"/>
      <c r="J507" s="107"/>
      <c r="K507" s="28"/>
      <c r="L507" s="27"/>
      <c r="M507" s="27"/>
      <c r="N507" s="27"/>
      <c r="O507" s="27"/>
      <c r="P507" s="26"/>
      <c r="Q507" s="27"/>
      <c r="R507" s="27"/>
    </row>
    <row r="508" spans="7:18" x14ac:dyDescent="0.2">
      <c r="G508" s="111"/>
      <c r="H508" s="53"/>
      <c r="I508" s="53"/>
      <c r="J508" s="107"/>
      <c r="K508" s="28"/>
      <c r="L508" s="27"/>
      <c r="M508" s="27"/>
      <c r="N508" s="27"/>
      <c r="O508" s="27"/>
      <c r="P508" s="26"/>
      <c r="Q508" s="27"/>
      <c r="R508" s="27"/>
    </row>
    <row r="509" spans="7:18" x14ac:dyDescent="0.2">
      <c r="G509" s="111"/>
      <c r="H509" s="53"/>
      <c r="I509" s="53"/>
      <c r="J509" s="107"/>
      <c r="K509" s="28"/>
      <c r="L509" s="27"/>
      <c r="M509" s="27"/>
      <c r="N509" s="27"/>
      <c r="O509" s="27"/>
      <c r="P509" s="26"/>
      <c r="Q509" s="27"/>
      <c r="R509" s="118"/>
    </row>
    <row r="510" spans="7:18" x14ac:dyDescent="0.2">
      <c r="G510" s="111"/>
      <c r="H510" s="53"/>
      <c r="I510" s="53"/>
      <c r="J510" s="107"/>
      <c r="K510" s="28"/>
      <c r="L510" s="27"/>
      <c r="M510" s="27"/>
      <c r="N510" s="27"/>
      <c r="O510" s="27"/>
      <c r="P510" s="26"/>
      <c r="Q510" s="27"/>
      <c r="R510" s="27"/>
    </row>
    <row r="511" spans="7:18" x14ac:dyDescent="0.2">
      <c r="G511" s="111"/>
      <c r="H511" s="53"/>
      <c r="I511" s="53"/>
      <c r="J511" s="107"/>
      <c r="K511" s="28"/>
      <c r="L511" s="27"/>
      <c r="M511" s="27"/>
      <c r="N511" s="27"/>
      <c r="O511" s="27"/>
      <c r="P511" s="26"/>
      <c r="Q511" s="27"/>
      <c r="R511" s="27"/>
    </row>
    <row r="512" spans="7:18" x14ac:dyDescent="0.2">
      <c r="G512" s="111"/>
      <c r="H512" s="147"/>
      <c r="I512" s="147"/>
      <c r="J512"/>
      <c r="K512" s="28"/>
      <c r="L512" s="27"/>
      <c r="M512" s="27"/>
      <c r="N512" s="27"/>
      <c r="O512" s="27"/>
      <c r="P512" s="26"/>
      <c r="Q512" s="27"/>
      <c r="R512" s="118"/>
    </row>
    <row r="513" spans="7:18" x14ac:dyDescent="0.2">
      <c r="G513" s="111"/>
      <c r="H513" s="53"/>
      <c r="I513" s="53"/>
      <c r="J513" s="107"/>
      <c r="K513" s="28"/>
      <c r="L513" s="27"/>
      <c r="M513" s="27"/>
      <c r="N513" s="27"/>
      <c r="O513" s="27"/>
      <c r="P513" s="26"/>
      <c r="Q513" s="27"/>
      <c r="R513" s="27"/>
    </row>
    <row r="514" spans="7:18" x14ac:dyDescent="0.2">
      <c r="G514" s="111"/>
      <c r="H514" s="53"/>
      <c r="I514" s="53"/>
      <c r="J514" s="107"/>
      <c r="K514" s="28"/>
      <c r="L514" s="27"/>
      <c r="M514" s="27"/>
      <c r="N514" s="27"/>
      <c r="O514" s="27"/>
      <c r="P514" s="26"/>
      <c r="Q514" s="27"/>
      <c r="R514" s="27"/>
    </row>
    <row r="515" spans="7:18" x14ac:dyDescent="0.2">
      <c r="G515" s="111"/>
      <c r="H515" s="53"/>
      <c r="I515" s="53"/>
      <c r="J515" s="107"/>
      <c r="K515" s="28"/>
      <c r="L515" s="27"/>
      <c r="M515" s="27"/>
      <c r="N515" s="27"/>
      <c r="O515" s="27"/>
      <c r="P515" s="26"/>
      <c r="Q515" s="27"/>
      <c r="R515" s="27"/>
    </row>
    <row r="516" spans="7:18" x14ac:dyDescent="0.2">
      <c r="G516" s="111"/>
      <c r="H516" s="53"/>
      <c r="I516" s="53"/>
      <c r="J516" s="107"/>
      <c r="K516" s="28"/>
      <c r="L516" s="27"/>
      <c r="M516" s="27"/>
      <c r="N516" s="27"/>
      <c r="O516" s="27"/>
      <c r="P516" s="26"/>
      <c r="Q516" s="27"/>
      <c r="R516" s="27"/>
    </row>
    <row r="517" spans="7:18" x14ac:dyDescent="0.2">
      <c r="G517" s="111"/>
      <c r="H517" s="53"/>
      <c r="I517" s="53"/>
      <c r="J517" s="107"/>
      <c r="K517" s="28"/>
      <c r="L517" s="27"/>
      <c r="M517" s="27"/>
      <c r="N517" s="27"/>
      <c r="O517" s="27"/>
      <c r="P517" s="26"/>
      <c r="Q517" s="27"/>
      <c r="R517" s="27"/>
    </row>
    <row r="518" spans="7:18" x14ac:dyDescent="0.2">
      <c r="G518" s="111"/>
      <c r="H518" s="147"/>
      <c r="I518" s="147"/>
      <c r="J518"/>
      <c r="K518" s="28"/>
      <c r="L518" s="27"/>
      <c r="M518" s="27"/>
      <c r="N518" s="27"/>
      <c r="O518" s="27"/>
      <c r="P518" s="26"/>
      <c r="Q518" s="27"/>
      <c r="R518" s="27"/>
    </row>
    <row r="519" spans="7:18" x14ac:dyDescent="0.2">
      <c r="G519" s="111"/>
      <c r="H519" s="53"/>
      <c r="I519" s="53"/>
      <c r="J519" s="107"/>
      <c r="K519" s="151"/>
      <c r="L519" s="27"/>
      <c r="M519" s="27"/>
      <c r="N519" s="27"/>
      <c r="O519" s="27"/>
      <c r="P519" s="26"/>
      <c r="Q519" s="27"/>
      <c r="R519" s="27"/>
    </row>
    <row r="520" spans="7:18" x14ac:dyDescent="0.2">
      <c r="G520" s="111"/>
      <c r="H520" s="53"/>
      <c r="I520" s="53"/>
      <c r="J520" s="107"/>
      <c r="K520" s="28"/>
      <c r="L520" s="27"/>
      <c r="M520" s="27"/>
      <c r="N520" s="27"/>
      <c r="O520" s="27"/>
      <c r="P520" s="26"/>
      <c r="Q520" s="27"/>
      <c r="R520" s="27"/>
    </row>
    <row r="521" spans="7:18" x14ac:dyDescent="0.2">
      <c r="G521" s="111"/>
      <c r="H521" s="53"/>
      <c r="I521" s="53"/>
      <c r="J521" s="107"/>
      <c r="K521" s="28"/>
      <c r="L521" s="27"/>
      <c r="M521" s="27"/>
      <c r="N521" s="27"/>
      <c r="O521" s="27"/>
      <c r="P521" s="26"/>
      <c r="Q521" s="27"/>
      <c r="R521" s="27"/>
    </row>
    <row r="522" spans="7:18" x14ac:dyDescent="0.2">
      <c r="G522" s="111"/>
      <c r="H522" s="53"/>
      <c r="I522" s="53"/>
      <c r="J522" s="107"/>
      <c r="K522" s="28"/>
      <c r="L522" s="27"/>
      <c r="M522" s="27"/>
      <c r="N522" s="27"/>
      <c r="O522" s="27"/>
      <c r="P522" s="26"/>
      <c r="Q522" s="27"/>
      <c r="R522" s="27"/>
    </row>
    <row r="523" spans="7:18" x14ac:dyDescent="0.2">
      <c r="G523" s="111"/>
      <c r="H523" s="53"/>
      <c r="I523" s="53"/>
      <c r="J523" s="107"/>
      <c r="K523" s="28"/>
      <c r="L523" s="27"/>
      <c r="M523" s="27"/>
      <c r="N523" s="27"/>
      <c r="O523" s="27"/>
      <c r="P523" s="26"/>
      <c r="Q523" s="27"/>
      <c r="R523" s="27"/>
    </row>
    <row r="524" spans="7:18" x14ac:dyDescent="0.2">
      <c r="G524" s="111"/>
      <c r="H524" s="53"/>
      <c r="I524" s="53"/>
      <c r="J524" s="107"/>
      <c r="K524" s="28"/>
      <c r="L524" s="27"/>
      <c r="M524" s="27"/>
      <c r="N524" s="27"/>
      <c r="O524" s="27"/>
      <c r="P524" s="26"/>
      <c r="Q524" s="27"/>
      <c r="R524" s="118"/>
    </row>
    <row r="525" spans="7:18" x14ac:dyDescent="0.2">
      <c r="G525" s="111"/>
      <c r="H525" s="53"/>
      <c r="I525" s="53"/>
      <c r="J525" s="107"/>
      <c r="K525" s="28"/>
      <c r="L525" s="27"/>
      <c r="M525" s="27"/>
      <c r="N525" s="27"/>
      <c r="O525" s="27"/>
      <c r="P525" s="26"/>
      <c r="Q525" s="27"/>
      <c r="R525" s="27"/>
    </row>
    <row r="526" spans="7:18" x14ac:dyDescent="0.2">
      <c r="G526" s="111"/>
      <c r="H526" s="147"/>
      <c r="I526" s="147"/>
      <c r="J526"/>
      <c r="K526" s="28"/>
      <c r="L526" s="27"/>
      <c r="M526" s="27"/>
      <c r="N526" s="27"/>
      <c r="O526" s="27"/>
      <c r="P526" s="26"/>
      <c r="Q526" s="27"/>
      <c r="R526" s="118"/>
    </row>
    <row r="527" spans="7:18" x14ac:dyDescent="0.2">
      <c r="G527" s="111"/>
      <c r="H527" s="53"/>
      <c r="I527" s="53"/>
      <c r="J527" s="107"/>
      <c r="K527" s="151"/>
      <c r="L527" s="27"/>
      <c r="M527" s="27"/>
      <c r="N527" s="27"/>
      <c r="O527" s="27"/>
      <c r="P527" s="26"/>
      <c r="Q527" s="27"/>
      <c r="R527" s="27"/>
    </row>
    <row r="528" spans="7:18" x14ac:dyDescent="0.2">
      <c r="G528" s="111"/>
      <c r="H528" s="53"/>
      <c r="I528" s="53"/>
      <c r="J528" s="107"/>
      <c r="K528" s="28"/>
      <c r="L528" s="27"/>
      <c r="M528" s="27"/>
      <c r="N528" s="27"/>
      <c r="O528" s="27"/>
      <c r="P528" s="26"/>
      <c r="Q528" s="27"/>
      <c r="R528" s="118"/>
    </row>
    <row r="529" spans="7:18" x14ac:dyDescent="0.2">
      <c r="G529" s="111"/>
      <c r="H529" s="53"/>
      <c r="I529" s="53"/>
      <c r="J529" s="107"/>
      <c r="K529" s="28"/>
      <c r="L529" s="27"/>
      <c r="M529" s="27"/>
      <c r="N529" s="27"/>
      <c r="O529" s="27"/>
      <c r="P529" s="26"/>
      <c r="Q529" s="27"/>
      <c r="R529" s="118"/>
    </row>
    <row r="530" spans="7:18" x14ac:dyDescent="0.2">
      <c r="G530" s="111"/>
      <c r="H530" s="119"/>
      <c r="I530" s="119"/>
      <c r="J530" s="107"/>
      <c r="K530" s="28"/>
      <c r="L530" s="27"/>
      <c r="M530" s="27"/>
      <c r="N530" s="27"/>
      <c r="O530" s="27"/>
      <c r="P530" s="26"/>
      <c r="Q530" s="27"/>
      <c r="R530" s="118"/>
    </row>
    <row r="531" spans="7:18" x14ac:dyDescent="0.2">
      <c r="G531" s="111"/>
      <c r="H531" s="119"/>
      <c r="I531" s="119"/>
      <c r="J531" s="53"/>
      <c r="K531" s="28"/>
      <c r="L531" s="27"/>
      <c r="M531" s="27"/>
      <c r="N531" s="27"/>
      <c r="O531" s="27"/>
      <c r="P531" s="26"/>
      <c r="Q531" s="27"/>
      <c r="R531" s="118"/>
    </row>
    <row r="532" spans="7:18" x14ac:dyDescent="0.2">
      <c r="G532" s="111"/>
      <c r="H532" s="119"/>
      <c r="I532" s="119"/>
      <c r="J532"/>
      <c r="K532" s="28"/>
      <c r="L532" s="27"/>
      <c r="M532" s="27"/>
      <c r="N532" s="27"/>
      <c r="O532" s="27"/>
      <c r="P532" s="26"/>
      <c r="Q532" s="27"/>
      <c r="R532" s="27"/>
    </row>
    <row r="533" spans="7:18" x14ac:dyDescent="0.2">
      <c r="G533" s="111"/>
      <c r="H533" s="119"/>
      <c r="I533" s="119"/>
      <c r="J533" s="107"/>
      <c r="K533" s="151"/>
      <c r="L533" s="27"/>
      <c r="M533" s="27"/>
      <c r="N533" s="27"/>
      <c r="O533" s="27"/>
      <c r="P533" s="26"/>
      <c r="Q533" s="27"/>
      <c r="R533" s="27"/>
    </row>
    <row r="534" spans="7:18" x14ac:dyDescent="0.2">
      <c r="G534" s="111"/>
      <c r="H534" s="119"/>
      <c r="I534" s="119"/>
      <c r="J534" s="107"/>
      <c r="K534" s="28"/>
      <c r="L534" s="27"/>
      <c r="M534" s="27"/>
      <c r="N534" s="27"/>
      <c r="O534" s="27"/>
      <c r="P534" s="26"/>
      <c r="Q534" s="27"/>
      <c r="R534" s="118"/>
    </row>
    <row r="535" spans="7:18" x14ac:dyDescent="0.2">
      <c r="G535" s="111"/>
      <c r="H535" s="119"/>
      <c r="I535" s="119"/>
      <c r="J535" s="107"/>
      <c r="K535" s="28"/>
      <c r="L535" s="27"/>
      <c r="M535" s="27"/>
      <c r="N535" s="27"/>
      <c r="O535" s="27"/>
      <c r="P535" s="26"/>
      <c r="Q535" s="27"/>
      <c r="R535" s="118"/>
    </row>
    <row r="536" spans="7:18" x14ac:dyDescent="0.2">
      <c r="G536" s="111"/>
      <c r="H536" s="119"/>
      <c r="I536" s="119"/>
      <c r="J536" s="107"/>
      <c r="K536" s="28"/>
      <c r="L536" s="27"/>
      <c r="M536" s="27"/>
      <c r="N536" s="27"/>
      <c r="O536" s="27"/>
      <c r="P536" s="26"/>
      <c r="Q536" s="27"/>
      <c r="R536" s="118"/>
    </row>
    <row r="537" spans="7:18" x14ac:dyDescent="0.2">
      <c r="G537" s="111"/>
      <c r="H537" s="119"/>
      <c r="I537" s="119"/>
      <c r="J537" s="107"/>
      <c r="K537" s="28"/>
      <c r="L537" s="27"/>
      <c r="M537" s="27"/>
      <c r="N537" s="27"/>
      <c r="O537" s="27"/>
      <c r="P537" s="26"/>
      <c r="Q537" s="27"/>
      <c r="R537" s="118"/>
    </row>
    <row r="538" spans="7:18" x14ac:dyDescent="0.2">
      <c r="G538" s="111"/>
      <c r="H538" s="119"/>
      <c r="I538" s="119"/>
      <c r="J538" s="107"/>
      <c r="K538" s="28"/>
      <c r="L538" s="27"/>
      <c r="M538" s="27"/>
      <c r="N538" s="27"/>
      <c r="O538" s="27"/>
      <c r="P538" s="26"/>
      <c r="Q538" s="27"/>
      <c r="R538" s="27"/>
    </row>
    <row r="539" spans="7:18" x14ac:dyDescent="0.2">
      <c r="G539" s="111"/>
      <c r="H539" s="119"/>
      <c r="I539" s="119"/>
      <c r="J539" s="107"/>
      <c r="K539" s="28"/>
      <c r="L539" s="27"/>
      <c r="M539" s="27"/>
      <c r="N539" s="27"/>
      <c r="O539" s="27"/>
      <c r="P539" s="26"/>
      <c r="Q539" s="27"/>
      <c r="R539" s="118"/>
    </row>
    <row r="540" spans="7:18" x14ac:dyDescent="0.2">
      <c r="G540" s="111"/>
      <c r="H540" s="119"/>
      <c r="I540" s="119"/>
      <c r="J540" s="107"/>
      <c r="K540" s="28"/>
      <c r="L540" s="27"/>
      <c r="M540" s="27"/>
      <c r="N540" s="27"/>
      <c r="O540" s="27"/>
      <c r="P540" s="26"/>
      <c r="Q540" s="27"/>
      <c r="R540" s="27"/>
    </row>
    <row r="541" spans="7:18" x14ac:dyDescent="0.2">
      <c r="G541" s="111"/>
      <c r="H541" s="119"/>
      <c r="I541" s="119"/>
      <c r="J541" s="107"/>
      <c r="K541" s="28"/>
      <c r="L541" s="27"/>
      <c r="M541" s="27"/>
      <c r="N541" s="27"/>
      <c r="O541" s="27"/>
      <c r="P541" s="26"/>
      <c r="Q541" s="27"/>
      <c r="R541" s="118"/>
    </row>
    <row r="542" spans="7:18" x14ac:dyDescent="0.2">
      <c r="G542" s="111"/>
      <c r="H542" s="119"/>
      <c r="I542" s="119"/>
      <c r="J542" s="107"/>
      <c r="K542" s="28"/>
      <c r="L542" s="27"/>
      <c r="M542" s="27"/>
      <c r="N542" s="27"/>
      <c r="O542" s="27"/>
      <c r="P542" s="26"/>
      <c r="Q542" s="27"/>
      <c r="R542" s="27"/>
    </row>
    <row r="543" spans="7:18" x14ac:dyDescent="0.2">
      <c r="G543" s="111"/>
      <c r="H543" s="53"/>
      <c r="I543" s="53"/>
      <c r="J543" s="107"/>
      <c r="K543" s="28"/>
      <c r="L543" s="27"/>
      <c r="M543" s="27"/>
      <c r="N543" s="27"/>
      <c r="O543" s="27"/>
      <c r="P543" s="26"/>
      <c r="Q543" s="27"/>
      <c r="R543" s="118"/>
    </row>
    <row r="544" spans="7:18" x14ac:dyDescent="0.2">
      <c r="G544" s="111"/>
      <c r="H544" s="53"/>
      <c r="I544" s="53"/>
      <c r="J544" s="107"/>
      <c r="K544" s="28"/>
      <c r="L544" s="27"/>
      <c r="M544" s="27"/>
      <c r="N544" s="27"/>
      <c r="O544" s="27"/>
      <c r="P544" s="26"/>
      <c r="Q544" s="27"/>
      <c r="R544" s="118"/>
    </row>
    <row r="545" spans="7:18" x14ac:dyDescent="0.2">
      <c r="G545" s="111"/>
      <c r="H545" s="53"/>
      <c r="I545" s="53"/>
      <c r="J545" s="107"/>
      <c r="K545" s="28"/>
      <c r="L545" s="27"/>
      <c r="M545" s="27"/>
      <c r="N545" s="27"/>
      <c r="O545" s="27"/>
      <c r="P545" s="26"/>
      <c r="Q545" s="27"/>
      <c r="R545" s="118"/>
    </row>
    <row r="546" spans="7:18" x14ac:dyDescent="0.2">
      <c r="G546" s="111"/>
      <c r="H546" s="53"/>
      <c r="I546" s="53"/>
      <c r="J546" s="107"/>
      <c r="K546" s="28"/>
      <c r="L546" s="27"/>
      <c r="M546" s="27"/>
      <c r="N546" s="27"/>
      <c r="O546" s="27"/>
      <c r="P546" s="26"/>
      <c r="Q546" s="27"/>
      <c r="R546" s="118"/>
    </row>
    <row r="547" spans="7:18" x14ac:dyDescent="0.2">
      <c r="G547" s="111"/>
      <c r="H547" s="53"/>
      <c r="I547" s="152"/>
      <c r="J547" s="107"/>
      <c r="K547" s="28"/>
      <c r="L547" s="27"/>
      <c r="M547" s="27"/>
      <c r="N547" s="27"/>
      <c r="O547" s="27"/>
      <c r="P547" s="26"/>
      <c r="Q547" s="27"/>
      <c r="R547" s="27"/>
    </row>
    <row r="548" spans="7:18" x14ac:dyDescent="0.2">
      <c r="G548" s="111"/>
      <c r="H548" s="53"/>
      <c r="I548" s="53"/>
      <c r="J548" s="53"/>
      <c r="K548" s="28"/>
      <c r="L548" s="27"/>
      <c r="M548" s="27"/>
      <c r="N548" s="27"/>
      <c r="O548" s="27"/>
      <c r="P548" s="26"/>
      <c r="Q548" s="27"/>
      <c r="R548" s="27"/>
    </row>
    <row r="549" spans="7:18" x14ac:dyDescent="0.2">
      <c r="G549" s="111"/>
      <c r="H549" s="147"/>
      <c r="I549" s="53"/>
      <c r="J549"/>
      <c r="K549" s="28"/>
      <c r="L549" s="27"/>
      <c r="M549" s="27"/>
      <c r="N549" s="27"/>
      <c r="O549" s="27"/>
      <c r="P549" s="26"/>
      <c r="Q549" s="27"/>
      <c r="R549" s="27"/>
    </row>
    <row r="550" spans="7:18" x14ac:dyDescent="0.2">
      <c r="G550" s="111"/>
      <c r="H550" s="53"/>
      <c r="I550" s="53"/>
      <c r="J550" s="107"/>
      <c r="K550" s="151"/>
      <c r="L550" s="27"/>
      <c r="M550" s="27"/>
      <c r="N550" s="27"/>
      <c r="O550" s="27"/>
      <c r="P550" s="26"/>
      <c r="Q550" s="27"/>
      <c r="R550" s="27"/>
    </row>
    <row r="551" spans="7:18" x14ac:dyDescent="0.2">
      <c r="G551" s="111"/>
      <c r="H551" s="53"/>
      <c r="I551" s="53"/>
      <c r="J551" s="107"/>
      <c r="K551" s="28"/>
      <c r="L551" s="27"/>
      <c r="M551" s="27"/>
      <c r="N551" s="27"/>
      <c r="O551" s="27"/>
      <c r="P551" s="26"/>
      <c r="Q551" s="27"/>
      <c r="R551" s="27"/>
    </row>
    <row r="552" spans="7:18" x14ac:dyDescent="0.2">
      <c r="G552" s="111"/>
      <c r="H552" s="53"/>
      <c r="I552" s="53"/>
      <c r="J552" s="107"/>
      <c r="K552" s="28"/>
      <c r="L552" s="27"/>
      <c r="M552" s="27"/>
      <c r="N552" s="27"/>
      <c r="O552" s="27"/>
      <c r="P552" s="26"/>
      <c r="Q552" s="27"/>
      <c r="R552" s="27"/>
    </row>
    <row r="553" spans="7:18" x14ac:dyDescent="0.2">
      <c r="G553" s="111"/>
      <c r="H553" s="53"/>
      <c r="I553" s="53"/>
      <c r="J553" s="107"/>
      <c r="K553" s="28"/>
      <c r="L553" s="27"/>
      <c r="M553" s="27"/>
      <c r="N553" s="27"/>
      <c r="O553" s="27"/>
      <c r="P553" s="26"/>
      <c r="Q553" s="27"/>
      <c r="R553" s="118"/>
    </row>
    <row r="554" spans="7:18" x14ac:dyDescent="0.2">
      <c r="G554" s="111"/>
      <c r="H554" s="53"/>
      <c r="I554" s="53"/>
      <c r="J554" s="107"/>
      <c r="K554" s="28"/>
      <c r="L554" s="27"/>
      <c r="M554" s="27"/>
      <c r="N554" s="27"/>
      <c r="O554" s="27"/>
      <c r="P554" s="26"/>
      <c r="Q554" s="27"/>
      <c r="R554" s="27"/>
    </row>
    <row r="555" spans="7:18" x14ac:dyDescent="0.2">
      <c r="G555" s="111"/>
      <c r="H555" s="53"/>
      <c r="I555" s="53"/>
      <c r="J555" s="107"/>
      <c r="K555" s="28"/>
      <c r="L555" s="27"/>
      <c r="M555" s="27"/>
      <c r="N555" s="27"/>
      <c r="O555" s="27"/>
      <c r="P555" s="26"/>
      <c r="Q555" s="27"/>
      <c r="R555" s="27"/>
    </row>
    <row r="556" spans="7:18" x14ac:dyDescent="0.2">
      <c r="G556" s="111"/>
      <c r="H556" s="53"/>
      <c r="I556" s="53"/>
      <c r="J556" s="107"/>
      <c r="K556" s="28"/>
      <c r="L556" s="27"/>
      <c r="M556" s="27"/>
      <c r="N556" s="27"/>
      <c r="O556" s="27"/>
      <c r="P556" s="26"/>
      <c r="Q556" s="27"/>
      <c r="R556" s="118"/>
    </row>
    <row r="557" spans="7:18" x14ac:dyDescent="0.2">
      <c r="G557" s="111"/>
      <c r="H557" s="53"/>
      <c r="I557" s="53"/>
      <c r="J557" s="107"/>
      <c r="K557" s="28"/>
      <c r="L557" s="27"/>
      <c r="M557" s="27"/>
      <c r="N557" s="27"/>
      <c r="O557" s="27"/>
      <c r="P557" s="26"/>
      <c r="Q557" s="27"/>
      <c r="R557" s="27"/>
    </row>
    <row r="558" spans="7:18" x14ac:dyDescent="0.2">
      <c r="G558" s="111"/>
      <c r="H558" s="119"/>
      <c r="I558" s="119"/>
      <c r="J558" s="53"/>
      <c r="K558" s="28"/>
      <c r="L558" s="27"/>
      <c r="M558" s="27"/>
      <c r="N558" s="27"/>
      <c r="O558" s="27"/>
      <c r="P558" s="26"/>
      <c r="Q558" s="27"/>
      <c r="R558" s="118"/>
    </row>
    <row r="559" spans="7:18" x14ac:dyDescent="0.2">
      <c r="G559" s="111"/>
      <c r="H559" s="119"/>
      <c r="I559" s="119"/>
      <c r="J559"/>
      <c r="K559" s="28"/>
      <c r="L559" s="27"/>
      <c r="M559" s="27"/>
      <c r="N559" s="27"/>
      <c r="O559" s="27"/>
      <c r="P559" s="26"/>
      <c r="Q559" s="27"/>
      <c r="R559" s="27"/>
    </row>
    <row r="560" spans="7:18" x14ac:dyDescent="0.2">
      <c r="G560" s="111"/>
      <c r="H560" s="119"/>
      <c r="I560" s="119"/>
      <c r="J560" s="107"/>
      <c r="K560" s="28"/>
      <c r="L560" s="27"/>
      <c r="M560" s="27"/>
      <c r="N560" s="27"/>
      <c r="O560" s="27"/>
      <c r="P560" s="26"/>
      <c r="Q560" s="27"/>
      <c r="R560" s="118"/>
    </row>
    <row r="561" spans="7:18" x14ac:dyDescent="0.2">
      <c r="G561" s="111"/>
      <c r="H561" s="119"/>
      <c r="I561" s="119"/>
      <c r="J561" s="107"/>
      <c r="K561" s="28"/>
      <c r="L561" s="27"/>
      <c r="M561" s="27"/>
      <c r="N561" s="27"/>
      <c r="O561" s="27"/>
      <c r="P561" s="26"/>
      <c r="Q561" s="27"/>
      <c r="R561" s="118"/>
    </row>
    <row r="562" spans="7:18" x14ac:dyDescent="0.2">
      <c r="G562" s="111"/>
      <c r="H562" s="119"/>
      <c r="I562" s="119"/>
      <c r="J562" s="107"/>
      <c r="K562" s="28"/>
      <c r="L562" s="27"/>
      <c r="M562" s="27"/>
      <c r="N562" s="27"/>
      <c r="O562" s="27"/>
      <c r="P562" s="26"/>
      <c r="Q562" s="27"/>
      <c r="R562" s="27"/>
    </row>
    <row r="563" spans="7:18" x14ac:dyDescent="0.2">
      <c r="G563" s="111"/>
      <c r="H563" s="53"/>
      <c r="J563" s="107"/>
      <c r="K563" s="28"/>
      <c r="L563" s="27"/>
      <c r="M563" s="27"/>
      <c r="N563" s="27"/>
      <c r="O563" s="27"/>
      <c r="P563" s="26"/>
      <c r="Q563" s="27"/>
      <c r="R563" s="27"/>
    </row>
    <row r="564" spans="7:18" x14ac:dyDescent="0.2">
      <c r="G564" s="111"/>
      <c r="H564" s="53"/>
      <c r="J564" s="107"/>
      <c r="K564" s="28"/>
      <c r="L564" s="27"/>
      <c r="M564" s="27"/>
      <c r="N564" s="27"/>
      <c r="O564" s="27"/>
      <c r="P564" s="26"/>
      <c r="Q564" s="27"/>
      <c r="R564" s="118"/>
    </row>
    <row r="565" spans="7:18" x14ac:dyDescent="0.2">
      <c r="G565" s="111"/>
      <c r="H565" s="53"/>
      <c r="J565" s="107"/>
      <c r="K565" s="28"/>
      <c r="L565" s="27"/>
      <c r="M565" s="27"/>
      <c r="N565" s="27"/>
      <c r="O565" s="27"/>
      <c r="P565" s="26"/>
      <c r="Q565" s="27"/>
      <c r="R565" s="118"/>
    </row>
    <row r="566" spans="7:18" x14ac:dyDescent="0.2">
      <c r="G566" s="111"/>
      <c r="H566" s="119"/>
      <c r="I566" s="119"/>
      <c r="J566"/>
      <c r="K566" s="28"/>
      <c r="L566" s="27"/>
      <c r="M566" s="27"/>
      <c r="N566" s="27"/>
      <c r="O566" s="27"/>
      <c r="P566" s="26"/>
      <c r="Q566" s="27"/>
      <c r="R566" s="118"/>
    </row>
    <row r="567" spans="7:18" x14ac:dyDescent="0.2">
      <c r="G567" s="111"/>
      <c r="H567" s="119"/>
      <c r="I567" s="119"/>
      <c r="J567" s="107"/>
      <c r="K567" s="151"/>
      <c r="L567" s="27"/>
      <c r="M567" s="27"/>
      <c r="N567" s="27"/>
      <c r="O567" s="27"/>
      <c r="P567" s="26"/>
      <c r="Q567" s="27"/>
      <c r="R567" s="118"/>
    </row>
    <row r="568" spans="7:18" x14ac:dyDescent="0.2">
      <c r="G568" s="111"/>
      <c r="H568" s="119"/>
      <c r="I568" s="119"/>
      <c r="J568" s="107"/>
      <c r="K568" s="28"/>
      <c r="L568" s="27"/>
      <c r="M568" s="27"/>
      <c r="N568" s="27"/>
      <c r="O568" s="27"/>
      <c r="P568" s="26"/>
      <c r="Q568" s="27"/>
      <c r="R568" s="27"/>
    </row>
    <row r="569" spans="7:18" x14ac:dyDescent="0.2">
      <c r="G569" s="111"/>
      <c r="H569" s="119"/>
      <c r="I569" s="119"/>
      <c r="J569" s="107"/>
      <c r="K569" s="28"/>
      <c r="L569" s="27"/>
      <c r="M569" s="27"/>
      <c r="N569" s="27"/>
      <c r="O569" s="27"/>
      <c r="P569" s="26"/>
      <c r="Q569" s="27"/>
      <c r="R569" s="27"/>
    </row>
    <row r="570" spans="7:18" x14ac:dyDescent="0.2">
      <c r="G570" s="111"/>
      <c r="H570" s="119"/>
      <c r="I570" s="119"/>
      <c r="J570" s="107"/>
      <c r="K570" s="28"/>
      <c r="L570" s="27"/>
      <c r="M570" s="27"/>
      <c r="N570" s="27"/>
      <c r="O570" s="27"/>
      <c r="P570" s="26"/>
      <c r="Q570" s="27"/>
      <c r="R570" s="118"/>
    </row>
    <row r="571" spans="7:18" x14ac:dyDescent="0.2">
      <c r="G571" s="111"/>
      <c r="H571" s="119"/>
      <c r="I571" s="119"/>
      <c r="J571" s="107"/>
      <c r="K571" s="28"/>
      <c r="L571" s="27"/>
      <c r="M571" s="27"/>
      <c r="N571" s="27"/>
      <c r="O571" s="27"/>
      <c r="P571" s="26"/>
      <c r="Q571" s="27"/>
      <c r="R571" s="118"/>
    </row>
    <row r="572" spans="7:18" x14ac:dyDescent="0.2">
      <c r="G572" s="111"/>
      <c r="H572" s="53"/>
      <c r="I572" s="53"/>
      <c r="J572" s="107"/>
      <c r="K572" s="28"/>
      <c r="L572" s="27"/>
      <c r="M572" s="27"/>
      <c r="N572" s="27"/>
      <c r="O572" s="27"/>
      <c r="P572" s="26"/>
      <c r="Q572" s="27"/>
      <c r="R572" s="118"/>
    </row>
    <row r="573" spans="7:18" x14ac:dyDescent="0.2">
      <c r="G573" s="111"/>
      <c r="H573" s="53"/>
      <c r="I573" s="53"/>
      <c r="J573" s="107"/>
      <c r="K573" s="28"/>
      <c r="L573" s="27"/>
      <c r="M573" s="27"/>
      <c r="N573" s="27"/>
      <c r="O573" s="27"/>
      <c r="P573" s="26"/>
      <c r="Q573" s="27"/>
      <c r="R573" s="118"/>
    </row>
    <row r="574" spans="7:18" x14ac:dyDescent="0.2">
      <c r="G574" s="111"/>
      <c r="H574" s="53"/>
      <c r="I574" s="53"/>
      <c r="J574" s="107"/>
      <c r="K574" s="28"/>
      <c r="L574" s="27"/>
      <c r="M574" s="27"/>
      <c r="N574" s="27"/>
      <c r="O574" s="27"/>
      <c r="P574" s="26"/>
      <c r="Q574" s="27"/>
      <c r="R574" s="27"/>
    </row>
    <row r="575" spans="7:18" x14ac:dyDescent="0.2">
      <c r="G575" s="111"/>
      <c r="H575" s="53"/>
      <c r="I575" s="53"/>
      <c r="J575" s="107"/>
      <c r="K575" s="28"/>
      <c r="L575" s="27"/>
      <c r="M575" s="27"/>
      <c r="N575" s="27"/>
      <c r="O575" s="27"/>
      <c r="P575" s="26"/>
      <c r="Q575" s="27"/>
      <c r="R575" s="27"/>
    </row>
    <row r="576" spans="7:18" x14ac:dyDescent="0.2">
      <c r="G576" s="111"/>
      <c r="H576" s="119"/>
      <c r="I576" s="119"/>
      <c r="J576" s="53"/>
      <c r="K576" s="28"/>
      <c r="L576" s="27"/>
      <c r="M576" s="27"/>
      <c r="N576" s="27"/>
      <c r="O576" s="27"/>
      <c r="P576" s="26"/>
      <c r="Q576" s="27"/>
      <c r="R576" s="27"/>
    </row>
    <row r="577" spans="7:18" x14ac:dyDescent="0.2">
      <c r="G577" s="111"/>
      <c r="H577" s="119"/>
      <c r="I577" s="119"/>
      <c r="J577" s="107"/>
      <c r="K577" s="151"/>
      <c r="L577" s="27"/>
      <c r="M577" s="27"/>
      <c r="N577" s="27"/>
      <c r="O577" s="27"/>
      <c r="P577" s="26"/>
      <c r="Q577" s="27"/>
      <c r="R577" s="27"/>
    </row>
    <row r="578" spans="7:18" x14ac:dyDescent="0.2">
      <c r="G578" s="111"/>
      <c r="H578" s="119"/>
      <c r="I578" s="119"/>
      <c r="J578" s="107"/>
      <c r="K578" s="28"/>
      <c r="L578" s="27"/>
      <c r="M578" s="27"/>
      <c r="N578" s="27"/>
      <c r="O578" s="27"/>
      <c r="P578" s="26"/>
      <c r="Q578" s="27"/>
      <c r="R578" s="27"/>
    </row>
    <row r="579" spans="7:18" x14ac:dyDescent="0.2">
      <c r="G579" s="111"/>
      <c r="H579" s="119"/>
      <c r="I579" s="119"/>
      <c r="J579" s="107"/>
      <c r="K579" s="28"/>
      <c r="L579" s="27"/>
      <c r="M579" s="27"/>
      <c r="N579" s="27"/>
      <c r="O579" s="27"/>
      <c r="P579" s="26"/>
      <c r="Q579" s="27"/>
      <c r="R579" s="27"/>
    </row>
    <row r="580" spans="7:18" x14ac:dyDescent="0.2">
      <c r="G580" s="111"/>
      <c r="H580" s="147"/>
      <c r="I580" s="147"/>
      <c r="J580"/>
      <c r="K580" s="28"/>
      <c r="L580" s="27"/>
      <c r="M580" s="27"/>
      <c r="N580" s="27"/>
      <c r="O580" s="27"/>
      <c r="P580" s="26"/>
      <c r="Q580" s="27"/>
      <c r="R580" s="27"/>
    </row>
    <row r="581" spans="7:18" x14ac:dyDescent="0.2">
      <c r="G581" s="111"/>
      <c r="H581" s="53"/>
      <c r="I581" s="53"/>
      <c r="J581" s="107"/>
      <c r="K581" s="28"/>
      <c r="L581" s="27"/>
      <c r="M581" s="27"/>
      <c r="N581" s="27"/>
      <c r="O581" s="27"/>
      <c r="P581" s="26"/>
      <c r="Q581" s="27"/>
      <c r="R581" s="27"/>
    </row>
    <row r="582" spans="7:18" x14ac:dyDescent="0.2">
      <c r="G582" s="111"/>
      <c r="H582" s="53"/>
      <c r="I582" s="53"/>
      <c r="J582" s="107"/>
      <c r="K582" s="28"/>
      <c r="L582" s="27"/>
      <c r="M582" s="27"/>
      <c r="N582" s="27"/>
      <c r="O582" s="27"/>
      <c r="P582" s="26"/>
      <c r="Q582" s="27"/>
      <c r="R582" s="118"/>
    </row>
    <row r="583" spans="7:18" x14ac:dyDescent="0.2">
      <c r="G583" s="111"/>
      <c r="H583" s="147"/>
      <c r="I583" s="147"/>
      <c r="J583"/>
      <c r="K583" s="28"/>
      <c r="L583" s="27"/>
      <c r="M583" s="27"/>
      <c r="N583" s="27"/>
      <c r="O583" s="27"/>
      <c r="P583" s="26"/>
      <c r="Q583" s="27"/>
      <c r="R583" s="118"/>
    </row>
    <row r="584" spans="7:18" x14ac:dyDescent="0.2">
      <c r="G584" s="111"/>
      <c r="H584" s="147"/>
      <c r="I584" s="53"/>
      <c r="J584" s="53"/>
      <c r="K584" s="28"/>
      <c r="L584" s="27"/>
      <c r="M584" s="27"/>
      <c r="N584" s="27"/>
      <c r="O584" s="27"/>
      <c r="P584" s="26"/>
      <c r="Q584" s="27"/>
      <c r="R584" s="27"/>
    </row>
    <row r="585" spans="7:18" x14ac:dyDescent="0.2">
      <c r="G585" s="111"/>
      <c r="H585" s="147"/>
      <c r="I585" s="53"/>
      <c r="J585" s="107"/>
      <c r="K585" s="151"/>
      <c r="L585" s="27"/>
      <c r="M585" s="27"/>
      <c r="N585" s="27"/>
      <c r="O585" s="27"/>
      <c r="P585" s="26"/>
      <c r="Q585" s="27"/>
      <c r="R585" s="27"/>
    </row>
    <row r="586" spans="7:18" x14ac:dyDescent="0.2">
      <c r="G586" s="111"/>
      <c r="H586" s="147"/>
      <c r="I586" s="53"/>
      <c r="J586" s="107"/>
      <c r="K586" s="28"/>
      <c r="L586" s="27"/>
      <c r="M586" s="27"/>
      <c r="N586" s="27"/>
      <c r="O586" s="27"/>
      <c r="P586" s="26"/>
      <c r="Q586" s="27"/>
      <c r="R586" s="27"/>
    </row>
    <row r="587" spans="7:18" x14ac:dyDescent="0.2">
      <c r="G587" s="111"/>
      <c r="H587" s="53"/>
      <c r="I587" s="53"/>
      <c r="J587" s="107"/>
      <c r="K587" s="28"/>
      <c r="L587" s="27"/>
      <c r="M587" s="27"/>
      <c r="N587" s="27"/>
      <c r="O587" s="27"/>
      <c r="P587" s="26"/>
      <c r="Q587" s="27"/>
      <c r="R587" s="27"/>
    </row>
    <row r="588" spans="7:18" x14ac:dyDescent="0.2">
      <c r="G588" s="111"/>
      <c r="H588" s="53"/>
      <c r="I588" s="53"/>
      <c r="J588" s="107"/>
      <c r="K588" s="28"/>
      <c r="L588" s="27"/>
      <c r="M588" s="27"/>
      <c r="N588" s="27"/>
      <c r="O588" s="27"/>
      <c r="P588" s="26"/>
      <c r="Q588" s="27"/>
      <c r="R588" s="27"/>
    </row>
    <row r="589" spans="7:18" x14ac:dyDescent="0.2">
      <c r="G589" s="111"/>
      <c r="H589" s="120"/>
      <c r="I589" s="119"/>
      <c r="J589" s="53"/>
      <c r="K589" s="28"/>
      <c r="L589" s="27"/>
      <c r="M589" s="27"/>
      <c r="N589" s="27"/>
      <c r="O589" s="27"/>
      <c r="P589" s="26"/>
      <c r="Q589" s="27"/>
      <c r="R589" s="27"/>
    </row>
    <row r="590" spans="7:18" x14ac:dyDescent="0.2">
      <c r="G590" s="111"/>
      <c r="H590" s="119"/>
      <c r="I590" s="119"/>
      <c r="J590" s="107"/>
      <c r="K590" s="151"/>
      <c r="L590" s="27"/>
      <c r="M590" s="27"/>
      <c r="N590" s="27"/>
      <c r="O590" s="27"/>
      <c r="P590" s="26"/>
      <c r="Q590" s="27"/>
      <c r="R590" s="118"/>
    </row>
    <row r="591" spans="7:18" x14ac:dyDescent="0.2">
      <c r="G591" s="111"/>
      <c r="H591" s="119"/>
      <c r="I591" s="119"/>
      <c r="J591" s="107"/>
      <c r="K591" s="28"/>
      <c r="L591" s="27"/>
      <c r="M591" s="27"/>
      <c r="N591" s="27"/>
      <c r="O591" s="27"/>
      <c r="P591" s="26"/>
      <c r="Q591" s="27"/>
      <c r="R591" s="118"/>
    </row>
    <row r="592" spans="7:18" x14ac:dyDescent="0.2">
      <c r="G592" s="111"/>
      <c r="H592" s="119"/>
      <c r="I592" s="119"/>
      <c r="J592" s="107"/>
      <c r="K592" s="28"/>
      <c r="L592" s="27"/>
      <c r="M592" s="27"/>
      <c r="N592" s="27"/>
      <c r="O592" s="27"/>
      <c r="P592" s="26"/>
      <c r="Q592" s="27"/>
      <c r="R592" s="27"/>
    </row>
    <row r="593" spans="7:18" x14ac:dyDescent="0.2">
      <c r="G593" s="111"/>
      <c r="H593" s="119"/>
      <c r="I593" s="119"/>
      <c r="J593" s="107"/>
      <c r="K593" s="28"/>
      <c r="L593" s="27"/>
      <c r="M593" s="27"/>
      <c r="N593" s="27"/>
      <c r="O593" s="27"/>
      <c r="P593" s="26"/>
      <c r="Q593" s="27"/>
      <c r="R593" s="27"/>
    </row>
    <row r="594" spans="7:18" x14ac:dyDescent="0.2">
      <c r="G594" s="111"/>
      <c r="H594" s="119"/>
      <c r="I594" s="119"/>
      <c r="J594" s="107"/>
      <c r="K594" s="28"/>
      <c r="L594" s="27"/>
      <c r="M594" s="27"/>
      <c r="N594" s="27"/>
      <c r="O594" s="27"/>
      <c r="P594" s="26"/>
      <c r="Q594" s="27"/>
      <c r="R594" s="27"/>
    </row>
    <row r="595" spans="7:18" x14ac:dyDescent="0.2">
      <c r="G595" s="111"/>
      <c r="H595" s="119"/>
      <c r="I595" s="119"/>
      <c r="J595" s="107"/>
      <c r="K595" s="28"/>
      <c r="L595" s="27"/>
      <c r="M595" s="27"/>
      <c r="N595" s="27"/>
      <c r="O595" s="27"/>
      <c r="P595" s="26"/>
      <c r="Q595" s="27"/>
      <c r="R595" s="118"/>
    </row>
    <row r="596" spans="7:18" x14ac:dyDescent="0.2">
      <c r="G596" s="111"/>
      <c r="H596" s="119"/>
      <c r="I596" s="119"/>
      <c r="J596" s="107"/>
      <c r="K596" s="28"/>
      <c r="L596" s="27"/>
      <c r="M596" s="27"/>
      <c r="N596" s="27"/>
      <c r="O596" s="27"/>
      <c r="P596" s="26"/>
      <c r="Q596" s="27"/>
      <c r="R596" s="27"/>
    </row>
    <row r="597" spans="7:18" x14ac:dyDescent="0.2">
      <c r="G597" s="111"/>
      <c r="H597" s="119"/>
      <c r="I597" s="119"/>
      <c r="J597" s="107"/>
      <c r="K597" s="28"/>
      <c r="L597" s="27"/>
      <c r="M597" s="27"/>
      <c r="N597" s="27"/>
      <c r="O597" s="27"/>
      <c r="P597" s="26"/>
      <c r="Q597" s="27"/>
      <c r="R597" s="27"/>
    </row>
    <row r="598" spans="7:18" x14ac:dyDescent="0.2">
      <c r="G598" s="111"/>
      <c r="H598" s="119"/>
      <c r="I598" s="119"/>
      <c r="J598" s="53"/>
      <c r="K598" s="28"/>
      <c r="L598" s="27"/>
      <c r="M598" s="27"/>
      <c r="N598" s="27"/>
      <c r="O598" s="27"/>
      <c r="P598" s="26"/>
      <c r="Q598" s="27"/>
      <c r="R598" s="27"/>
    </row>
    <row r="599" spans="7:18" x14ac:dyDescent="0.2">
      <c r="G599" s="111"/>
      <c r="H599" s="119"/>
      <c r="I599" s="119"/>
      <c r="J599"/>
      <c r="K599" s="28"/>
      <c r="L599" s="27"/>
      <c r="M599" s="27"/>
      <c r="N599" s="27"/>
      <c r="O599" s="27"/>
      <c r="P599" s="26"/>
      <c r="Q599" s="27"/>
      <c r="R599" s="118"/>
    </row>
    <row r="600" spans="7:18" x14ac:dyDescent="0.2">
      <c r="G600" s="111"/>
      <c r="H600" s="119"/>
      <c r="I600" s="119"/>
      <c r="J600" s="107"/>
      <c r="K600" s="151"/>
      <c r="L600" s="27"/>
      <c r="M600" s="27"/>
      <c r="N600" s="27"/>
      <c r="O600" s="27"/>
      <c r="P600" s="26"/>
      <c r="Q600" s="27"/>
      <c r="R600" s="27"/>
    </row>
    <row r="601" spans="7:18" x14ac:dyDescent="0.2">
      <c r="G601" s="111"/>
      <c r="H601" s="119"/>
      <c r="I601" s="119"/>
      <c r="J601" s="107"/>
      <c r="K601" s="28"/>
      <c r="L601" s="27"/>
      <c r="M601" s="27"/>
      <c r="N601" s="27"/>
      <c r="O601" s="27"/>
      <c r="P601" s="26"/>
      <c r="Q601" s="27"/>
      <c r="R601" s="27"/>
    </row>
    <row r="602" spans="7:18" x14ac:dyDescent="0.2">
      <c r="G602" s="111"/>
      <c r="H602" s="119"/>
      <c r="I602" s="119"/>
      <c r="J602" s="107"/>
      <c r="K602" s="28"/>
      <c r="L602" s="27"/>
      <c r="M602" s="27"/>
      <c r="N602" s="27"/>
      <c r="O602" s="27"/>
      <c r="P602" s="26"/>
      <c r="Q602" s="27"/>
      <c r="R602" s="27"/>
    </row>
    <row r="603" spans="7:18" x14ac:dyDescent="0.2">
      <c r="G603" s="111"/>
      <c r="H603" s="119"/>
      <c r="I603" s="119"/>
      <c r="J603" s="107"/>
      <c r="K603" s="28"/>
      <c r="L603" s="27"/>
      <c r="M603" s="27"/>
      <c r="N603" s="27"/>
      <c r="O603" s="27"/>
      <c r="P603" s="26"/>
      <c r="Q603" s="27"/>
      <c r="R603" s="27"/>
    </row>
    <row r="604" spans="7:18" x14ac:dyDescent="0.2">
      <c r="G604" s="111"/>
      <c r="H604" s="119"/>
      <c r="I604" s="119"/>
      <c r="J604" s="107"/>
      <c r="K604" s="28"/>
      <c r="L604" s="27"/>
      <c r="M604" s="27"/>
      <c r="N604" s="27"/>
      <c r="O604" s="27"/>
      <c r="P604" s="26"/>
      <c r="Q604" s="27"/>
      <c r="R604" s="27"/>
    </row>
    <row r="605" spans="7:18" x14ac:dyDescent="0.2">
      <c r="G605" s="111"/>
      <c r="H605" s="119"/>
      <c r="I605" s="119"/>
      <c r="J605" s="107"/>
      <c r="K605" s="28"/>
      <c r="L605" s="27"/>
      <c r="M605" s="27"/>
      <c r="N605" s="27"/>
      <c r="O605" s="27"/>
      <c r="P605" s="26"/>
      <c r="Q605" s="27"/>
      <c r="R605" s="27"/>
    </row>
    <row r="606" spans="7:18" x14ac:dyDescent="0.2">
      <c r="G606" s="111"/>
      <c r="H606" s="119"/>
      <c r="I606" s="119"/>
      <c r="J606" s="107"/>
      <c r="K606" s="28"/>
      <c r="L606" s="27"/>
      <c r="M606" s="27"/>
      <c r="N606" s="27"/>
      <c r="O606" s="27"/>
      <c r="P606" s="26"/>
      <c r="Q606" s="27"/>
      <c r="R606" s="27"/>
    </row>
    <row r="607" spans="7:18" x14ac:dyDescent="0.2">
      <c r="G607" s="111"/>
      <c r="H607" s="119"/>
      <c r="I607" s="119"/>
      <c r="J607" s="107"/>
      <c r="K607" s="28"/>
      <c r="L607" s="27"/>
      <c r="M607" s="27"/>
      <c r="N607" s="27"/>
      <c r="O607" s="27"/>
      <c r="P607" s="26"/>
      <c r="Q607" s="27"/>
      <c r="R607" s="118"/>
    </row>
    <row r="608" spans="7:18" x14ac:dyDescent="0.2">
      <c r="G608" s="111"/>
      <c r="H608" s="119"/>
      <c r="I608" s="119"/>
      <c r="J608" s="107"/>
      <c r="K608" s="28"/>
      <c r="L608" s="27"/>
      <c r="M608" s="27"/>
      <c r="N608" s="27"/>
      <c r="O608" s="27"/>
      <c r="P608" s="26"/>
      <c r="Q608" s="27"/>
      <c r="R608" s="27"/>
    </row>
    <row r="609" spans="7:18" x14ac:dyDescent="0.2">
      <c r="G609" s="111"/>
      <c r="H609" s="119"/>
      <c r="I609" s="119"/>
      <c r="J609" s="107"/>
      <c r="K609" s="28"/>
      <c r="L609" s="27"/>
      <c r="M609" s="27"/>
      <c r="N609" s="27"/>
      <c r="O609" s="27"/>
      <c r="P609" s="26"/>
      <c r="Q609" s="27"/>
      <c r="R609" s="118"/>
    </row>
    <row r="610" spans="7:18" x14ac:dyDescent="0.2">
      <c r="G610" s="111"/>
      <c r="H610" s="119"/>
      <c r="I610" s="119"/>
      <c r="J610" s="107"/>
      <c r="K610" s="28"/>
      <c r="L610" s="27"/>
      <c r="M610" s="27"/>
      <c r="N610" s="27"/>
      <c r="O610" s="27"/>
      <c r="P610" s="26"/>
      <c r="Q610" s="27"/>
      <c r="R610" s="27"/>
    </row>
    <row r="611" spans="7:18" x14ac:dyDescent="0.2">
      <c r="G611" s="111"/>
      <c r="H611" s="119"/>
      <c r="I611" s="119"/>
      <c r="J611" s="107"/>
      <c r="K611" s="28"/>
      <c r="L611" s="27"/>
      <c r="M611" s="27"/>
      <c r="N611" s="27"/>
      <c r="O611" s="27"/>
      <c r="P611" s="26"/>
      <c r="Q611" s="27"/>
      <c r="R611" s="27"/>
    </row>
    <row r="612" spans="7:18" x14ac:dyDescent="0.2">
      <c r="G612" s="111"/>
      <c r="H612" s="119"/>
      <c r="I612" s="119"/>
      <c r="J612" s="107"/>
      <c r="K612" s="28"/>
      <c r="L612" s="27"/>
      <c r="M612" s="27"/>
      <c r="N612" s="27"/>
      <c r="O612" s="27"/>
      <c r="P612" s="26"/>
      <c r="Q612" s="27"/>
      <c r="R612" s="118"/>
    </row>
    <row r="613" spans="7:18" x14ac:dyDescent="0.2">
      <c r="G613" s="111"/>
      <c r="H613" s="119"/>
      <c r="I613" s="119"/>
      <c r="J613" s="107"/>
      <c r="K613" s="28"/>
      <c r="L613" s="27"/>
      <c r="M613" s="27"/>
      <c r="N613" s="27"/>
      <c r="O613" s="27"/>
      <c r="P613" s="26"/>
      <c r="Q613" s="27"/>
      <c r="R613" s="27"/>
    </row>
    <row r="614" spans="7:18" x14ac:dyDescent="0.2">
      <c r="G614" s="111"/>
      <c r="H614" s="53"/>
      <c r="I614" s="53"/>
      <c r="J614" s="107"/>
      <c r="K614" s="28"/>
      <c r="L614" s="27"/>
      <c r="M614" s="27"/>
      <c r="N614" s="27"/>
      <c r="O614" s="27"/>
      <c r="P614" s="26"/>
      <c r="Q614" s="27"/>
      <c r="R614" s="27"/>
    </row>
    <row r="615" spans="7:18" x14ac:dyDescent="0.2">
      <c r="G615" s="111"/>
      <c r="H615" s="119"/>
      <c r="I615" s="119"/>
      <c r="J615"/>
      <c r="K615" s="28"/>
      <c r="L615" s="27"/>
      <c r="M615" s="27"/>
      <c r="N615" s="27"/>
      <c r="O615" s="27"/>
      <c r="P615" s="26"/>
      <c r="Q615" s="27"/>
      <c r="R615" s="27"/>
    </row>
    <row r="616" spans="7:18" x14ac:dyDescent="0.2">
      <c r="G616" s="111"/>
      <c r="H616" s="119"/>
      <c r="I616" s="119"/>
      <c r="J616" s="107"/>
      <c r="K616" s="28"/>
      <c r="L616" s="27"/>
      <c r="M616" s="27"/>
      <c r="N616" s="27"/>
      <c r="O616" s="27"/>
      <c r="P616" s="26"/>
      <c r="Q616" s="27"/>
      <c r="R616" s="27"/>
    </row>
    <row r="617" spans="7:18" x14ac:dyDescent="0.2">
      <c r="G617" s="111"/>
      <c r="H617" s="119"/>
      <c r="I617" s="119"/>
      <c r="J617" s="107"/>
      <c r="K617" s="28"/>
      <c r="L617" s="27"/>
      <c r="M617" s="27"/>
      <c r="N617" s="27"/>
      <c r="O617" s="27"/>
      <c r="P617" s="26"/>
      <c r="Q617" s="27"/>
      <c r="R617" s="118"/>
    </row>
    <row r="618" spans="7:18" x14ac:dyDescent="0.2">
      <c r="G618" s="111"/>
      <c r="H618" s="119"/>
      <c r="I618" s="119"/>
      <c r="J618" s="107"/>
      <c r="K618" s="28"/>
      <c r="L618" s="27"/>
      <c r="M618" s="27"/>
      <c r="N618" s="27"/>
      <c r="O618" s="27"/>
      <c r="P618" s="26"/>
      <c r="Q618" s="27"/>
      <c r="R618" s="27"/>
    </row>
    <row r="619" spans="7:18" x14ac:dyDescent="0.2">
      <c r="G619" s="111"/>
      <c r="H619" s="119"/>
      <c r="I619" s="119"/>
      <c r="J619" s="107"/>
      <c r="K619" s="28"/>
      <c r="L619" s="27"/>
      <c r="M619" s="27"/>
      <c r="N619" s="27"/>
      <c r="O619" s="27"/>
      <c r="P619" s="26"/>
      <c r="Q619" s="27"/>
      <c r="R619" s="118"/>
    </row>
    <row r="620" spans="7:18" x14ac:dyDescent="0.2">
      <c r="G620" s="111"/>
      <c r="H620" s="119"/>
      <c r="I620" s="119"/>
      <c r="J620" s="107"/>
      <c r="K620" s="28"/>
      <c r="L620" s="27"/>
      <c r="M620" s="27"/>
      <c r="N620" s="27"/>
      <c r="O620" s="27"/>
      <c r="P620" s="26"/>
      <c r="Q620" s="27"/>
      <c r="R620" s="27"/>
    </row>
    <row r="621" spans="7:18" x14ac:dyDescent="0.2">
      <c r="G621" s="111"/>
      <c r="H621" s="119"/>
      <c r="I621" s="119"/>
      <c r="J621" s="107"/>
      <c r="K621" s="28"/>
      <c r="L621" s="27"/>
      <c r="M621" s="27"/>
      <c r="N621" s="27"/>
      <c r="O621" s="27"/>
      <c r="P621" s="26"/>
      <c r="Q621" s="27"/>
      <c r="R621" s="27"/>
    </row>
    <row r="622" spans="7:18" x14ac:dyDescent="0.2">
      <c r="G622" s="111"/>
      <c r="H622" s="119"/>
      <c r="I622" s="119"/>
      <c r="J622" s="107"/>
      <c r="K622" s="28"/>
      <c r="L622" s="27"/>
      <c r="M622" s="27"/>
      <c r="N622" s="27"/>
      <c r="O622" s="27"/>
      <c r="P622" s="26"/>
      <c r="Q622" s="27"/>
      <c r="R622" s="27"/>
    </row>
    <row r="623" spans="7:18" x14ac:dyDescent="0.2">
      <c r="G623" s="111"/>
      <c r="H623" s="119"/>
      <c r="I623" s="119"/>
      <c r="J623" s="107"/>
      <c r="K623" s="28"/>
      <c r="L623" s="27"/>
      <c r="M623" s="27"/>
      <c r="N623" s="27"/>
      <c r="O623" s="27"/>
      <c r="P623" s="26"/>
      <c r="Q623" s="27"/>
      <c r="R623" s="27"/>
    </row>
    <row r="624" spans="7:18" x14ac:dyDescent="0.2">
      <c r="G624" s="111"/>
      <c r="H624" s="119"/>
      <c r="I624" s="119"/>
      <c r="J624" s="107"/>
      <c r="K624" s="28"/>
      <c r="L624" s="27"/>
      <c r="M624" s="27"/>
      <c r="N624" s="27"/>
      <c r="O624" s="27"/>
      <c r="P624" s="26"/>
      <c r="Q624" s="27"/>
      <c r="R624" s="27"/>
    </row>
    <row r="625" spans="7:18" x14ac:dyDescent="0.2">
      <c r="G625" s="111"/>
      <c r="H625" s="147"/>
      <c r="I625" s="147"/>
      <c r="J625"/>
      <c r="K625" s="28"/>
      <c r="L625" s="27"/>
      <c r="M625" s="27"/>
      <c r="N625" s="27"/>
      <c r="O625" s="27"/>
      <c r="P625" s="26"/>
      <c r="Q625" s="27"/>
      <c r="R625" s="27"/>
    </row>
    <row r="626" spans="7:18" x14ac:dyDescent="0.2">
      <c r="G626" s="111"/>
      <c r="J626" s="107"/>
      <c r="K626" s="28"/>
      <c r="L626" s="27"/>
      <c r="M626" s="27"/>
      <c r="N626" s="27"/>
      <c r="O626" s="27"/>
      <c r="P626" s="26"/>
      <c r="Q626" s="27"/>
      <c r="R626" s="27"/>
    </row>
    <row r="627" spans="7:18" x14ac:dyDescent="0.2">
      <c r="G627" s="111"/>
      <c r="H627" s="53"/>
      <c r="I627" s="53"/>
      <c r="J627" s="107"/>
      <c r="K627" s="28"/>
      <c r="L627" s="27"/>
      <c r="M627" s="27"/>
      <c r="N627" s="27"/>
      <c r="O627" s="27"/>
      <c r="P627" s="26"/>
      <c r="Q627" s="27"/>
      <c r="R627" s="27"/>
    </row>
  </sheetData>
  <autoFilter ref="H3:I191"/>
  <sortState ref="H188:K627">
    <sortCondition ref="H188"/>
  </sortState>
  <mergeCells count="2">
    <mergeCell ref="A1:A2"/>
    <mergeCell ref="B1:B2"/>
  </mergeCells>
  <phoneticPr fontId="10" type="noConversion"/>
  <conditionalFormatting sqref="L505:L521 L399:L416">
    <cfRule type="expression" dxfId="84" priority="101" stopIfTrue="1">
      <formula>W399&gt;=2</formula>
    </cfRule>
  </conditionalFormatting>
  <conditionalFormatting sqref="M505:M521 M399:M416">
    <cfRule type="expression" dxfId="83" priority="102" stopIfTrue="1">
      <formula>X399&gt;=2</formula>
    </cfRule>
  </conditionalFormatting>
  <conditionalFormatting sqref="N505:N521 N399:N416">
    <cfRule type="expression" dxfId="82" priority="103" stopIfTrue="1">
      <formula>Y399&gt;=2</formula>
    </cfRule>
  </conditionalFormatting>
  <conditionalFormatting sqref="P505:P521 P399:P416">
    <cfRule type="expression" dxfId="81" priority="104" stopIfTrue="1">
      <formula>Z399&gt;=2</formula>
    </cfRule>
  </conditionalFormatting>
  <conditionalFormatting sqref="L188:L201">
    <cfRule type="expression" dxfId="80" priority="96" stopIfTrue="1">
      <formula>W188&gt;=2</formula>
    </cfRule>
  </conditionalFormatting>
  <conditionalFormatting sqref="M188:M201">
    <cfRule type="expression" dxfId="79" priority="97" stopIfTrue="1">
      <formula>X188&gt;=2</formula>
    </cfRule>
  </conditionalFormatting>
  <conditionalFormatting sqref="N188:N201">
    <cfRule type="expression" dxfId="78" priority="98" stopIfTrue="1">
      <formula>Y188&gt;=2</formula>
    </cfRule>
  </conditionalFormatting>
  <conditionalFormatting sqref="P188">
    <cfRule type="expression" dxfId="77" priority="99" stopIfTrue="1">
      <formula>Z188&gt;=2</formula>
    </cfRule>
  </conditionalFormatting>
  <conditionalFormatting sqref="P189:P201">
    <cfRule type="expression" dxfId="76" priority="94" stopIfTrue="1">
      <formula>Z189&gt;=2</formula>
    </cfRule>
  </conditionalFormatting>
  <conditionalFormatting sqref="L202:L222">
    <cfRule type="expression" dxfId="75" priority="89" stopIfTrue="1">
      <formula>W202&gt;=2</formula>
    </cfRule>
  </conditionalFormatting>
  <conditionalFormatting sqref="N202:N204 N209:N211">
    <cfRule type="expression" dxfId="74" priority="90" stopIfTrue="1">
      <formula>Y202&gt;=2</formula>
    </cfRule>
  </conditionalFormatting>
  <conditionalFormatting sqref="N205:N208 P202:P225 N212:N217">
    <cfRule type="expression" dxfId="73" priority="91" stopIfTrue="1">
      <formula>X202&gt;=2</formula>
    </cfRule>
  </conditionalFormatting>
  <conditionalFormatting sqref="M202:M204 M224:M225">
    <cfRule type="expression" dxfId="72" priority="92" stopIfTrue="1">
      <formula>X202&gt;=2</formula>
    </cfRule>
  </conditionalFormatting>
  <conditionalFormatting sqref="L224:L225">
    <cfRule type="expression" dxfId="71" priority="87" stopIfTrue="1">
      <formula>W224&gt;=2</formula>
    </cfRule>
  </conditionalFormatting>
  <conditionalFormatting sqref="N219:N225">
    <cfRule type="expression" dxfId="70" priority="93" stopIfTrue="1">
      <formula>X218&gt;=2</formula>
    </cfRule>
  </conditionalFormatting>
  <conditionalFormatting sqref="L252:L265 L226:L249">
    <cfRule type="expression" dxfId="69" priority="82" stopIfTrue="1">
      <formula>W226&gt;=2</formula>
    </cfRule>
  </conditionalFormatting>
  <conditionalFormatting sqref="M252:M265 L250:L251">
    <cfRule type="expression" dxfId="68" priority="83" stopIfTrue="1">
      <formula>W250&gt;=2</formula>
    </cfRule>
  </conditionalFormatting>
  <conditionalFormatting sqref="N226:N265">
    <cfRule type="expression" dxfId="67" priority="84" stopIfTrue="1">
      <formula>Y226&gt;=2</formula>
    </cfRule>
  </conditionalFormatting>
  <conditionalFormatting sqref="P226:P265">
    <cfRule type="expression" dxfId="66" priority="85" stopIfTrue="1">
      <formula>Z226&gt;=2</formula>
    </cfRule>
  </conditionalFormatting>
  <conditionalFormatting sqref="M226:M251">
    <cfRule type="expression" dxfId="65" priority="86" stopIfTrue="1">
      <formula>X227&gt;=2</formula>
    </cfRule>
  </conditionalFormatting>
  <conditionalFormatting sqref="L266:L295">
    <cfRule type="expression" dxfId="64" priority="77" stopIfTrue="1">
      <formula>W266&gt;=2</formula>
    </cfRule>
  </conditionalFormatting>
  <conditionalFormatting sqref="M266:M295">
    <cfRule type="expression" dxfId="63" priority="78" stopIfTrue="1">
      <formula>X266&gt;=2</formula>
    </cfRule>
  </conditionalFormatting>
  <conditionalFormatting sqref="N266:N295">
    <cfRule type="expression" dxfId="62" priority="79" stopIfTrue="1">
      <formula>Y266&gt;=2</formula>
    </cfRule>
  </conditionalFormatting>
  <conditionalFormatting sqref="P266:P295">
    <cfRule type="expression" dxfId="61" priority="80" stopIfTrue="1">
      <formula>Z266&gt;=2</formula>
    </cfRule>
  </conditionalFormatting>
  <conditionalFormatting sqref="L296:L319">
    <cfRule type="expression" dxfId="60" priority="72" stopIfTrue="1">
      <formula>W296&gt;=2</formula>
    </cfRule>
  </conditionalFormatting>
  <conditionalFormatting sqref="M296:M319">
    <cfRule type="expression" dxfId="59" priority="73" stopIfTrue="1">
      <formula>X296&gt;=2</formula>
    </cfRule>
  </conditionalFormatting>
  <conditionalFormatting sqref="N296:N319">
    <cfRule type="expression" dxfId="58" priority="74" stopIfTrue="1">
      <formula>Y296&gt;=2</formula>
    </cfRule>
  </conditionalFormatting>
  <conditionalFormatting sqref="P296:P319">
    <cfRule type="expression" dxfId="57" priority="75" stopIfTrue="1">
      <formula>Z296&gt;=2</formula>
    </cfRule>
  </conditionalFormatting>
  <conditionalFormatting sqref="L320:L334">
    <cfRule type="expression" dxfId="56" priority="67" stopIfTrue="1">
      <formula>W320&gt;=2</formula>
    </cfRule>
  </conditionalFormatting>
  <conditionalFormatting sqref="M320:M334">
    <cfRule type="expression" dxfId="55" priority="68" stopIfTrue="1">
      <formula>X320&gt;=2</formula>
    </cfRule>
  </conditionalFormatting>
  <conditionalFormatting sqref="N320:N334">
    <cfRule type="expression" dxfId="54" priority="69" stopIfTrue="1">
      <formula>Y320&gt;=2</formula>
    </cfRule>
  </conditionalFormatting>
  <conditionalFormatting sqref="P320:P334">
    <cfRule type="expression" dxfId="53" priority="70" stopIfTrue="1">
      <formula>Z320&gt;=2</formula>
    </cfRule>
  </conditionalFormatting>
  <conditionalFormatting sqref="L335:L364">
    <cfRule type="expression" dxfId="52" priority="62" stopIfTrue="1">
      <formula>W335&gt;=2</formula>
    </cfRule>
  </conditionalFormatting>
  <conditionalFormatting sqref="M335:M364">
    <cfRule type="expression" dxfId="51" priority="63" stopIfTrue="1">
      <formula>X335&gt;=2</formula>
    </cfRule>
  </conditionalFormatting>
  <conditionalFormatting sqref="N335:N364">
    <cfRule type="expression" dxfId="50" priority="64" stopIfTrue="1">
      <formula>Y335&gt;=2</formula>
    </cfRule>
  </conditionalFormatting>
  <conditionalFormatting sqref="P335:P364">
    <cfRule type="expression" dxfId="49" priority="65" stopIfTrue="1">
      <formula>Z335&gt;=2</formula>
    </cfRule>
  </conditionalFormatting>
  <conditionalFormatting sqref="L365:L387">
    <cfRule type="expression" dxfId="48" priority="57" stopIfTrue="1">
      <formula>W365&gt;=2</formula>
    </cfRule>
  </conditionalFormatting>
  <conditionalFormatting sqref="M365:M387">
    <cfRule type="expression" dxfId="47" priority="58" stopIfTrue="1">
      <formula>X365&gt;=2</formula>
    </cfRule>
  </conditionalFormatting>
  <conditionalFormatting sqref="N365:N387">
    <cfRule type="expression" dxfId="46" priority="59" stopIfTrue="1">
      <formula>Y365&gt;=2</formula>
    </cfRule>
  </conditionalFormatting>
  <conditionalFormatting sqref="P365:P387">
    <cfRule type="expression" dxfId="45" priority="60" stopIfTrue="1">
      <formula>Z365&gt;=2</formula>
    </cfRule>
  </conditionalFormatting>
  <conditionalFormatting sqref="L388:L398">
    <cfRule type="expression" dxfId="44" priority="52" stopIfTrue="1">
      <formula>W388&gt;=2</formula>
    </cfRule>
  </conditionalFormatting>
  <conditionalFormatting sqref="M388:M398">
    <cfRule type="expression" dxfId="43" priority="53" stopIfTrue="1">
      <formula>X388&gt;=2</formula>
    </cfRule>
  </conditionalFormatting>
  <conditionalFormatting sqref="N388:N398">
    <cfRule type="expression" dxfId="42" priority="54" stopIfTrue="1">
      <formula>Y388&gt;=2</formula>
    </cfRule>
  </conditionalFormatting>
  <conditionalFormatting sqref="P388:P398">
    <cfRule type="expression" dxfId="41" priority="55" stopIfTrue="1">
      <formula>Z388&gt;=2</formula>
    </cfRule>
  </conditionalFormatting>
  <conditionalFormatting sqref="L417:L438">
    <cfRule type="expression" dxfId="40" priority="47" stopIfTrue="1">
      <formula>W417&gt;=2</formula>
    </cfRule>
  </conditionalFormatting>
  <conditionalFormatting sqref="M417:M438">
    <cfRule type="expression" dxfId="39" priority="48" stopIfTrue="1">
      <formula>X417&gt;=2</formula>
    </cfRule>
  </conditionalFormatting>
  <conditionalFormatting sqref="N417:N438">
    <cfRule type="expression" dxfId="38" priority="49" stopIfTrue="1">
      <formula>Y417&gt;=2</formula>
    </cfRule>
  </conditionalFormatting>
  <conditionalFormatting sqref="P417:P438">
    <cfRule type="expression" dxfId="37" priority="50" stopIfTrue="1">
      <formula>Z417&gt;=2</formula>
    </cfRule>
  </conditionalFormatting>
  <conditionalFormatting sqref="L439:L458">
    <cfRule type="expression" dxfId="36" priority="42" stopIfTrue="1">
      <formula>W439&gt;=2</formula>
    </cfRule>
  </conditionalFormatting>
  <conditionalFormatting sqref="M439:M458">
    <cfRule type="expression" dxfId="35" priority="43" stopIfTrue="1">
      <formula>X439&gt;=2</formula>
    </cfRule>
  </conditionalFormatting>
  <conditionalFormatting sqref="N439:N458">
    <cfRule type="expression" dxfId="34" priority="44" stopIfTrue="1">
      <formula>Y439&gt;=2</formula>
    </cfRule>
  </conditionalFormatting>
  <conditionalFormatting sqref="P439:P458">
    <cfRule type="expression" dxfId="33" priority="45" stopIfTrue="1">
      <formula>Z439&gt;=2</formula>
    </cfRule>
  </conditionalFormatting>
  <conditionalFormatting sqref="L459:L482">
    <cfRule type="expression" dxfId="32" priority="37" stopIfTrue="1">
      <formula>W459&gt;=2</formula>
    </cfRule>
  </conditionalFormatting>
  <conditionalFormatting sqref="M459:M482">
    <cfRule type="expression" dxfId="31" priority="38" stopIfTrue="1">
      <formula>X459&gt;=2</formula>
    </cfRule>
  </conditionalFormatting>
  <conditionalFormatting sqref="N459:N482">
    <cfRule type="expression" dxfId="30" priority="39" stopIfTrue="1">
      <formula>Y459&gt;=2</formula>
    </cfRule>
  </conditionalFormatting>
  <conditionalFormatting sqref="P459:P482">
    <cfRule type="expression" dxfId="29" priority="40" stopIfTrue="1">
      <formula>Z459&gt;=2</formula>
    </cfRule>
  </conditionalFormatting>
  <conditionalFormatting sqref="L483:L489">
    <cfRule type="expression" dxfId="28" priority="32" stopIfTrue="1">
      <formula>W483&gt;=2</formula>
    </cfRule>
  </conditionalFormatting>
  <conditionalFormatting sqref="M483:M489">
    <cfRule type="expression" dxfId="27" priority="33" stopIfTrue="1">
      <formula>X483&gt;=2</formula>
    </cfRule>
  </conditionalFormatting>
  <conditionalFormatting sqref="N483:N489">
    <cfRule type="expression" dxfId="26" priority="34" stopIfTrue="1">
      <formula>Y483&gt;=2</formula>
    </cfRule>
  </conditionalFormatting>
  <conditionalFormatting sqref="P483:P489">
    <cfRule type="expression" dxfId="25" priority="35" stopIfTrue="1">
      <formula>Z483&gt;=2</formula>
    </cfRule>
  </conditionalFormatting>
  <conditionalFormatting sqref="L490:L504">
    <cfRule type="expression" dxfId="24" priority="27" stopIfTrue="1">
      <formula>W490&gt;=2</formula>
    </cfRule>
  </conditionalFormatting>
  <conditionalFormatting sqref="M490:M504">
    <cfRule type="expression" dxfId="23" priority="28" stopIfTrue="1">
      <formula>X490&gt;=2</formula>
    </cfRule>
  </conditionalFormatting>
  <conditionalFormatting sqref="N490:N504">
    <cfRule type="expression" dxfId="22" priority="29" stopIfTrue="1">
      <formula>Y490&gt;=2</formula>
    </cfRule>
  </conditionalFormatting>
  <conditionalFormatting sqref="P490:P504">
    <cfRule type="expression" dxfId="21" priority="30" stopIfTrue="1">
      <formula>Z490&gt;=2</formula>
    </cfRule>
  </conditionalFormatting>
  <conditionalFormatting sqref="L522:L557">
    <cfRule type="expression" dxfId="20" priority="22" stopIfTrue="1">
      <formula>W522&gt;=2</formula>
    </cfRule>
  </conditionalFormatting>
  <conditionalFormatting sqref="M522:M557">
    <cfRule type="expression" dxfId="19" priority="23" stopIfTrue="1">
      <formula>X522&gt;=2</formula>
    </cfRule>
  </conditionalFormatting>
  <conditionalFormatting sqref="N522:N557">
    <cfRule type="expression" dxfId="18" priority="24" stopIfTrue="1">
      <formula>Y522&gt;=2</formula>
    </cfRule>
  </conditionalFormatting>
  <conditionalFormatting sqref="P522:P557">
    <cfRule type="expression" dxfId="17" priority="25" stopIfTrue="1">
      <formula>Z522&gt;=2</formula>
    </cfRule>
  </conditionalFormatting>
  <conditionalFormatting sqref="L558:L587">
    <cfRule type="expression" dxfId="16" priority="17" stopIfTrue="1">
      <formula>W558&gt;=2</formula>
    </cfRule>
  </conditionalFormatting>
  <conditionalFormatting sqref="M558:M587">
    <cfRule type="expression" dxfId="15" priority="18" stopIfTrue="1">
      <formula>X558&gt;=2</formula>
    </cfRule>
  </conditionalFormatting>
  <conditionalFormatting sqref="N558:N587">
    <cfRule type="expression" dxfId="14" priority="19" stopIfTrue="1">
      <formula>Y558&gt;=2</formula>
    </cfRule>
  </conditionalFormatting>
  <conditionalFormatting sqref="P558:P587">
    <cfRule type="expression" dxfId="13" priority="20" stopIfTrue="1">
      <formula>Z558&gt;=2</formula>
    </cfRule>
  </conditionalFormatting>
  <conditionalFormatting sqref="L588:L608">
    <cfRule type="expression" dxfId="12" priority="12" stopIfTrue="1">
      <formula>W588&gt;=2</formula>
    </cfRule>
  </conditionalFormatting>
  <conditionalFormatting sqref="M588:M608">
    <cfRule type="expression" dxfId="11" priority="13" stopIfTrue="1">
      <formula>X588&gt;=2</formula>
    </cfRule>
  </conditionalFormatting>
  <conditionalFormatting sqref="N588:N608">
    <cfRule type="expression" dxfId="10" priority="14" stopIfTrue="1">
      <formula>Y588&gt;=2</formula>
    </cfRule>
  </conditionalFormatting>
  <conditionalFormatting sqref="P588:P608">
    <cfRule type="expression" dxfId="9" priority="15" stopIfTrue="1">
      <formula>Z588&gt;=2</formula>
    </cfRule>
  </conditionalFormatting>
  <conditionalFormatting sqref="L609:L627">
    <cfRule type="expression" dxfId="8" priority="7" stopIfTrue="1">
      <formula>W609&gt;=2</formula>
    </cfRule>
  </conditionalFormatting>
  <conditionalFormatting sqref="M609:M627">
    <cfRule type="expression" dxfId="7" priority="8" stopIfTrue="1">
      <formula>X609&gt;=2</formula>
    </cfRule>
  </conditionalFormatting>
  <conditionalFormatting sqref="N609:N627">
    <cfRule type="expression" dxfId="6" priority="9" stopIfTrue="1">
      <formula>Y609&gt;=2</formula>
    </cfRule>
  </conditionalFormatting>
  <conditionalFormatting sqref="P609:P627">
    <cfRule type="expression" dxfId="5" priority="10" stopIfTrue="1">
      <formula>Z609&gt;=2</formula>
    </cfRule>
  </conditionalFormatting>
  <conditionalFormatting sqref="E44:E47 E52:E59 E61 E64:E66 E49:E50">
    <cfRule type="expression" dxfId="4" priority="3" stopIfTrue="1">
      <formula>(K44=1)</formula>
    </cfRule>
  </conditionalFormatting>
  <conditionalFormatting sqref="E87">
    <cfRule type="expression" dxfId="3" priority="2" stopIfTrue="1">
      <formula>(K87=1)</formula>
    </cfRule>
  </conditionalFormatting>
  <conditionalFormatting sqref="E121">
    <cfRule type="expression" dxfId="2" priority="1" stopIfTrue="1">
      <formula>(K121=1)</formula>
    </cfRule>
  </conditionalFormatting>
  <conditionalFormatting sqref="E34:E42">
    <cfRule type="expression" dxfId="1" priority="4" stopIfTrue="1">
      <formula>(K34=1)</formula>
    </cfRule>
  </conditionalFormatting>
  <conditionalFormatting sqref="E114:E117">
    <cfRule type="expression" dxfId="0" priority="5" stopIfTrue="1">
      <formula>(K114=1)</formula>
    </cfRule>
  </conditionalFormatting>
  <pageMargins left="0.75" right="0.75" top="1" bottom="1" header="0.5" footer="0.5"/>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5" workbookViewId="0"/>
  </sheetViews>
  <sheetFormatPr defaultRowHeight="12.75" x14ac:dyDescent="0.2"/>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workbookViewId="0">
      <selection activeCell="L6" sqref="L6"/>
    </sheetView>
  </sheetViews>
  <sheetFormatPr defaultRowHeight="12.75" x14ac:dyDescent="0.2"/>
  <cols>
    <col min="6" max="6" width="18.140625" bestFit="1" customWidth="1"/>
    <col min="7" max="7" width="19.85546875" bestFit="1" customWidth="1"/>
    <col min="11" max="11" width="10.140625" style="186" bestFit="1" customWidth="1"/>
  </cols>
  <sheetData>
    <row r="1" spans="1:14" x14ac:dyDescent="0.2">
      <c r="A1" s="30">
        <v>4.7916666666666663E-2</v>
      </c>
      <c r="B1" s="30">
        <v>1.5972222222222224E-2</v>
      </c>
      <c r="C1" s="23">
        <v>3.8888888888888883E-3</v>
      </c>
      <c r="D1" s="31">
        <v>2.8599537037037034E-2</v>
      </c>
      <c r="E1" s="29">
        <v>6</v>
      </c>
      <c r="F1" s="147" t="s">
        <v>220</v>
      </c>
      <c r="G1" s="147" t="s">
        <v>23</v>
      </c>
      <c r="H1" s="96">
        <v>1.5405092592592635E-2</v>
      </c>
      <c r="I1" s="110">
        <v>1</v>
      </c>
      <c r="J1" t="s">
        <v>510</v>
      </c>
      <c r="K1" s="186">
        <v>41773</v>
      </c>
      <c r="L1" s="24">
        <v>1.3194444444444399E-2</v>
      </c>
      <c r="N1" s="111"/>
    </row>
    <row r="2" spans="1:14" x14ac:dyDescent="0.2">
      <c r="A2" s="30">
        <v>4.7916666666666663E-2</v>
      </c>
      <c r="B2" s="30">
        <v>1.5405092592592593E-2</v>
      </c>
      <c r="C2" s="23">
        <v>3.3680555555555599E-3</v>
      </c>
      <c r="D2" s="31">
        <v>2.521990740740741E-2</v>
      </c>
      <c r="E2" s="29">
        <v>7</v>
      </c>
      <c r="F2" s="119" t="s">
        <v>220</v>
      </c>
      <c r="G2" s="119" t="s">
        <v>23</v>
      </c>
      <c r="H2" s="96">
        <v>1.6192129629629633E-2</v>
      </c>
      <c r="I2" s="110" t="s">
        <v>403</v>
      </c>
      <c r="J2" s="53" t="s">
        <v>510</v>
      </c>
      <c r="K2" s="186">
        <v>41780</v>
      </c>
      <c r="L2" s="24">
        <v>9.0277777777777769E-3</v>
      </c>
      <c r="N2" s="111"/>
    </row>
    <row r="3" spans="1:14" x14ac:dyDescent="0.2">
      <c r="A3" s="30">
        <v>4.7916666666666663E-2</v>
      </c>
      <c r="B3" s="30">
        <v>1.5405092592592593E-2</v>
      </c>
      <c r="C3" s="23">
        <v>3.3680555555555599E-3</v>
      </c>
      <c r="D3" s="31">
        <v>2.8148148148148148E-2</v>
      </c>
      <c r="E3" s="29">
        <v>7</v>
      </c>
      <c r="F3" s="53" t="s">
        <v>220</v>
      </c>
      <c r="G3" s="53" t="s">
        <v>23</v>
      </c>
      <c r="H3" s="96">
        <v>1.6342592592592648E-2</v>
      </c>
      <c r="I3" s="110" t="s">
        <v>403</v>
      </c>
      <c r="J3" s="107" t="s">
        <v>510</v>
      </c>
      <c r="K3" s="187">
        <v>41808</v>
      </c>
      <c r="L3" s="24">
        <v>1.18055555555555E-2</v>
      </c>
      <c r="N3" s="111"/>
    </row>
    <row r="4" spans="1:14" x14ac:dyDescent="0.2">
      <c r="A4" s="30">
        <v>4.1018518518518517E-2</v>
      </c>
      <c r="B4" s="30">
        <v>1.5405092592592593E-2</v>
      </c>
      <c r="C4" s="23">
        <v>3.3680555555555599E-3</v>
      </c>
      <c r="D4" s="31">
        <v>3.0810185185185187E-2</v>
      </c>
      <c r="E4" s="29">
        <v>15</v>
      </c>
      <c r="F4" s="147" t="s">
        <v>220</v>
      </c>
      <c r="G4" s="53" t="s">
        <v>23</v>
      </c>
      <c r="H4" s="96">
        <v>1.6921296296296386E-2</v>
      </c>
      <c r="I4" s="110" t="s">
        <v>403</v>
      </c>
      <c r="J4" s="53" t="s">
        <v>85</v>
      </c>
      <c r="K4" s="186">
        <v>41857</v>
      </c>
      <c r="L4" s="24">
        <v>1.38888888888888E-2</v>
      </c>
      <c r="N4" s="111"/>
    </row>
    <row r="5" spans="1:14" x14ac:dyDescent="0.2">
      <c r="A5" s="30">
        <v>4.5231481481481484E-2</v>
      </c>
      <c r="B5" s="30">
        <v>1.6909722222222225E-2</v>
      </c>
      <c r="C5" s="23">
        <v>4.7685185185185096E-3</v>
      </c>
      <c r="D5" s="31">
        <v>2.359953703703704E-2</v>
      </c>
      <c r="E5" s="29">
        <v>17</v>
      </c>
      <c r="F5" s="53" t="s">
        <v>31</v>
      </c>
      <c r="G5" s="53" t="s">
        <v>23</v>
      </c>
      <c r="H5" s="96">
        <v>1.7349537037037038E-2</v>
      </c>
      <c r="I5" s="110" t="s">
        <v>403</v>
      </c>
      <c r="J5" s="107" t="s">
        <v>510</v>
      </c>
      <c r="K5" s="186">
        <v>41808</v>
      </c>
      <c r="L5" s="24">
        <v>6.2500000000000003E-3</v>
      </c>
      <c r="N5" s="111"/>
    </row>
    <row r="6" spans="1:14" x14ac:dyDescent="0.2">
      <c r="A6" s="30">
        <v>4.7916666666666663E-2</v>
      </c>
      <c r="B6" s="30">
        <v>1.877314814814815E-2</v>
      </c>
      <c r="C6" s="23">
        <v>6.5046296296296397E-3</v>
      </c>
      <c r="D6" s="31" t="s">
        <v>515</v>
      </c>
      <c r="E6" s="29">
        <v>99</v>
      </c>
      <c r="F6" s="53" t="s">
        <v>338</v>
      </c>
      <c r="G6" s="53" t="s">
        <v>23</v>
      </c>
      <c r="H6" s="96">
        <v>0</v>
      </c>
      <c r="I6" s="110"/>
      <c r="J6" s="107" t="s">
        <v>510</v>
      </c>
      <c r="K6" s="186">
        <v>41773</v>
      </c>
      <c r="L6" s="24">
        <v>1.4583333333333301E-2</v>
      </c>
      <c r="N6" s="111"/>
    </row>
    <row r="7" spans="1:14" x14ac:dyDescent="0.2">
      <c r="A7" s="30">
        <v>4.3738425925925924E-2</v>
      </c>
      <c r="B7" s="30">
        <v>1.6192129629629629E-2</v>
      </c>
      <c r="C7" s="23">
        <v>4.09722222222222E-3</v>
      </c>
      <c r="D7" s="31">
        <v>3.0277777777777778E-2</v>
      </c>
      <c r="E7" s="29">
        <v>15</v>
      </c>
      <c r="F7" s="119" t="s">
        <v>32</v>
      </c>
      <c r="G7" s="119" t="s">
        <v>23</v>
      </c>
      <c r="H7" s="96">
        <v>1.7083333333333381E-2</v>
      </c>
      <c r="I7" s="110" t="s">
        <v>403</v>
      </c>
      <c r="J7" s="107" t="s">
        <v>510</v>
      </c>
      <c r="K7" s="186">
        <v>41780</v>
      </c>
      <c r="L7" s="24">
        <v>1.3194444444444399E-2</v>
      </c>
      <c r="N7" s="111"/>
    </row>
    <row r="8" spans="1:14" x14ac:dyDescent="0.2">
      <c r="A8" s="30">
        <v>4.3738425925925924E-2</v>
      </c>
      <c r="B8" s="30">
        <v>1.6192129629629629E-2</v>
      </c>
      <c r="C8" s="23">
        <v>4.09722222222222E-3</v>
      </c>
      <c r="D8" s="31">
        <v>1.9108796296296294E-2</v>
      </c>
      <c r="E8" s="29">
        <v>6</v>
      </c>
      <c r="F8" s="119" t="s">
        <v>32</v>
      </c>
      <c r="G8" s="119" t="s">
        <v>23</v>
      </c>
      <c r="H8" s="96">
        <v>1.6331018518518516E-2</v>
      </c>
      <c r="I8" s="110" t="s">
        <v>403</v>
      </c>
      <c r="J8" s="53" t="s">
        <v>510</v>
      </c>
      <c r="K8" s="186">
        <v>41808</v>
      </c>
      <c r="L8" s="24">
        <v>2.7777777777777779E-3</v>
      </c>
      <c r="N8" s="111"/>
    </row>
    <row r="9" spans="1:14" x14ac:dyDescent="0.2">
      <c r="A9" s="30">
        <v>4.7280092592592589E-2</v>
      </c>
      <c r="B9" s="30">
        <v>1.7384259259259262E-2</v>
      </c>
      <c r="C9" s="23">
        <v>5.20833333333334E-3</v>
      </c>
      <c r="D9" s="31">
        <v>2.2337962962962962E-2</v>
      </c>
      <c r="E9" s="29">
        <v>20</v>
      </c>
      <c r="F9" s="53" t="s">
        <v>38</v>
      </c>
      <c r="G9" s="53" t="s">
        <v>23</v>
      </c>
      <c r="H9" s="96">
        <v>1.8171296296296297E-2</v>
      </c>
      <c r="I9" s="110" t="s">
        <v>403</v>
      </c>
      <c r="J9" s="53" t="s">
        <v>510</v>
      </c>
      <c r="K9" s="186">
        <v>41780</v>
      </c>
      <c r="L9" s="24">
        <v>4.1666666666666666E-3</v>
      </c>
      <c r="N9" s="111"/>
    </row>
    <row r="10" spans="1:14" x14ac:dyDescent="0.2">
      <c r="A10" s="30">
        <v>5.1412037037037034E-2</v>
      </c>
      <c r="B10" s="30">
        <v>1.8298611111111113E-2</v>
      </c>
      <c r="C10" s="23">
        <v>6.0648148148147903E-3</v>
      </c>
      <c r="D10" s="31">
        <v>2.1030092592592597E-2</v>
      </c>
      <c r="E10" s="29">
        <v>24</v>
      </c>
      <c r="F10" s="53" t="s">
        <v>292</v>
      </c>
      <c r="G10" s="53" t="s">
        <v>23</v>
      </c>
      <c r="H10" s="96">
        <v>1.7557870370370376E-2</v>
      </c>
      <c r="I10" s="110">
        <v>1</v>
      </c>
      <c r="J10" s="107" t="s">
        <v>510</v>
      </c>
      <c r="K10" s="186">
        <v>41773</v>
      </c>
      <c r="L10" s="24">
        <v>3.472222222222222E-3</v>
      </c>
      <c r="N10" s="111"/>
    </row>
    <row r="11" spans="1:14" x14ac:dyDescent="0.2">
      <c r="A11" s="30">
        <v>5.1412037037037034E-2</v>
      </c>
      <c r="B11" s="30">
        <v>1.7557870370370373E-2</v>
      </c>
      <c r="C11" s="23">
        <v>5.37037037037035E-3</v>
      </c>
      <c r="D11" s="31">
        <v>2.2511574074074073E-2</v>
      </c>
      <c r="E11" s="29">
        <v>19</v>
      </c>
      <c r="F11" s="53" t="s">
        <v>292</v>
      </c>
      <c r="G11" s="53" t="s">
        <v>23</v>
      </c>
      <c r="H11" s="96">
        <v>1.7650462962962962E-2</v>
      </c>
      <c r="I11" s="110" t="s">
        <v>403</v>
      </c>
      <c r="J11" s="107" t="s">
        <v>510</v>
      </c>
      <c r="K11" s="186">
        <v>41780</v>
      </c>
      <c r="L11" s="24">
        <v>4.8611111111111112E-3</v>
      </c>
      <c r="N11" s="111"/>
    </row>
    <row r="12" spans="1:14" x14ac:dyDescent="0.2">
      <c r="A12" s="30">
        <v>5.1412037037037034E-2</v>
      </c>
      <c r="B12" s="30">
        <v>1.7557870370370373E-2</v>
      </c>
      <c r="C12" s="23">
        <v>5.37037037037035E-3</v>
      </c>
      <c r="D12" s="31">
        <v>2.119212962962963E-2</v>
      </c>
      <c r="E12" s="29">
        <v>20</v>
      </c>
      <c r="F12" s="119" t="s">
        <v>292</v>
      </c>
      <c r="G12" s="119" t="s">
        <v>23</v>
      </c>
      <c r="H12" s="96">
        <v>1.7719907407407406E-2</v>
      </c>
      <c r="I12" s="110" t="s">
        <v>403</v>
      </c>
      <c r="J12" s="107" t="s">
        <v>510</v>
      </c>
      <c r="K12" s="186">
        <v>41808</v>
      </c>
      <c r="L12" s="24">
        <v>3.472222222222222E-3</v>
      </c>
      <c r="N12" s="111"/>
    </row>
    <row r="13" spans="1:14" x14ac:dyDescent="0.2">
      <c r="A13" s="30">
        <v>4.7974537037037045E-2</v>
      </c>
      <c r="B13" s="30">
        <v>1.7164351851851851E-2</v>
      </c>
      <c r="C13" s="23">
        <v>5.0115740740740797E-3</v>
      </c>
      <c r="D13" s="31">
        <v>2.1226851851851854E-2</v>
      </c>
      <c r="E13" s="29">
        <v>21</v>
      </c>
      <c r="F13" s="108" t="s">
        <v>292</v>
      </c>
      <c r="G13" s="108" t="s">
        <v>23</v>
      </c>
      <c r="H13" s="96">
        <v>1.7754629629629634E-2</v>
      </c>
      <c r="I13" s="110" t="s">
        <v>403</v>
      </c>
      <c r="J13" s="107" t="s">
        <v>85</v>
      </c>
      <c r="K13" s="186">
        <v>41857</v>
      </c>
      <c r="L13" s="24">
        <v>3.472222222222222E-3</v>
      </c>
      <c r="N13" s="111"/>
    </row>
    <row r="14" spans="1:14" x14ac:dyDescent="0.2">
      <c r="A14" s="30">
        <v>4.0219907407407406E-2</v>
      </c>
      <c r="B14" s="30">
        <v>1.5324074074074073E-2</v>
      </c>
      <c r="C14" s="23">
        <v>3.2870370370370401E-3</v>
      </c>
      <c r="D14" s="31">
        <v>3.2569444444444443E-2</v>
      </c>
      <c r="E14" s="29">
        <v>5</v>
      </c>
      <c r="F14" s="119" t="s">
        <v>43</v>
      </c>
      <c r="G14" s="119" t="s">
        <v>23</v>
      </c>
      <c r="H14" s="96">
        <v>1.5208333333333341E-2</v>
      </c>
      <c r="I14" s="110">
        <v>1</v>
      </c>
      <c r="J14" s="107" t="s">
        <v>510</v>
      </c>
      <c r="K14" s="186">
        <v>41773</v>
      </c>
      <c r="L14" s="24">
        <v>1.7361111111111101E-2</v>
      </c>
      <c r="N14" s="111"/>
    </row>
    <row r="15" spans="1:14" x14ac:dyDescent="0.2">
      <c r="A15" s="30">
        <v>4.0219907407407406E-2</v>
      </c>
      <c r="B15" s="30">
        <v>1.5208333333333332E-2</v>
      </c>
      <c r="C15" s="23">
        <v>3.1828703703703199E-3</v>
      </c>
      <c r="D15" s="99">
        <v>2.6770833333333331E-2</v>
      </c>
      <c r="E15" s="29">
        <v>3</v>
      </c>
      <c r="F15" s="108" t="s">
        <v>43</v>
      </c>
      <c r="G15" s="108" t="s">
        <v>23</v>
      </c>
      <c r="H15" s="96">
        <v>1.5659722222222221E-2</v>
      </c>
      <c r="I15" s="110" t="s">
        <v>403</v>
      </c>
      <c r="J15" s="107" t="s">
        <v>510</v>
      </c>
      <c r="K15" s="186">
        <v>41780</v>
      </c>
      <c r="L15" s="24">
        <v>1.1111111111111108E-2</v>
      </c>
      <c r="N15" s="111"/>
    </row>
    <row r="16" spans="1:14" x14ac:dyDescent="0.2">
      <c r="A16" s="30">
        <v>4.0219907407407406E-2</v>
      </c>
      <c r="B16" s="30">
        <v>1.5208333333333332E-2</v>
      </c>
      <c r="C16" s="23">
        <v>3.1828703703703199E-3</v>
      </c>
      <c r="D16" s="31">
        <v>2.5983796296296297E-2</v>
      </c>
      <c r="E16" s="29">
        <v>2</v>
      </c>
      <c r="F16" s="119" t="s">
        <v>43</v>
      </c>
      <c r="G16" s="119" t="s">
        <v>23</v>
      </c>
      <c r="H16" s="96">
        <v>1.5567129629629632E-2</v>
      </c>
      <c r="I16" s="110" t="s">
        <v>403</v>
      </c>
      <c r="J16" s="107" t="s">
        <v>510</v>
      </c>
      <c r="K16" s="186">
        <v>41808</v>
      </c>
      <c r="L16" s="24">
        <v>1.0416666666666664E-2</v>
      </c>
      <c r="N16" s="111"/>
    </row>
    <row r="17" spans="1:14" x14ac:dyDescent="0.2">
      <c r="A17" s="30">
        <v>3.8506944444444448E-2</v>
      </c>
      <c r="B17" s="30">
        <v>1.5185185185185185E-2</v>
      </c>
      <c r="C17" s="23">
        <v>3.1597222222221901E-3</v>
      </c>
      <c r="D17" s="31">
        <v>3.0300925925925926E-2</v>
      </c>
      <c r="E17" s="29">
        <v>7</v>
      </c>
      <c r="F17" s="53" t="s">
        <v>43</v>
      </c>
      <c r="G17" t="s">
        <v>23</v>
      </c>
      <c r="H17" s="96">
        <v>1.5717592592592623E-2</v>
      </c>
      <c r="I17" s="110" t="s">
        <v>403</v>
      </c>
      <c r="J17" s="107" t="s">
        <v>85</v>
      </c>
      <c r="K17" s="186">
        <v>41857</v>
      </c>
      <c r="L17" s="24">
        <v>1.4583333333333301E-2</v>
      </c>
      <c r="N17" s="111"/>
    </row>
    <row r="18" spans="1:14" x14ac:dyDescent="0.2">
      <c r="A18" s="30">
        <v>4.2881944444444445E-2</v>
      </c>
      <c r="B18" s="30">
        <v>1.5995370370370372E-2</v>
      </c>
      <c r="C18" s="23">
        <v>3.9120370370370403E-3</v>
      </c>
      <c r="D18" s="31">
        <v>2.6249999999999999E-2</v>
      </c>
      <c r="E18" s="29">
        <v>15</v>
      </c>
      <c r="F18" s="53" t="s">
        <v>37</v>
      </c>
      <c r="G18" s="53" t="s">
        <v>23</v>
      </c>
      <c r="H18" s="96">
        <v>1.6527777777777777E-2</v>
      </c>
      <c r="I18" s="110" t="s">
        <v>403</v>
      </c>
      <c r="J18" s="107" t="s">
        <v>510</v>
      </c>
      <c r="K18" s="186">
        <v>41773</v>
      </c>
      <c r="L18" s="24">
        <v>9.7222222222222224E-3</v>
      </c>
      <c r="N18" s="111"/>
    </row>
    <row r="19" spans="1:14" x14ac:dyDescent="0.2">
      <c r="A19" s="30">
        <v>4.2881944444444445E-2</v>
      </c>
      <c r="B19" s="30">
        <v>1.5995370370370372E-2</v>
      </c>
      <c r="C19" s="23">
        <v>3.9120370370370403E-3</v>
      </c>
      <c r="D19" s="31">
        <v>2.8043981481481479E-2</v>
      </c>
      <c r="E19" s="29">
        <v>13</v>
      </c>
      <c r="F19" s="53" t="s">
        <v>37</v>
      </c>
      <c r="G19" t="s">
        <v>23</v>
      </c>
      <c r="H19" s="96">
        <v>1.6932870370370369E-2</v>
      </c>
      <c r="I19" s="110" t="s">
        <v>403</v>
      </c>
      <c r="J19" s="107" t="s">
        <v>510</v>
      </c>
      <c r="K19" s="186">
        <v>41808</v>
      </c>
      <c r="L19" s="24">
        <v>1.1111111111111108E-2</v>
      </c>
      <c r="N19" s="111"/>
    </row>
    <row r="20" spans="1:14" x14ac:dyDescent="0.2">
      <c r="A20" s="30">
        <v>4.207175925925926E-2</v>
      </c>
      <c r="B20" s="30">
        <v>1.5995370370370372E-2</v>
      </c>
      <c r="C20" s="23">
        <v>3.9120370370370403E-3</v>
      </c>
      <c r="D20" s="31">
        <v>3.5011574074074077E-2</v>
      </c>
      <c r="E20" s="29">
        <v>16</v>
      </c>
      <c r="F20" s="53" t="s">
        <v>37</v>
      </c>
      <c r="G20" s="53" t="s">
        <v>23</v>
      </c>
      <c r="H20" s="96">
        <v>1.6956018518518579E-2</v>
      </c>
      <c r="I20" s="110" t="s">
        <v>403</v>
      </c>
      <c r="J20" s="107" t="s">
        <v>85</v>
      </c>
      <c r="K20" s="187">
        <v>41857</v>
      </c>
      <c r="L20" s="24">
        <v>1.8055555555555498E-2</v>
      </c>
      <c r="N20" s="111"/>
    </row>
    <row r="21" spans="1:14" x14ac:dyDescent="0.2">
      <c r="A21" s="30">
        <v>4.7916666666666663E-2</v>
      </c>
      <c r="B21" s="30">
        <v>1.9872685185185184E-2</v>
      </c>
      <c r="C21" s="23">
        <v>7.53472222222223E-3</v>
      </c>
      <c r="D21" s="31">
        <v>3.2222222222222222E-2</v>
      </c>
      <c r="E21" s="29">
        <v>27</v>
      </c>
      <c r="F21" s="119" t="s">
        <v>332</v>
      </c>
      <c r="G21" s="119" t="s">
        <v>23</v>
      </c>
      <c r="H21" s="96">
        <v>1.8333333333333424E-2</v>
      </c>
      <c r="I21" s="110">
        <v>1</v>
      </c>
      <c r="J21" s="53" t="s">
        <v>510</v>
      </c>
      <c r="K21" s="186">
        <v>41773</v>
      </c>
      <c r="L21" s="24">
        <v>1.38888888888888E-2</v>
      </c>
      <c r="N21" s="111"/>
    </row>
    <row r="22" spans="1:14" x14ac:dyDescent="0.2">
      <c r="A22" s="30">
        <v>4.7916666666666663E-2</v>
      </c>
      <c r="B22" s="30">
        <v>1.8333333333333333E-2</v>
      </c>
      <c r="C22" s="23">
        <v>6.09953703703705E-3</v>
      </c>
      <c r="D22" s="31">
        <v>2.3761574074074074E-2</v>
      </c>
      <c r="E22" s="29">
        <v>21</v>
      </c>
      <c r="F22" s="53" t="s">
        <v>332</v>
      </c>
      <c r="G22" s="53" t="s">
        <v>23</v>
      </c>
      <c r="H22" s="96">
        <v>1.8206018518518517E-2</v>
      </c>
      <c r="I22" s="110">
        <v>1</v>
      </c>
      <c r="J22" s="107" t="s">
        <v>510</v>
      </c>
      <c r="K22" s="186">
        <v>41780</v>
      </c>
      <c r="L22" s="24">
        <v>5.5555555555555558E-3</v>
      </c>
      <c r="N22" s="111"/>
    </row>
    <row r="23" spans="1:14" x14ac:dyDescent="0.2">
      <c r="A23" s="30">
        <v>4.462962962962963E-2</v>
      </c>
      <c r="B23" s="30">
        <v>1.6250000000000001E-2</v>
      </c>
      <c r="C23" s="23">
        <v>4.1550925925926E-3</v>
      </c>
      <c r="D23" s="31">
        <v>2.5636574074074072E-2</v>
      </c>
      <c r="E23" s="29">
        <v>17</v>
      </c>
      <c r="F23" s="53" t="s">
        <v>39</v>
      </c>
      <c r="G23" s="53" t="s">
        <v>23</v>
      </c>
      <c r="H23" s="96">
        <v>1.6608796296296295E-2</v>
      </c>
      <c r="I23" s="110" t="s">
        <v>403</v>
      </c>
      <c r="J23" s="107" t="s">
        <v>510</v>
      </c>
      <c r="K23" s="186">
        <v>41773</v>
      </c>
      <c r="L23" s="24">
        <v>9.0277777777777769E-3</v>
      </c>
      <c r="N23" s="111"/>
    </row>
    <row r="24" spans="1:14" x14ac:dyDescent="0.2">
      <c r="A24" s="30">
        <v>4.462962962962963E-2</v>
      </c>
      <c r="B24" s="30">
        <v>1.6250000000000001E-2</v>
      </c>
      <c r="C24" s="23">
        <v>4.1550925925926E-3</v>
      </c>
      <c r="D24" s="31">
        <v>2.3194444444444445E-2</v>
      </c>
      <c r="E24" s="29">
        <v>14</v>
      </c>
      <c r="F24" s="53" t="s">
        <v>39</v>
      </c>
      <c r="G24" s="53" t="s">
        <v>23</v>
      </c>
      <c r="H24" s="96">
        <v>1.6944444444444443E-2</v>
      </c>
      <c r="I24" s="110" t="s">
        <v>403</v>
      </c>
      <c r="J24" s="107" t="s">
        <v>510</v>
      </c>
      <c r="K24" s="186">
        <v>41780</v>
      </c>
      <c r="L24" s="24">
        <v>6.2500000000000003E-3</v>
      </c>
      <c r="N24" s="111"/>
    </row>
    <row r="25" spans="1:14" x14ac:dyDescent="0.2">
      <c r="A25" s="101">
        <v>4.462962962962963E-2</v>
      </c>
      <c r="B25" s="101">
        <v>1.6250000000000001E-2</v>
      </c>
      <c r="C25" s="23">
        <v>4.1550925925926E-3</v>
      </c>
      <c r="D25" s="31">
        <v>2.0729166666666667E-2</v>
      </c>
      <c r="E25" s="29">
        <v>10</v>
      </c>
      <c r="F25" s="119" t="s">
        <v>39</v>
      </c>
      <c r="G25" s="119" t="s">
        <v>23</v>
      </c>
      <c r="H25" s="96">
        <v>1.6562500000000001E-2</v>
      </c>
      <c r="I25" s="110" t="s">
        <v>403</v>
      </c>
      <c r="J25" s="107" t="s">
        <v>510</v>
      </c>
      <c r="K25" s="186">
        <v>41808</v>
      </c>
      <c r="L25" s="24">
        <v>4.1666666666666666E-3</v>
      </c>
      <c r="N25" s="111"/>
    </row>
    <row r="26" spans="1:14" x14ac:dyDescent="0.2">
      <c r="A26" s="30">
        <v>4.2592592592592592E-2</v>
      </c>
      <c r="B26" s="30">
        <v>1.6250000000000001E-2</v>
      </c>
      <c r="C26" s="23">
        <v>4.1550925925926E-3</v>
      </c>
      <c r="D26" s="31">
        <v>2.5659722222222223E-2</v>
      </c>
      <c r="E26" s="29">
        <v>27</v>
      </c>
      <c r="F26" s="119" t="s">
        <v>39</v>
      </c>
      <c r="G26" s="119" t="s">
        <v>23</v>
      </c>
      <c r="H26" s="96">
        <v>1.9409722222222224E-2</v>
      </c>
      <c r="I26" s="110" t="s">
        <v>403</v>
      </c>
      <c r="J26" s="107" t="s">
        <v>85</v>
      </c>
      <c r="K26" s="186">
        <v>41857</v>
      </c>
      <c r="L26" s="24">
        <v>6.2500000000000003E-3</v>
      </c>
      <c r="N26" s="111"/>
    </row>
    <row r="27" spans="1:14" x14ac:dyDescent="0.2">
      <c r="A27" s="30">
        <v>4.7916666666666663E-2</v>
      </c>
      <c r="B27" s="30">
        <v>1.7430555555555557E-2</v>
      </c>
      <c r="C27" s="23">
        <v>5.2546296296296403E-3</v>
      </c>
      <c r="D27" s="31">
        <v>2.7106481481481481E-2</v>
      </c>
      <c r="E27" s="29">
        <v>22</v>
      </c>
      <c r="F27" s="108" t="s">
        <v>45</v>
      </c>
      <c r="G27" s="108" t="s">
        <v>23</v>
      </c>
      <c r="H27" s="96">
        <v>1.877314814814815E-2</v>
      </c>
      <c r="I27" s="110" t="s">
        <v>403</v>
      </c>
      <c r="J27" s="107" t="s">
        <v>510</v>
      </c>
      <c r="K27" s="186">
        <v>41780</v>
      </c>
      <c r="L27" s="24">
        <v>8.3333333333333332E-3</v>
      </c>
      <c r="N27" s="111"/>
    </row>
    <row r="28" spans="1:14" x14ac:dyDescent="0.2">
      <c r="A28" s="30">
        <v>4.7916666666666663E-2</v>
      </c>
      <c r="B28" s="30">
        <v>1.7430555555555557E-2</v>
      </c>
      <c r="C28" s="23">
        <v>5.2546296296296403E-3</v>
      </c>
      <c r="D28" s="31">
        <v>3.0972222222222224E-2</v>
      </c>
      <c r="E28" s="29">
        <v>21</v>
      </c>
      <c r="F28" s="53" t="s">
        <v>45</v>
      </c>
      <c r="G28" s="53" t="s">
        <v>23</v>
      </c>
      <c r="H28" s="96">
        <v>1.8472222222222223E-2</v>
      </c>
      <c r="I28" s="110" t="s">
        <v>403</v>
      </c>
      <c r="J28" s="107" t="s">
        <v>510</v>
      </c>
      <c r="K28" s="186">
        <v>41808</v>
      </c>
      <c r="L28" s="24">
        <v>1.2500000000000001E-2</v>
      </c>
      <c r="N28" s="111"/>
    </row>
    <row r="29" spans="1:14" x14ac:dyDescent="0.2">
      <c r="A29" s="30"/>
      <c r="B29" s="30"/>
      <c r="C29" s="23"/>
      <c r="D29" s="31"/>
      <c r="E29" s="29"/>
      <c r="F29" s="119"/>
      <c r="G29" s="119"/>
      <c r="H29" s="96"/>
      <c r="I29" s="110"/>
      <c r="J29" s="107"/>
      <c r="L29" s="24"/>
      <c r="N29" s="111"/>
    </row>
    <row r="30" spans="1:14" x14ac:dyDescent="0.2">
      <c r="A30" s="30"/>
      <c r="B30" s="30"/>
      <c r="C30" s="5"/>
      <c r="D30" s="31"/>
      <c r="E30" s="29"/>
      <c r="F30" s="119"/>
      <c r="G30" s="119"/>
      <c r="H30" s="96"/>
      <c r="I30" s="110"/>
      <c r="J30" s="107"/>
      <c r="L30" s="24"/>
      <c r="N30" s="111"/>
    </row>
    <row r="31" spans="1:14" x14ac:dyDescent="0.2">
      <c r="A31" s="30"/>
      <c r="B31" s="30"/>
      <c r="C31" s="23"/>
      <c r="D31" s="30"/>
      <c r="E31" s="110"/>
      <c r="F31" s="108"/>
      <c r="G31" s="108"/>
      <c r="H31" s="96"/>
      <c r="I31" s="29"/>
      <c r="J31" s="107"/>
      <c r="L31" s="24"/>
      <c r="N31" s="111"/>
    </row>
    <row r="32" spans="1:14" x14ac:dyDescent="0.2">
      <c r="A32" s="30"/>
      <c r="B32" s="30"/>
      <c r="C32" s="23"/>
      <c r="D32" s="31"/>
      <c r="E32" s="29"/>
      <c r="F32" s="119"/>
      <c r="G32" s="119"/>
      <c r="H32" s="96"/>
      <c r="I32" s="110"/>
      <c r="J32" s="107"/>
      <c r="L32" s="24"/>
      <c r="N32" s="111"/>
    </row>
    <row r="33" spans="1:14" x14ac:dyDescent="0.2">
      <c r="A33" s="30"/>
      <c r="B33" s="30"/>
      <c r="C33" s="23"/>
      <c r="D33" s="30"/>
      <c r="E33" s="110"/>
      <c r="F33" s="147"/>
      <c r="G33" s="53"/>
      <c r="H33" s="96"/>
      <c r="I33" s="29"/>
      <c r="J33" s="53"/>
      <c r="L33" s="24"/>
      <c r="N33" s="111"/>
    </row>
    <row r="34" spans="1:14" x14ac:dyDescent="0.2">
      <c r="A34" s="30"/>
      <c r="B34" s="30"/>
      <c r="C34" s="23"/>
      <c r="D34" s="31"/>
      <c r="E34" s="29"/>
      <c r="F34" s="53"/>
      <c r="G34" s="53"/>
      <c r="H34" s="96"/>
      <c r="I34" s="110"/>
      <c r="J34" s="107"/>
      <c r="L34" s="24"/>
      <c r="N34" s="111"/>
    </row>
    <row r="35" spans="1:14" x14ac:dyDescent="0.2">
      <c r="A35" s="30"/>
      <c r="B35" s="30"/>
      <c r="C35" s="23"/>
      <c r="D35" s="31"/>
      <c r="E35" s="29"/>
      <c r="F35" s="119"/>
      <c r="G35" s="119"/>
      <c r="H35" s="96"/>
      <c r="I35" s="110"/>
      <c r="J35" s="107"/>
      <c r="L35" s="24"/>
      <c r="N35" s="111"/>
    </row>
    <row r="36" spans="1:14" x14ac:dyDescent="0.2">
      <c r="A36" s="30"/>
      <c r="B36" s="30"/>
      <c r="C36" s="23"/>
      <c r="D36" s="31"/>
      <c r="E36" s="29"/>
      <c r="F36" s="119"/>
      <c r="G36" s="119"/>
      <c r="H36" s="96"/>
      <c r="I36" s="110"/>
      <c r="J36" s="107"/>
      <c r="L36" s="24"/>
      <c r="N36" s="111"/>
    </row>
    <row r="37" spans="1:14" x14ac:dyDescent="0.2">
      <c r="A37" s="30"/>
      <c r="B37" s="30"/>
      <c r="C37" s="23"/>
      <c r="D37" s="31"/>
      <c r="E37" s="29"/>
      <c r="F37" s="53"/>
      <c r="G37" s="53"/>
      <c r="H37" s="96"/>
      <c r="I37" s="110"/>
      <c r="J37" s="107"/>
      <c r="L37" s="24"/>
      <c r="N37" s="111"/>
    </row>
    <row r="38" spans="1:14" x14ac:dyDescent="0.2">
      <c r="A38" s="30"/>
      <c r="B38" s="30"/>
      <c r="C38" s="23"/>
      <c r="D38" s="31"/>
      <c r="E38" s="29"/>
      <c r="F38" s="119"/>
      <c r="G38" s="119"/>
      <c r="H38" s="96"/>
      <c r="I38" s="110"/>
      <c r="J38" s="53"/>
      <c r="L38" s="24"/>
      <c r="N38" s="111"/>
    </row>
    <row r="39" spans="1:14" x14ac:dyDescent="0.2">
      <c r="A39" s="30"/>
      <c r="B39" s="30"/>
      <c r="C39" s="23"/>
      <c r="D39" s="31"/>
      <c r="E39" s="29"/>
      <c r="F39" s="119"/>
      <c r="G39" s="119"/>
      <c r="H39" s="96"/>
      <c r="I39" s="110"/>
      <c r="J39" s="107"/>
      <c r="L39" s="24"/>
      <c r="N39" s="111"/>
    </row>
    <row r="40" spans="1:14" x14ac:dyDescent="0.2">
      <c r="A40" s="30"/>
      <c r="B40" s="30"/>
      <c r="C40" s="23"/>
      <c r="D40" s="31"/>
      <c r="E40" s="29"/>
      <c r="F40" s="53"/>
      <c r="G40" s="53"/>
      <c r="H40" s="96"/>
      <c r="I40" s="110"/>
      <c r="J40" s="107"/>
      <c r="L40" s="24"/>
      <c r="N40" s="111"/>
    </row>
    <row r="41" spans="1:14" x14ac:dyDescent="0.2">
      <c r="A41" s="30"/>
      <c r="B41" s="30"/>
      <c r="C41" s="23"/>
      <c r="D41" s="31"/>
      <c r="E41" s="29"/>
      <c r="F41" s="119"/>
      <c r="G41" s="119"/>
      <c r="H41" s="96"/>
      <c r="I41" s="110"/>
      <c r="J41" s="53"/>
      <c r="L41" s="24"/>
      <c r="N41" s="111"/>
    </row>
    <row r="42" spans="1:14" x14ac:dyDescent="0.2">
      <c r="A42" s="30"/>
      <c r="B42" s="30"/>
      <c r="C42" s="23"/>
      <c r="D42" s="31"/>
      <c r="E42" s="29"/>
      <c r="F42" s="119"/>
      <c r="G42" s="119"/>
      <c r="H42" s="96"/>
      <c r="I42" s="110"/>
      <c r="J42" s="107"/>
      <c r="L42" s="24"/>
      <c r="N42" s="111"/>
    </row>
    <row r="43" spans="1:14" x14ac:dyDescent="0.2">
      <c r="A43" s="30"/>
      <c r="B43" s="30"/>
      <c r="C43" s="23"/>
      <c r="D43" s="30"/>
      <c r="E43" s="110"/>
      <c r="F43" s="53"/>
      <c r="G43" s="53"/>
      <c r="H43" s="96"/>
      <c r="I43" s="29"/>
      <c r="J43" s="107"/>
      <c r="L43" s="24"/>
      <c r="N43" s="111"/>
    </row>
    <row r="44" spans="1:14" x14ac:dyDescent="0.2">
      <c r="A44" s="30"/>
      <c r="B44" s="30"/>
      <c r="C44" s="23"/>
      <c r="D44" s="31"/>
      <c r="E44" s="29"/>
      <c r="F44" s="53"/>
      <c r="G44" s="53"/>
      <c r="H44" s="96"/>
      <c r="I44" s="110"/>
      <c r="J44" s="107"/>
      <c r="L44" s="24"/>
      <c r="N44" s="111"/>
    </row>
    <row r="45" spans="1:14" x14ac:dyDescent="0.2">
      <c r="A45" s="30"/>
      <c r="B45" s="30"/>
      <c r="C45" s="23"/>
      <c r="D45" s="31"/>
      <c r="E45" s="29"/>
      <c r="F45" s="53"/>
      <c r="G45" s="53"/>
      <c r="H45" s="96"/>
      <c r="I45" s="110"/>
      <c r="J45" s="107"/>
      <c r="L45" s="24"/>
      <c r="N45" s="111"/>
    </row>
    <row r="46" spans="1:14" x14ac:dyDescent="0.2">
      <c r="A46" s="30"/>
      <c r="B46" s="30"/>
      <c r="C46" s="23"/>
      <c r="D46" s="31"/>
      <c r="E46" s="29"/>
      <c r="F46" s="119"/>
      <c r="G46" s="119"/>
      <c r="H46" s="96"/>
      <c r="I46" s="110"/>
      <c r="J46" s="107"/>
      <c r="L46" s="24"/>
      <c r="N46" s="111"/>
    </row>
    <row r="47" spans="1:14" x14ac:dyDescent="0.2">
      <c r="A47" s="30"/>
      <c r="B47" s="30"/>
      <c r="C47" s="23"/>
      <c r="D47" s="30"/>
      <c r="E47" s="110"/>
      <c r="F47" s="53"/>
      <c r="G47" s="53"/>
      <c r="H47" s="96"/>
      <c r="I47" s="29"/>
      <c r="J47" s="107"/>
      <c r="L47" s="24"/>
      <c r="N47" s="111"/>
    </row>
    <row r="48" spans="1:14" x14ac:dyDescent="0.2">
      <c r="A48" s="30"/>
      <c r="B48" s="30"/>
      <c r="C48" s="23"/>
      <c r="D48" s="31"/>
      <c r="E48" s="29"/>
      <c r="F48" s="53"/>
      <c r="G48" s="53"/>
      <c r="H48" s="96"/>
      <c r="I48" s="110"/>
      <c r="J48" s="107"/>
      <c r="L48" s="24"/>
      <c r="N48" s="111"/>
    </row>
  </sheetData>
  <sortState ref="A1:XEP28">
    <sortCondition ref="F1:F28"/>
    <sortCondition ref="K1:K28"/>
  </sortState>
  <conditionalFormatting sqref="H1:H22">
    <cfRule type="expression" dxfId="322" priority="4" stopIfTrue="1">
      <formula>T1&gt;=2</formula>
    </cfRule>
  </conditionalFormatting>
  <conditionalFormatting sqref="H23:H48">
    <cfRule type="expression" dxfId="321" priority="2" stopIfTrue="1">
      <formula>T23&gt;=2</formula>
    </cfRule>
  </conditionalFormatting>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8836"/>
  <sheetViews>
    <sheetView tabSelected="1" workbookViewId="0">
      <pane ySplit="3" topLeftCell="A4" activePane="bottomLeft" state="frozen"/>
      <selection pane="bottomLeft" activeCell="L3" sqref="L3"/>
    </sheetView>
  </sheetViews>
  <sheetFormatPr defaultRowHeight="12.75" x14ac:dyDescent="0.2"/>
  <cols>
    <col min="1" max="1" width="8.5703125" style="15" customWidth="1"/>
    <col min="2" max="3" width="8.5703125" style="16" customWidth="1"/>
    <col min="4" max="4" width="10.140625" style="3" customWidth="1"/>
    <col min="5" max="6" width="9.140625" style="3"/>
    <col min="7" max="7" width="9.140625" style="4"/>
    <col min="8" max="8" width="9.140625" style="3"/>
    <col min="9" max="9" width="13.140625" style="3" bestFit="1" customWidth="1"/>
    <col min="10" max="10" width="9.140625" style="3"/>
    <col min="11" max="11" width="18.5703125" style="3" customWidth="1"/>
    <col min="12" max="74" width="9.140625" style="3"/>
    <col min="75" max="16384" width="9.140625" style="5"/>
  </cols>
  <sheetData>
    <row r="1" spans="1:61" x14ac:dyDescent="0.2">
      <c r="A1" s="1" t="s">
        <v>0</v>
      </c>
      <c r="B1" s="1" t="s">
        <v>1</v>
      </c>
      <c r="C1" s="1" t="s">
        <v>2</v>
      </c>
      <c r="D1" s="2">
        <v>1</v>
      </c>
      <c r="H1" s="179" t="s">
        <v>977</v>
      </c>
      <c r="I1" s="3" t="s">
        <v>1007</v>
      </c>
      <c r="J1" s="179" t="s">
        <v>976</v>
      </c>
      <c r="M1" s="179"/>
    </row>
    <row r="2" spans="1:61" ht="25.5" x14ac:dyDescent="0.2">
      <c r="A2" s="6" t="s">
        <v>3</v>
      </c>
      <c r="B2" s="7" t="s">
        <v>4</v>
      </c>
      <c r="C2" s="8" t="s">
        <v>5</v>
      </c>
      <c r="D2" s="8" t="s">
        <v>6</v>
      </c>
      <c r="G2" s="190" t="s">
        <v>1003</v>
      </c>
      <c r="H2" s="182" t="s">
        <v>1002</v>
      </c>
      <c r="I2" s="9">
        <v>1.6296296296296295E-2</v>
      </c>
      <c r="J2" s="23">
        <f>IF(H2="cir",(VLOOKUP(I2,$B$3:$D$3903,3,FALSE)),(IF(H2="25",(VLOOKUP(I2,$C$3:$D$3903,2,FALSE)),(VLOOKUP(I2,'CTT-tables'!$A$3:$D$3903,4,FALSE)))))</f>
        <v>8.0902777777777293E-3</v>
      </c>
      <c r="K2" s="192" t="s">
        <v>1006</v>
      </c>
      <c r="L2" s="179" t="s">
        <v>1005</v>
      </c>
    </row>
    <row r="3" spans="1:61" x14ac:dyDescent="0.2">
      <c r="A3" s="10">
        <v>1.1805555555555555E-2</v>
      </c>
      <c r="B3" s="11">
        <v>7.6388888888888886E-3</v>
      </c>
      <c r="C3" s="11">
        <v>3.125E-2</v>
      </c>
      <c r="D3" s="12">
        <v>0</v>
      </c>
      <c r="G3" s="191" t="s">
        <v>1004</v>
      </c>
      <c r="H3" s="9"/>
      <c r="J3" s="13"/>
      <c r="K3" s="178">
        <f>I2-(IF(H2=10,A3,(IF(H2="cir",B3,C3))))</f>
        <v>8.6574074074074053E-3</v>
      </c>
      <c r="L3" s="181">
        <f>K3/O3</f>
        <v>49.866666666666653</v>
      </c>
      <c r="M3" s="180">
        <f>ROUNDDOWN(L3,0)</f>
        <v>49</v>
      </c>
      <c r="O3" s="178">
        <v>1.7361111111111112E-4</v>
      </c>
      <c r="P3" s="13"/>
      <c r="S3" s="13"/>
      <c r="V3" s="13"/>
      <c r="Y3" s="13"/>
      <c r="AB3" s="13"/>
      <c r="AE3" s="13"/>
      <c r="AH3" s="13"/>
      <c r="AK3" s="13"/>
      <c r="AN3" s="13"/>
      <c r="AQ3" s="13"/>
      <c r="AT3" s="13"/>
      <c r="AW3" s="13"/>
      <c r="AZ3" s="13"/>
      <c r="BC3" s="13"/>
      <c r="BF3" s="13"/>
      <c r="BI3" s="13"/>
    </row>
    <row r="4" spans="1:61" x14ac:dyDescent="0.2">
      <c r="A4" s="10">
        <v>1.1817129629629629E-2</v>
      </c>
      <c r="B4" s="11">
        <v>7.6504629629629631E-3</v>
      </c>
      <c r="C4" s="11">
        <v>3.1261574074074074E-2</v>
      </c>
      <c r="D4" s="12">
        <v>1.1574074074074073E-5</v>
      </c>
      <c r="G4" s="11"/>
      <c r="H4" s="9"/>
    </row>
    <row r="5" spans="1:61" x14ac:dyDescent="0.2">
      <c r="A5" s="10">
        <v>1.1828703703703704E-2</v>
      </c>
      <c r="B5" s="11">
        <v>7.6620370370370366E-3</v>
      </c>
      <c r="C5" s="11">
        <v>3.1273148148148147E-2</v>
      </c>
      <c r="D5" s="12">
        <v>2.3148148148148147E-5</v>
      </c>
      <c r="G5" s="11"/>
      <c r="H5" s="9"/>
    </row>
    <row r="6" spans="1:61" x14ac:dyDescent="0.2">
      <c r="A6" s="10">
        <v>1.1840277777777778E-2</v>
      </c>
      <c r="B6" s="11">
        <v>7.6736111111111111E-3</v>
      </c>
      <c r="C6" s="11">
        <v>3.1284722222222221E-2</v>
      </c>
      <c r="D6" s="12">
        <v>3.4722222222222202E-5</v>
      </c>
      <c r="G6" s="11"/>
      <c r="H6" s="9"/>
    </row>
    <row r="7" spans="1:61" x14ac:dyDescent="0.2">
      <c r="A7" s="10">
        <v>1.1851851851851851E-2</v>
      </c>
      <c r="B7" s="11">
        <v>7.6851851851851847E-3</v>
      </c>
      <c r="C7" s="11">
        <v>3.1296296296296301E-2</v>
      </c>
      <c r="D7" s="12">
        <v>4.6296296296296301E-5</v>
      </c>
      <c r="G7" s="11"/>
      <c r="H7" s="9"/>
    </row>
    <row r="8" spans="1:61" x14ac:dyDescent="0.2">
      <c r="A8" s="10">
        <v>1.1863425925925925E-2</v>
      </c>
      <c r="B8" s="11">
        <v>7.69675925925926E-3</v>
      </c>
      <c r="C8" s="11">
        <v>3.1307870370370368E-2</v>
      </c>
      <c r="D8" s="12">
        <v>5.78703703703704E-5</v>
      </c>
      <c r="G8" s="11"/>
      <c r="H8" s="9"/>
    </row>
    <row r="9" spans="1:61" x14ac:dyDescent="0.2">
      <c r="A9" s="10">
        <v>1.1875E-2</v>
      </c>
      <c r="B9" s="11">
        <v>7.7083333333333335E-3</v>
      </c>
      <c r="C9" s="11">
        <v>3.1319444444444448E-2</v>
      </c>
      <c r="D9" s="12">
        <v>6.9444444444444404E-5</v>
      </c>
      <c r="G9" s="11"/>
      <c r="H9" s="9"/>
    </row>
    <row r="10" spans="1:61" x14ac:dyDescent="0.2">
      <c r="A10" s="10">
        <v>1.1886574074074075E-2</v>
      </c>
      <c r="B10" s="11">
        <v>7.719907407407408E-3</v>
      </c>
      <c r="C10" s="11">
        <v>3.1331018518518515E-2</v>
      </c>
      <c r="D10" s="12">
        <v>8.1018518518518503E-5</v>
      </c>
      <c r="G10" s="11"/>
      <c r="H10" s="9"/>
    </row>
    <row r="11" spans="1:61" x14ac:dyDescent="0.2">
      <c r="A11" s="10">
        <v>1.1898148148148149E-2</v>
      </c>
      <c r="B11" s="11">
        <v>7.7314814814814815E-3</v>
      </c>
      <c r="C11" s="11">
        <v>3.1342592592592596E-2</v>
      </c>
      <c r="D11" s="12">
        <v>9.2592592592592602E-5</v>
      </c>
      <c r="G11" s="11"/>
      <c r="H11" s="9"/>
    </row>
    <row r="12" spans="1:61" x14ac:dyDescent="0.2">
      <c r="A12" s="10">
        <v>1.1909722222222223E-2</v>
      </c>
      <c r="B12" s="11">
        <v>7.743055555555556E-3</v>
      </c>
      <c r="C12" s="11">
        <v>3.1354166666666662E-2</v>
      </c>
      <c r="D12" s="12">
        <v>1.04166666666667E-4</v>
      </c>
      <c r="G12" s="11"/>
      <c r="H12" s="9"/>
    </row>
    <row r="13" spans="1:61" x14ac:dyDescent="0.2">
      <c r="A13" s="10">
        <v>1.1921296296296298E-2</v>
      </c>
      <c r="B13" s="11">
        <v>7.7546296296296287E-3</v>
      </c>
      <c r="C13" s="11">
        <v>3.1365740740740743E-2</v>
      </c>
      <c r="D13" s="12">
        <v>1.15740740740741E-4</v>
      </c>
      <c r="G13" s="11"/>
      <c r="H13" s="9"/>
    </row>
    <row r="14" spans="1:61" x14ac:dyDescent="0.2">
      <c r="A14" s="10">
        <v>1.1932870370370371E-2</v>
      </c>
      <c r="B14" s="11">
        <v>7.7662037037037031E-3</v>
      </c>
      <c r="C14" s="11">
        <v>3.1377314814814809E-2</v>
      </c>
      <c r="D14" s="12">
        <v>1.2731481481481499E-4</v>
      </c>
      <c r="G14" s="11"/>
      <c r="H14" s="9"/>
    </row>
    <row r="15" spans="1:61" x14ac:dyDescent="0.2">
      <c r="A15" s="10">
        <v>1.1944444444444445E-2</v>
      </c>
      <c r="B15" s="11">
        <v>7.7777777777777767E-3</v>
      </c>
      <c r="C15" s="11">
        <v>3.138888888888889E-2</v>
      </c>
      <c r="D15" s="12">
        <v>1.38888888888889E-4</v>
      </c>
      <c r="G15" s="11"/>
      <c r="H15" s="9"/>
    </row>
    <row r="16" spans="1:61" x14ac:dyDescent="0.2">
      <c r="A16" s="10">
        <v>1.1956018518518517E-2</v>
      </c>
      <c r="B16" s="11">
        <v>7.789351851851852E-3</v>
      </c>
      <c r="C16" s="11">
        <v>3.1400462962962963E-2</v>
      </c>
      <c r="D16" s="12">
        <v>1.50462962962963E-4</v>
      </c>
      <c r="G16" s="11"/>
      <c r="H16" s="9"/>
    </row>
    <row r="17" spans="1:8" x14ac:dyDescent="0.2">
      <c r="A17" s="10">
        <v>1.1967592592592592E-2</v>
      </c>
      <c r="B17" s="11">
        <v>7.8009259259259256E-3</v>
      </c>
      <c r="C17" s="11">
        <v>3.1412037037037037E-2</v>
      </c>
      <c r="D17" s="12">
        <v>1.6203703703703701E-4</v>
      </c>
      <c r="G17" s="11"/>
      <c r="H17" s="9"/>
    </row>
    <row r="18" spans="1:8" x14ac:dyDescent="0.2">
      <c r="A18" s="10">
        <v>1.1979166666666666E-2</v>
      </c>
      <c r="B18" s="11">
        <v>7.8125E-3</v>
      </c>
      <c r="C18" s="11">
        <v>3.142361111111111E-2</v>
      </c>
      <c r="D18" s="12">
        <v>1.6203703703703701E-4</v>
      </c>
      <c r="G18" s="11"/>
      <c r="H18" s="9"/>
    </row>
    <row r="19" spans="1:8" x14ac:dyDescent="0.2">
      <c r="A19" s="10">
        <v>1.1990740740740739E-2</v>
      </c>
      <c r="B19" s="11">
        <v>7.8240740740740753E-3</v>
      </c>
      <c r="C19" s="11">
        <v>3.1435185185185184E-2</v>
      </c>
      <c r="D19" s="12">
        <v>1.7361111111111112E-4</v>
      </c>
      <c r="G19" s="11"/>
      <c r="H19" s="9"/>
    </row>
    <row r="20" spans="1:8" x14ac:dyDescent="0.2">
      <c r="A20" s="10">
        <v>1.2002314814814815E-2</v>
      </c>
      <c r="B20" s="11">
        <v>7.8356481481481489E-3</v>
      </c>
      <c r="C20" s="11">
        <v>3.1446759259259258E-2</v>
      </c>
      <c r="D20" s="12">
        <v>1.8518518518518501E-4</v>
      </c>
      <c r="G20" s="11"/>
      <c r="H20" s="9"/>
    </row>
    <row r="21" spans="1:8" x14ac:dyDescent="0.2">
      <c r="A21" s="10">
        <v>1.2013888888888888E-2</v>
      </c>
      <c r="B21" s="11">
        <v>7.8472222222222224E-3</v>
      </c>
      <c r="C21" s="11">
        <v>3.1458333333333331E-2</v>
      </c>
      <c r="D21" s="12">
        <v>1.9675925925925899E-4</v>
      </c>
      <c r="G21" s="11"/>
      <c r="H21" s="9"/>
    </row>
    <row r="22" spans="1:8" x14ac:dyDescent="0.2">
      <c r="A22" s="10">
        <v>1.2025462962962962E-2</v>
      </c>
      <c r="B22" s="11">
        <v>7.858796296296296E-3</v>
      </c>
      <c r="C22" s="11">
        <v>3.1469907407407412E-2</v>
      </c>
      <c r="D22" s="12">
        <v>2.0833333333333299E-4</v>
      </c>
      <c r="G22" s="11"/>
      <c r="H22" s="9"/>
    </row>
    <row r="23" spans="1:8" x14ac:dyDescent="0.2">
      <c r="A23" s="10">
        <v>1.2037037037037035E-2</v>
      </c>
      <c r="B23" s="11">
        <v>7.8703703703703713E-3</v>
      </c>
      <c r="C23" s="11">
        <v>3.1481481481481485E-2</v>
      </c>
      <c r="D23" s="12">
        <v>2.19907407407408E-4</v>
      </c>
      <c r="G23" s="11"/>
      <c r="H23" s="9"/>
    </row>
    <row r="24" spans="1:8" x14ac:dyDescent="0.2">
      <c r="A24" s="10">
        <v>1.2048611111111112E-2</v>
      </c>
      <c r="B24" s="11">
        <v>7.8819444444444432E-3</v>
      </c>
      <c r="C24" s="11">
        <v>3.1493055555555559E-2</v>
      </c>
      <c r="D24" s="12">
        <v>2.3148148148148201E-4</v>
      </c>
      <c r="G24" s="11"/>
      <c r="H24" s="9"/>
    </row>
    <row r="25" spans="1:8" x14ac:dyDescent="0.2">
      <c r="A25" s="10">
        <v>1.2060185185185186E-2</v>
      </c>
      <c r="B25" s="11">
        <v>7.8935185185185185E-3</v>
      </c>
      <c r="C25" s="11">
        <v>3.1504629629629625E-2</v>
      </c>
      <c r="D25" s="12">
        <v>2.4305555555555601E-4</v>
      </c>
      <c r="G25" s="11"/>
      <c r="H25" s="9"/>
    </row>
    <row r="26" spans="1:8" x14ac:dyDescent="0.2">
      <c r="A26" s="10">
        <v>1.207175925925926E-2</v>
      </c>
      <c r="B26" s="11">
        <v>7.905092592592592E-3</v>
      </c>
      <c r="C26" s="11">
        <v>3.1516203703703706E-2</v>
      </c>
      <c r="D26" s="12">
        <v>2.5462962962962999E-4</v>
      </c>
      <c r="G26" s="11"/>
      <c r="H26" s="9"/>
    </row>
    <row r="27" spans="1:8" x14ac:dyDescent="0.2">
      <c r="A27" s="10">
        <v>1.2083333333333333E-2</v>
      </c>
      <c r="B27" s="11">
        <v>7.9166666666666673E-3</v>
      </c>
      <c r="C27" s="11">
        <v>3.1527777777777773E-2</v>
      </c>
      <c r="D27" s="12">
        <v>2.6620370370370399E-4</v>
      </c>
      <c r="G27" s="11"/>
      <c r="H27" s="9"/>
    </row>
    <row r="28" spans="1:8" x14ac:dyDescent="0.2">
      <c r="A28" s="10">
        <v>1.2094907407407408E-2</v>
      </c>
      <c r="B28" s="11">
        <v>7.9282407407407409E-3</v>
      </c>
      <c r="C28" s="11">
        <v>3.1539351851851853E-2</v>
      </c>
      <c r="D28" s="12">
        <v>2.7777777777777799E-4</v>
      </c>
      <c r="G28" s="11"/>
      <c r="H28" s="9"/>
    </row>
    <row r="29" spans="1:8" x14ac:dyDescent="0.2">
      <c r="A29" s="10">
        <v>1.2106481481481482E-2</v>
      </c>
      <c r="B29" s="11">
        <v>7.9398148148148145E-3</v>
      </c>
      <c r="C29" s="11">
        <v>3.155092592592592E-2</v>
      </c>
      <c r="D29" s="12">
        <v>2.89351851851852E-4</v>
      </c>
      <c r="G29" s="11"/>
      <c r="H29" s="9"/>
    </row>
    <row r="30" spans="1:8" x14ac:dyDescent="0.2">
      <c r="A30" s="10">
        <v>1.2118055555555556E-2</v>
      </c>
      <c r="B30" s="11">
        <v>7.951388888888888E-3</v>
      </c>
      <c r="C30" s="11">
        <v>3.15625E-2</v>
      </c>
      <c r="D30" s="12">
        <v>3.0092592592592595E-4</v>
      </c>
      <c r="G30" s="11"/>
      <c r="H30" s="9"/>
    </row>
    <row r="31" spans="1:8" x14ac:dyDescent="0.2">
      <c r="A31" s="10">
        <v>1.2129629629629629E-2</v>
      </c>
      <c r="B31" s="11">
        <v>7.9629629629629634E-3</v>
      </c>
      <c r="C31" s="11">
        <v>3.1574074074074074E-2</v>
      </c>
      <c r="D31" s="12">
        <v>3.1250000000000001E-4</v>
      </c>
      <c r="G31" s="11"/>
      <c r="H31" s="9"/>
    </row>
    <row r="32" spans="1:8" x14ac:dyDescent="0.2">
      <c r="A32" s="10">
        <v>1.2141203703703704E-2</v>
      </c>
      <c r="B32" s="11">
        <v>7.9745370370370369E-3</v>
      </c>
      <c r="C32" s="11">
        <v>3.1585648148148147E-2</v>
      </c>
      <c r="D32" s="12">
        <v>3.2407407407407499E-4</v>
      </c>
      <c r="G32" s="11"/>
      <c r="H32" s="9"/>
    </row>
    <row r="33" spans="1:8" x14ac:dyDescent="0.2">
      <c r="A33" s="10">
        <v>1.2152777777777778E-2</v>
      </c>
      <c r="B33" s="11">
        <v>7.9861111111111122E-3</v>
      </c>
      <c r="C33" s="11">
        <v>3.1597222222222221E-2</v>
      </c>
      <c r="D33" s="12">
        <v>3.2407407407407499E-4</v>
      </c>
      <c r="G33" s="11"/>
      <c r="H33" s="9"/>
    </row>
    <row r="34" spans="1:8" x14ac:dyDescent="0.2">
      <c r="A34" s="10">
        <v>1.2164351851851852E-2</v>
      </c>
      <c r="B34" s="11">
        <v>7.9976851851851858E-3</v>
      </c>
      <c r="C34" s="11">
        <v>3.1608796296296295E-2</v>
      </c>
      <c r="D34" s="12">
        <v>3.3564814814814812E-4</v>
      </c>
      <c r="G34" s="11"/>
      <c r="H34" s="9"/>
    </row>
    <row r="35" spans="1:8" x14ac:dyDescent="0.2">
      <c r="A35" s="10">
        <v>1.2175925925925929E-2</v>
      </c>
      <c r="B35" s="11">
        <v>8.0092592592592594E-3</v>
      </c>
      <c r="C35" s="11">
        <v>3.1620370370370368E-2</v>
      </c>
      <c r="D35" s="12">
        <v>3.4722222222222099E-4</v>
      </c>
      <c r="G35" s="11"/>
      <c r="H35" s="9"/>
    </row>
    <row r="36" spans="1:8" x14ac:dyDescent="0.2">
      <c r="A36" s="10">
        <v>1.21875E-2</v>
      </c>
      <c r="B36" s="11">
        <v>8.0208333333333329E-3</v>
      </c>
      <c r="C36" s="11">
        <v>3.1631944444444442E-2</v>
      </c>
      <c r="D36" s="12">
        <v>3.5879629629629402E-4</v>
      </c>
      <c r="G36" s="11"/>
      <c r="H36" s="9"/>
    </row>
    <row r="37" spans="1:8" x14ac:dyDescent="0.2">
      <c r="A37" s="10">
        <v>1.2199074074074072E-2</v>
      </c>
      <c r="B37" s="11">
        <v>8.0324074074074065E-3</v>
      </c>
      <c r="C37" s="11">
        <v>3.1643518518518522E-2</v>
      </c>
      <c r="D37" s="12">
        <v>3.7037037037036699E-4</v>
      </c>
      <c r="G37" s="11"/>
      <c r="H37" s="9"/>
    </row>
    <row r="38" spans="1:8" x14ac:dyDescent="0.2">
      <c r="A38" s="10">
        <v>1.2210648148148146E-2</v>
      </c>
      <c r="B38" s="11">
        <v>8.0439814814814818E-3</v>
      </c>
      <c r="C38" s="11">
        <v>3.1655092592592596E-2</v>
      </c>
      <c r="D38" s="12">
        <v>3.8194444444444099E-4</v>
      </c>
      <c r="G38" s="11"/>
      <c r="H38" s="9"/>
    </row>
    <row r="39" spans="1:8" x14ac:dyDescent="0.2">
      <c r="A39" s="10">
        <v>1.2222222222222223E-2</v>
      </c>
      <c r="B39" s="11">
        <v>8.0555555555555554E-3</v>
      </c>
      <c r="C39" s="11">
        <v>3.1666666666666669E-2</v>
      </c>
      <c r="D39" s="12">
        <v>3.9351851851851402E-4</v>
      </c>
      <c r="G39" s="11"/>
      <c r="H39" s="9"/>
    </row>
    <row r="40" spans="1:8" x14ac:dyDescent="0.2">
      <c r="A40" s="10">
        <v>1.2233796296296296E-2</v>
      </c>
      <c r="B40" s="11">
        <v>8.0671296296296307E-3</v>
      </c>
      <c r="C40" s="11">
        <v>3.1678240740740743E-2</v>
      </c>
      <c r="D40" s="12">
        <v>4.05092592592587E-4</v>
      </c>
      <c r="G40" s="11"/>
      <c r="H40" s="9"/>
    </row>
    <row r="41" spans="1:8" x14ac:dyDescent="0.2">
      <c r="A41" s="10">
        <v>1.224537037037037E-2</v>
      </c>
      <c r="B41" s="11">
        <v>8.0787037037037043E-3</v>
      </c>
      <c r="C41" s="11">
        <v>3.1689814814814816E-2</v>
      </c>
      <c r="D41" s="12">
        <v>4.1666666666666003E-4</v>
      </c>
      <c r="G41" s="11"/>
      <c r="H41" s="9"/>
    </row>
    <row r="42" spans="1:8" x14ac:dyDescent="0.2">
      <c r="A42" s="10">
        <v>1.2256944444444444E-2</v>
      </c>
      <c r="B42" s="11">
        <v>8.0902777777777778E-3</v>
      </c>
      <c r="C42" s="11">
        <v>3.170138888888889E-2</v>
      </c>
      <c r="D42" s="12">
        <v>4.28240740740733E-4</v>
      </c>
      <c r="G42" s="11"/>
      <c r="H42" s="9"/>
    </row>
    <row r="43" spans="1:8" x14ac:dyDescent="0.2">
      <c r="A43" s="10">
        <v>1.2268518518518519E-2</v>
      </c>
      <c r="B43" s="11">
        <v>8.1018518518518514E-3</v>
      </c>
      <c r="C43" s="11">
        <v>3.1712962962962964E-2</v>
      </c>
      <c r="D43" s="12">
        <v>4.3981481481480597E-4</v>
      </c>
      <c r="G43" s="11"/>
      <c r="H43" s="9"/>
    </row>
    <row r="44" spans="1:8" x14ac:dyDescent="0.2">
      <c r="A44" s="10">
        <v>1.2280092592592592E-2</v>
      </c>
      <c r="B44" s="11">
        <v>8.113425925925925E-3</v>
      </c>
      <c r="C44" s="11">
        <v>3.172453703703703E-2</v>
      </c>
      <c r="D44" s="12">
        <v>4.5138888888887998E-4</v>
      </c>
      <c r="G44" s="11"/>
      <c r="H44" s="9"/>
    </row>
    <row r="45" spans="1:8" x14ac:dyDescent="0.2">
      <c r="A45" s="10">
        <v>1.2291666666666666E-2</v>
      </c>
      <c r="B45" s="11">
        <v>8.1250000000000003E-3</v>
      </c>
      <c r="C45" s="11">
        <v>3.1736111111111111E-2</v>
      </c>
      <c r="D45" s="12">
        <v>4.6296296296295301E-4</v>
      </c>
      <c r="G45" s="11"/>
      <c r="H45" s="9"/>
    </row>
    <row r="46" spans="1:8" x14ac:dyDescent="0.2">
      <c r="A46" s="10">
        <v>1.230324074074074E-2</v>
      </c>
      <c r="B46" s="11">
        <v>8.1365740740740738E-3</v>
      </c>
      <c r="C46" s="11">
        <v>3.1747685185185184E-2</v>
      </c>
      <c r="D46" s="12">
        <v>4.7453703703702598E-4</v>
      </c>
      <c r="G46" s="11"/>
      <c r="H46" s="9"/>
    </row>
    <row r="47" spans="1:8" x14ac:dyDescent="0.2">
      <c r="A47" s="10">
        <v>1.2314814814814815E-2</v>
      </c>
      <c r="B47" s="11">
        <v>8.1481481481481474E-3</v>
      </c>
      <c r="C47" s="11">
        <v>3.1759259259259258E-2</v>
      </c>
      <c r="D47" s="12">
        <v>4.8611111111109901E-4</v>
      </c>
      <c r="G47" s="11"/>
      <c r="H47" s="9"/>
    </row>
    <row r="48" spans="1:8" x14ac:dyDescent="0.2">
      <c r="A48" s="10">
        <v>1.2326388888888888E-2</v>
      </c>
      <c r="B48" s="11">
        <v>8.1597222222222227E-3</v>
      </c>
      <c r="C48" s="11">
        <v>3.1770833333333331E-2</v>
      </c>
      <c r="D48" s="12">
        <v>4.8611111111111104E-4</v>
      </c>
      <c r="G48" s="11"/>
      <c r="H48" s="9"/>
    </row>
    <row r="49" spans="1:8" x14ac:dyDescent="0.2">
      <c r="A49" s="10">
        <v>1.2337962962962962E-2</v>
      </c>
      <c r="B49" s="11">
        <v>8.1712962962962963E-3</v>
      </c>
      <c r="C49" s="11">
        <v>3.1782407407407405E-2</v>
      </c>
      <c r="D49" s="12">
        <v>4.9768518518518521E-4</v>
      </c>
      <c r="G49" s="11"/>
      <c r="H49" s="9"/>
    </row>
    <row r="50" spans="1:8" x14ac:dyDescent="0.2">
      <c r="A50" s="10">
        <v>1.2349537037037039E-2</v>
      </c>
      <c r="B50" s="11">
        <v>8.1828703703703699E-3</v>
      </c>
      <c r="C50" s="11">
        <v>3.1793981481481479E-2</v>
      </c>
      <c r="D50" s="12">
        <v>5.0925925925925921E-4</v>
      </c>
      <c r="G50" s="11"/>
      <c r="H50" s="9"/>
    </row>
    <row r="51" spans="1:8" x14ac:dyDescent="0.2">
      <c r="A51" s="10">
        <v>1.2361111111111113E-2</v>
      </c>
      <c r="B51" s="11">
        <v>8.1944444444444452E-3</v>
      </c>
      <c r="C51" s="11">
        <v>3.1805555555555552E-2</v>
      </c>
      <c r="D51" s="12">
        <v>5.2083333333333333E-4</v>
      </c>
      <c r="G51" s="11"/>
      <c r="H51" s="9"/>
    </row>
    <row r="52" spans="1:8" x14ac:dyDescent="0.2">
      <c r="A52" s="10">
        <v>1.2372685185185186E-2</v>
      </c>
      <c r="B52" s="11">
        <v>8.2060185185185187E-3</v>
      </c>
      <c r="C52" s="11">
        <v>3.1817129629629633E-2</v>
      </c>
      <c r="D52" s="12">
        <v>5.3240740740740744E-4</v>
      </c>
      <c r="G52" s="11"/>
      <c r="H52" s="9"/>
    </row>
    <row r="53" spans="1:8" x14ac:dyDescent="0.2">
      <c r="A53" s="10">
        <v>1.238425925925926E-2</v>
      </c>
      <c r="B53" s="11">
        <v>8.217592592592594E-3</v>
      </c>
      <c r="C53" s="11">
        <v>3.1828703703703706E-2</v>
      </c>
      <c r="D53" s="12">
        <v>5.4398148148148144E-4</v>
      </c>
      <c r="G53" s="11"/>
      <c r="H53" s="9"/>
    </row>
    <row r="54" spans="1:8" x14ac:dyDescent="0.2">
      <c r="A54" s="10">
        <v>1.2395833333333335E-2</v>
      </c>
      <c r="B54" s="11">
        <v>8.2291666666666659E-3</v>
      </c>
      <c r="C54" s="11">
        <v>3.184027777777778E-2</v>
      </c>
      <c r="D54" s="12">
        <v>5.5555555555555556E-4</v>
      </c>
      <c r="G54" s="11"/>
      <c r="H54" s="9"/>
    </row>
    <row r="55" spans="1:8" x14ac:dyDescent="0.2">
      <c r="A55" s="10">
        <v>1.2407407407407409E-2</v>
      </c>
      <c r="B55" s="11">
        <v>8.2407407407407412E-3</v>
      </c>
      <c r="C55" s="11">
        <v>3.1851851851851853E-2</v>
      </c>
      <c r="D55" s="12">
        <v>5.6712962962962956E-4</v>
      </c>
      <c r="G55" s="11"/>
      <c r="H55" s="9"/>
    </row>
    <row r="56" spans="1:8" x14ac:dyDescent="0.2">
      <c r="A56" s="10">
        <v>1.2418981481481482E-2</v>
      </c>
      <c r="B56" s="11">
        <v>8.2523148148148148E-3</v>
      </c>
      <c r="C56" s="11">
        <v>3.1863425925925927E-2</v>
      </c>
      <c r="D56" s="12">
        <v>5.7870370370370378E-4</v>
      </c>
      <c r="G56" s="11"/>
      <c r="H56" s="9"/>
    </row>
    <row r="57" spans="1:8" x14ac:dyDescent="0.2">
      <c r="A57" s="10">
        <v>1.2430555555555554E-2</v>
      </c>
      <c r="B57" s="11">
        <v>8.2638888888888883E-3</v>
      </c>
      <c r="C57" s="11">
        <v>3.1875000000000001E-2</v>
      </c>
      <c r="D57" s="12">
        <v>5.9027777777777778E-4</v>
      </c>
      <c r="G57" s="11"/>
      <c r="H57" s="9"/>
    </row>
    <row r="58" spans="1:8" x14ac:dyDescent="0.2">
      <c r="A58" s="10">
        <v>1.2442129629629629E-2</v>
      </c>
      <c r="B58" s="11">
        <v>8.2754629629629619E-3</v>
      </c>
      <c r="C58" s="11">
        <v>3.1886574074074074E-2</v>
      </c>
      <c r="D58" s="12">
        <v>6.018518518518519E-4</v>
      </c>
      <c r="G58" s="11"/>
      <c r="H58" s="9"/>
    </row>
    <row r="59" spans="1:8" x14ac:dyDescent="0.2">
      <c r="A59" s="10">
        <v>1.2453703703703703E-2</v>
      </c>
      <c r="B59" s="11">
        <v>8.2870370370370372E-3</v>
      </c>
      <c r="C59" s="11">
        <v>3.1898148148148148E-2</v>
      </c>
      <c r="D59" s="12">
        <v>6.134259259259259E-4</v>
      </c>
      <c r="G59" s="11"/>
      <c r="H59" s="9"/>
    </row>
    <row r="60" spans="1:8" x14ac:dyDescent="0.2">
      <c r="A60" s="10">
        <v>1.2465277777777777E-2</v>
      </c>
      <c r="B60" s="11">
        <v>8.2986111111111108E-3</v>
      </c>
      <c r="C60" s="11">
        <v>3.1909722222222221E-2</v>
      </c>
      <c r="D60" s="12">
        <v>6.2500000000000001E-4</v>
      </c>
      <c r="G60" s="11"/>
      <c r="H60" s="9"/>
    </row>
    <row r="61" spans="1:8" x14ac:dyDescent="0.2">
      <c r="A61" s="10">
        <v>1.247685185185185E-2</v>
      </c>
      <c r="B61" s="11">
        <v>8.3101851851851861E-3</v>
      </c>
      <c r="C61" s="11">
        <v>3.1921296296296302E-2</v>
      </c>
      <c r="D61" s="12">
        <v>6.3657407407407402E-4</v>
      </c>
      <c r="G61" s="11"/>
      <c r="H61" s="9"/>
    </row>
    <row r="62" spans="1:8" x14ac:dyDescent="0.2">
      <c r="A62" s="10">
        <v>1.2488425925925925E-2</v>
      </c>
      <c r="B62" s="11">
        <v>8.3217592592592596E-3</v>
      </c>
      <c r="C62" s="11">
        <v>3.1932870370370368E-2</v>
      </c>
      <c r="D62" s="12">
        <v>6.4814814814814813E-4</v>
      </c>
      <c r="G62" s="11"/>
      <c r="H62" s="9"/>
    </row>
    <row r="63" spans="1:8" x14ac:dyDescent="0.2">
      <c r="A63" s="10">
        <v>1.2500000000000001E-2</v>
      </c>
      <c r="B63" s="11">
        <v>8.3333333333333332E-3</v>
      </c>
      <c r="C63" s="11">
        <v>3.1944444444444449E-2</v>
      </c>
      <c r="D63" s="12">
        <v>6.4814814814814813E-4</v>
      </c>
      <c r="G63" s="11"/>
      <c r="H63" s="9"/>
    </row>
    <row r="64" spans="1:8" x14ac:dyDescent="0.2">
      <c r="A64" s="10">
        <v>1.2511574074074073E-2</v>
      </c>
      <c r="B64" s="11">
        <v>8.3449074074074085E-3</v>
      </c>
      <c r="C64" s="11">
        <v>3.1956018518518516E-2</v>
      </c>
      <c r="D64" s="12">
        <v>6.5972222222222213E-4</v>
      </c>
      <c r="G64" s="11"/>
      <c r="H64" s="9"/>
    </row>
    <row r="65" spans="1:8" x14ac:dyDescent="0.2">
      <c r="A65" s="10">
        <v>1.252314814814815E-2</v>
      </c>
      <c r="B65" s="11">
        <v>8.3564814814814804E-3</v>
      </c>
      <c r="C65" s="11">
        <v>3.1967592592592589E-2</v>
      </c>
      <c r="D65" s="12">
        <v>6.7129629629629603E-4</v>
      </c>
      <c r="G65" s="11"/>
      <c r="H65" s="9"/>
    </row>
    <row r="66" spans="1:8" x14ac:dyDescent="0.2">
      <c r="A66" s="10">
        <v>1.2534722222222223E-2</v>
      </c>
      <c r="B66" s="11">
        <v>8.3680555555555557E-3</v>
      </c>
      <c r="C66" s="11">
        <v>3.1979166666666663E-2</v>
      </c>
      <c r="D66" s="12">
        <v>6.8287037037037003E-4</v>
      </c>
      <c r="G66" s="11"/>
      <c r="H66" s="9"/>
    </row>
    <row r="67" spans="1:8" x14ac:dyDescent="0.2">
      <c r="A67" s="10">
        <v>1.2546296296296297E-2</v>
      </c>
      <c r="B67" s="11">
        <v>8.3796296296296292E-3</v>
      </c>
      <c r="C67" s="11">
        <v>3.1990740740740743E-2</v>
      </c>
      <c r="D67" s="12">
        <v>6.9444444444444404E-4</v>
      </c>
      <c r="G67" s="11"/>
      <c r="H67" s="9"/>
    </row>
    <row r="68" spans="1:8" x14ac:dyDescent="0.2">
      <c r="A68" s="10">
        <v>1.255787037037037E-2</v>
      </c>
      <c r="B68" s="11">
        <v>8.3912037037037045E-3</v>
      </c>
      <c r="C68" s="11">
        <v>3.2002314814814817E-2</v>
      </c>
      <c r="D68" s="12">
        <v>7.0601851851851804E-4</v>
      </c>
      <c r="G68" s="11"/>
      <c r="H68" s="9"/>
    </row>
    <row r="69" spans="1:8" x14ac:dyDescent="0.2">
      <c r="A69" s="10">
        <v>1.2569444444444446E-2</v>
      </c>
      <c r="B69" s="11">
        <v>8.4027777777777781E-3</v>
      </c>
      <c r="C69" s="11">
        <v>3.201388888888889E-2</v>
      </c>
      <c r="D69" s="12">
        <v>7.1759259259259205E-4</v>
      </c>
      <c r="G69" s="11"/>
      <c r="H69" s="9"/>
    </row>
    <row r="70" spans="1:8" x14ac:dyDescent="0.2">
      <c r="A70" s="10">
        <v>1.2581018518518519E-2</v>
      </c>
      <c r="B70" s="11">
        <v>8.4143518518518517E-3</v>
      </c>
      <c r="C70" s="11">
        <v>3.2025462962962964E-2</v>
      </c>
      <c r="D70" s="12">
        <v>7.2916666666666605E-4</v>
      </c>
      <c r="G70" s="11"/>
      <c r="H70" s="9"/>
    </row>
    <row r="71" spans="1:8" x14ac:dyDescent="0.2">
      <c r="A71" s="10">
        <v>1.2592592592592593E-2</v>
      </c>
      <c r="B71" s="11">
        <v>8.4259259259259253E-3</v>
      </c>
      <c r="C71" s="11">
        <v>3.2037037037037037E-2</v>
      </c>
      <c r="D71" s="12">
        <v>7.4074074074074005E-4</v>
      </c>
      <c r="G71" s="11"/>
      <c r="H71" s="9"/>
    </row>
    <row r="72" spans="1:8" x14ac:dyDescent="0.2">
      <c r="A72" s="10">
        <v>1.2604166666666666E-2</v>
      </c>
      <c r="B72" s="11">
        <v>8.4375000000000006E-3</v>
      </c>
      <c r="C72" s="11">
        <v>3.2048611111111111E-2</v>
      </c>
      <c r="D72" s="12">
        <v>7.5231481481481395E-4</v>
      </c>
      <c r="G72" s="11"/>
      <c r="H72" s="9"/>
    </row>
    <row r="73" spans="1:8" x14ac:dyDescent="0.2">
      <c r="A73" s="10">
        <v>1.2615740740740742E-2</v>
      </c>
      <c r="B73" s="11">
        <v>8.4490740740740741E-3</v>
      </c>
      <c r="C73" s="11">
        <v>3.2060185185185185E-2</v>
      </c>
      <c r="D73" s="12">
        <v>7.6388888888888795E-4</v>
      </c>
      <c r="G73" s="11"/>
      <c r="H73" s="9"/>
    </row>
    <row r="74" spans="1:8" x14ac:dyDescent="0.2">
      <c r="A74" s="10">
        <v>1.2627314814814815E-2</v>
      </c>
      <c r="B74" s="11">
        <v>8.4606481481481494E-3</v>
      </c>
      <c r="C74" s="11">
        <v>3.2071759259259258E-2</v>
      </c>
      <c r="D74" s="12">
        <v>7.7546296296296196E-4</v>
      </c>
      <c r="G74" s="11"/>
      <c r="H74" s="9"/>
    </row>
    <row r="75" spans="1:8" x14ac:dyDescent="0.2">
      <c r="A75" s="10">
        <v>1.2638888888888889E-2</v>
      </c>
      <c r="B75" s="11">
        <v>8.4722222222222213E-3</v>
      </c>
      <c r="C75" s="11">
        <v>3.2083333333333332E-2</v>
      </c>
      <c r="D75" s="12">
        <v>7.8703703703703596E-4</v>
      </c>
      <c r="G75" s="11"/>
      <c r="H75" s="9"/>
    </row>
    <row r="76" spans="1:8" x14ac:dyDescent="0.2">
      <c r="A76" s="10">
        <v>1.2650462962962962E-2</v>
      </c>
      <c r="B76" s="11">
        <v>8.4837962962962966E-3</v>
      </c>
      <c r="C76" s="11">
        <v>3.2094907407407412E-2</v>
      </c>
      <c r="D76" s="12">
        <v>7.9861111111110997E-4</v>
      </c>
      <c r="G76" s="11"/>
      <c r="H76" s="9"/>
    </row>
    <row r="77" spans="1:8" x14ac:dyDescent="0.2">
      <c r="A77" s="10">
        <v>1.2662037037037039E-2</v>
      </c>
      <c r="B77" s="11">
        <v>8.4953703703703701E-3</v>
      </c>
      <c r="C77" s="11">
        <v>3.2106481481481479E-2</v>
      </c>
      <c r="D77" s="12">
        <v>8.1018518518518516E-4</v>
      </c>
      <c r="G77" s="11"/>
      <c r="H77" s="9"/>
    </row>
    <row r="78" spans="1:8" x14ac:dyDescent="0.2">
      <c r="A78" s="10">
        <v>1.2673611111111109E-2</v>
      </c>
      <c r="B78" s="11">
        <v>8.5069444444444437E-3</v>
      </c>
      <c r="C78" s="11">
        <v>3.2118055555555559E-2</v>
      </c>
      <c r="D78" s="12">
        <v>8.1018518518518397E-4</v>
      </c>
      <c r="G78" s="11"/>
      <c r="H78" s="9"/>
    </row>
    <row r="79" spans="1:8" x14ac:dyDescent="0.2">
      <c r="A79" s="10">
        <v>1.2685185185185183E-2</v>
      </c>
      <c r="B79" s="11">
        <v>8.518518518518519E-3</v>
      </c>
      <c r="C79" s="11">
        <v>3.2129629629629626E-2</v>
      </c>
      <c r="D79" s="12">
        <v>8.2175925925925917E-4</v>
      </c>
      <c r="G79" s="11"/>
      <c r="H79" s="9"/>
    </row>
    <row r="80" spans="1:8" x14ac:dyDescent="0.2">
      <c r="A80" s="10">
        <v>1.269675925925926E-2</v>
      </c>
      <c r="B80" s="11">
        <v>8.5300925925925926E-3</v>
      </c>
      <c r="C80" s="11">
        <v>3.2141203703703707E-2</v>
      </c>
      <c r="D80" s="12">
        <v>8.3333333333333339E-4</v>
      </c>
      <c r="G80" s="11"/>
      <c r="H80" s="9"/>
    </row>
    <row r="81" spans="1:8" x14ac:dyDescent="0.2">
      <c r="A81" s="10">
        <v>1.2708333333333334E-2</v>
      </c>
      <c r="B81" s="11">
        <v>8.5416666666666679E-3</v>
      </c>
      <c r="C81" s="11">
        <v>3.2152777777777773E-2</v>
      </c>
      <c r="D81" s="12">
        <v>8.4490740740740999E-4</v>
      </c>
      <c r="G81" s="11"/>
      <c r="H81" s="9"/>
    </row>
    <row r="82" spans="1:8" x14ac:dyDescent="0.2">
      <c r="A82" s="10">
        <v>1.2719907407407407E-2</v>
      </c>
      <c r="B82" s="11">
        <v>8.5532407407407415E-3</v>
      </c>
      <c r="C82" s="11">
        <v>3.2164351851851854E-2</v>
      </c>
      <c r="D82" s="12">
        <v>8.5648148148148497E-4</v>
      </c>
      <c r="G82" s="11"/>
      <c r="H82" s="9"/>
    </row>
    <row r="83" spans="1:8" x14ac:dyDescent="0.2">
      <c r="A83" s="10">
        <v>1.2731481481481481E-2</v>
      </c>
      <c r="B83" s="11">
        <v>8.564814814814815E-3</v>
      </c>
      <c r="C83" s="11">
        <v>3.2175925925925927E-2</v>
      </c>
      <c r="D83" s="12">
        <v>8.6805555555555995E-4</v>
      </c>
      <c r="G83" s="11"/>
      <c r="H83" s="9"/>
    </row>
    <row r="84" spans="1:8" x14ac:dyDescent="0.2">
      <c r="A84" s="10">
        <v>1.2743055555555556E-2</v>
      </c>
      <c r="B84" s="11">
        <v>8.5763888888888886E-3</v>
      </c>
      <c r="C84" s="11">
        <v>3.2187500000000001E-2</v>
      </c>
      <c r="D84" s="12">
        <v>8.7962962962963504E-4</v>
      </c>
      <c r="G84" s="11"/>
      <c r="H84" s="9"/>
    </row>
    <row r="85" spans="1:8" x14ac:dyDescent="0.2">
      <c r="A85" s="10">
        <v>1.275462962962963E-2</v>
      </c>
      <c r="B85" s="11">
        <v>8.5879629629629622E-3</v>
      </c>
      <c r="C85" s="11">
        <v>3.2199074074074074E-2</v>
      </c>
      <c r="D85" s="12">
        <v>8.9120370370371002E-4</v>
      </c>
      <c r="G85" s="11"/>
      <c r="H85" s="9"/>
    </row>
    <row r="86" spans="1:8" x14ac:dyDescent="0.2">
      <c r="A86" s="10">
        <v>1.2766203703703703E-2</v>
      </c>
      <c r="B86" s="11">
        <v>8.5995370370370357E-3</v>
      </c>
      <c r="C86" s="11">
        <v>3.2210648148148148E-2</v>
      </c>
      <c r="D86" s="12">
        <v>9.0277777777778598E-4</v>
      </c>
      <c r="G86" s="11"/>
      <c r="H86" s="9"/>
    </row>
    <row r="87" spans="1:8" x14ac:dyDescent="0.2">
      <c r="A87" s="10">
        <v>1.2777777777777777E-2</v>
      </c>
      <c r="B87" s="11">
        <v>8.611111111111111E-3</v>
      </c>
      <c r="C87" s="11">
        <v>3.2222222222222222E-2</v>
      </c>
      <c r="D87" s="12">
        <v>9.1435185185186096E-4</v>
      </c>
      <c r="G87" s="11"/>
      <c r="H87" s="9"/>
    </row>
    <row r="88" spans="1:8" x14ac:dyDescent="0.2">
      <c r="A88" s="10">
        <v>1.2789351851851852E-2</v>
      </c>
      <c r="B88" s="11">
        <v>8.6226851851851846E-3</v>
      </c>
      <c r="C88" s="11">
        <v>3.2233796296296295E-2</v>
      </c>
      <c r="D88" s="12">
        <v>9.2592592592593604E-4</v>
      </c>
      <c r="G88" s="11"/>
      <c r="H88" s="9"/>
    </row>
    <row r="89" spans="1:8" x14ac:dyDescent="0.2">
      <c r="A89" s="10">
        <v>1.2800925925925926E-2</v>
      </c>
      <c r="B89" s="11">
        <v>8.6342592592592599E-3</v>
      </c>
      <c r="C89" s="11">
        <v>3.2245370370370369E-2</v>
      </c>
      <c r="D89" s="12">
        <v>9.3750000000001102E-4</v>
      </c>
      <c r="G89" s="11"/>
      <c r="H89" s="9"/>
    </row>
    <row r="90" spans="1:8" x14ac:dyDescent="0.2">
      <c r="A90" s="10">
        <v>1.2812499999999999E-2</v>
      </c>
      <c r="B90" s="11">
        <v>8.6458333333333335E-3</v>
      </c>
      <c r="C90" s="11">
        <v>3.2256944444444442E-2</v>
      </c>
      <c r="D90" s="12">
        <v>9.49074074074086E-4</v>
      </c>
      <c r="G90" s="11"/>
      <c r="H90" s="9"/>
    </row>
    <row r="91" spans="1:8" x14ac:dyDescent="0.2">
      <c r="A91" s="10">
        <v>1.2824074074074073E-2</v>
      </c>
      <c r="B91" s="11">
        <v>8.6574074074074071E-3</v>
      </c>
      <c r="C91" s="11">
        <v>3.2268518518518523E-2</v>
      </c>
      <c r="D91" s="12">
        <v>9.6064814814816196E-4</v>
      </c>
      <c r="G91" s="11"/>
      <c r="H91" s="9"/>
    </row>
    <row r="92" spans="1:8" x14ac:dyDescent="0.2">
      <c r="A92" s="10">
        <v>1.283564814814815E-2</v>
      </c>
      <c r="B92" s="11">
        <v>8.6689814814814806E-3</v>
      </c>
      <c r="C92" s="11">
        <v>3.2280092592592589E-2</v>
      </c>
      <c r="D92" s="12">
        <v>9.7222222222223705E-4</v>
      </c>
      <c r="G92" s="11"/>
      <c r="H92" s="9"/>
    </row>
    <row r="93" spans="1:8" x14ac:dyDescent="0.2">
      <c r="A93" s="10">
        <v>1.2847222222222223E-2</v>
      </c>
      <c r="B93" s="11">
        <v>8.6805555555555559E-3</v>
      </c>
      <c r="C93" s="11">
        <v>3.229166666666667E-2</v>
      </c>
      <c r="D93" s="12">
        <v>9.7222222222222209E-4</v>
      </c>
      <c r="G93" s="11"/>
      <c r="H93" s="9"/>
    </row>
    <row r="94" spans="1:8" x14ac:dyDescent="0.2">
      <c r="A94" s="10">
        <v>1.2858796296296297E-2</v>
      </c>
      <c r="B94" s="11">
        <v>8.6921296296296312E-3</v>
      </c>
      <c r="C94" s="11">
        <v>3.2303240740740737E-2</v>
      </c>
      <c r="D94" s="12">
        <v>9.8379629629629642E-4</v>
      </c>
      <c r="G94" s="11"/>
      <c r="H94" s="9"/>
    </row>
    <row r="95" spans="1:8" x14ac:dyDescent="0.2">
      <c r="A95" s="10">
        <v>1.2870370370370372E-2</v>
      </c>
      <c r="B95" s="11">
        <v>8.7037037037037031E-3</v>
      </c>
      <c r="C95" s="11">
        <v>3.2314814814814817E-2</v>
      </c>
      <c r="D95" s="12">
        <v>9.9537037037037107E-4</v>
      </c>
      <c r="G95" s="11"/>
      <c r="H95" s="9"/>
    </row>
    <row r="96" spans="1:8" x14ac:dyDescent="0.2">
      <c r="A96" s="10">
        <v>1.2881944444444446E-2</v>
      </c>
      <c r="B96" s="11">
        <v>8.7152777777777784E-3</v>
      </c>
      <c r="C96" s="11">
        <v>3.2326388888888884E-2</v>
      </c>
      <c r="D96" s="12">
        <v>1.0069444444444501E-3</v>
      </c>
      <c r="G96" s="11"/>
      <c r="H96" s="9"/>
    </row>
    <row r="97" spans="1:8" x14ac:dyDescent="0.2">
      <c r="A97" s="10">
        <v>1.2893518518518519E-2</v>
      </c>
      <c r="B97" s="11">
        <v>8.726851851851852E-3</v>
      </c>
      <c r="C97" s="11">
        <v>3.2337962962962964E-2</v>
      </c>
      <c r="D97" s="12">
        <v>1.0185185185185199E-3</v>
      </c>
      <c r="G97" s="11"/>
      <c r="H97" s="9"/>
    </row>
    <row r="98" spans="1:8" x14ac:dyDescent="0.2">
      <c r="A98" s="10">
        <v>1.2905092592592591E-2</v>
      </c>
      <c r="B98" s="11">
        <v>8.7384259259259255E-3</v>
      </c>
      <c r="C98" s="11">
        <v>3.2349537037037038E-2</v>
      </c>
      <c r="D98" s="12">
        <v>1.03009259259259E-3</v>
      </c>
      <c r="G98" s="11"/>
      <c r="H98" s="9"/>
    </row>
    <row r="99" spans="1:8" x14ac:dyDescent="0.2">
      <c r="A99" s="10">
        <v>1.2916666666666667E-2</v>
      </c>
      <c r="B99" s="11">
        <v>8.7500000000000008E-3</v>
      </c>
      <c r="C99" s="11">
        <v>3.2361111111111111E-2</v>
      </c>
      <c r="D99" s="12">
        <v>1.0416666666666699E-3</v>
      </c>
      <c r="G99" s="11"/>
      <c r="H99" s="9"/>
    </row>
    <row r="100" spans="1:8" x14ac:dyDescent="0.2">
      <c r="A100" s="10">
        <v>1.292824074074074E-2</v>
      </c>
      <c r="B100" s="11">
        <v>8.7615740740740744E-3</v>
      </c>
      <c r="C100" s="11">
        <v>3.2372685185185185E-2</v>
      </c>
      <c r="D100" s="12">
        <v>1.05324074074074E-3</v>
      </c>
      <c r="G100" s="11"/>
      <c r="H100" s="9"/>
    </row>
    <row r="101" spans="1:8" x14ac:dyDescent="0.2">
      <c r="A101" s="10">
        <v>1.2939814814814814E-2</v>
      </c>
      <c r="B101" s="11">
        <v>8.773148148148148E-3</v>
      </c>
      <c r="C101" s="11">
        <v>3.2384259259259258E-2</v>
      </c>
      <c r="D101" s="12">
        <v>1.0648148148148201E-3</v>
      </c>
      <c r="G101" s="11"/>
      <c r="H101" s="9"/>
    </row>
    <row r="102" spans="1:8" x14ac:dyDescent="0.2">
      <c r="A102" s="10">
        <v>1.2951388888888887E-2</v>
      </c>
      <c r="B102" s="11">
        <v>8.7847222222222233E-3</v>
      </c>
      <c r="C102" s="11">
        <v>3.2395833333333332E-2</v>
      </c>
      <c r="D102" s="12">
        <v>1.07638888888889E-3</v>
      </c>
      <c r="G102" s="11"/>
      <c r="H102" s="9"/>
    </row>
    <row r="103" spans="1:8" x14ac:dyDescent="0.2">
      <c r="A103" s="10">
        <v>1.2962962962962963E-2</v>
      </c>
      <c r="B103" s="11">
        <v>8.7962962962962968E-3</v>
      </c>
      <c r="C103" s="11">
        <v>3.2407407407407406E-2</v>
      </c>
      <c r="D103" s="12">
        <v>1.08796296296297E-3</v>
      </c>
      <c r="G103" s="11"/>
      <c r="H103" s="9"/>
    </row>
    <row r="104" spans="1:8" x14ac:dyDescent="0.2">
      <c r="A104" s="10">
        <v>1.2974537037037036E-2</v>
      </c>
      <c r="B104" s="11">
        <v>8.8078703703703704E-3</v>
      </c>
      <c r="C104" s="11">
        <v>3.2418981481481479E-2</v>
      </c>
      <c r="D104" s="12">
        <v>1.0995370370370399E-3</v>
      </c>
      <c r="G104" s="11"/>
      <c r="H104" s="9"/>
    </row>
    <row r="105" spans="1:8" x14ac:dyDescent="0.2">
      <c r="A105" s="10">
        <v>1.298611111111111E-2</v>
      </c>
      <c r="B105" s="11">
        <v>8.819444444444444E-3</v>
      </c>
      <c r="C105" s="11">
        <v>3.243055555555556E-2</v>
      </c>
      <c r="D105" s="12">
        <v>1.11111111111111E-3</v>
      </c>
      <c r="G105" s="11"/>
      <c r="H105" s="9"/>
    </row>
    <row r="106" spans="1:8" x14ac:dyDescent="0.2">
      <c r="A106" s="10">
        <v>1.2997685185185183E-2</v>
      </c>
      <c r="B106" s="11">
        <v>8.8310185185185176E-3</v>
      </c>
      <c r="C106" s="11">
        <v>3.2442129629629633E-2</v>
      </c>
      <c r="D106" s="12">
        <v>1.1226851851851901E-3</v>
      </c>
      <c r="G106" s="11"/>
      <c r="H106" s="9"/>
    </row>
    <row r="107" spans="1:8" x14ac:dyDescent="0.2">
      <c r="A107" s="10">
        <v>1.300925925925926E-2</v>
      </c>
      <c r="B107" s="11">
        <v>8.8425925925925911E-3</v>
      </c>
      <c r="C107" s="11">
        <v>3.24537037037037E-2</v>
      </c>
      <c r="D107" s="12">
        <v>1.13425925925926E-3</v>
      </c>
      <c r="G107" s="11"/>
      <c r="H107" s="9"/>
    </row>
    <row r="108" spans="1:8" x14ac:dyDescent="0.2">
      <c r="A108" s="10">
        <v>1.3020833333333334E-2</v>
      </c>
      <c r="B108" s="11">
        <v>8.8541666666666664E-3</v>
      </c>
      <c r="C108" s="11">
        <v>3.246527777777778E-2</v>
      </c>
      <c r="D108" s="12">
        <v>1.1342592592592591E-3</v>
      </c>
      <c r="G108" s="11"/>
      <c r="H108" s="9"/>
    </row>
    <row r="109" spans="1:8" x14ac:dyDescent="0.2">
      <c r="A109" s="10">
        <v>1.3032407407407407E-2</v>
      </c>
      <c r="B109" s="11">
        <v>8.8657407407407417E-3</v>
      </c>
      <c r="C109" s="11">
        <v>3.2476851851851847E-2</v>
      </c>
      <c r="D109" s="12">
        <v>1.1458333333333333E-3</v>
      </c>
      <c r="G109" s="11"/>
      <c r="H109" s="9"/>
    </row>
    <row r="110" spans="1:8" x14ac:dyDescent="0.2">
      <c r="A110" s="10">
        <v>1.3043981481481483E-2</v>
      </c>
      <c r="B110" s="11">
        <v>8.8773148148148153E-3</v>
      </c>
      <c r="C110" s="11">
        <v>3.2488425925925928E-2</v>
      </c>
      <c r="D110" s="12">
        <v>1.1574074074074099E-3</v>
      </c>
      <c r="G110" s="11"/>
      <c r="H110" s="9"/>
    </row>
    <row r="111" spans="1:8" x14ac:dyDescent="0.2">
      <c r="A111" s="10">
        <v>1.3055555555555556E-2</v>
      </c>
      <c r="B111" s="11">
        <v>8.8888888888888889E-3</v>
      </c>
      <c r="C111" s="11">
        <v>3.2500000000000001E-2</v>
      </c>
      <c r="D111" s="12">
        <v>1.16898148148148E-3</v>
      </c>
      <c r="G111" s="11"/>
      <c r="H111" s="9"/>
    </row>
    <row r="112" spans="1:8" x14ac:dyDescent="0.2">
      <c r="A112" s="10">
        <v>1.306712962962963E-2</v>
      </c>
      <c r="B112" s="11">
        <v>8.9004629629629625E-3</v>
      </c>
      <c r="C112" s="11">
        <v>3.2511574074074075E-2</v>
      </c>
      <c r="D112" s="12">
        <v>1.1805555555555599E-3</v>
      </c>
      <c r="G112" s="11"/>
      <c r="H112" s="9"/>
    </row>
    <row r="113" spans="1:8" x14ac:dyDescent="0.2">
      <c r="A113" s="10">
        <v>1.3078703703703703E-2</v>
      </c>
      <c r="B113" s="11">
        <v>8.9120370370370378E-3</v>
      </c>
      <c r="C113" s="11">
        <v>3.2523148148148148E-2</v>
      </c>
      <c r="D113" s="12">
        <v>1.19212962962963E-3</v>
      </c>
      <c r="G113" s="11"/>
      <c r="H113" s="9"/>
    </row>
    <row r="114" spans="1:8" x14ac:dyDescent="0.2">
      <c r="A114" s="10">
        <v>1.3090277777777779E-2</v>
      </c>
      <c r="B114" s="11">
        <v>8.9236111111111113E-3</v>
      </c>
      <c r="C114" s="11">
        <v>3.2534722222222222E-2</v>
      </c>
      <c r="D114" s="12">
        <v>1.2037037037037001E-3</v>
      </c>
      <c r="G114" s="11"/>
      <c r="H114" s="9"/>
    </row>
    <row r="115" spans="1:8" x14ac:dyDescent="0.2">
      <c r="A115" s="10">
        <v>1.3101851851851852E-2</v>
      </c>
      <c r="B115" s="11">
        <v>8.9351851851851866E-3</v>
      </c>
      <c r="C115" s="11">
        <v>3.2546296296296295E-2</v>
      </c>
      <c r="D115" s="12">
        <v>1.21527777777778E-3</v>
      </c>
      <c r="G115" s="11"/>
      <c r="H115" s="9"/>
    </row>
    <row r="116" spans="1:8" x14ac:dyDescent="0.2">
      <c r="A116" s="10">
        <v>1.3113425925925926E-2</v>
      </c>
      <c r="B116" s="11">
        <v>8.9467592592592585E-3</v>
      </c>
      <c r="C116" s="11">
        <v>3.2557870370370369E-2</v>
      </c>
      <c r="D116" s="12">
        <v>1.2268518518518501E-3</v>
      </c>
      <c r="G116" s="11"/>
      <c r="H116" s="9"/>
    </row>
    <row r="117" spans="1:8" x14ac:dyDescent="0.2">
      <c r="A117" s="10">
        <v>1.3125E-2</v>
      </c>
      <c r="B117" s="11">
        <v>8.9583333333333338E-3</v>
      </c>
      <c r="C117" s="11">
        <v>3.2569444444444443E-2</v>
      </c>
      <c r="D117" s="12">
        <v>1.2384259259259299E-3</v>
      </c>
      <c r="G117" s="11"/>
      <c r="H117" s="9"/>
    </row>
    <row r="118" spans="1:8" x14ac:dyDescent="0.2">
      <c r="A118" s="10">
        <v>1.3136574074074077E-2</v>
      </c>
      <c r="B118" s="11">
        <v>8.9699074074074073E-3</v>
      </c>
      <c r="C118" s="11">
        <v>3.2581018518518516E-2</v>
      </c>
      <c r="D118" s="12">
        <v>1.25E-3</v>
      </c>
      <c r="G118" s="11"/>
      <c r="H118" s="9"/>
    </row>
    <row r="119" spans="1:8" x14ac:dyDescent="0.2">
      <c r="A119" s="10">
        <v>1.3148148148148147E-2</v>
      </c>
      <c r="B119" s="11">
        <v>8.9814814814814809E-3</v>
      </c>
      <c r="C119" s="11">
        <v>3.259259259259259E-2</v>
      </c>
      <c r="D119" s="12">
        <v>1.2615740740740801E-3</v>
      </c>
      <c r="G119" s="11"/>
      <c r="H119" s="9"/>
    </row>
    <row r="120" spans="1:8" x14ac:dyDescent="0.2">
      <c r="A120" s="10">
        <v>1.315972222222222E-2</v>
      </c>
      <c r="B120" s="11">
        <v>8.9930555555555545E-3</v>
      </c>
      <c r="C120" s="11">
        <v>3.260416666666667E-2</v>
      </c>
      <c r="D120" s="12">
        <v>1.27314814814815E-3</v>
      </c>
      <c r="G120" s="11"/>
      <c r="H120" s="9"/>
    </row>
    <row r="121" spans="1:8" x14ac:dyDescent="0.2">
      <c r="A121" s="10">
        <v>1.3171296296296294E-2</v>
      </c>
      <c r="B121" s="11">
        <v>9.0046296296296298E-3</v>
      </c>
      <c r="C121" s="11">
        <v>3.2615740740740744E-2</v>
      </c>
      <c r="D121" s="12">
        <v>1.2847222222222201E-3</v>
      </c>
      <c r="G121" s="11"/>
      <c r="H121" s="9"/>
    </row>
    <row r="122" spans="1:8" x14ac:dyDescent="0.2">
      <c r="A122" s="10">
        <v>1.3182870370370371E-2</v>
      </c>
      <c r="B122" s="11">
        <v>9.0162037037037034E-3</v>
      </c>
      <c r="C122" s="11">
        <v>3.2627314814814817E-2</v>
      </c>
      <c r="D122" s="12">
        <v>1.2962962962962999E-3</v>
      </c>
      <c r="G122" s="11"/>
      <c r="H122" s="9"/>
    </row>
    <row r="123" spans="1:8" x14ac:dyDescent="0.2">
      <c r="A123" s="10">
        <v>1.3194444444444444E-2</v>
      </c>
      <c r="B123" s="11">
        <v>9.0277777777777787E-3</v>
      </c>
      <c r="C123" s="11">
        <v>3.2638888888888891E-2</v>
      </c>
      <c r="D123" s="12">
        <v>1.2962962962962963E-3</v>
      </c>
      <c r="G123" s="11"/>
      <c r="H123" s="9"/>
    </row>
    <row r="124" spans="1:8" x14ac:dyDescent="0.2">
      <c r="A124" s="10">
        <v>1.3206018518518518E-2</v>
      </c>
      <c r="B124" s="11">
        <v>9.0393518518518522E-3</v>
      </c>
      <c r="C124" s="11">
        <v>3.2650462962962964E-2</v>
      </c>
      <c r="D124" s="12">
        <v>1.3078703703703705E-3</v>
      </c>
      <c r="G124" s="11"/>
      <c r="H124" s="9"/>
    </row>
    <row r="125" spans="1:8" x14ac:dyDescent="0.2">
      <c r="A125" s="10">
        <v>1.3217592592592593E-2</v>
      </c>
      <c r="B125" s="11">
        <v>9.0509259259259258E-3</v>
      </c>
      <c r="C125" s="11">
        <v>3.2662037037037038E-2</v>
      </c>
      <c r="D125" s="12">
        <v>1.3194444444444399E-3</v>
      </c>
      <c r="G125" s="11"/>
      <c r="H125" s="9"/>
    </row>
    <row r="126" spans="1:8" x14ac:dyDescent="0.2">
      <c r="A126" s="10">
        <v>1.3229166666666667E-2</v>
      </c>
      <c r="B126" s="11">
        <v>9.0624999999999994E-3</v>
      </c>
      <c r="C126" s="11">
        <v>3.2673611111111105E-2</v>
      </c>
      <c r="D126" s="12">
        <v>1.33101851851852E-3</v>
      </c>
      <c r="G126" s="11"/>
      <c r="H126" s="9"/>
    </row>
    <row r="127" spans="1:8" x14ac:dyDescent="0.2">
      <c r="A127" s="10">
        <v>1.324074074074074E-2</v>
      </c>
      <c r="B127" s="11">
        <v>9.0740740740740729E-3</v>
      </c>
      <c r="C127" s="11">
        <v>3.2685185185185185E-2</v>
      </c>
      <c r="D127" s="12">
        <v>1.3425925925925901E-3</v>
      </c>
      <c r="G127" s="11"/>
      <c r="H127" s="9"/>
    </row>
    <row r="128" spans="1:8" x14ac:dyDescent="0.2">
      <c r="A128" s="10">
        <v>1.3252314814814814E-2</v>
      </c>
      <c r="B128" s="11">
        <v>9.0856481481481483E-3</v>
      </c>
      <c r="C128" s="11">
        <v>3.2696759259259259E-2</v>
      </c>
      <c r="D128" s="12">
        <v>1.35416666666667E-3</v>
      </c>
      <c r="G128" s="11"/>
      <c r="H128" s="9"/>
    </row>
    <row r="129" spans="1:8" x14ac:dyDescent="0.2">
      <c r="A129" s="10">
        <v>1.3263888888888889E-2</v>
      </c>
      <c r="B129" s="11">
        <v>9.0972222222222218E-3</v>
      </c>
      <c r="C129" s="11">
        <v>3.2708333333333332E-2</v>
      </c>
      <c r="D129" s="12">
        <v>1.3657407407407401E-3</v>
      </c>
      <c r="G129" s="11"/>
      <c r="H129" s="9"/>
    </row>
    <row r="130" spans="1:8" x14ac:dyDescent="0.2">
      <c r="A130" s="10">
        <v>1.3275462962962963E-2</v>
      </c>
      <c r="B130" s="11">
        <v>9.1087962962962971E-3</v>
      </c>
      <c r="C130" s="11">
        <v>3.2719907407407406E-2</v>
      </c>
      <c r="D130" s="12">
        <v>1.3773148148148199E-3</v>
      </c>
      <c r="G130" s="11"/>
      <c r="H130" s="9"/>
    </row>
    <row r="131" spans="1:8" x14ac:dyDescent="0.2">
      <c r="A131" s="10">
        <v>1.3287037037037036E-2</v>
      </c>
      <c r="B131" s="11">
        <v>9.1203703703703707E-3</v>
      </c>
      <c r="C131" s="11">
        <v>3.2731481481481479E-2</v>
      </c>
      <c r="D131" s="12">
        <v>1.38888888888889E-3</v>
      </c>
      <c r="G131" s="11"/>
      <c r="H131" s="9"/>
    </row>
    <row r="132" spans="1:8" x14ac:dyDescent="0.2">
      <c r="A132" s="10">
        <v>1.329861111111111E-2</v>
      </c>
      <c r="B132" s="11">
        <v>9.1319444444444443E-3</v>
      </c>
      <c r="C132" s="11">
        <v>3.2743055555555553E-2</v>
      </c>
      <c r="D132" s="12">
        <v>1.4004629629629599E-3</v>
      </c>
      <c r="G132" s="11"/>
      <c r="H132" s="9"/>
    </row>
    <row r="133" spans="1:8" x14ac:dyDescent="0.2">
      <c r="A133" s="10">
        <v>1.3310185185185187E-2</v>
      </c>
      <c r="B133" s="11">
        <v>9.1435185185185178E-3</v>
      </c>
      <c r="C133" s="11">
        <v>3.2754629629629627E-2</v>
      </c>
      <c r="D133" s="12">
        <v>1.41203703703704E-3</v>
      </c>
      <c r="G133" s="11"/>
      <c r="H133" s="9"/>
    </row>
    <row r="134" spans="1:8" x14ac:dyDescent="0.2">
      <c r="A134" s="10">
        <v>1.3321759259259261E-2</v>
      </c>
      <c r="B134" s="11">
        <v>9.1550925925925931E-3</v>
      </c>
      <c r="C134" s="11">
        <v>3.27662037037037E-2</v>
      </c>
      <c r="D134" s="12">
        <v>1.4236111111111101E-3</v>
      </c>
      <c r="G134" s="11"/>
      <c r="H134" s="9"/>
    </row>
    <row r="135" spans="1:8" x14ac:dyDescent="0.2">
      <c r="A135" s="10">
        <v>1.3333333333333334E-2</v>
      </c>
      <c r="B135" s="11">
        <v>9.1666666666666667E-3</v>
      </c>
      <c r="C135" s="11">
        <v>3.2777777777777781E-2</v>
      </c>
      <c r="D135" s="12">
        <v>1.4351851851851899E-3</v>
      </c>
      <c r="G135" s="11"/>
      <c r="H135" s="9"/>
    </row>
    <row r="136" spans="1:8" x14ac:dyDescent="0.2">
      <c r="A136" s="10">
        <v>1.3344907407407408E-2</v>
      </c>
      <c r="B136" s="11">
        <v>9.1782407407407403E-3</v>
      </c>
      <c r="C136" s="11">
        <v>3.2789351851851854E-2</v>
      </c>
      <c r="D136" s="12">
        <v>1.44675925925926E-3</v>
      </c>
      <c r="G136" s="11"/>
      <c r="H136" s="9"/>
    </row>
    <row r="137" spans="1:8" x14ac:dyDescent="0.2">
      <c r="A137" s="10">
        <v>1.3356481481481483E-2</v>
      </c>
      <c r="B137" s="11">
        <v>9.1898148148148139E-3</v>
      </c>
      <c r="C137" s="11">
        <v>3.2800925925925928E-2</v>
      </c>
      <c r="D137" s="12">
        <v>1.4583333333333399E-3</v>
      </c>
      <c r="G137" s="11"/>
      <c r="H137" s="9"/>
    </row>
    <row r="138" spans="1:8" x14ac:dyDescent="0.2">
      <c r="A138" s="10">
        <v>1.3368055555555557E-2</v>
      </c>
      <c r="B138" s="11">
        <v>9.2013888888888892E-3</v>
      </c>
      <c r="C138" s="11">
        <v>3.2812500000000001E-2</v>
      </c>
      <c r="D138" s="12">
        <v>1.4583333333333399E-3</v>
      </c>
      <c r="G138" s="11"/>
      <c r="H138" s="9"/>
    </row>
    <row r="139" spans="1:8" x14ac:dyDescent="0.2">
      <c r="A139" s="10">
        <v>1.3379629629629628E-2</v>
      </c>
      <c r="B139" s="11">
        <v>9.2129629629629627E-3</v>
      </c>
      <c r="C139" s="11">
        <v>3.2824074074074075E-2</v>
      </c>
      <c r="D139" s="12">
        <v>1.4699074074074074E-3</v>
      </c>
      <c r="G139" s="11"/>
      <c r="H139" s="9"/>
    </row>
    <row r="140" spans="1:8" x14ac:dyDescent="0.2">
      <c r="A140" s="10">
        <v>1.3391203703703704E-2</v>
      </c>
      <c r="B140" s="11">
        <v>9.2245370370370363E-3</v>
      </c>
      <c r="C140" s="11">
        <v>3.2835648148148149E-2</v>
      </c>
      <c r="D140" s="12">
        <v>1.4814814814814699E-3</v>
      </c>
      <c r="G140" s="11"/>
      <c r="H140" s="9"/>
    </row>
    <row r="141" spans="1:8" x14ac:dyDescent="0.2">
      <c r="A141" s="10">
        <v>1.3402777777777777E-2</v>
      </c>
      <c r="B141" s="11">
        <v>9.2361111111111116E-3</v>
      </c>
      <c r="C141" s="11">
        <v>3.2847222222222222E-2</v>
      </c>
      <c r="D141" s="12">
        <v>1.49305555555554E-3</v>
      </c>
      <c r="G141" s="11"/>
      <c r="H141" s="9"/>
    </row>
    <row r="142" spans="1:8" x14ac:dyDescent="0.2">
      <c r="A142" s="10">
        <v>1.3414351851851851E-2</v>
      </c>
      <c r="B142" s="11">
        <v>9.2476851851851852E-3</v>
      </c>
      <c r="C142" s="11">
        <v>3.2858796296296296E-2</v>
      </c>
      <c r="D142" s="12">
        <v>1.5046296296296099E-3</v>
      </c>
      <c r="G142" s="11"/>
      <c r="H142" s="9"/>
    </row>
    <row r="143" spans="1:8" x14ac:dyDescent="0.2">
      <c r="A143" s="10">
        <v>1.3425925925925924E-2</v>
      </c>
      <c r="B143" s="11">
        <v>9.2592592592592605E-3</v>
      </c>
      <c r="C143" s="11">
        <v>3.2870370370370376E-2</v>
      </c>
      <c r="D143" s="12">
        <v>1.51620370370368E-3</v>
      </c>
      <c r="G143" s="11"/>
      <c r="H143" s="9"/>
    </row>
    <row r="144" spans="1:8" x14ac:dyDescent="0.2">
      <c r="A144" s="10">
        <v>1.34375E-2</v>
      </c>
      <c r="B144" s="11">
        <v>9.2708333333333341E-3</v>
      </c>
      <c r="C144" s="11">
        <v>3.2881944444444443E-2</v>
      </c>
      <c r="D144" s="12">
        <v>1.5277777777777399E-3</v>
      </c>
      <c r="G144" s="11"/>
      <c r="H144" s="9"/>
    </row>
    <row r="145" spans="1:8" x14ac:dyDescent="0.2">
      <c r="A145" s="10">
        <v>1.3449074074074073E-2</v>
      </c>
      <c r="B145" s="11">
        <v>9.2824074074074076E-3</v>
      </c>
      <c r="C145" s="11">
        <v>3.2893518518518523E-2</v>
      </c>
      <c r="D145" s="12">
        <v>1.53935185185181E-3</v>
      </c>
      <c r="G145" s="11"/>
      <c r="H145" s="9"/>
    </row>
    <row r="146" spans="1:8" x14ac:dyDescent="0.2">
      <c r="A146" s="10">
        <v>1.3460648148148147E-2</v>
      </c>
      <c r="B146" s="11">
        <v>9.2939814814814812E-3</v>
      </c>
      <c r="C146" s="11">
        <v>3.290509259259259E-2</v>
      </c>
      <c r="D146" s="12">
        <v>1.5509259259258799E-3</v>
      </c>
      <c r="G146" s="11"/>
      <c r="H146" s="9"/>
    </row>
    <row r="147" spans="1:8" x14ac:dyDescent="0.2">
      <c r="A147" s="10">
        <v>1.3472222222222221E-2</v>
      </c>
      <c r="B147" s="11">
        <v>9.3055555555555548E-3</v>
      </c>
      <c r="C147" s="11">
        <v>3.2916666666666664E-2</v>
      </c>
      <c r="D147" s="12">
        <v>1.56249999999995E-3</v>
      </c>
      <c r="G147" s="11"/>
      <c r="H147" s="9"/>
    </row>
    <row r="148" spans="1:8" x14ac:dyDescent="0.2">
      <c r="A148" s="10">
        <v>1.3483796296296298E-2</v>
      </c>
      <c r="B148" s="11">
        <v>9.3171296296296283E-3</v>
      </c>
      <c r="C148" s="11">
        <v>3.2928240740740737E-2</v>
      </c>
      <c r="D148" s="12">
        <v>1.5740740740740099E-3</v>
      </c>
      <c r="G148" s="11"/>
      <c r="H148" s="9"/>
    </row>
    <row r="149" spans="1:8" x14ac:dyDescent="0.2">
      <c r="A149" s="10">
        <v>1.3495370370370371E-2</v>
      </c>
      <c r="B149" s="11">
        <v>9.3287037037037036E-3</v>
      </c>
      <c r="C149" s="11">
        <v>3.2939814814814811E-2</v>
      </c>
      <c r="D149" s="12">
        <v>1.58564814814808E-3</v>
      </c>
      <c r="G149" s="11"/>
      <c r="H149" s="9"/>
    </row>
    <row r="150" spans="1:8" x14ac:dyDescent="0.2">
      <c r="A150" s="10">
        <v>1.3506944444444445E-2</v>
      </c>
      <c r="B150" s="11">
        <v>9.3402777777777772E-3</v>
      </c>
      <c r="C150" s="11">
        <v>3.2951388888888891E-2</v>
      </c>
      <c r="D150" s="12">
        <v>1.5972222222221501E-3</v>
      </c>
      <c r="G150" s="11"/>
      <c r="H150" s="9"/>
    </row>
    <row r="151" spans="1:8" x14ac:dyDescent="0.2">
      <c r="A151" s="10">
        <v>1.3518518518518518E-2</v>
      </c>
      <c r="B151" s="11">
        <v>9.3518518518518525E-3</v>
      </c>
      <c r="C151" s="11">
        <v>3.2962962962962965E-2</v>
      </c>
      <c r="D151" s="12">
        <v>1.60879629629622E-3</v>
      </c>
      <c r="G151" s="11"/>
      <c r="H151" s="9"/>
    </row>
    <row r="152" spans="1:8" x14ac:dyDescent="0.2">
      <c r="A152" s="10">
        <v>1.3530092592592594E-2</v>
      </c>
      <c r="B152" s="11">
        <v>9.3634259259259261E-3</v>
      </c>
      <c r="C152" s="11">
        <v>3.2974537037037038E-2</v>
      </c>
      <c r="D152" s="12">
        <v>1.6203703703702799E-3</v>
      </c>
      <c r="G152" s="11"/>
      <c r="H152" s="9"/>
    </row>
    <row r="153" spans="1:8" x14ac:dyDescent="0.2">
      <c r="A153" s="10">
        <v>1.3541666666666667E-2</v>
      </c>
      <c r="B153" s="11">
        <v>9.3749999999999997E-3</v>
      </c>
      <c r="C153" s="11">
        <v>3.2986111111111112E-2</v>
      </c>
      <c r="D153" s="12">
        <v>1.6203703703703703E-3</v>
      </c>
      <c r="G153" s="11"/>
      <c r="H153" s="9"/>
    </row>
    <row r="154" spans="1:8" x14ac:dyDescent="0.2">
      <c r="A154" s="10">
        <v>1.3553240740740741E-2</v>
      </c>
      <c r="B154" s="11">
        <v>9.386574074074075E-3</v>
      </c>
      <c r="C154" s="11">
        <v>3.2997685185185185E-2</v>
      </c>
      <c r="D154" s="12">
        <v>1.6319444444444445E-3</v>
      </c>
      <c r="G154" s="11"/>
      <c r="H154" s="9"/>
    </row>
    <row r="155" spans="1:8" x14ac:dyDescent="0.2">
      <c r="A155" s="10">
        <v>1.3564814814814816E-2</v>
      </c>
      <c r="B155" s="11">
        <v>9.3981481481481485E-3</v>
      </c>
      <c r="C155" s="11">
        <v>3.3009259259259259E-2</v>
      </c>
      <c r="D155" s="12">
        <v>1.6435185185185201E-3</v>
      </c>
      <c r="G155" s="11"/>
      <c r="H155" s="9"/>
    </row>
    <row r="156" spans="1:8" x14ac:dyDescent="0.2">
      <c r="A156" s="10">
        <v>1.357638888888889E-2</v>
      </c>
      <c r="B156" s="11">
        <v>9.4097222222222238E-3</v>
      </c>
      <c r="C156" s="11">
        <v>3.3020833333333333E-2</v>
      </c>
      <c r="D156" s="12">
        <v>1.65509259259259E-3</v>
      </c>
      <c r="G156" s="11"/>
      <c r="H156" s="9"/>
    </row>
    <row r="157" spans="1:8" x14ac:dyDescent="0.2">
      <c r="A157" s="10">
        <v>1.3587962962962963E-2</v>
      </c>
      <c r="B157" s="11">
        <v>9.4212962962962957E-3</v>
      </c>
      <c r="C157" s="11">
        <v>3.3032407407407406E-2</v>
      </c>
      <c r="D157" s="12">
        <v>1.66666666666667E-3</v>
      </c>
      <c r="G157" s="11"/>
      <c r="H157" s="9"/>
    </row>
    <row r="158" spans="1:8" x14ac:dyDescent="0.2">
      <c r="A158" s="10">
        <v>1.3599537037037037E-2</v>
      </c>
      <c r="B158" s="11">
        <v>9.432870370370371E-3</v>
      </c>
      <c r="C158" s="11">
        <v>3.3043981481481487E-2</v>
      </c>
      <c r="D158" s="12">
        <v>1.6782407407407399E-3</v>
      </c>
      <c r="G158" s="11"/>
      <c r="H158" s="9"/>
    </row>
    <row r="159" spans="1:8" x14ac:dyDescent="0.2">
      <c r="A159" s="10">
        <v>1.3611111111111114E-2</v>
      </c>
      <c r="B159" s="11">
        <v>9.4444444444444445E-3</v>
      </c>
      <c r="C159" s="11">
        <v>3.3055555555555553E-2</v>
      </c>
      <c r="D159" s="12">
        <v>1.68981481481482E-3</v>
      </c>
      <c r="G159" s="11"/>
      <c r="H159" s="9"/>
    </row>
    <row r="160" spans="1:8" x14ac:dyDescent="0.2">
      <c r="A160" s="10">
        <v>1.3622685185185184E-2</v>
      </c>
      <c r="B160" s="11">
        <v>9.4560185185185181E-3</v>
      </c>
      <c r="C160" s="11">
        <v>3.3067129629629634E-2</v>
      </c>
      <c r="D160" s="12">
        <v>1.7013888888888901E-3</v>
      </c>
      <c r="G160" s="11"/>
      <c r="H160" s="9"/>
    </row>
    <row r="161" spans="1:8" x14ac:dyDescent="0.2">
      <c r="A161" s="10">
        <v>1.3634259259259257E-2</v>
      </c>
      <c r="B161" s="11">
        <v>9.4675925925925917E-3</v>
      </c>
      <c r="C161" s="11">
        <v>3.30787037037037E-2</v>
      </c>
      <c r="D161" s="12">
        <v>1.71296296296296E-3</v>
      </c>
      <c r="G161" s="11"/>
      <c r="H161" s="9"/>
    </row>
    <row r="162" spans="1:8" x14ac:dyDescent="0.2">
      <c r="A162" s="10">
        <v>1.3645833333333331E-2</v>
      </c>
      <c r="B162" s="11">
        <v>9.479166666666667E-3</v>
      </c>
      <c r="C162" s="11">
        <v>3.3090277777777781E-2</v>
      </c>
      <c r="D162" s="12">
        <v>1.72453703703704E-3</v>
      </c>
      <c r="G162" s="11"/>
      <c r="H162" s="9"/>
    </row>
    <row r="163" spans="1:8" x14ac:dyDescent="0.2">
      <c r="A163" s="10">
        <v>1.3657407407407408E-2</v>
      </c>
      <c r="B163" s="11">
        <v>9.4907407407407406E-3</v>
      </c>
      <c r="C163" s="11">
        <v>3.3101851851851848E-2</v>
      </c>
      <c r="D163" s="12">
        <v>1.7361111111111099E-3</v>
      </c>
      <c r="G163" s="11"/>
      <c r="H163" s="9"/>
    </row>
    <row r="164" spans="1:8" x14ac:dyDescent="0.2">
      <c r="A164" s="10">
        <v>1.3668981481481482E-2</v>
      </c>
      <c r="B164" s="11">
        <v>9.5023148148148159E-3</v>
      </c>
      <c r="C164" s="11">
        <v>3.3113425925925928E-2</v>
      </c>
      <c r="D164" s="12">
        <v>1.74768518518519E-3</v>
      </c>
      <c r="G164" s="11"/>
      <c r="H164" s="9"/>
    </row>
    <row r="165" spans="1:8" x14ac:dyDescent="0.2">
      <c r="A165" s="10">
        <v>1.3680555555555555E-2</v>
      </c>
      <c r="B165" s="11">
        <v>9.5138888888888894E-3</v>
      </c>
      <c r="C165" s="11">
        <v>3.3125000000000002E-2</v>
      </c>
      <c r="D165" s="12">
        <v>1.7592592592592601E-3</v>
      </c>
      <c r="G165" s="11"/>
      <c r="H165" s="9"/>
    </row>
    <row r="166" spans="1:8" x14ac:dyDescent="0.2">
      <c r="A166" s="10">
        <v>1.3692129629629629E-2</v>
      </c>
      <c r="B166" s="11">
        <v>9.525462962962963E-3</v>
      </c>
      <c r="C166" s="11">
        <v>3.3136574074074075E-2</v>
      </c>
      <c r="D166" s="12">
        <v>1.77083333333334E-3</v>
      </c>
      <c r="G166" s="11"/>
      <c r="H166" s="9"/>
    </row>
    <row r="167" spans="1:8" x14ac:dyDescent="0.2">
      <c r="A167" s="10">
        <v>1.3703703703703704E-2</v>
      </c>
      <c r="B167" s="11">
        <v>9.5370370370370366E-3</v>
      </c>
      <c r="C167" s="11">
        <v>3.3148148148148149E-2</v>
      </c>
      <c r="D167" s="12">
        <v>1.7824074074074101E-3</v>
      </c>
      <c r="G167" s="11"/>
      <c r="H167" s="9"/>
    </row>
    <row r="168" spans="1:8" x14ac:dyDescent="0.2">
      <c r="A168" s="10">
        <v>1.3715277777777778E-2</v>
      </c>
      <c r="B168" s="11">
        <v>9.5486111111111101E-3</v>
      </c>
      <c r="C168" s="11">
        <v>3.3159722222222222E-2</v>
      </c>
      <c r="D168" s="12">
        <v>1.7824074074074072E-3</v>
      </c>
      <c r="G168" s="11"/>
      <c r="H168" s="9"/>
    </row>
    <row r="169" spans="1:8" x14ac:dyDescent="0.2">
      <c r="A169" s="10">
        <v>1.3726851851851851E-2</v>
      </c>
      <c r="B169" s="11">
        <v>9.5601851851851855E-3</v>
      </c>
      <c r="C169" s="11">
        <v>3.3171296296296296E-2</v>
      </c>
      <c r="D169" s="12">
        <v>1.7939814814814815E-3</v>
      </c>
      <c r="G169" s="11"/>
      <c r="H169" s="9"/>
    </row>
    <row r="170" spans="1:8" x14ac:dyDescent="0.2">
      <c r="A170" s="10">
        <v>1.3738425925925926E-2</v>
      </c>
      <c r="B170" s="11">
        <v>9.571759259259259E-3</v>
      </c>
      <c r="C170" s="11">
        <v>3.318287037037037E-2</v>
      </c>
      <c r="D170" s="12">
        <v>1.80555555555556E-3</v>
      </c>
      <c r="G170" s="11"/>
      <c r="H170" s="9"/>
    </row>
    <row r="171" spans="1:8" x14ac:dyDescent="0.2">
      <c r="A171" s="10">
        <v>1.375E-2</v>
      </c>
      <c r="B171" s="11">
        <v>9.5833333333333343E-3</v>
      </c>
      <c r="C171" s="11">
        <v>3.3194444444444443E-2</v>
      </c>
      <c r="D171" s="12">
        <v>1.8171296296296299E-3</v>
      </c>
      <c r="G171" s="11"/>
      <c r="H171" s="9"/>
    </row>
    <row r="172" spans="1:8" x14ac:dyDescent="0.2">
      <c r="A172" s="10">
        <v>1.3761574074074074E-2</v>
      </c>
      <c r="B172" s="11">
        <v>9.5949074074074079E-3</v>
      </c>
      <c r="C172" s="11">
        <v>3.3206018518518517E-2</v>
      </c>
      <c r="D172" s="12">
        <v>1.8287037037037E-3</v>
      </c>
      <c r="G172" s="11"/>
      <c r="H172" s="9"/>
    </row>
    <row r="173" spans="1:8" x14ac:dyDescent="0.2">
      <c r="A173" s="10">
        <v>1.3773148148148147E-2</v>
      </c>
      <c r="B173" s="11">
        <v>9.6064814814814815E-3</v>
      </c>
      <c r="C173" s="11">
        <v>3.3217592592592597E-2</v>
      </c>
      <c r="D173" s="12">
        <v>1.8402777777777801E-3</v>
      </c>
      <c r="G173" s="11"/>
      <c r="H173" s="9"/>
    </row>
    <row r="174" spans="1:8" x14ac:dyDescent="0.2">
      <c r="A174" s="10">
        <v>1.3784722222222224E-2</v>
      </c>
      <c r="B174" s="11">
        <v>9.618055555555555E-3</v>
      </c>
      <c r="C174" s="11">
        <v>3.3229166666666664E-2</v>
      </c>
      <c r="D174" s="12">
        <v>1.85185185185185E-3</v>
      </c>
      <c r="G174" s="11"/>
      <c r="H174" s="9"/>
    </row>
    <row r="175" spans="1:8" x14ac:dyDescent="0.2">
      <c r="A175" s="10">
        <v>1.3796296296296298E-2</v>
      </c>
      <c r="B175" s="11">
        <v>9.6296296296296303E-3</v>
      </c>
      <c r="C175" s="11">
        <v>3.3240740740740744E-2</v>
      </c>
      <c r="D175" s="12">
        <v>1.86342592592593E-3</v>
      </c>
      <c r="G175" s="11"/>
      <c r="H175" s="9"/>
    </row>
    <row r="176" spans="1:8" x14ac:dyDescent="0.2">
      <c r="A176" s="10">
        <v>1.3807870370370371E-2</v>
      </c>
      <c r="B176" s="11">
        <v>9.6412037037037039E-3</v>
      </c>
      <c r="C176" s="11">
        <v>3.3252314814814811E-2</v>
      </c>
      <c r="D176" s="12">
        <v>1.8749999999999999E-3</v>
      </c>
      <c r="G176" s="11"/>
      <c r="H176" s="9"/>
    </row>
    <row r="177" spans="1:8" x14ac:dyDescent="0.2">
      <c r="A177" s="10">
        <v>1.3819444444444445E-2</v>
      </c>
      <c r="B177" s="11">
        <v>9.6527777777777775E-3</v>
      </c>
      <c r="C177" s="11">
        <v>3.3263888888888891E-2</v>
      </c>
      <c r="D177" s="12">
        <v>1.88657407407408E-3</v>
      </c>
      <c r="G177" s="11"/>
      <c r="H177" s="9"/>
    </row>
    <row r="178" spans="1:8" x14ac:dyDescent="0.2">
      <c r="A178" s="10">
        <v>1.383101851851852E-2</v>
      </c>
      <c r="B178" s="11">
        <v>9.6643518518518511E-3</v>
      </c>
      <c r="C178" s="11">
        <v>3.3275462962962958E-2</v>
      </c>
      <c r="D178" s="12">
        <v>1.8981481481481501E-3</v>
      </c>
      <c r="G178" s="11"/>
      <c r="H178" s="9"/>
    </row>
    <row r="179" spans="1:8" x14ac:dyDescent="0.2">
      <c r="A179" s="10">
        <v>1.3842592592592594E-2</v>
      </c>
      <c r="B179" s="11">
        <v>9.6759259259259264E-3</v>
      </c>
      <c r="C179" s="11">
        <v>3.3287037037037039E-2</v>
      </c>
      <c r="D179" s="12">
        <v>1.90972222222222E-3</v>
      </c>
      <c r="G179" s="11"/>
      <c r="H179" s="9"/>
    </row>
    <row r="180" spans="1:8" x14ac:dyDescent="0.2">
      <c r="A180" s="10">
        <v>1.3854166666666666E-2</v>
      </c>
      <c r="B180" s="11">
        <v>9.6874999999999999E-3</v>
      </c>
      <c r="C180" s="11">
        <v>3.3298611111111112E-2</v>
      </c>
      <c r="D180" s="12">
        <v>1.9212962962963001E-3</v>
      </c>
      <c r="G180" s="11"/>
      <c r="H180" s="9"/>
    </row>
    <row r="181" spans="1:8" x14ac:dyDescent="0.2">
      <c r="A181" s="10">
        <v>1.3865740740740739E-2</v>
      </c>
      <c r="B181" s="11">
        <v>9.6990740740740735E-3</v>
      </c>
      <c r="C181" s="11">
        <v>3.3310185185185186E-2</v>
      </c>
      <c r="D181" s="12">
        <v>1.93287037037037E-3</v>
      </c>
      <c r="G181" s="11"/>
      <c r="H181" s="9"/>
    </row>
    <row r="182" spans="1:8" x14ac:dyDescent="0.2">
      <c r="A182" s="10">
        <v>1.3877314814814815E-2</v>
      </c>
      <c r="B182" s="11">
        <v>9.7106481481481471E-3</v>
      </c>
      <c r="C182" s="11">
        <v>3.3321759259259259E-2</v>
      </c>
      <c r="D182" s="12">
        <v>1.94444444444445E-3</v>
      </c>
      <c r="G182" s="11"/>
      <c r="H182" s="9"/>
    </row>
    <row r="183" spans="1:8" x14ac:dyDescent="0.2">
      <c r="A183" s="10">
        <v>1.3888888888888888E-2</v>
      </c>
      <c r="B183" s="11">
        <v>9.7222222222222224E-3</v>
      </c>
      <c r="C183" s="11">
        <v>3.3333333333333333E-2</v>
      </c>
      <c r="D183" s="12">
        <v>1.9444444444444442E-3</v>
      </c>
      <c r="G183" s="11"/>
      <c r="H183" s="9"/>
    </row>
    <row r="184" spans="1:8" x14ac:dyDescent="0.2">
      <c r="A184" s="10">
        <v>1.3900462962962962E-2</v>
      </c>
      <c r="B184" s="11">
        <v>9.7337962962962977E-3</v>
      </c>
      <c r="C184" s="11">
        <v>3.3344907407407406E-2</v>
      </c>
      <c r="D184" s="12">
        <v>1.9560185185185184E-3</v>
      </c>
      <c r="G184" s="11"/>
      <c r="H184" s="9"/>
    </row>
    <row r="185" spans="1:8" x14ac:dyDescent="0.2">
      <c r="A185" s="10">
        <v>1.3912037037037037E-2</v>
      </c>
      <c r="B185" s="11">
        <v>9.7453703703703713E-3</v>
      </c>
      <c r="C185" s="11">
        <v>3.335648148148148E-2</v>
      </c>
      <c r="D185" s="12">
        <v>1.9675925925925898E-3</v>
      </c>
      <c r="G185" s="11"/>
      <c r="H185" s="9"/>
    </row>
    <row r="186" spans="1:8" x14ac:dyDescent="0.2">
      <c r="A186" s="10">
        <v>1.3923611111111111E-2</v>
      </c>
      <c r="B186" s="11">
        <v>9.7569444444444448E-3</v>
      </c>
      <c r="C186" s="11">
        <v>3.3368055555555554E-2</v>
      </c>
      <c r="D186" s="12">
        <v>1.9791666666666699E-3</v>
      </c>
      <c r="G186" s="11"/>
      <c r="H186" s="9"/>
    </row>
    <row r="187" spans="1:8" x14ac:dyDescent="0.2">
      <c r="A187" s="10">
        <v>1.3935185185185184E-2</v>
      </c>
      <c r="B187" s="11">
        <v>9.7685185185185184E-3</v>
      </c>
      <c r="C187" s="11">
        <v>3.3379629629629634E-2</v>
      </c>
      <c r="D187" s="12">
        <v>1.99074074074074E-3</v>
      </c>
      <c r="G187" s="11"/>
      <c r="H187" s="9"/>
    </row>
    <row r="188" spans="1:8" x14ac:dyDescent="0.2">
      <c r="A188" s="10">
        <v>1.3946759259259258E-2</v>
      </c>
      <c r="B188" s="11">
        <v>9.780092592592592E-3</v>
      </c>
      <c r="C188" s="11">
        <v>3.3391203703703708E-2</v>
      </c>
      <c r="D188" s="12">
        <v>2.00231481481482E-3</v>
      </c>
      <c r="G188" s="11"/>
      <c r="H188" s="9"/>
    </row>
    <row r="189" spans="1:8" x14ac:dyDescent="0.2">
      <c r="A189" s="10">
        <v>1.3958333333333335E-2</v>
      </c>
      <c r="B189" s="11">
        <v>9.7916666666666655E-3</v>
      </c>
      <c r="C189" s="11">
        <v>3.3402777777777774E-2</v>
      </c>
      <c r="D189" s="12">
        <v>2.0138888888888901E-3</v>
      </c>
      <c r="G189" s="11"/>
      <c r="H189" s="9"/>
    </row>
    <row r="190" spans="1:8" x14ac:dyDescent="0.2">
      <c r="A190" s="10">
        <v>1.3969907407407408E-2</v>
      </c>
      <c r="B190" s="11">
        <v>9.8032407407407408E-3</v>
      </c>
      <c r="C190" s="11">
        <v>3.3414351851851855E-2</v>
      </c>
      <c r="D190" s="12">
        <v>2.0254629629629598E-3</v>
      </c>
      <c r="G190" s="11"/>
      <c r="H190" s="9"/>
    </row>
    <row r="191" spans="1:8" x14ac:dyDescent="0.2">
      <c r="A191" s="10">
        <v>1.3981481481481482E-2</v>
      </c>
      <c r="B191" s="11">
        <v>9.8148148148148144E-3</v>
      </c>
      <c r="C191" s="11">
        <v>3.3425925925925921E-2</v>
      </c>
      <c r="D191" s="12">
        <v>2.0370370370370399E-3</v>
      </c>
      <c r="G191" s="11"/>
      <c r="H191" s="9"/>
    </row>
    <row r="192" spans="1:8" x14ac:dyDescent="0.2">
      <c r="A192" s="10">
        <v>1.3993055555555555E-2</v>
      </c>
      <c r="B192" s="11">
        <v>9.8263888888888897E-3</v>
      </c>
      <c r="C192" s="11">
        <v>3.3437500000000002E-2</v>
      </c>
      <c r="D192" s="12">
        <v>2.04861111111111E-3</v>
      </c>
      <c r="G192" s="11"/>
      <c r="H192" s="9"/>
    </row>
    <row r="193" spans="1:8" x14ac:dyDescent="0.2">
      <c r="A193" s="10">
        <v>1.4004629629629631E-2</v>
      </c>
      <c r="B193" s="11">
        <v>9.8379629629629633E-3</v>
      </c>
      <c r="C193" s="11">
        <v>3.3449074074074069E-2</v>
      </c>
      <c r="D193" s="12">
        <v>2.0601851851851901E-3</v>
      </c>
      <c r="G193" s="11"/>
      <c r="H193" s="9"/>
    </row>
    <row r="194" spans="1:8" x14ac:dyDescent="0.2">
      <c r="A194" s="10">
        <v>1.4016203703703704E-2</v>
      </c>
      <c r="B194" s="11">
        <v>9.8495370370370369E-3</v>
      </c>
      <c r="C194" s="11">
        <v>3.3460648148148149E-2</v>
      </c>
      <c r="D194" s="12">
        <v>2.0717592592592602E-3</v>
      </c>
      <c r="G194" s="11"/>
      <c r="H194" s="9"/>
    </row>
    <row r="195" spans="1:8" x14ac:dyDescent="0.2">
      <c r="A195" s="10">
        <v>1.4027777777777778E-2</v>
      </c>
      <c r="B195" s="11">
        <v>9.8611111111111104E-3</v>
      </c>
      <c r="C195" s="11">
        <v>3.3472222222222223E-2</v>
      </c>
      <c r="D195" s="12">
        <v>2.0833333333333398E-3</v>
      </c>
      <c r="G195" s="11"/>
      <c r="H195" s="9"/>
    </row>
    <row r="196" spans="1:8" x14ac:dyDescent="0.2">
      <c r="A196" s="10">
        <v>1.4039351851851851E-2</v>
      </c>
      <c r="B196" s="11">
        <v>9.8726851851851857E-3</v>
      </c>
      <c r="C196" s="11">
        <v>3.3483796296296296E-2</v>
      </c>
      <c r="D196" s="12">
        <v>2.0949074074074099E-3</v>
      </c>
      <c r="G196" s="11"/>
      <c r="H196" s="9"/>
    </row>
    <row r="197" spans="1:8" x14ac:dyDescent="0.2">
      <c r="A197" s="10">
        <v>1.4050925925925927E-2</v>
      </c>
      <c r="B197" s="11">
        <v>9.8842592592592576E-3</v>
      </c>
      <c r="C197" s="11">
        <v>3.349537037037037E-2</v>
      </c>
      <c r="D197" s="12">
        <v>2.10648148148148E-3</v>
      </c>
      <c r="G197" s="11"/>
      <c r="H197" s="9"/>
    </row>
    <row r="198" spans="1:8" x14ac:dyDescent="0.2">
      <c r="A198" s="10">
        <v>1.40625E-2</v>
      </c>
      <c r="B198" s="11">
        <v>9.8958333333333329E-3</v>
      </c>
      <c r="C198" s="11">
        <v>3.3506944444444443E-2</v>
      </c>
      <c r="D198" s="12">
        <v>2.1064814814814813E-3</v>
      </c>
      <c r="G198" s="11"/>
      <c r="H198" s="9"/>
    </row>
    <row r="199" spans="1:8" x14ac:dyDescent="0.2">
      <c r="A199" s="10">
        <v>1.4074074074074074E-2</v>
      </c>
      <c r="B199" s="11">
        <v>9.9074074074074082E-3</v>
      </c>
      <c r="C199" s="11">
        <v>3.3518518518518517E-2</v>
      </c>
      <c r="D199" s="12">
        <v>2.1180555555555553E-3</v>
      </c>
      <c r="G199" s="11"/>
      <c r="H199" s="9"/>
    </row>
    <row r="200" spans="1:8" x14ac:dyDescent="0.2">
      <c r="A200" s="10">
        <v>1.4085648148148151E-2</v>
      </c>
      <c r="B200" s="11">
        <v>9.9189814814814817E-3</v>
      </c>
      <c r="C200" s="11">
        <v>3.3530092592592591E-2</v>
      </c>
      <c r="D200" s="12">
        <v>2.1296296296296302E-3</v>
      </c>
      <c r="G200" s="11"/>
      <c r="H200" s="9"/>
    </row>
    <row r="201" spans="1:8" x14ac:dyDescent="0.2">
      <c r="A201" s="10">
        <v>1.4097222222222221E-2</v>
      </c>
      <c r="B201" s="11">
        <v>9.9305555555555553E-3</v>
      </c>
      <c r="C201" s="11">
        <v>3.3541666666666664E-2</v>
      </c>
      <c r="D201" s="12">
        <v>2.1412037037036999E-3</v>
      </c>
      <c r="G201" s="11"/>
      <c r="H201" s="9"/>
    </row>
    <row r="202" spans="1:8" x14ac:dyDescent="0.2">
      <c r="A202" s="10">
        <v>1.4108796296296295E-2</v>
      </c>
      <c r="B202" s="11">
        <v>9.9421296296296289E-3</v>
      </c>
      <c r="C202" s="11">
        <v>3.3553240740740745E-2</v>
      </c>
      <c r="D202" s="12">
        <v>2.1527777777777799E-3</v>
      </c>
      <c r="G202" s="11"/>
      <c r="H202" s="9"/>
    </row>
    <row r="203" spans="1:8" x14ac:dyDescent="0.2">
      <c r="A203" s="10">
        <v>1.4120370370370368E-2</v>
      </c>
      <c r="B203" s="11">
        <v>9.9537037037037042E-3</v>
      </c>
      <c r="C203" s="11">
        <v>3.3564814814814818E-2</v>
      </c>
      <c r="D203" s="12">
        <v>2.16435185185185E-3</v>
      </c>
      <c r="G203" s="11"/>
      <c r="H203" s="9"/>
    </row>
    <row r="204" spans="1:8" x14ac:dyDescent="0.2">
      <c r="A204" s="10">
        <v>1.4131944444444445E-2</v>
      </c>
      <c r="B204" s="11">
        <v>9.9652777777777778E-3</v>
      </c>
      <c r="C204" s="11">
        <v>3.3576388888888892E-2</v>
      </c>
      <c r="D204" s="12">
        <v>2.1759259259259301E-3</v>
      </c>
      <c r="G204" s="11"/>
      <c r="H204" s="9"/>
    </row>
    <row r="205" spans="1:8" x14ac:dyDescent="0.2">
      <c r="A205" s="10">
        <v>1.4143518518518519E-2</v>
      </c>
      <c r="B205" s="11">
        <v>9.9768518518518531E-3</v>
      </c>
      <c r="C205" s="11">
        <v>3.3587962962962965E-2</v>
      </c>
      <c r="D205" s="12">
        <v>2.1875000000000002E-3</v>
      </c>
      <c r="G205" s="11"/>
      <c r="H205" s="9"/>
    </row>
    <row r="206" spans="1:8" x14ac:dyDescent="0.2">
      <c r="A206" s="10">
        <v>1.4155092592592592E-2</v>
      </c>
      <c r="B206" s="11">
        <v>9.9884259259259266E-3</v>
      </c>
      <c r="C206" s="11">
        <v>3.3599537037037039E-2</v>
      </c>
      <c r="D206" s="12">
        <v>2.1990740740740699E-3</v>
      </c>
      <c r="G206" s="11"/>
      <c r="H206" s="9"/>
    </row>
    <row r="207" spans="1:8" x14ac:dyDescent="0.2">
      <c r="A207" s="10">
        <v>1.4166666666666666E-2</v>
      </c>
      <c r="B207" s="11">
        <v>0.01</v>
      </c>
      <c r="C207" s="11">
        <v>3.3611111111111112E-2</v>
      </c>
      <c r="D207" s="12">
        <v>2.21064814814815E-3</v>
      </c>
      <c r="G207" s="11"/>
      <c r="H207" s="9"/>
    </row>
    <row r="208" spans="1:8" x14ac:dyDescent="0.2">
      <c r="A208" s="10">
        <v>1.4178240740740741E-2</v>
      </c>
      <c r="B208" s="11">
        <v>1.0011574074074074E-2</v>
      </c>
      <c r="C208" s="11">
        <v>3.3622685185185179E-2</v>
      </c>
      <c r="D208" s="12">
        <v>2.2222222222222201E-3</v>
      </c>
      <c r="G208" s="11"/>
      <c r="H208" s="9"/>
    </row>
    <row r="209" spans="1:8" x14ac:dyDescent="0.2">
      <c r="A209" s="10">
        <v>1.4189814814814815E-2</v>
      </c>
      <c r="B209" s="11">
        <v>1.0023148148148147E-2</v>
      </c>
      <c r="C209" s="11">
        <v>3.363425925925926E-2</v>
      </c>
      <c r="D209" s="12">
        <v>2.2337962962963001E-3</v>
      </c>
      <c r="G209" s="11"/>
      <c r="H209" s="9"/>
    </row>
    <row r="210" spans="1:8" x14ac:dyDescent="0.2">
      <c r="A210" s="10">
        <v>1.4201388888888888E-2</v>
      </c>
      <c r="B210" s="11">
        <v>1.0034722222222221E-2</v>
      </c>
      <c r="C210" s="11">
        <v>3.3645833333333333E-2</v>
      </c>
      <c r="D210" s="12">
        <v>2.2453703703703698E-3</v>
      </c>
      <c r="G210" s="11"/>
      <c r="H210" s="9"/>
    </row>
    <row r="211" spans="1:8" x14ac:dyDescent="0.2">
      <c r="A211" s="10">
        <v>1.4212962962962962E-2</v>
      </c>
      <c r="B211" s="11">
        <v>1.0046296296296296E-2</v>
      </c>
      <c r="C211" s="11">
        <v>3.3657407407407407E-2</v>
      </c>
      <c r="D211" s="12">
        <v>2.2569444444444399E-3</v>
      </c>
      <c r="G211" s="11"/>
      <c r="H211" s="9"/>
    </row>
    <row r="212" spans="1:8" x14ac:dyDescent="0.2">
      <c r="A212" s="10">
        <v>1.4224537037037037E-2</v>
      </c>
      <c r="B212" s="11">
        <v>1.005787037037037E-2</v>
      </c>
      <c r="C212" s="11">
        <v>3.366898148148148E-2</v>
      </c>
      <c r="D212" s="12">
        <v>2.26851851851852E-3</v>
      </c>
      <c r="G212" s="11"/>
      <c r="H212" s="9"/>
    </row>
    <row r="213" spans="1:8" x14ac:dyDescent="0.2">
      <c r="A213" s="10">
        <v>1.4236111111111111E-2</v>
      </c>
      <c r="B213" s="11">
        <v>1.0069444444444445E-2</v>
      </c>
      <c r="C213" s="11">
        <v>3.3680555555555554E-2</v>
      </c>
      <c r="D213" s="12">
        <v>2.2685185185185182E-3</v>
      </c>
      <c r="G213" s="11"/>
      <c r="H213" s="9"/>
    </row>
    <row r="214" spans="1:8" x14ac:dyDescent="0.2">
      <c r="A214" s="10">
        <v>1.4247685185185184E-2</v>
      </c>
      <c r="B214" s="11">
        <v>1.0081018518518519E-2</v>
      </c>
      <c r="C214" s="11">
        <v>3.3692129629629627E-2</v>
      </c>
      <c r="D214" s="12">
        <v>2.2800925925925927E-3</v>
      </c>
      <c r="G214" s="11"/>
      <c r="H214" s="9"/>
    </row>
    <row r="215" spans="1:8" x14ac:dyDescent="0.2">
      <c r="A215" s="10">
        <v>1.4259259259259261E-2</v>
      </c>
      <c r="B215" s="11">
        <v>1.0092592592592592E-2</v>
      </c>
      <c r="C215" s="11">
        <v>3.3703703703703701E-2</v>
      </c>
      <c r="D215" s="12">
        <v>2.2916666666666701E-3</v>
      </c>
      <c r="G215" s="11"/>
      <c r="H215" s="9"/>
    </row>
    <row r="216" spans="1:8" x14ac:dyDescent="0.2">
      <c r="A216" s="10">
        <v>1.4270833333333335E-2</v>
      </c>
      <c r="B216" s="11">
        <v>1.0104166666666668E-2</v>
      </c>
      <c r="C216" s="11">
        <v>3.3715277777777775E-2</v>
      </c>
      <c r="D216" s="12">
        <v>2.3032407407407398E-3</v>
      </c>
      <c r="G216" s="11"/>
      <c r="H216" s="9"/>
    </row>
    <row r="217" spans="1:8" x14ac:dyDescent="0.2">
      <c r="A217" s="10">
        <v>1.4282407407407409E-2</v>
      </c>
      <c r="B217" s="11">
        <v>1.0115740740740741E-2</v>
      </c>
      <c r="C217" s="11">
        <v>3.3726851851851855E-2</v>
      </c>
      <c r="D217" s="12">
        <v>2.3148148148148199E-3</v>
      </c>
      <c r="G217" s="11"/>
      <c r="H217" s="9"/>
    </row>
    <row r="218" spans="1:8" x14ac:dyDescent="0.2">
      <c r="A218" s="10">
        <v>1.4293981481481482E-2</v>
      </c>
      <c r="B218" s="11">
        <v>1.0127314814814815E-2</v>
      </c>
      <c r="C218" s="11">
        <v>3.3738425925925929E-2</v>
      </c>
      <c r="D218" s="12">
        <v>2.32638888888889E-3</v>
      </c>
      <c r="G218" s="11"/>
      <c r="H218" s="9"/>
    </row>
    <row r="219" spans="1:8" x14ac:dyDescent="0.2">
      <c r="A219" s="10">
        <v>1.4305555555555557E-2</v>
      </c>
      <c r="B219" s="11">
        <v>1.0138888888888888E-2</v>
      </c>
      <c r="C219" s="11">
        <v>3.3750000000000002E-2</v>
      </c>
      <c r="D219" s="12">
        <v>2.3379629629629601E-3</v>
      </c>
      <c r="G219" s="11"/>
      <c r="H219" s="9"/>
    </row>
    <row r="220" spans="1:8" x14ac:dyDescent="0.2">
      <c r="A220" s="10">
        <v>1.4317129629629631E-2</v>
      </c>
      <c r="B220" s="11">
        <v>1.0150462962962964E-2</v>
      </c>
      <c r="C220" s="11">
        <v>3.3761574074074076E-2</v>
      </c>
      <c r="D220" s="12">
        <v>2.3495370370370402E-3</v>
      </c>
      <c r="G220" s="11"/>
      <c r="H220" s="9"/>
    </row>
    <row r="221" spans="1:8" x14ac:dyDescent="0.2">
      <c r="A221" s="10">
        <v>1.4328703703703703E-2</v>
      </c>
      <c r="B221" s="11">
        <v>1.0162037037037037E-2</v>
      </c>
      <c r="C221" s="11">
        <v>3.3773148148148149E-2</v>
      </c>
      <c r="D221" s="12">
        <v>2.3611111111111098E-3</v>
      </c>
      <c r="G221" s="11"/>
      <c r="H221" s="9"/>
    </row>
    <row r="222" spans="1:8" x14ac:dyDescent="0.2">
      <c r="A222" s="10">
        <v>1.4340277777777776E-2</v>
      </c>
      <c r="B222" s="11">
        <v>1.0173611111111111E-2</v>
      </c>
      <c r="C222" s="11">
        <v>3.3784722222222223E-2</v>
      </c>
      <c r="D222" s="12">
        <v>2.3726851851851899E-3</v>
      </c>
      <c r="G222" s="11"/>
      <c r="H222" s="9"/>
    </row>
    <row r="223" spans="1:8" x14ac:dyDescent="0.2">
      <c r="A223" s="10">
        <v>1.4351851851851852E-2</v>
      </c>
      <c r="B223" s="11">
        <v>1.0185185185185184E-2</v>
      </c>
      <c r="C223" s="11">
        <v>3.3796296296296297E-2</v>
      </c>
      <c r="D223" s="12">
        <v>2.38425925925926E-3</v>
      </c>
      <c r="G223" s="11"/>
      <c r="H223" s="9"/>
    </row>
    <row r="224" spans="1:8" x14ac:dyDescent="0.2">
      <c r="A224" s="10">
        <v>1.4363425925925925E-2</v>
      </c>
      <c r="B224" s="11">
        <v>1.019675925925926E-2</v>
      </c>
      <c r="C224" s="11">
        <v>3.380787037037037E-2</v>
      </c>
      <c r="D224" s="12">
        <v>2.3958333333333401E-3</v>
      </c>
      <c r="G224" s="11"/>
      <c r="H224" s="9"/>
    </row>
    <row r="225" spans="1:8" x14ac:dyDescent="0.2">
      <c r="A225" s="10">
        <v>1.4375000000000001E-2</v>
      </c>
      <c r="B225" s="11">
        <v>1.0208333333333333E-2</v>
      </c>
      <c r="C225" s="11">
        <v>3.3819444444444451E-2</v>
      </c>
      <c r="D225" s="12">
        <v>2.4074074074074102E-3</v>
      </c>
      <c r="G225" s="11"/>
      <c r="H225" s="9"/>
    </row>
    <row r="226" spans="1:8" x14ac:dyDescent="0.2">
      <c r="A226" s="10">
        <v>1.4386574074074072E-2</v>
      </c>
      <c r="B226" s="11">
        <v>1.0219907407407408E-2</v>
      </c>
      <c r="C226" s="11">
        <v>3.3831018518518517E-2</v>
      </c>
      <c r="D226" s="12">
        <v>2.4189814814814898E-3</v>
      </c>
      <c r="G226" s="11"/>
      <c r="H226" s="9"/>
    </row>
    <row r="227" spans="1:8" x14ac:dyDescent="0.2">
      <c r="A227" s="10">
        <v>1.4398148148148148E-2</v>
      </c>
      <c r="B227" s="11">
        <v>1.0231481481481482E-2</v>
      </c>
      <c r="C227" s="11">
        <v>3.3842592592592598E-2</v>
      </c>
      <c r="D227" s="12">
        <v>2.4305555555555599E-3</v>
      </c>
      <c r="G227" s="11"/>
      <c r="H227" s="9"/>
    </row>
    <row r="228" spans="1:8" x14ac:dyDescent="0.2">
      <c r="A228" s="10">
        <v>1.4409722222222221E-2</v>
      </c>
      <c r="B228" s="11">
        <v>1.0243055555555556E-2</v>
      </c>
      <c r="C228" s="11">
        <v>3.3854166666666664E-2</v>
      </c>
      <c r="D228" s="12">
        <v>2.4305555555555556E-3</v>
      </c>
      <c r="G228" s="11"/>
      <c r="H228" s="9"/>
    </row>
    <row r="229" spans="1:8" x14ac:dyDescent="0.2">
      <c r="A229" s="10">
        <v>1.4421296296296295E-2</v>
      </c>
      <c r="B229" s="11">
        <v>1.0254629629629629E-2</v>
      </c>
      <c r="C229" s="11">
        <v>3.3865740740740738E-2</v>
      </c>
      <c r="D229" s="12">
        <v>2.4421296296296296E-3</v>
      </c>
      <c r="G229" s="11"/>
      <c r="H229" s="9"/>
    </row>
    <row r="230" spans="1:8" x14ac:dyDescent="0.2">
      <c r="A230" s="10">
        <v>1.4432870370370372E-2</v>
      </c>
      <c r="B230" s="11">
        <v>1.0266203703703703E-2</v>
      </c>
      <c r="C230" s="11">
        <v>3.3877314814814811E-2</v>
      </c>
      <c r="D230" s="12">
        <v>2.4537037037037001E-3</v>
      </c>
      <c r="G230" s="11"/>
      <c r="H230" s="9"/>
    </row>
    <row r="231" spans="1:8" x14ac:dyDescent="0.2">
      <c r="A231" s="10">
        <v>1.4444444444444446E-2</v>
      </c>
      <c r="B231" s="11">
        <v>1.0277777777777778E-2</v>
      </c>
      <c r="C231" s="11">
        <v>3.3888888888888885E-2</v>
      </c>
      <c r="D231" s="12">
        <v>2.4652777777777802E-3</v>
      </c>
      <c r="G231" s="11"/>
      <c r="H231" s="9"/>
    </row>
    <row r="232" spans="1:8" x14ac:dyDescent="0.2">
      <c r="A232" s="10">
        <v>1.4456018518518519E-2</v>
      </c>
      <c r="B232" s="11">
        <v>1.0289351851851852E-2</v>
      </c>
      <c r="C232" s="11">
        <v>3.3900462962962966E-2</v>
      </c>
      <c r="D232" s="12">
        <v>2.4768518518518499E-3</v>
      </c>
      <c r="G232" s="11"/>
      <c r="H232" s="9"/>
    </row>
    <row r="233" spans="1:8" x14ac:dyDescent="0.2">
      <c r="A233" s="10">
        <v>1.4467592592592593E-2</v>
      </c>
      <c r="B233" s="11">
        <v>1.0300925925925927E-2</v>
      </c>
      <c r="C233" s="11">
        <v>3.3912037037037039E-2</v>
      </c>
      <c r="D233" s="12">
        <v>2.48842592592593E-3</v>
      </c>
      <c r="G233" s="11"/>
      <c r="H233" s="9"/>
    </row>
    <row r="234" spans="1:8" x14ac:dyDescent="0.2">
      <c r="A234" s="10">
        <v>1.4479166666666668E-2</v>
      </c>
      <c r="B234" s="11">
        <v>1.03125E-2</v>
      </c>
      <c r="C234" s="11">
        <v>3.3923611111111113E-2</v>
      </c>
      <c r="D234" s="12">
        <v>2.5000000000000001E-3</v>
      </c>
      <c r="G234" s="11"/>
      <c r="H234" s="9"/>
    </row>
    <row r="235" spans="1:8" x14ac:dyDescent="0.2">
      <c r="A235" s="10">
        <v>1.4490740740740742E-2</v>
      </c>
      <c r="B235" s="11">
        <v>1.0324074074074074E-2</v>
      </c>
      <c r="C235" s="11">
        <v>3.3935185185185186E-2</v>
      </c>
      <c r="D235" s="12">
        <v>2.5115740740740702E-3</v>
      </c>
      <c r="G235" s="11"/>
      <c r="H235" s="9"/>
    </row>
    <row r="236" spans="1:8" x14ac:dyDescent="0.2">
      <c r="A236" s="10">
        <v>1.4502314814814815E-2</v>
      </c>
      <c r="B236" s="11">
        <v>1.0335648148148148E-2</v>
      </c>
      <c r="C236" s="11">
        <v>3.394675925925926E-2</v>
      </c>
      <c r="D236" s="12">
        <v>2.5231481481481498E-3</v>
      </c>
      <c r="G236" s="11"/>
      <c r="H236" s="9"/>
    </row>
    <row r="237" spans="1:8" x14ac:dyDescent="0.2">
      <c r="A237" s="10">
        <v>1.4513888888888889E-2</v>
      </c>
      <c r="B237" s="11">
        <v>1.0347222222222223E-2</v>
      </c>
      <c r="C237" s="11">
        <v>3.3958333333333333E-2</v>
      </c>
      <c r="D237" s="12">
        <v>2.5347222222222199E-3</v>
      </c>
      <c r="G237" s="11"/>
      <c r="H237" s="9"/>
    </row>
    <row r="238" spans="1:8" x14ac:dyDescent="0.2">
      <c r="A238" s="10">
        <v>1.4525462962962964E-2</v>
      </c>
      <c r="B238" s="11">
        <v>1.0358796296296295E-2</v>
      </c>
      <c r="C238" s="11">
        <v>3.3969907407407407E-2</v>
      </c>
      <c r="D238" s="12">
        <v>2.5462962962963E-3</v>
      </c>
      <c r="G238" s="11"/>
      <c r="H238" s="9"/>
    </row>
    <row r="239" spans="1:8" x14ac:dyDescent="0.2">
      <c r="A239" s="10">
        <v>1.4537037037037038E-2</v>
      </c>
      <c r="B239" s="11">
        <v>1.037037037037037E-2</v>
      </c>
      <c r="C239" s="11">
        <v>3.3981481481481481E-2</v>
      </c>
      <c r="D239" s="12">
        <v>2.5578703703703701E-3</v>
      </c>
      <c r="G239" s="11"/>
      <c r="H239" s="9"/>
    </row>
    <row r="240" spans="1:8" x14ac:dyDescent="0.2">
      <c r="A240" s="10">
        <v>1.4548611111111111E-2</v>
      </c>
      <c r="B240" s="11">
        <v>1.0381944444444444E-2</v>
      </c>
      <c r="C240" s="11">
        <v>3.3993055555555561E-2</v>
      </c>
      <c r="D240" s="12">
        <v>2.5694444444444402E-3</v>
      </c>
      <c r="G240" s="11"/>
      <c r="H240" s="9"/>
    </row>
    <row r="241" spans="1:8" x14ac:dyDescent="0.2">
      <c r="A241" s="10">
        <v>1.4560185185185183E-2</v>
      </c>
      <c r="B241" s="11">
        <v>1.0393518518518519E-2</v>
      </c>
      <c r="C241" s="11">
        <v>3.4004629629629628E-2</v>
      </c>
      <c r="D241" s="12">
        <v>2.5810185185185198E-3</v>
      </c>
      <c r="G241" s="11"/>
      <c r="H241" s="9"/>
    </row>
    <row r="242" spans="1:8" x14ac:dyDescent="0.2">
      <c r="A242" s="10">
        <v>1.4571759259259258E-2</v>
      </c>
      <c r="B242" s="11">
        <v>1.0405092592592593E-2</v>
      </c>
      <c r="C242" s="11">
        <v>3.4016203703703708E-2</v>
      </c>
      <c r="D242" s="12">
        <v>2.5925925925925899E-3</v>
      </c>
      <c r="G242" s="11"/>
      <c r="H242" s="9"/>
    </row>
    <row r="243" spans="1:8" x14ac:dyDescent="0.2">
      <c r="A243" s="10">
        <v>1.4583333333333332E-2</v>
      </c>
      <c r="B243" s="11">
        <v>1.0416666666666666E-2</v>
      </c>
      <c r="C243" s="11">
        <v>3.4027777777777775E-2</v>
      </c>
      <c r="D243" s="12">
        <v>2.5925925925925899E-3</v>
      </c>
      <c r="G243" s="11"/>
      <c r="H243" s="9"/>
    </row>
    <row r="244" spans="1:8" x14ac:dyDescent="0.2">
      <c r="A244" s="10">
        <v>1.4594907407407405E-2</v>
      </c>
      <c r="B244" s="11">
        <v>1.042824074074074E-2</v>
      </c>
      <c r="C244" s="11">
        <v>3.4039351851851855E-2</v>
      </c>
      <c r="D244" s="12">
        <v>2.6041666666666665E-3</v>
      </c>
      <c r="G244" s="11"/>
      <c r="H244" s="9"/>
    </row>
    <row r="245" spans="1:8" x14ac:dyDescent="0.2">
      <c r="A245" s="10">
        <v>1.4606481481481482E-2</v>
      </c>
      <c r="B245" s="11">
        <v>1.0439814814814813E-2</v>
      </c>
      <c r="C245" s="11">
        <v>3.4050925925925922E-2</v>
      </c>
      <c r="D245" s="12">
        <v>2.6157407407407401E-3</v>
      </c>
      <c r="G245" s="11"/>
      <c r="H245" s="9"/>
    </row>
    <row r="246" spans="1:8" x14ac:dyDescent="0.2">
      <c r="A246" s="10">
        <v>1.4618055555555556E-2</v>
      </c>
      <c r="B246" s="11">
        <v>1.045138888888889E-2</v>
      </c>
      <c r="C246" s="11">
        <v>3.4062500000000002E-2</v>
      </c>
      <c r="D246" s="12">
        <v>2.6273148148148202E-3</v>
      </c>
      <c r="G246" s="11"/>
      <c r="H246" s="9"/>
    </row>
    <row r="247" spans="1:8" x14ac:dyDescent="0.2">
      <c r="A247" s="10">
        <v>1.462962962962963E-2</v>
      </c>
      <c r="B247" s="11">
        <v>1.0462962962962964E-2</v>
      </c>
      <c r="C247" s="11">
        <v>3.4074074074074076E-2</v>
      </c>
      <c r="D247" s="12">
        <v>2.6388888888888998E-3</v>
      </c>
      <c r="G247" s="11"/>
      <c r="H247" s="9"/>
    </row>
    <row r="248" spans="1:8" x14ac:dyDescent="0.2">
      <c r="A248" s="10">
        <v>1.4641203703703703E-2</v>
      </c>
      <c r="B248" s="11">
        <v>1.0474537037037037E-2</v>
      </c>
      <c r="C248" s="11">
        <v>3.408564814814815E-2</v>
      </c>
      <c r="D248" s="12">
        <v>2.6504629629629699E-3</v>
      </c>
      <c r="G248" s="11"/>
      <c r="H248" s="9"/>
    </row>
    <row r="249" spans="1:8" x14ac:dyDescent="0.2">
      <c r="A249" s="10">
        <v>1.4652777777777778E-2</v>
      </c>
      <c r="B249" s="11">
        <v>1.0486111111111111E-2</v>
      </c>
      <c r="C249" s="11">
        <v>3.4097222222222223E-2</v>
      </c>
      <c r="D249" s="12">
        <v>2.66203703703705E-3</v>
      </c>
      <c r="G249" s="11"/>
      <c r="H249" s="9"/>
    </row>
    <row r="250" spans="1:8" x14ac:dyDescent="0.2">
      <c r="A250" s="10">
        <v>1.4664351851851852E-2</v>
      </c>
      <c r="B250" s="11">
        <v>1.0497685185185186E-2</v>
      </c>
      <c r="C250" s="11">
        <v>3.4108796296296297E-2</v>
      </c>
      <c r="D250" s="12">
        <v>2.6736111111111301E-3</v>
      </c>
      <c r="G250" s="11"/>
      <c r="H250" s="9"/>
    </row>
    <row r="251" spans="1:8" x14ac:dyDescent="0.2">
      <c r="A251" s="10">
        <v>1.4675925925925926E-2</v>
      </c>
      <c r="B251" s="11">
        <v>1.050925925925926E-2</v>
      </c>
      <c r="C251" s="11">
        <v>3.412037037037037E-2</v>
      </c>
      <c r="D251" s="12">
        <v>2.6851851851852002E-3</v>
      </c>
      <c r="G251" s="11"/>
      <c r="H251" s="9"/>
    </row>
    <row r="252" spans="1:8" x14ac:dyDescent="0.2">
      <c r="A252" s="10">
        <v>1.4687499999999999E-2</v>
      </c>
      <c r="B252" s="11">
        <v>1.0520833333333333E-2</v>
      </c>
      <c r="C252" s="11">
        <v>3.4131944444444444E-2</v>
      </c>
      <c r="D252" s="12">
        <v>2.6967592592592798E-3</v>
      </c>
      <c r="G252" s="11"/>
      <c r="H252" s="9"/>
    </row>
    <row r="253" spans="1:8" x14ac:dyDescent="0.2">
      <c r="A253" s="10">
        <v>1.4699074074074074E-2</v>
      </c>
      <c r="B253" s="11">
        <v>1.0532407407407407E-2</v>
      </c>
      <c r="C253" s="11">
        <v>3.4143518518518517E-2</v>
      </c>
      <c r="D253" s="12">
        <v>2.7083333333333599E-3</v>
      </c>
      <c r="G253" s="11"/>
      <c r="H253" s="9"/>
    </row>
    <row r="254" spans="1:8" x14ac:dyDescent="0.2">
      <c r="A254" s="10">
        <v>1.4710648148148148E-2</v>
      </c>
      <c r="B254" s="11">
        <v>1.0543981481481481E-2</v>
      </c>
      <c r="C254" s="11">
        <v>3.4155092592592591E-2</v>
      </c>
      <c r="D254" s="12">
        <v>2.71990740740743E-3</v>
      </c>
      <c r="G254" s="11"/>
      <c r="H254" s="9"/>
    </row>
    <row r="255" spans="1:8" x14ac:dyDescent="0.2">
      <c r="A255" s="10">
        <v>1.4722222222222222E-2</v>
      </c>
      <c r="B255" s="11">
        <v>1.0555555555555554E-2</v>
      </c>
      <c r="C255" s="11">
        <v>3.4166666666666672E-2</v>
      </c>
      <c r="D255" s="12">
        <v>2.7314814814815101E-3</v>
      </c>
      <c r="G255" s="11"/>
      <c r="H255" s="9"/>
    </row>
    <row r="256" spans="1:8" x14ac:dyDescent="0.2">
      <c r="A256" s="10">
        <v>1.4733796296296295E-2</v>
      </c>
      <c r="B256" s="11">
        <v>1.0567129629629629E-2</v>
      </c>
      <c r="C256" s="11">
        <v>3.4178240740740738E-2</v>
      </c>
      <c r="D256" s="12">
        <v>2.7430555555555901E-3</v>
      </c>
      <c r="G256" s="11"/>
      <c r="H256" s="9"/>
    </row>
    <row r="257" spans="1:8" x14ac:dyDescent="0.2">
      <c r="A257" s="10">
        <v>1.4745370370370372E-2</v>
      </c>
      <c r="B257" s="11">
        <v>1.0578703703703703E-2</v>
      </c>
      <c r="C257" s="11">
        <v>3.4189814814814819E-2</v>
      </c>
      <c r="D257" s="12">
        <v>2.7546296296296598E-3</v>
      </c>
      <c r="G257" s="11"/>
      <c r="H257" s="9"/>
    </row>
    <row r="258" spans="1:8" x14ac:dyDescent="0.2">
      <c r="A258" s="10">
        <v>1.4756944444444446E-2</v>
      </c>
      <c r="B258" s="11">
        <v>1.0590277777777777E-2</v>
      </c>
      <c r="C258" s="11">
        <v>3.4201388888888885E-2</v>
      </c>
      <c r="D258" s="12">
        <v>2.7546296296296294E-3</v>
      </c>
      <c r="G258" s="11"/>
      <c r="H258" s="9"/>
    </row>
    <row r="259" spans="1:8" x14ac:dyDescent="0.2">
      <c r="A259" s="10">
        <v>1.4768518518518519E-2</v>
      </c>
      <c r="B259" s="11">
        <v>1.0601851851851854E-2</v>
      </c>
      <c r="C259" s="11">
        <v>3.4212962962962966E-2</v>
      </c>
      <c r="D259" s="12">
        <v>2.7662037037037034E-3</v>
      </c>
      <c r="G259" s="11"/>
      <c r="H259" s="9"/>
    </row>
    <row r="260" spans="1:8" x14ac:dyDescent="0.2">
      <c r="A260" s="10">
        <v>1.4780092592592595E-2</v>
      </c>
      <c r="B260" s="11">
        <v>1.0613425925925927E-2</v>
      </c>
      <c r="C260" s="11">
        <v>3.4224537037037032E-2</v>
      </c>
      <c r="D260" s="12">
        <v>2.7777777777777801E-3</v>
      </c>
      <c r="G260" s="11"/>
      <c r="H260" s="9"/>
    </row>
    <row r="261" spans="1:8" x14ac:dyDescent="0.2">
      <c r="A261" s="10">
        <v>1.4791666666666668E-2</v>
      </c>
      <c r="B261" s="11">
        <v>1.0625000000000001E-2</v>
      </c>
      <c r="C261" s="11">
        <v>3.4236111111111113E-2</v>
      </c>
      <c r="D261" s="12">
        <v>2.7893518518518502E-3</v>
      </c>
      <c r="G261" s="11"/>
      <c r="H261" s="9"/>
    </row>
    <row r="262" spans="1:8" x14ac:dyDescent="0.2">
      <c r="A262" s="10">
        <v>1.480324074074074E-2</v>
      </c>
      <c r="B262" s="11">
        <v>1.0636574074074074E-2</v>
      </c>
      <c r="C262" s="11">
        <v>3.4247685185185187E-2</v>
      </c>
      <c r="D262" s="12">
        <v>2.8009259259259298E-3</v>
      </c>
      <c r="G262" s="11"/>
      <c r="H262" s="9"/>
    </row>
    <row r="263" spans="1:8" x14ac:dyDescent="0.2">
      <c r="A263" s="10">
        <v>1.4814814814814814E-2</v>
      </c>
      <c r="B263" s="11">
        <v>1.064814814814815E-2</v>
      </c>
      <c r="C263" s="11">
        <v>3.425925925925926E-2</v>
      </c>
      <c r="D263" s="12">
        <v>2.8124999999999999E-3</v>
      </c>
      <c r="G263" s="11"/>
      <c r="H263" s="9"/>
    </row>
    <row r="264" spans="1:8" x14ac:dyDescent="0.2">
      <c r="A264" s="10">
        <v>1.4826388888888889E-2</v>
      </c>
      <c r="B264" s="11">
        <v>1.0659722222222221E-2</v>
      </c>
      <c r="C264" s="11">
        <v>3.4270833333333334E-2</v>
      </c>
      <c r="D264" s="12">
        <v>2.82407407407407E-3</v>
      </c>
      <c r="G264" s="11"/>
      <c r="H264" s="9"/>
    </row>
    <row r="265" spans="1:8" x14ac:dyDescent="0.2">
      <c r="A265" s="10">
        <v>1.4837962962962963E-2</v>
      </c>
      <c r="B265" s="11">
        <v>1.0671296296296297E-2</v>
      </c>
      <c r="C265" s="11">
        <v>3.4282407407407407E-2</v>
      </c>
      <c r="D265" s="12">
        <v>2.8356481481481501E-3</v>
      </c>
      <c r="G265" s="11"/>
      <c r="H265" s="9"/>
    </row>
    <row r="266" spans="1:8" x14ac:dyDescent="0.2">
      <c r="A266" s="10">
        <v>1.4849537037037036E-2</v>
      </c>
      <c r="B266" s="11">
        <v>1.068287037037037E-2</v>
      </c>
      <c r="C266" s="11">
        <v>3.4293981481481481E-2</v>
      </c>
      <c r="D266" s="12">
        <v>2.8472222222222202E-3</v>
      </c>
      <c r="G266" s="11"/>
      <c r="H266" s="9"/>
    </row>
    <row r="267" spans="1:8" x14ac:dyDescent="0.2">
      <c r="A267" s="10">
        <v>1.486111111111111E-2</v>
      </c>
      <c r="B267" s="11">
        <v>1.0694444444444444E-2</v>
      </c>
      <c r="C267" s="11">
        <v>3.4305555555555554E-2</v>
      </c>
      <c r="D267" s="12">
        <v>2.8587962962962998E-3</v>
      </c>
      <c r="G267" s="11"/>
      <c r="H267" s="9"/>
    </row>
    <row r="268" spans="1:8" x14ac:dyDescent="0.2">
      <c r="A268" s="10">
        <v>1.4872685185185185E-2</v>
      </c>
      <c r="B268" s="11">
        <v>1.0706018518518517E-2</v>
      </c>
      <c r="C268" s="11">
        <v>3.4317129629629628E-2</v>
      </c>
      <c r="D268" s="12">
        <v>2.8703703703703699E-3</v>
      </c>
      <c r="G268" s="11"/>
      <c r="H268" s="9"/>
    </row>
    <row r="269" spans="1:8" x14ac:dyDescent="0.2">
      <c r="A269" s="10">
        <v>1.4884259259259259E-2</v>
      </c>
      <c r="B269" s="11">
        <v>1.0717592592592593E-2</v>
      </c>
      <c r="C269" s="11">
        <v>3.4328703703703702E-2</v>
      </c>
      <c r="D269" s="12">
        <v>2.88194444444444E-3</v>
      </c>
      <c r="G269" s="11"/>
      <c r="H269" s="9"/>
    </row>
    <row r="270" spans="1:8" x14ac:dyDescent="0.2">
      <c r="A270" s="10">
        <v>1.4895833333333332E-2</v>
      </c>
      <c r="B270" s="11">
        <v>1.0729166666666666E-2</v>
      </c>
      <c r="C270" s="11">
        <v>3.4340277777777782E-2</v>
      </c>
      <c r="D270" s="12">
        <v>2.8935185185185201E-3</v>
      </c>
      <c r="G270" s="11"/>
      <c r="H270" s="9"/>
    </row>
    <row r="271" spans="1:8" x14ac:dyDescent="0.2">
      <c r="A271" s="10">
        <v>1.4907407407407406E-2</v>
      </c>
      <c r="B271" s="11">
        <v>1.074074074074074E-2</v>
      </c>
      <c r="C271" s="11">
        <v>3.4351851851851849E-2</v>
      </c>
      <c r="D271" s="12">
        <v>2.9050925925925902E-3</v>
      </c>
      <c r="G271" s="11"/>
      <c r="H271" s="9"/>
    </row>
    <row r="272" spans="1:8" x14ac:dyDescent="0.2">
      <c r="A272" s="10">
        <v>1.4918981481481483E-2</v>
      </c>
      <c r="B272" s="11">
        <v>1.0752314814814814E-2</v>
      </c>
      <c r="C272" s="11">
        <v>3.4363425925925929E-2</v>
      </c>
      <c r="D272" s="12">
        <v>2.9166666666666698E-3</v>
      </c>
      <c r="G272" s="11"/>
      <c r="H272" s="9"/>
    </row>
    <row r="273" spans="1:8" x14ac:dyDescent="0.2">
      <c r="A273" s="10">
        <v>1.4930555555555556E-2</v>
      </c>
      <c r="B273" s="11">
        <v>1.0763888888888891E-2</v>
      </c>
      <c r="C273" s="11">
        <v>3.4375000000000003E-2</v>
      </c>
      <c r="D273" s="12">
        <v>2.9166666666666668E-3</v>
      </c>
      <c r="G273" s="11"/>
      <c r="H273" s="9"/>
    </row>
    <row r="274" spans="1:8" x14ac:dyDescent="0.2">
      <c r="A274" s="10">
        <v>1.494212962962963E-2</v>
      </c>
      <c r="B274" s="11">
        <v>1.0775462962962964E-2</v>
      </c>
      <c r="C274" s="11">
        <v>3.4386574074074076E-2</v>
      </c>
      <c r="D274" s="12">
        <v>2.9282407407407412E-3</v>
      </c>
      <c r="G274" s="11"/>
      <c r="H274" s="9"/>
    </row>
    <row r="275" spans="1:8" x14ac:dyDescent="0.2">
      <c r="A275" s="10">
        <v>1.4953703703703705E-2</v>
      </c>
      <c r="B275" s="11">
        <v>1.0787037037037038E-2</v>
      </c>
      <c r="C275" s="11">
        <v>3.4398148148148143E-2</v>
      </c>
      <c r="D275" s="12">
        <v>2.93981481481482E-3</v>
      </c>
      <c r="G275" s="11"/>
      <c r="H275" s="9"/>
    </row>
    <row r="276" spans="1:8" x14ac:dyDescent="0.2">
      <c r="A276" s="10">
        <v>1.4965277777777779E-2</v>
      </c>
      <c r="B276" s="11">
        <v>1.0798611111111111E-2</v>
      </c>
      <c r="C276" s="11">
        <v>3.4409722222222223E-2</v>
      </c>
      <c r="D276" s="12">
        <v>2.9513888888888901E-3</v>
      </c>
      <c r="G276" s="11"/>
      <c r="H276" s="9"/>
    </row>
    <row r="277" spans="1:8" x14ac:dyDescent="0.2">
      <c r="A277" s="10">
        <v>1.4976851851851852E-2</v>
      </c>
      <c r="B277" s="11">
        <v>1.0810185185185185E-2</v>
      </c>
      <c r="C277" s="11">
        <v>3.4421296296296297E-2</v>
      </c>
      <c r="D277" s="12">
        <v>2.9629629629629602E-3</v>
      </c>
      <c r="G277" s="11"/>
      <c r="H277" s="9"/>
    </row>
    <row r="278" spans="1:8" x14ac:dyDescent="0.2">
      <c r="A278" s="10">
        <v>1.4988425925925926E-2</v>
      </c>
      <c r="B278" s="11">
        <v>1.082175925925926E-2</v>
      </c>
      <c r="C278" s="11">
        <v>3.4432870370370371E-2</v>
      </c>
      <c r="D278" s="12">
        <v>2.9745370370370399E-3</v>
      </c>
      <c r="G278" s="11"/>
      <c r="H278" s="9"/>
    </row>
    <row r="279" spans="1:8" x14ac:dyDescent="0.2">
      <c r="A279" s="10">
        <v>1.4999999999999999E-2</v>
      </c>
      <c r="B279" s="11">
        <v>1.0833333333333334E-2</v>
      </c>
      <c r="C279" s="11">
        <v>3.4444444444444444E-2</v>
      </c>
      <c r="D279" s="12">
        <v>2.98611111111111E-3</v>
      </c>
      <c r="G279" s="11"/>
      <c r="H279" s="9"/>
    </row>
    <row r="280" spans="1:8" x14ac:dyDescent="0.2">
      <c r="A280" s="10">
        <v>1.5011574074074075E-2</v>
      </c>
      <c r="B280" s="11">
        <v>1.0844907407407407E-2</v>
      </c>
      <c r="C280" s="11">
        <v>3.4456018518518518E-2</v>
      </c>
      <c r="D280" s="12">
        <v>2.99768518518519E-3</v>
      </c>
      <c r="G280" s="11"/>
      <c r="H280" s="9"/>
    </row>
    <row r="281" spans="1:8" x14ac:dyDescent="0.2">
      <c r="A281" s="10">
        <v>1.5023148148148148E-2</v>
      </c>
      <c r="B281" s="11">
        <v>1.0856481481481481E-2</v>
      </c>
      <c r="C281" s="11">
        <v>3.4467592592592591E-2</v>
      </c>
      <c r="D281" s="12">
        <v>3.0092592592592601E-3</v>
      </c>
      <c r="G281" s="11"/>
      <c r="H281" s="9"/>
    </row>
    <row r="282" spans="1:8" x14ac:dyDescent="0.2">
      <c r="A282" s="10">
        <v>1.503472222222222E-2</v>
      </c>
      <c r="B282" s="11">
        <v>1.0868055555555556E-2</v>
      </c>
      <c r="C282" s="11">
        <v>3.4479166666666665E-2</v>
      </c>
      <c r="D282" s="12">
        <v>3.0208333333333402E-3</v>
      </c>
      <c r="G282" s="11"/>
      <c r="H282" s="9"/>
    </row>
    <row r="283" spans="1:8" x14ac:dyDescent="0.2">
      <c r="A283" s="10">
        <v>1.5046296296296295E-2</v>
      </c>
      <c r="B283" s="11">
        <v>1.087962962962963E-2</v>
      </c>
      <c r="C283" s="11">
        <v>3.4490740740740738E-2</v>
      </c>
      <c r="D283" s="12">
        <v>3.0324074074074099E-3</v>
      </c>
      <c r="G283" s="11"/>
      <c r="H283" s="9"/>
    </row>
    <row r="284" spans="1:8" x14ac:dyDescent="0.2">
      <c r="A284" s="10">
        <v>1.5057870370370369E-2</v>
      </c>
      <c r="B284" s="11">
        <v>1.0891203703703703E-2</v>
      </c>
      <c r="C284" s="11">
        <v>3.4502314814814812E-2</v>
      </c>
      <c r="D284" s="12">
        <v>3.04398148148149E-3</v>
      </c>
      <c r="G284" s="11"/>
      <c r="H284" s="9"/>
    </row>
    <row r="285" spans="1:8" x14ac:dyDescent="0.2">
      <c r="A285" s="10">
        <v>1.5069444444444443E-2</v>
      </c>
      <c r="B285" s="11">
        <v>1.0902777777777777E-2</v>
      </c>
      <c r="C285" s="11">
        <v>3.4513888888888893E-2</v>
      </c>
      <c r="D285" s="12">
        <v>3.0555555555555601E-3</v>
      </c>
      <c r="G285" s="11"/>
      <c r="H285" s="9"/>
    </row>
    <row r="286" spans="1:8" x14ac:dyDescent="0.2">
      <c r="A286" s="10">
        <v>1.5081018518518516E-2</v>
      </c>
      <c r="B286" s="11">
        <v>1.091435185185185E-2</v>
      </c>
      <c r="C286" s="11">
        <v>3.4525462962962966E-2</v>
      </c>
      <c r="D286" s="12">
        <v>3.0671296296296302E-3</v>
      </c>
      <c r="G286" s="11"/>
      <c r="H286" s="9"/>
    </row>
    <row r="287" spans="1:8" x14ac:dyDescent="0.2">
      <c r="A287" s="10">
        <v>1.5092592592592593E-2</v>
      </c>
      <c r="B287" s="11">
        <v>1.0925925925925924E-2</v>
      </c>
      <c r="C287" s="11">
        <v>3.453703703703704E-2</v>
      </c>
      <c r="D287" s="12">
        <v>3.0787037037037098E-3</v>
      </c>
      <c r="G287" s="11"/>
      <c r="H287" s="9"/>
    </row>
    <row r="288" spans="1:8" x14ac:dyDescent="0.2">
      <c r="A288" s="10">
        <v>1.5104166666666667E-2</v>
      </c>
      <c r="B288" s="11">
        <v>1.0937499999999999E-2</v>
      </c>
      <c r="C288" s="11">
        <v>3.4548611111111113E-2</v>
      </c>
      <c r="D288" s="12">
        <v>3.0787037037037098E-3</v>
      </c>
      <c r="G288" s="11"/>
      <c r="H288" s="9"/>
    </row>
    <row r="289" spans="1:8" x14ac:dyDescent="0.2">
      <c r="A289" s="10">
        <v>1.511574074074074E-2</v>
      </c>
      <c r="B289" s="11">
        <v>1.0949074074074075E-2</v>
      </c>
      <c r="C289" s="11">
        <v>3.4560185185185187E-2</v>
      </c>
      <c r="D289" s="12">
        <v>3.0902777777777782E-3</v>
      </c>
      <c r="G289" s="11"/>
      <c r="H289" s="9"/>
    </row>
    <row r="290" spans="1:8" x14ac:dyDescent="0.2">
      <c r="A290" s="10">
        <v>1.5127314814814816E-2</v>
      </c>
      <c r="B290" s="11">
        <v>1.0960648148148148E-2</v>
      </c>
      <c r="C290" s="11">
        <v>3.4571759259259253E-2</v>
      </c>
      <c r="D290" s="12">
        <v>3.10185185185185E-3</v>
      </c>
      <c r="G290" s="11"/>
      <c r="H290" s="9"/>
    </row>
    <row r="291" spans="1:8" x14ac:dyDescent="0.2">
      <c r="A291" s="10">
        <v>1.5138888888888889E-2</v>
      </c>
      <c r="B291" s="11">
        <v>1.0972222222222223E-2</v>
      </c>
      <c r="C291" s="11">
        <v>3.4583333333333334E-2</v>
      </c>
      <c r="D291" s="12">
        <v>3.1134259259259101E-3</v>
      </c>
      <c r="G291" s="11"/>
      <c r="H291" s="9"/>
    </row>
    <row r="292" spans="1:8" x14ac:dyDescent="0.2">
      <c r="A292" s="10">
        <v>1.5150462962962963E-2</v>
      </c>
      <c r="B292" s="11">
        <v>1.0983796296296297E-2</v>
      </c>
      <c r="C292" s="11">
        <v>3.4594907407407408E-2</v>
      </c>
      <c r="D292" s="12">
        <v>3.1249999999999798E-3</v>
      </c>
      <c r="G292" s="11"/>
      <c r="H292" s="9"/>
    </row>
    <row r="293" spans="1:8" x14ac:dyDescent="0.2">
      <c r="A293" s="10">
        <v>1.5162037037037036E-2</v>
      </c>
      <c r="B293" s="11">
        <v>1.0995370370370371E-2</v>
      </c>
      <c r="C293" s="11">
        <v>3.4606481481481481E-2</v>
      </c>
      <c r="D293" s="12">
        <v>3.1365740740740499E-3</v>
      </c>
      <c r="G293" s="11"/>
      <c r="H293" s="9"/>
    </row>
    <row r="294" spans="1:8" x14ac:dyDescent="0.2">
      <c r="A294" s="10">
        <v>1.5173611111111112E-2</v>
      </c>
      <c r="B294" s="11">
        <v>1.1006944444444444E-2</v>
      </c>
      <c r="C294" s="11">
        <v>3.4618055555555555E-2</v>
      </c>
      <c r="D294" s="12">
        <v>3.14814814814812E-3</v>
      </c>
      <c r="G294" s="11"/>
      <c r="H294" s="9"/>
    </row>
    <row r="295" spans="1:8" x14ac:dyDescent="0.2">
      <c r="A295" s="10">
        <v>1.5185185185185185E-2</v>
      </c>
      <c r="B295" s="11">
        <v>1.1018518518518518E-2</v>
      </c>
      <c r="C295" s="11">
        <v>3.4629629629629628E-2</v>
      </c>
      <c r="D295" s="12">
        <v>3.1597222222221901E-3</v>
      </c>
      <c r="G295" s="11"/>
      <c r="H295" s="9"/>
    </row>
    <row r="296" spans="1:8" x14ac:dyDescent="0.2">
      <c r="A296" s="10">
        <v>1.5196759259259259E-2</v>
      </c>
      <c r="B296" s="11">
        <v>1.1030092592592591E-2</v>
      </c>
      <c r="C296" s="11">
        <v>3.4641203703703702E-2</v>
      </c>
      <c r="D296" s="12">
        <v>3.1712962962962602E-3</v>
      </c>
      <c r="G296" s="11"/>
      <c r="H296" s="9"/>
    </row>
    <row r="297" spans="1:8" x14ac:dyDescent="0.2">
      <c r="A297" s="10">
        <v>1.5208333333333332E-2</v>
      </c>
      <c r="B297" s="11">
        <v>1.1041666666666667E-2</v>
      </c>
      <c r="C297" s="11">
        <v>3.4652777777777775E-2</v>
      </c>
      <c r="D297" s="12">
        <v>3.1828703703703199E-3</v>
      </c>
      <c r="G297" s="11"/>
      <c r="H297" s="9"/>
    </row>
    <row r="298" spans="1:8" x14ac:dyDescent="0.2">
      <c r="A298" s="10">
        <v>1.5219907407407409E-2</v>
      </c>
      <c r="B298" s="11">
        <v>1.105324074074074E-2</v>
      </c>
      <c r="C298" s="11">
        <v>3.4664351851851849E-2</v>
      </c>
      <c r="D298" s="12">
        <v>3.19444444444439E-3</v>
      </c>
      <c r="G298" s="11"/>
      <c r="H298" s="9"/>
    </row>
    <row r="299" spans="1:8" x14ac:dyDescent="0.2">
      <c r="A299" s="10">
        <v>1.5231481481481483E-2</v>
      </c>
      <c r="B299" s="11">
        <v>1.1064814814814814E-2</v>
      </c>
      <c r="C299" s="11">
        <v>3.4675925925925923E-2</v>
      </c>
      <c r="D299" s="12">
        <v>3.2060185185184601E-3</v>
      </c>
      <c r="G299" s="11"/>
      <c r="H299" s="9"/>
    </row>
    <row r="300" spans="1:8" x14ac:dyDescent="0.2">
      <c r="A300" s="10">
        <v>1.5243055555555557E-2</v>
      </c>
      <c r="B300" s="11">
        <v>1.1076388888888887E-2</v>
      </c>
      <c r="C300" s="11">
        <v>3.4687500000000003E-2</v>
      </c>
      <c r="D300" s="12">
        <v>3.2175925925925302E-3</v>
      </c>
      <c r="G300" s="11"/>
      <c r="H300" s="9"/>
    </row>
    <row r="301" spans="1:8" x14ac:dyDescent="0.2">
      <c r="A301" s="10">
        <v>1.525462962962963E-2</v>
      </c>
      <c r="B301" s="11">
        <v>1.1087962962962964E-2</v>
      </c>
      <c r="C301" s="11">
        <v>3.4699074074074077E-2</v>
      </c>
      <c r="D301" s="12">
        <v>3.2291666666665999E-3</v>
      </c>
      <c r="G301" s="11"/>
      <c r="H301" s="9"/>
    </row>
    <row r="302" spans="1:8" x14ac:dyDescent="0.2">
      <c r="A302" s="10">
        <v>1.5266203703703705E-2</v>
      </c>
      <c r="B302" s="11">
        <v>1.1099537037037038E-2</v>
      </c>
      <c r="C302" s="11">
        <v>3.471064814814815E-2</v>
      </c>
      <c r="D302" s="12">
        <v>3.24074074074067E-3</v>
      </c>
      <c r="G302" s="11"/>
      <c r="H302" s="9"/>
    </row>
    <row r="303" spans="1:8" x14ac:dyDescent="0.2">
      <c r="A303" s="10">
        <v>1.5277777777777777E-2</v>
      </c>
      <c r="B303" s="11">
        <v>1.1111111111111112E-2</v>
      </c>
      <c r="C303" s="11">
        <v>3.4722222222222224E-2</v>
      </c>
      <c r="D303" s="12">
        <v>3.2407407407407406E-3</v>
      </c>
      <c r="G303" s="11"/>
      <c r="H303" s="9"/>
    </row>
    <row r="304" spans="1:8" x14ac:dyDescent="0.2">
      <c r="A304" s="10">
        <v>1.5289351851851851E-2</v>
      </c>
      <c r="B304" s="11">
        <v>1.1122685185185185E-2</v>
      </c>
      <c r="C304" s="11">
        <v>3.4733796296296297E-2</v>
      </c>
      <c r="D304" s="12">
        <v>3.2523148148148151E-3</v>
      </c>
      <c r="G304" s="11"/>
      <c r="H304" s="9"/>
    </row>
    <row r="305" spans="1:8" x14ac:dyDescent="0.2">
      <c r="A305" s="10">
        <v>1.5300925925925926E-2</v>
      </c>
      <c r="B305" s="11">
        <v>1.113425925925926E-2</v>
      </c>
      <c r="C305" s="11">
        <v>3.4745370370370371E-2</v>
      </c>
      <c r="D305" s="12">
        <v>3.26388888888889E-3</v>
      </c>
      <c r="G305" s="11"/>
      <c r="H305" s="9"/>
    </row>
    <row r="306" spans="1:8" x14ac:dyDescent="0.2">
      <c r="A306" s="10">
        <v>1.53125E-2</v>
      </c>
      <c r="B306" s="11">
        <v>1.1145833333333334E-2</v>
      </c>
      <c r="C306" s="11">
        <v>3.4756944444444444E-2</v>
      </c>
      <c r="D306" s="12">
        <v>3.2754629629629601E-3</v>
      </c>
      <c r="G306" s="11"/>
      <c r="H306" s="9"/>
    </row>
    <row r="307" spans="1:8" x14ac:dyDescent="0.2">
      <c r="A307" s="10">
        <v>1.5324074074074073E-2</v>
      </c>
      <c r="B307" s="11">
        <v>1.1157407407407408E-2</v>
      </c>
      <c r="C307" s="11">
        <v>3.4768518518518525E-2</v>
      </c>
      <c r="D307" s="12">
        <v>3.2870370370370401E-3</v>
      </c>
      <c r="G307" s="11"/>
      <c r="H307" s="9"/>
    </row>
    <row r="308" spans="1:8" x14ac:dyDescent="0.2">
      <c r="A308" s="10">
        <v>1.5335648148148147E-2</v>
      </c>
      <c r="B308" s="11">
        <v>1.1168981481481481E-2</v>
      </c>
      <c r="C308" s="11">
        <v>3.4780092592592592E-2</v>
      </c>
      <c r="D308" s="12">
        <v>3.2986111111111098E-3</v>
      </c>
      <c r="G308" s="11"/>
      <c r="H308" s="9"/>
    </row>
    <row r="309" spans="1:8" x14ac:dyDescent="0.2">
      <c r="A309" s="10">
        <v>1.5347222222222222E-2</v>
      </c>
      <c r="B309" s="11">
        <v>1.1180555555555556E-2</v>
      </c>
      <c r="C309" s="11">
        <v>3.4791666666666672E-2</v>
      </c>
      <c r="D309" s="12">
        <v>3.3101851851851899E-3</v>
      </c>
      <c r="G309" s="11"/>
      <c r="H309" s="9"/>
    </row>
    <row r="310" spans="1:8" x14ac:dyDescent="0.2">
      <c r="A310" s="10">
        <v>1.5358796296296296E-2</v>
      </c>
      <c r="B310" s="11">
        <v>1.119212962962963E-2</v>
      </c>
      <c r="C310" s="11">
        <v>3.4803240740740739E-2</v>
      </c>
      <c r="D310" s="12">
        <v>3.32175925925926E-3</v>
      </c>
      <c r="G310" s="11"/>
      <c r="H310" s="9"/>
    </row>
    <row r="311" spans="1:8" x14ac:dyDescent="0.2">
      <c r="A311" s="10">
        <v>1.5370370370370369E-2</v>
      </c>
      <c r="B311" s="11">
        <v>1.1203703703703704E-2</v>
      </c>
      <c r="C311" s="11">
        <v>3.4814814814814812E-2</v>
      </c>
      <c r="D311" s="12">
        <v>3.3333333333333401E-3</v>
      </c>
      <c r="G311" s="11"/>
      <c r="H311" s="9"/>
    </row>
    <row r="312" spans="1:8" x14ac:dyDescent="0.2">
      <c r="A312" s="10">
        <v>1.5381944444444443E-2</v>
      </c>
      <c r="B312" s="11">
        <v>1.1215277777777777E-2</v>
      </c>
      <c r="C312" s="11">
        <v>3.4826388888888886E-2</v>
      </c>
      <c r="D312" s="12">
        <v>3.3449074074074102E-3</v>
      </c>
      <c r="G312" s="11"/>
      <c r="H312" s="9"/>
    </row>
    <row r="313" spans="1:8" x14ac:dyDescent="0.2">
      <c r="A313" s="10">
        <v>1.539351851851852E-2</v>
      </c>
      <c r="B313" s="11">
        <v>1.1226851851851854E-2</v>
      </c>
      <c r="C313" s="11">
        <v>3.4837962962962959E-2</v>
      </c>
      <c r="D313" s="12">
        <v>3.3564814814814798E-3</v>
      </c>
      <c r="G313" s="11"/>
      <c r="H313" s="9"/>
    </row>
    <row r="314" spans="1:8" x14ac:dyDescent="0.2">
      <c r="A314" s="10">
        <v>1.5405092592592593E-2</v>
      </c>
      <c r="B314" s="11">
        <v>1.1238425925925928E-2</v>
      </c>
      <c r="C314" s="11">
        <v>3.4849537037037033E-2</v>
      </c>
      <c r="D314" s="12">
        <v>3.3680555555555599E-3</v>
      </c>
      <c r="G314" s="11"/>
      <c r="H314" s="9"/>
    </row>
    <row r="315" spans="1:8" x14ac:dyDescent="0.2">
      <c r="A315" s="10">
        <v>1.5416666666666667E-2</v>
      </c>
      <c r="B315" s="11">
        <v>1.125E-2</v>
      </c>
      <c r="C315" s="11">
        <v>3.4861111111111114E-2</v>
      </c>
      <c r="D315" s="12">
        <v>3.37962962962963E-3</v>
      </c>
      <c r="G315" s="11"/>
      <c r="H315" s="9"/>
    </row>
    <row r="316" spans="1:8" x14ac:dyDescent="0.2">
      <c r="A316" s="10">
        <v>1.5428240740740741E-2</v>
      </c>
      <c r="B316" s="11">
        <v>1.1261574074074071E-2</v>
      </c>
      <c r="C316" s="11">
        <v>3.4872685185185187E-2</v>
      </c>
      <c r="D316" s="12">
        <v>3.3912037037037101E-3</v>
      </c>
      <c r="G316" s="11"/>
      <c r="H316" s="9"/>
    </row>
    <row r="317" spans="1:8" x14ac:dyDescent="0.2">
      <c r="A317" s="10">
        <v>1.5439814814814816E-2</v>
      </c>
      <c r="B317" s="11">
        <v>1.1273148148148148E-2</v>
      </c>
      <c r="C317" s="11">
        <v>3.4884259259259261E-2</v>
      </c>
      <c r="D317" s="12">
        <v>3.4027777777777802E-3</v>
      </c>
      <c r="G317" s="11"/>
      <c r="H317" s="9"/>
    </row>
    <row r="318" spans="1:8" x14ac:dyDescent="0.2">
      <c r="A318" s="10">
        <v>1.545138888888889E-2</v>
      </c>
      <c r="B318" s="11">
        <v>1.1284722222222222E-2</v>
      </c>
      <c r="C318" s="11">
        <v>3.4895833333333334E-2</v>
      </c>
      <c r="D318" s="12">
        <v>3.4027777777777784E-3</v>
      </c>
      <c r="G318" s="11"/>
      <c r="H318" s="9"/>
    </row>
    <row r="319" spans="1:8" x14ac:dyDescent="0.2">
      <c r="A319" s="10">
        <v>1.5462962962962963E-2</v>
      </c>
      <c r="B319" s="11">
        <v>1.1296296296296296E-2</v>
      </c>
      <c r="C319" s="11">
        <v>3.4907407407407408E-2</v>
      </c>
      <c r="D319" s="12">
        <v>3.4143518518518598E-3</v>
      </c>
      <c r="G319" s="11"/>
      <c r="H319" s="9"/>
    </row>
    <row r="320" spans="1:8" x14ac:dyDescent="0.2">
      <c r="A320" s="10">
        <v>1.5474537037037038E-2</v>
      </c>
      <c r="B320" s="11">
        <v>1.1307870370370371E-2</v>
      </c>
      <c r="C320" s="11">
        <v>3.4918981481481301E-2</v>
      </c>
      <c r="D320" s="12">
        <v>3.4259259259259299E-3</v>
      </c>
      <c r="G320" s="11"/>
      <c r="H320" s="9"/>
    </row>
    <row r="321" spans="1:8" x14ac:dyDescent="0.2">
      <c r="A321" s="10">
        <v>1.5486111111111112E-2</v>
      </c>
      <c r="B321" s="11">
        <v>1.1319444444444444E-2</v>
      </c>
      <c r="C321" s="11">
        <v>3.4930555555555555E-2</v>
      </c>
      <c r="D321" s="12">
        <v>3.43750000000001E-3</v>
      </c>
      <c r="G321" s="11"/>
      <c r="H321" s="9"/>
    </row>
    <row r="322" spans="1:8" x14ac:dyDescent="0.2">
      <c r="A322" s="10">
        <v>1.5497685185185186E-2</v>
      </c>
      <c r="B322" s="11">
        <v>1.1331018518518518E-2</v>
      </c>
      <c r="C322" s="11">
        <v>3.4942129629629635E-2</v>
      </c>
      <c r="D322" s="12">
        <v>3.4490740740740801E-3</v>
      </c>
      <c r="G322" s="11"/>
      <c r="H322" s="9"/>
    </row>
    <row r="323" spans="1:8" x14ac:dyDescent="0.2">
      <c r="A323" s="10">
        <v>1.5509259259259257E-2</v>
      </c>
      <c r="B323" s="11">
        <v>1.1342592592592592E-2</v>
      </c>
      <c r="C323" s="11">
        <v>3.4953703703703702E-2</v>
      </c>
      <c r="D323" s="12">
        <v>3.4606481481481502E-3</v>
      </c>
      <c r="G323" s="11"/>
      <c r="H323" s="9"/>
    </row>
    <row r="324" spans="1:8" x14ac:dyDescent="0.2">
      <c r="A324" s="10">
        <v>1.5520833333333333E-2</v>
      </c>
      <c r="B324" s="11">
        <v>1.1354166666666667E-2</v>
      </c>
      <c r="C324" s="11">
        <v>3.4965277777777783E-2</v>
      </c>
      <c r="D324" s="12">
        <v>3.4722222222222298E-3</v>
      </c>
      <c r="G324" s="11"/>
      <c r="H324" s="9"/>
    </row>
    <row r="325" spans="1:8" x14ac:dyDescent="0.2">
      <c r="A325" s="10">
        <v>1.5532407407407406E-2</v>
      </c>
      <c r="B325" s="11">
        <v>1.136574074074074E-2</v>
      </c>
      <c r="C325" s="11">
        <v>3.4976851851851849E-2</v>
      </c>
      <c r="D325" s="12">
        <v>3.4837962962962999E-3</v>
      </c>
      <c r="G325" s="11"/>
      <c r="H325" s="9"/>
    </row>
    <row r="326" spans="1:8" x14ac:dyDescent="0.2">
      <c r="A326" s="10">
        <v>1.554398148148148E-2</v>
      </c>
      <c r="B326" s="11">
        <v>1.1377314814814814E-2</v>
      </c>
      <c r="C326" s="11">
        <v>3.498842592592593E-2</v>
      </c>
      <c r="D326" s="12">
        <v>3.49537037037038E-3</v>
      </c>
      <c r="G326" s="11"/>
      <c r="H326" s="9"/>
    </row>
    <row r="327" spans="1:8" x14ac:dyDescent="0.2">
      <c r="A327" s="10">
        <v>1.5555555555555553E-2</v>
      </c>
      <c r="B327" s="11">
        <v>1.1388888888888888E-2</v>
      </c>
      <c r="C327" s="11">
        <v>3.5000000000000003E-2</v>
      </c>
      <c r="D327" s="12">
        <v>3.5069444444444501E-3</v>
      </c>
      <c r="G327" s="11"/>
      <c r="H327" s="9"/>
    </row>
    <row r="328" spans="1:8" x14ac:dyDescent="0.2">
      <c r="A328" s="10">
        <v>1.556712962962963E-2</v>
      </c>
      <c r="B328" s="11">
        <v>1.1400462962962965E-2</v>
      </c>
      <c r="C328" s="11">
        <v>3.5011574074074077E-2</v>
      </c>
      <c r="D328" s="12">
        <v>3.5185185185185302E-3</v>
      </c>
      <c r="G328" s="11"/>
      <c r="H328" s="9"/>
    </row>
    <row r="329" spans="1:8" x14ac:dyDescent="0.2">
      <c r="A329" s="10">
        <v>1.5578703703703704E-2</v>
      </c>
      <c r="B329" s="11">
        <v>1.1412037037037038E-2</v>
      </c>
      <c r="C329" s="11">
        <v>3.5023148148148144E-2</v>
      </c>
      <c r="D329" s="12">
        <v>3.5300925925925999E-3</v>
      </c>
      <c r="G329" s="11"/>
      <c r="H329" s="9"/>
    </row>
    <row r="330" spans="1:8" x14ac:dyDescent="0.2">
      <c r="A330" s="10">
        <v>1.5590277777777778E-2</v>
      </c>
      <c r="B330" s="11">
        <v>1.1423611111111112E-2</v>
      </c>
      <c r="C330" s="11">
        <v>3.5034722222222224E-2</v>
      </c>
      <c r="D330" s="12">
        <v>3.5416666666666799E-3</v>
      </c>
      <c r="G330" s="11"/>
      <c r="H330" s="9"/>
    </row>
    <row r="331" spans="1:8" x14ac:dyDescent="0.2">
      <c r="A331" s="10">
        <v>1.5601851851851851E-2</v>
      </c>
      <c r="B331" s="11">
        <v>1.1435185185185185E-2</v>
      </c>
      <c r="C331" s="11">
        <v>3.5046296296296298E-2</v>
      </c>
      <c r="D331" s="12">
        <v>3.55324074074075E-3</v>
      </c>
      <c r="G331" s="11"/>
      <c r="H331" s="9"/>
    </row>
    <row r="332" spans="1:8" x14ac:dyDescent="0.2">
      <c r="A332" s="10">
        <v>1.5613425925925926E-2</v>
      </c>
      <c r="B332" s="11">
        <v>1.1446759259259261E-2</v>
      </c>
      <c r="C332" s="11">
        <v>3.5057870370370371E-2</v>
      </c>
      <c r="D332" s="12">
        <v>3.5648148148148201E-3</v>
      </c>
      <c r="G332" s="11"/>
      <c r="H332" s="9"/>
    </row>
    <row r="333" spans="1:8" x14ac:dyDescent="0.2">
      <c r="A333" s="10">
        <v>1.5625E-2</v>
      </c>
      <c r="B333" s="11">
        <v>1.1458333333333334E-2</v>
      </c>
      <c r="C333" s="11">
        <v>3.5069444444444445E-2</v>
      </c>
      <c r="D333" s="12">
        <v>3.5648148148148154E-3</v>
      </c>
      <c r="G333" s="11"/>
      <c r="H333" s="9"/>
    </row>
    <row r="334" spans="1:8" x14ac:dyDescent="0.2">
      <c r="A334" s="10">
        <v>1.5636574074074074E-2</v>
      </c>
      <c r="B334" s="11">
        <v>1.1469907407407408E-2</v>
      </c>
      <c r="C334" s="11">
        <v>3.5081018518518518E-2</v>
      </c>
      <c r="D334" s="12">
        <v>3.5763888888888894E-3</v>
      </c>
      <c r="G334" s="11"/>
      <c r="H334" s="9"/>
    </row>
    <row r="335" spans="1:8" x14ac:dyDescent="0.2">
      <c r="A335" s="10">
        <v>1.5648148148148151E-2</v>
      </c>
      <c r="B335" s="11">
        <v>1.1481481481481483E-2</v>
      </c>
      <c r="C335" s="11">
        <v>3.5092592592592592E-2</v>
      </c>
      <c r="D335" s="12">
        <v>3.5879629629629599E-3</v>
      </c>
      <c r="G335" s="11"/>
      <c r="H335" s="9"/>
    </row>
    <row r="336" spans="1:8" x14ac:dyDescent="0.2">
      <c r="A336" s="10">
        <v>1.5659722222222224E-2</v>
      </c>
      <c r="B336" s="11">
        <v>1.1493055555555555E-2</v>
      </c>
      <c r="C336" s="11">
        <v>3.5104166666666665E-2</v>
      </c>
      <c r="D336" s="12">
        <v>3.59953703703704E-3</v>
      </c>
      <c r="G336" s="11"/>
      <c r="H336" s="9"/>
    </row>
    <row r="337" spans="1:8" x14ac:dyDescent="0.2">
      <c r="A337" s="10">
        <v>1.5671296296296298E-2</v>
      </c>
      <c r="B337" s="11">
        <v>1.1504629629629629E-2</v>
      </c>
      <c r="C337" s="11">
        <v>3.5115740740740746E-2</v>
      </c>
      <c r="D337" s="12">
        <v>3.6111111111111101E-3</v>
      </c>
      <c r="G337" s="11"/>
      <c r="H337" s="9"/>
    </row>
    <row r="338" spans="1:8" x14ac:dyDescent="0.2">
      <c r="A338" s="10">
        <v>1.5682870370370371E-2</v>
      </c>
      <c r="B338" s="11">
        <v>1.1516203703703702E-2</v>
      </c>
      <c r="C338" s="11">
        <v>3.5127314814814813E-2</v>
      </c>
      <c r="D338" s="12">
        <v>3.6226851851851902E-3</v>
      </c>
      <c r="G338" s="11"/>
      <c r="H338" s="9"/>
    </row>
    <row r="339" spans="1:8" x14ac:dyDescent="0.2">
      <c r="A339" s="10">
        <v>1.5694444444444445E-2</v>
      </c>
      <c r="B339" s="11">
        <v>1.1527777777777777E-2</v>
      </c>
      <c r="C339" s="11">
        <v>3.5138888888888893E-2</v>
      </c>
      <c r="D339" s="12">
        <v>3.6342592592592598E-3</v>
      </c>
      <c r="G339" s="11"/>
      <c r="H339" s="9"/>
    </row>
    <row r="340" spans="1:8" x14ac:dyDescent="0.2">
      <c r="A340" s="10">
        <v>1.5706018518518518E-2</v>
      </c>
      <c r="B340" s="11">
        <v>1.1539351851851851E-2</v>
      </c>
      <c r="C340" s="11">
        <v>3.515046296296296E-2</v>
      </c>
      <c r="D340" s="12">
        <v>3.6458333333333299E-3</v>
      </c>
      <c r="G340" s="11"/>
      <c r="H340" s="9"/>
    </row>
    <row r="341" spans="1:8" x14ac:dyDescent="0.2">
      <c r="A341" s="10">
        <v>1.5717592592592592E-2</v>
      </c>
      <c r="B341" s="11">
        <v>1.1550925925925925E-2</v>
      </c>
      <c r="C341" s="11">
        <v>3.516203703703704E-2</v>
      </c>
      <c r="D341" s="12">
        <v>3.65740740740741E-3</v>
      </c>
      <c r="G341" s="11"/>
      <c r="H341" s="9"/>
    </row>
    <row r="342" spans="1:8" x14ac:dyDescent="0.2">
      <c r="A342" s="10">
        <v>1.5729166666666666E-2</v>
      </c>
      <c r="B342" s="11">
        <v>1.15625E-2</v>
      </c>
      <c r="C342" s="11">
        <v>3.5173611111111107E-2</v>
      </c>
      <c r="D342" s="12">
        <v>3.6689814814814801E-3</v>
      </c>
      <c r="G342" s="11"/>
      <c r="H342" s="9"/>
    </row>
    <row r="343" spans="1:8" x14ac:dyDescent="0.2">
      <c r="A343" s="10">
        <v>1.5740740740740743E-2</v>
      </c>
      <c r="B343" s="11">
        <v>1.1574074074074075E-2</v>
      </c>
      <c r="C343" s="11">
        <v>3.5185185185185187E-2</v>
      </c>
      <c r="D343" s="12">
        <v>3.6805555555555602E-3</v>
      </c>
      <c r="G343" s="11"/>
      <c r="H343" s="9"/>
    </row>
    <row r="344" spans="1:8" x14ac:dyDescent="0.2">
      <c r="A344" s="10">
        <v>1.5752314814814813E-2</v>
      </c>
      <c r="B344" s="11">
        <v>1.1585648148148149E-2</v>
      </c>
      <c r="C344" s="11">
        <v>3.5196759259259254E-2</v>
      </c>
      <c r="D344" s="12">
        <v>3.6921296296296298E-3</v>
      </c>
      <c r="G344" s="11"/>
      <c r="H344" s="9"/>
    </row>
    <row r="345" spans="1:8" x14ac:dyDescent="0.2">
      <c r="A345" s="10">
        <v>1.5763888888888886E-2</v>
      </c>
      <c r="B345" s="11">
        <v>1.1597222222222222E-2</v>
      </c>
      <c r="C345" s="11">
        <v>3.5208333333333335E-2</v>
      </c>
      <c r="D345" s="12">
        <v>3.7037037037036999E-3</v>
      </c>
      <c r="G345" s="11"/>
      <c r="H345" s="9"/>
    </row>
    <row r="346" spans="1:8" x14ac:dyDescent="0.2">
      <c r="A346" s="10">
        <v>1.577546296296296E-2</v>
      </c>
      <c r="B346" s="11">
        <v>1.1608796296296296E-2</v>
      </c>
      <c r="C346" s="11">
        <v>3.5219907407407408E-2</v>
      </c>
      <c r="D346" s="12">
        <v>3.71527777777778E-3</v>
      </c>
      <c r="G346" s="11"/>
      <c r="H346" s="9"/>
    </row>
    <row r="347" spans="1:8" x14ac:dyDescent="0.2">
      <c r="A347" s="10">
        <v>1.5787037037037037E-2</v>
      </c>
      <c r="B347" s="11">
        <v>1.1620370370370371E-2</v>
      </c>
      <c r="C347" s="11">
        <v>3.5231481481481482E-2</v>
      </c>
      <c r="D347" s="12">
        <v>3.7268518518518501E-3</v>
      </c>
      <c r="G347" s="11"/>
      <c r="H347" s="9"/>
    </row>
    <row r="348" spans="1:8" x14ac:dyDescent="0.2">
      <c r="A348" s="10">
        <v>1.579861111111111E-2</v>
      </c>
      <c r="B348" s="11">
        <v>1.1631944444444445E-2</v>
      </c>
      <c r="C348" s="11">
        <v>3.5243055555555555E-2</v>
      </c>
      <c r="D348" s="12">
        <v>3.7268518518518514E-3</v>
      </c>
      <c r="G348" s="11"/>
      <c r="H348" s="9"/>
    </row>
    <row r="349" spans="1:8" x14ac:dyDescent="0.2">
      <c r="A349" s="10">
        <v>1.5810185185185184E-2</v>
      </c>
      <c r="B349" s="11">
        <v>1.1643518518518518E-2</v>
      </c>
      <c r="C349" s="11">
        <v>3.5254629629629629E-2</v>
      </c>
      <c r="D349" s="12">
        <v>3.7384259259259263E-3</v>
      </c>
      <c r="G349" s="11"/>
      <c r="H349" s="9"/>
    </row>
    <row r="350" spans="1:8" x14ac:dyDescent="0.2">
      <c r="A350" s="10">
        <v>1.5821759259259261E-2</v>
      </c>
      <c r="B350" s="11">
        <v>1.1655092592592594E-2</v>
      </c>
      <c r="C350" s="11">
        <v>3.5266203703703702E-2</v>
      </c>
      <c r="D350" s="12">
        <v>3.7499999999999999E-3</v>
      </c>
      <c r="G350" s="11"/>
      <c r="H350" s="9"/>
    </row>
    <row r="351" spans="1:8" x14ac:dyDescent="0.2">
      <c r="A351" s="10">
        <v>1.5833333333333335E-2</v>
      </c>
      <c r="B351" s="11">
        <v>1.1666666666666667E-2</v>
      </c>
      <c r="C351" s="11">
        <v>3.5277777777777776E-2</v>
      </c>
      <c r="D351" s="12">
        <v>3.7615740740740799E-3</v>
      </c>
      <c r="G351" s="11"/>
      <c r="H351" s="9"/>
    </row>
    <row r="352" spans="1:8" x14ac:dyDescent="0.2">
      <c r="A352" s="10">
        <v>1.5844907407407408E-2</v>
      </c>
      <c r="B352" s="11">
        <v>1.1678240740740741E-2</v>
      </c>
      <c r="C352" s="11">
        <v>3.5289351851851856E-2</v>
      </c>
      <c r="D352" s="12">
        <v>3.77314814814815E-3</v>
      </c>
      <c r="G352" s="11"/>
      <c r="H352" s="9"/>
    </row>
    <row r="353" spans="1:8" x14ac:dyDescent="0.2">
      <c r="A353" s="10">
        <v>1.5856481481481482E-2</v>
      </c>
      <c r="B353" s="11">
        <v>1.1689814814814814E-2</v>
      </c>
      <c r="C353" s="11">
        <v>3.5300925925925923E-2</v>
      </c>
      <c r="D353" s="12">
        <v>3.7847222222222301E-3</v>
      </c>
      <c r="G353" s="11"/>
      <c r="H353" s="9"/>
    </row>
    <row r="354" spans="1:8" x14ac:dyDescent="0.2">
      <c r="A354" s="10">
        <v>1.5868055555555555E-2</v>
      </c>
      <c r="B354" s="11">
        <v>1.1701388888888891E-2</v>
      </c>
      <c r="C354" s="11">
        <v>3.5312499999999997E-2</v>
      </c>
      <c r="D354" s="12">
        <v>3.7962962962963002E-3</v>
      </c>
      <c r="G354" s="11"/>
      <c r="H354" s="9"/>
    </row>
    <row r="355" spans="1:8" x14ac:dyDescent="0.2">
      <c r="A355" s="10">
        <v>1.5879629629629629E-2</v>
      </c>
      <c r="B355" s="11">
        <v>1.1712962962962965E-2</v>
      </c>
      <c r="C355" s="11">
        <v>3.532407407407407E-2</v>
      </c>
      <c r="D355" s="12">
        <v>3.8078703703703799E-3</v>
      </c>
      <c r="G355" s="11"/>
      <c r="H355" s="9"/>
    </row>
    <row r="356" spans="1:8" x14ac:dyDescent="0.2">
      <c r="A356" s="10">
        <v>1.5891203703703703E-2</v>
      </c>
      <c r="B356" s="11">
        <v>1.1724537037037035E-2</v>
      </c>
      <c r="C356" s="11">
        <v>3.5335648148148151E-2</v>
      </c>
      <c r="D356" s="12">
        <v>3.81944444444445E-3</v>
      </c>
      <c r="G356" s="11"/>
      <c r="H356" s="9"/>
    </row>
    <row r="357" spans="1:8" x14ac:dyDescent="0.2">
      <c r="A357" s="10">
        <v>1.5902777777777776E-2</v>
      </c>
      <c r="B357" s="11">
        <v>1.1736111111111109E-2</v>
      </c>
      <c r="C357" s="11">
        <v>3.5347222222222217E-2</v>
      </c>
      <c r="D357" s="12">
        <v>3.83101851851853E-3</v>
      </c>
      <c r="G357" s="11"/>
      <c r="H357" s="9"/>
    </row>
    <row r="358" spans="1:8" x14ac:dyDescent="0.2">
      <c r="A358" s="10">
        <v>1.5914351851851853E-2</v>
      </c>
      <c r="B358" s="11">
        <v>1.1747685185185186E-2</v>
      </c>
      <c r="C358" s="11">
        <v>3.5358796296296298E-2</v>
      </c>
      <c r="D358" s="12">
        <v>3.8425925925926001E-3</v>
      </c>
      <c r="G358" s="11"/>
      <c r="H358" s="9"/>
    </row>
    <row r="359" spans="1:8" x14ac:dyDescent="0.2">
      <c r="A359" s="10">
        <v>1.5925925925925927E-2</v>
      </c>
      <c r="B359" s="11">
        <v>1.1759259259259259E-2</v>
      </c>
      <c r="C359" s="11">
        <v>3.5370370370370365E-2</v>
      </c>
      <c r="D359" s="12">
        <v>3.8541666666666802E-3</v>
      </c>
      <c r="G359" s="11"/>
      <c r="H359" s="9"/>
    </row>
    <row r="360" spans="1:8" x14ac:dyDescent="0.2">
      <c r="A360" s="10">
        <v>1.59375E-2</v>
      </c>
      <c r="B360" s="11">
        <v>1.1770833333333333E-2</v>
      </c>
      <c r="C360" s="11">
        <v>3.5381944444444445E-2</v>
      </c>
      <c r="D360" s="12">
        <v>3.8657407407407499E-3</v>
      </c>
      <c r="G360" s="11"/>
      <c r="H360" s="9"/>
    </row>
    <row r="361" spans="1:8" x14ac:dyDescent="0.2">
      <c r="A361" s="10">
        <v>1.5949074074074074E-2</v>
      </c>
      <c r="B361" s="11">
        <v>1.1782407407407406E-2</v>
      </c>
      <c r="C361" s="11">
        <v>3.5393518518518519E-2</v>
      </c>
      <c r="D361" s="12">
        <v>3.87731481481482E-3</v>
      </c>
      <c r="G361" s="11"/>
      <c r="H361" s="9"/>
    </row>
    <row r="362" spans="1:8" x14ac:dyDescent="0.2">
      <c r="A362" s="10">
        <v>1.5960648148148151E-2</v>
      </c>
      <c r="B362" s="11">
        <v>1.1793981481481482E-2</v>
      </c>
      <c r="C362" s="11">
        <v>3.5405092592592592E-2</v>
      </c>
      <c r="D362" s="12">
        <v>3.8888888888889001E-3</v>
      </c>
      <c r="G362" s="11"/>
      <c r="H362" s="9"/>
    </row>
    <row r="363" spans="1:8" x14ac:dyDescent="0.2">
      <c r="A363" s="10">
        <v>1.5972222222222224E-2</v>
      </c>
      <c r="B363" s="11">
        <v>1.1805555555555555E-2</v>
      </c>
      <c r="C363" s="11">
        <v>3.5416666666666666E-2</v>
      </c>
      <c r="D363" s="14">
        <v>3.8888888888888883E-3</v>
      </c>
      <c r="G363" s="11"/>
      <c r="H363" s="9"/>
    </row>
    <row r="364" spans="1:8" x14ac:dyDescent="0.2">
      <c r="A364" s="10">
        <v>1.5983796296296295E-2</v>
      </c>
      <c r="B364" s="11">
        <v>1.1817129629629629E-2</v>
      </c>
      <c r="C364" s="11">
        <v>3.5428240740740739E-2</v>
      </c>
      <c r="D364" s="14">
        <v>3.9004629629629632E-3</v>
      </c>
      <c r="G364" s="11"/>
      <c r="H364" s="9"/>
    </row>
    <row r="365" spans="1:8" x14ac:dyDescent="0.2">
      <c r="A365" s="10">
        <v>1.5995370370370372E-2</v>
      </c>
      <c r="B365" s="11">
        <v>1.1828703703703704E-2</v>
      </c>
      <c r="C365" s="11">
        <v>3.5439814814814813E-2</v>
      </c>
      <c r="D365" s="14">
        <v>3.9120370370370403E-3</v>
      </c>
      <c r="G365" s="11"/>
      <c r="H365" s="9"/>
    </row>
    <row r="366" spans="1:8" x14ac:dyDescent="0.2">
      <c r="A366" s="10">
        <v>1.6006944444444445E-2</v>
      </c>
      <c r="B366" s="11">
        <v>1.1840277777777778E-2</v>
      </c>
      <c r="C366" s="11">
        <v>3.5451388888888886E-2</v>
      </c>
      <c r="D366" s="14">
        <v>3.9236111111111104E-3</v>
      </c>
      <c r="G366" s="11"/>
      <c r="H366" s="9"/>
    </row>
    <row r="367" spans="1:8" x14ac:dyDescent="0.2">
      <c r="A367" s="10">
        <v>1.6018518518518519E-2</v>
      </c>
      <c r="B367" s="11">
        <v>1.1851851851851851E-2</v>
      </c>
      <c r="C367" s="11">
        <v>3.5462962962962967E-2</v>
      </c>
      <c r="D367" s="14">
        <v>3.93518518518519E-3</v>
      </c>
      <c r="G367" s="11"/>
      <c r="H367" s="9"/>
    </row>
    <row r="368" spans="1:8" x14ac:dyDescent="0.2">
      <c r="A368" s="10">
        <v>1.6030092592592592E-2</v>
      </c>
      <c r="B368" s="11">
        <v>1.1863425925925925E-2</v>
      </c>
      <c r="C368" s="11">
        <v>3.5474537037037041E-2</v>
      </c>
      <c r="D368" s="14">
        <v>3.9467592592592601E-3</v>
      </c>
      <c r="G368" s="11"/>
      <c r="H368" s="9"/>
    </row>
    <row r="369" spans="1:8" x14ac:dyDescent="0.2">
      <c r="A369" s="10">
        <v>1.6041666666666666E-2</v>
      </c>
      <c r="B369" s="11">
        <v>1.1875E-2</v>
      </c>
      <c r="C369" s="11">
        <v>3.5486111111111114E-2</v>
      </c>
      <c r="D369" s="14">
        <v>3.9583333333333397E-3</v>
      </c>
      <c r="G369" s="11"/>
      <c r="H369" s="9"/>
    </row>
    <row r="370" spans="1:8" x14ac:dyDescent="0.2">
      <c r="A370" s="10">
        <v>1.6053240740740739E-2</v>
      </c>
      <c r="B370" s="11">
        <v>1.1886574074074075E-2</v>
      </c>
      <c r="C370" s="11">
        <v>3.5497685185185188E-2</v>
      </c>
      <c r="D370" s="14">
        <v>3.9699074074074098E-3</v>
      </c>
      <c r="G370" s="11"/>
      <c r="H370" s="9"/>
    </row>
    <row r="371" spans="1:8" x14ac:dyDescent="0.2">
      <c r="A371" s="10">
        <v>1.6064814814814813E-2</v>
      </c>
      <c r="B371" s="11">
        <v>1.1898148148148149E-2</v>
      </c>
      <c r="C371" s="11">
        <v>3.5509259259259261E-2</v>
      </c>
      <c r="D371" s="14">
        <v>3.9814814814814904E-3</v>
      </c>
      <c r="G371" s="11"/>
      <c r="H371" s="9"/>
    </row>
    <row r="372" spans="1:8" x14ac:dyDescent="0.2">
      <c r="A372" s="10">
        <v>1.6076388888888887E-2</v>
      </c>
      <c r="B372" s="11">
        <v>1.1909722222222223E-2</v>
      </c>
      <c r="C372" s="11">
        <v>3.5520833333333328E-2</v>
      </c>
      <c r="D372" s="14">
        <v>3.9930555555555596E-3</v>
      </c>
      <c r="G372" s="11"/>
      <c r="H372" s="9"/>
    </row>
    <row r="373" spans="1:8" x14ac:dyDescent="0.2">
      <c r="A373" s="10">
        <v>1.6087962962962964E-2</v>
      </c>
      <c r="B373" s="11">
        <v>1.1921296296296298E-2</v>
      </c>
      <c r="C373" s="11">
        <v>3.5532407407407408E-2</v>
      </c>
      <c r="D373" s="14">
        <v>4.0046296296296401E-3</v>
      </c>
      <c r="G373" s="11"/>
      <c r="H373" s="9"/>
    </row>
    <row r="374" spans="1:8" x14ac:dyDescent="0.2">
      <c r="A374" s="10">
        <v>1.6099537037037037E-2</v>
      </c>
      <c r="B374" s="11">
        <v>1.1932870370370371E-2</v>
      </c>
      <c r="C374" s="11">
        <v>3.5543981481481475E-2</v>
      </c>
      <c r="D374" s="14">
        <v>4.0162037037037102E-3</v>
      </c>
      <c r="G374" s="11"/>
      <c r="H374" s="9"/>
    </row>
    <row r="375" spans="1:8" x14ac:dyDescent="0.2">
      <c r="A375" s="10">
        <v>1.6111111111111111E-2</v>
      </c>
      <c r="B375" s="11">
        <v>1.1944444444444445E-2</v>
      </c>
      <c r="C375" s="11">
        <v>3.5555555555555556E-2</v>
      </c>
      <c r="D375" s="14">
        <v>4.0277777777777898E-3</v>
      </c>
      <c r="G375" s="11"/>
      <c r="H375" s="9"/>
    </row>
    <row r="376" spans="1:8" x14ac:dyDescent="0.2">
      <c r="A376" s="10">
        <v>1.6122685185185184E-2</v>
      </c>
      <c r="B376" s="11">
        <v>1.1956018518518517E-2</v>
      </c>
      <c r="C376" s="11">
        <v>3.5567129629629629E-2</v>
      </c>
      <c r="D376" s="14">
        <v>4.0393518518518599E-3</v>
      </c>
      <c r="G376" s="11"/>
      <c r="H376" s="9"/>
    </row>
    <row r="377" spans="1:8" x14ac:dyDescent="0.2">
      <c r="A377" s="10">
        <v>1.6134259259259261E-2</v>
      </c>
      <c r="B377" s="11">
        <v>1.1967592592592592E-2</v>
      </c>
      <c r="C377" s="11">
        <v>3.5578703703703703E-2</v>
      </c>
      <c r="D377" s="14">
        <v>4.0509259259259396E-3</v>
      </c>
      <c r="G377" s="11"/>
      <c r="H377" s="9"/>
    </row>
    <row r="378" spans="1:8" x14ac:dyDescent="0.2">
      <c r="A378" s="10">
        <v>1.6145833333333335E-2</v>
      </c>
      <c r="B378" s="11">
        <v>1.1979166666666666E-2</v>
      </c>
      <c r="C378" s="11">
        <v>3.5590277777777776E-2</v>
      </c>
      <c r="D378" s="14">
        <v>4.0509259259259257E-3</v>
      </c>
      <c r="G378" s="11"/>
      <c r="H378" s="9"/>
    </row>
    <row r="379" spans="1:8" x14ac:dyDescent="0.2">
      <c r="A379" s="10">
        <v>1.6157407407407409E-2</v>
      </c>
      <c r="B379" s="11">
        <v>1.1990740740740739E-2</v>
      </c>
      <c r="C379" s="11">
        <v>3.560185185185185E-2</v>
      </c>
      <c r="D379" s="14">
        <v>4.0625000000000001E-3</v>
      </c>
      <c r="G379" s="11"/>
      <c r="H379" s="9"/>
    </row>
    <row r="380" spans="1:8" x14ac:dyDescent="0.2">
      <c r="A380" s="10">
        <v>1.6168981481481482E-2</v>
      </c>
      <c r="B380" s="11">
        <v>1.2002314814814815E-2</v>
      </c>
      <c r="C380" s="11">
        <v>3.5613425925925923E-2</v>
      </c>
      <c r="D380" s="14">
        <v>4.0740740740740702E-3</v>
      </c>
      <c r="G380" s="11"/>
      <c r="H380" s="9"/>
    </row>
    <row r="381" spans="1:8" x14ac:dyDescent="0.2">
      <c r="A381" s="10">
        <v>1.6180555555555556E-2</v>
      </c>
      <c r="B381" s="11">
        <v>1.2013888888888888E-2</v>
      </c>
      <c r="C381" s="11">
        <v>3.5624999999999997E-2</v>
      </c>
      <c r="D381" s="14">
        <v>4.0856481481481499E-3</v>
      </c>
      <c r="G381" s="11"/>
      <c r="H381" s="9"/>
    </row>
    <row r="382" spans="1:8" x14ac:dyDescent="0.2">
      <c r="A382" s="10">
        <v>1.6192129629629629E-2</v>
      </c>
      <c r="B382" s="11">
        <v>1.2025462962962962E-2</v>
      </c>
      <c r="C382" s="11">
        <v>3.5636574074074077E-2</v>
      </c>
      <c r="D382" s="14">
        <v>4.09722222222222E-3</v>
      </c>
      <c r="G382" s="11"/>
      <c r="H382" s="9"/>
    </row>
    <row r="383" spans="1:8" x14ac:dyDescent="0.2">
      <c r="A383" s="10">
        <v>1.6203703703703703E-2</v>
      </c>
      <c r="B383" s="11">
        <v>1.2037037037037035E-2</v>
      </c>
      <c r="C383" s="11">
        <v>3.5648148148148151E-2</v>
      </c>
      <c r="D383" s="14">
        <v>4.1087962962962996E-3</v>
      </c>
      <c r="G383" s="11"/>
      <c r="H383" s="9"/>
    </row>
    <row r="384" spans="1:8" x14ac:dyDescent="0.2">
      <c r="A384" s="10">
        <v>1.621527777777778E-2</v>
      </c>
      <c r="B384" s="11">
        <v>1.2048611111111112E-2</v>
      </c>
      <c r="C384" s="11">
        <v>3.5659722222222225E-2</v>
      </c>
      <c r="D384" s="14">
        <v>4.1203703703703697E-3</v>
      </c>
      <c r="G384" s="11"/>
      <c r="H384" s="9"/>
    </row>
    <row r="385" spans="1:8" x14ac:dyDescent="0.2">
      <c r="A385" s="10">
        <v>1.622685185185185E-2</v>
      </c>
      <c r="B385" s="11">
        <v>1.2060185185185186E-2</v>
      </c>
      <c r="C385" s="11">
        <v>3.5671296296296298E-2</v>
      </c>
      <c r="D385" s="14">
        <v>4.1319444444444502E-3</v>
      </c>
      <c r="G385" s="11"/>
      <c r="H385" s="9"/>
    </row>
    <row r="386" spans="1:8" x14ac:dyDescent="0.2">
      <c r="A386" s="10">
        <v>1.6238425925925924E-2</v>
      </c>
      <c r="B386" s="11">
        <v>1.207175925925926E-2</v>
      </c>
      <c r="C386" s="11">
        <v>3.5682870370370372E-2</v>
      </c>
      <c r="D386" s="14">
        <v>4.1435185185185203E-3</v>
      </c>
      <c r="G386" s="11"/>
      <c r="H386" s="9"/>
    </row>
    <row r="387" spans="1:8" x14ac:dyDescent="0.2">
      <c r="A387" s="10">
        <v>1.6250000000000001E-2</v>
      </c>
      <c r="B387" s="11">
        <v>1.2083333333333333E-2</v>
      </c>
      <c r="C387" s="11">
        <v>3.5694444444444445E-2</v>
      </c>
      <c r="D387" s="14">
        <v>4.1550925925926E-3</v>
      </c>
      <c r="G387" s="11"/>
      <c r="H387" s="9"/>
    </row>
    <row r="388" spans="1:8" x14ac:dyDescent="0.2">
      <c r="A388" s="10">
        <v>1.6261574074074074E-2</v>
      </c>
      <c r="B388" s="11">
        <v>1.2094907407407408E-2</v>
      </c>
      <c r="C388" s="11">
        <v>3.5706018518518519E-2</v>
      </c>
      <c r="D388" s="14">
        <v>4.1666666666666701E-3</v>
      </c>
      <c r="G388" s="11"/>
      <c r="H388" s="9"/>
    </row>
    <row r="389" spans="1:8" x14ac:dyDescent="0.2">
      <c r="A389" s="10">
        <v>1.6273148148148148E-2</v>
      </c>
      <c r="B389" s="11">
        <v>1.2106481481481482E-2</v>
      </c>
      <c r="C389" s="11">
        <v>3.5717592592592592E-2</v>
      </c>
      <c r="D389" s="14">
        <v>4.1782407407407402E-3</v>
      </c>
      <c r="G389" s="11"/>
      <c r="H389" s="9"/>
    </row>
    <row r="390" spans="1:8" x14ac:dyDescent="0.2">
      <c r="A390" s="10">
        <v>1.6284722222222221E-2</v>
      </c>
      <c r="B390" s="11">
        <v>1.2118055555555556E-2</v>
      </c>
      <c r="C390" s="11">
        <v>3.5729166666666666E-2</v>
      </c>
      <c r="D390" s="14">
        <v>4.1898148148148198E-3</v>
      </c>
      <c r="G390" s="11"/>
      <c r="H390" s="9"/>
    </row>
    <row r="391" spans="1:8" x14ac:dyDescent="0.2">
      <c r="A391" s="10">
        <v>1.6296296296296295E-2</v>
      </c>
      <c r="B391" s="11">
        <v>1.2129629629629629E-2</v>
      </c>
      <c r="C391" s="11">
        <v>3.5740740740740747E-2</v>
      </c>
      <c r="D391" s="14">
        <v>4.2013888888888899E-3</v>
      </c>
      <c r="G391" s="11"/>
      <c r="H391" s="9"/>
    </row>
    <row r="392" spans="1:8" x14ac:dyDescent="0.2">
      <c r="A392" s="10">
        <v>1.6307870370370372E-2</v>
      </c>
      <c r="B392" s="11">
        <v>1.2141203703703704E-2</v>
      </c>
      <c r="C392" s="11">
        <v>3.5752314814814813E-2</v>
      </c>
      <c r="D392" s="14">
        <v>4.2129629629629704E-3</v>
      </c>
      <c r="G392" s="11"/>
      <c r="H392" s="9"/>
    </row>
    <row r="393" spans="1:8" x14ac:dyDescent="0.2">
      <c r="A393" s="10">
        <v>1.6319444444444445E-2</v>
      </c>
      <c r="B393" s="11">
        <v>1.2152777777777778E-2</v>
      </c>
      <c r="C393" s="11">
        <v>3.5763888888888887E-2</v>
      </c>
      <c r="D393" s="14">
        <v>4.2129629629629626E-3</v>
      </c>
      <c r="G393" s="11"/>
      <c r="H393" s="9"/>
    </row>
    <row r="394" spans="1:8" x14ac:dyDescent="0.2">
      <c r="A394" s="10">
        <v>1.6331018518518519E-2</v>
      </c>
      <c r="B394" s="11">
        <v>1.2164351851851852E-2</v>
      </c>
      <c r="C394" s="11">
        <v>3.577546296296296E-2</v>
      </c>
      <c r="D394" s="14">
        <v>4.2245370370370371E-3</v>
      </c>
      <c r="G394" s="11"/>
      <c r="H394" s="9"/>
    </row>
    <row r="395" spans="1:8" x14ac:dyDescent="0.2">
      <c r="A395" s="10">
        <v>1.6342592592592593E-2</v>
      </c>
      <c r="B395" s="11">
        <v>1.2175925925925929E-2</v>
      </c>
      <c r="C395" s="11">
        <v>3.5787037037037034E-2</v>
      </c>
      <c r="D395" s="14">
        <v>4.2361111111111098E-3</v>
      </c>
      <c r="G395" s="11"/>
      <c r="H395" s="9"/>
    </row>
    <row r="396" spans="1:8" x14ac:dyDescent="0.2">
      <c r="A396" s="10">
        <v>1.6354166666666666E-2</v>
      </c>
      <c r="B396" s="11">
        <v>1.21875E-2</v>
      </c>
      <c r="C396" s="11">
        <v>3.5798611111111107E-2</v>
      </c>
      <c r="D396" s="14">
        <v>4.2476851851851903E-3</v>
      </c>
      <c r="G396" s="11"/>
      <c r="H396" s="9"/>
    </row>
    <row r="397" spans="1:8" x14ac:dyDescent="0.2">
      <c r="A397" s="10">
        <v>1.636574074074074E-2</v>
      </c>
      <c r="B397" s="11">
        <v>1.2199074074074072E-2</v>
      </c>
      <c r="C397" s="11">
        <v>3.5810185185185188E-2</v>
      </c>
      <c r="D397" s="14">
        <v>4.2592592592592604E-3</v>
      </c>
      <c r="G397" s="11"/>
      <c r="H397" s="9"/>
    </row>
    <row r="398" spans="1:8" x14ac:dyDescent="0.2">
      <c r="A398" s="10">
        <v>1.6377314814814813E-2</v>
      </c>
      <c r="B398" s="11">
        <v>1.2210648148148146E-2</v>
      </c>
      <c r="C398" s="11">
        <v>3.5821759259259262E-2</v>
      </c>
      <c r="D398" s="14">
        <v>4.2708333333333296E-3</v>
      </c>
      <c r="G398" s="11"/>
      <c r="H398" s="9"/>
    </row>
    <row r="399" spans="1:8" x14ac:dyDescent="0.2">
      <c r="A399" s="10">
        <v>1.638888888888889E-2</v>
      </c>
      <c r="B399" s="11">
        <v>1.2222222222222223E-2</v>
      </c>
      <c r="C399" s="11">
        <v>3.5833333333333335E-2</v>
      </c>
      <c r="D399" s="14">
        <v>4.2824074074074101E-3</v>
      </c>
      <c r="G399" s="11"/>
      <c r="H399" s="9"/>
    </row>
    <row r="400" spans="1:8" x14ac:dyDescent="0.2">
      <c r="A400" s="10">
        <v>1.6400462962962964E-2</v>
      </c>
      <c r="B400" s="11">
        <v>1.2233796296296296E-2</v>
      </c>
      <c r="C400" s="11">
        <v>3.5844907407407409E-2</v>
      </c>
      <c r="D400" s="14">
        <v>4.2939814814814802E-3</v>
      </c>
      <c r="G400" s="11"/>
      <c r="H400" s="9"/>
    </row>
    <row r="401" spans="1:8" x14ac:dyDescent="0.2">
      <c r="A401" s="10">
        <v>1.6412037037037037E-2</v>
      </c>
      <c r="B401" s="11">
        <v>1.224537037037037E-2</v>
      </c>
      <c r="C401" s="11">
        <v>3.5856481481481482E-2</v>
      </c>
      <c r="D401" s="14">
        <v>4.3055555555555599E-3</v>
      </c>
      <c r="G401" s="11"/>
      <c r="H401" s="9"/>
    </row>
    <row r="402" spans="1:8" x14ac:dyDescent="0.2">
      <c r="A402" s="10">
        <v>1.6423611111111111E-2</v>
      </c>
      <c r="B402" s="11">
        <v>1.2256944444444444E-2</v>
      </c>
      <c r="C402" s="11">
        <v>3.5868055555555556E-2</v>
      </c>
      <c r="D402" s="14">
        <v>4.31712962962963E-3</v>
      </c>
      <c r="G402" s="11"/>
      <c r="H402" s="9"/>
    </row>
    <row r="403" spans="1:8" x14ac:dyDescent="0.2">
      <c r="A403" s="10">
        <v>1.6435185185185188E-2</v>
      </c>
      <c r="B403" s="11">
        <v>1.2268518518518519E-2</v>
      </c>
      <c r="C403" s="11">
        <v>3.5879629629629629E-2</v>
      </c>
      <c r="D403" s="14">
        <v>4.3287037037037096E-3</v>
      </c>
      <c r="G403" s="11"/>
      <c r="H403" s="9"/>
    </row>
    <row r="404" spans="1:8" x14ac:dyDescent="0.2">
      <c r="A404" s="10">
        <v>1.6446759259259262E-2</v>
      </c>
      <c r="B404" s="11">
        <v>1.2280092592592592E-2</v>
      </c>
      <c r="C404" s="11">
        <v>3.5891203703703703E-2</v>
      </c>
      <c r="D404" s="14">
        <v>4.3402777777777797E-3</v>
      </c>
      <c r="G404" s="11"/>
      <c r="H404" s="9"/>
    </row>
    <row r="405" spans="1:8" x14ac:dyDescent="0.2">
      <c r="A405" s="10">
        <v>1.6458333333333332E-2</v>
      </c>
      <c r="B405" s="11">
        <v>1.2291666666666666E-2</v>
      </c>
      <c r="C405" s="11">
        <v>3.5902777777777777E-2</v>
      </c>
      <c r="D405" s="14">
        <v>4.3518518518518602E-3</v>
      </c>
      <c r="G405" s="11"/>
      <c r="H405" s="9"/>
    </row>
    <row r="406" spans="1:8" x14ac:dyDescent="0.2">
      <c r="A406" s="10">
        <v>1.6469907407407405E-2</v>
      </c>
      <c r="B406" s="11">
        <v>1.230324074074074E-2</v>
      </c>
      <c r="C406" s="11">
        <v>3.5914351851851857E-2</v>
      </c>
      <c r="D406" s="14">
        <v>4.3634259259259303E-3</v>
      </c>
      <c r="G406" s="11"/>
      <c r="H406" s="9"/>
    </row>
    <row r="407" spans="1:8" x14ac:dyDescent="0.2">
      <c r="A407" s="10">
        <v>1.6481481481481482E-2</v>
      </c>
      <c r="B407" s="11">
        <v>1.2314814814814815E-2</v>
      </c>
      <c r="C407" s="11">
        <v>3.5925925925925924E-2</v>
      </c>
      <c r="D407" s="14">
        <v>4.3750000000000004E-3</v>
      </c>
      <c r="G407" s="11"/>
      <c r="H407" s="9"/>
    </row>
    <row r="408" spans="1:8" x14ac:dyDescent="0.2">
      <c r="A408" s="10">
        <v>1.6493055555555556E-2</v>
      </c>
      <c r="B408" s="11">
        <v>1.2326388888888888E-2</v>
      </c>
      <c r="C408" s="11">
        <v>3.5937499999999997E-2</v>
      </c>
      <c r="D408" s="14">
        <v>4.3750000000000004E-3</v>
      </c>
      <c r="G408" s="11"/>
      <c r="H408" s="9"/>
    </row>
    <row r="409" spans="1:8" x14ac:dyDescent="0.2">
      <c r="A409" s="10">
        <v>1.650462962962963E-2</v>
      </c>
      <c r="B409" s="11">
        <v>1.2337962962962962E-2</v>
      </c>
      <c r="C409" s="11">
        <v>3.5949074074074071E-2</v>
      </c>
      <c r="D409" s="14">
        <v>4.386574074074074E-3</v>
      </c>
      <c r="G409" s="11"/>
      <c r="H409" s="9"/>
    </row>
    <row r="410" spans="1:8" x14ac:dyDescent="0.2">
      <c r="A410" s="10">
        <v>1.6516203703703703E-2</v>
      </c>
      <c r="B410" s="11">
        <v>1.2349537037037039E-2</v>
      </c>
      <c r="C410" s="11">
        <v>3.5960648148148151E-2</v>
      </c>
      <c r="D410" s="14">
        <v>4.3981481481481502E-3</v>
      </c>
      <c r="G410" s="11"/>
      <c r="H410" s="9"/>
    </row>
    <row r="411" spans="1:8" x14ac:dyDescent="0.2">
      <c r="A411" s="10">
        <v>1.6527777777777777E-2</v>
      </c>
      <c r="B411" s="11">
        <v>1.2361111111111113E-2</v>
      </c>
      <c r="C411" s="11">
        <v>3.5972222222222218E-2</v>
      </c>
      <c r="D411" s="14">
        <v>4.4097222222222203E-3</v>
      </c>
      <c r="G411" s="11"/>
      <c r="H411" s="9"/>
    </row>
    <row r="412" spans="1:8" x14ac:dyDescent="0.2">
      <c r="A412" s="10">
        <v>1.653935185185185E-2</v>
      </c>
      <c r="B412" s="11">
        <v>1.2372685185185186E-2</v>
      </c>
      <c r="C412" s="11">
        <v>3.5983796296296298E-2</v>
      </c>
      <c r="D412" s="14">
        <v>4.4212962962962904E-3</v>
      </c>
      <c r="G412" s="11"/>
      <c r="H412" s="9"/>
    </row>
    <row r="413" spans="1:8" x14ac:dyDescent="0.2">
      <c r="A413" s="10">
        <v>1.6550925925925924E-2</v>
      </c>
      <c r="B413" s="11">
        <v>1.238425925925926E-2</v>
      </c>
      <c r="C413" s="11">
        <v>3.5995370370370372E-2</v>
      </c>
      <c r="D413" s="14">
        <v>4.43287037037037E-3</v>
      </c>
      <c r="G413" s="11"/>
      <c r="H413" s="9"/>
    </row>
    <row r="414" spans="1:8" x14ac:dyDescent="0.2">
      <c r="A414" s="10">
        <v>1.6562500000000001E-2</v>
      </c>
      <c r="B414" s="11">
        <v>1.2395833333333335E-2</v>
      </c>
      <c r="C414" s="11">
        <v>3.6006944444444446E-2</v>
      </c>
      <c r="D414" s="14">
        <v>4.4444444444444401E-3</v>
      </c>
      <c r="G414" s="11"/>
      <c r="H414" s="9"/>
    </row>
    <row r="415" spans="1:8" x14ac:dyDescent="0.2">
      <c r="A415" s="10">
        <v>1.6574074074074074E-2</v>
      </c>
      <c r="B415" s="11">
        <v>1.2407407407407409E-2</v>
      </c>
      <c r="C415" s="11">
        <v>3.6018518518518519E-2</v>
      </c>
      <c r="D415" s="14">
        <v>4.4560185185185197E-3</v>
      </c>
      <c r="G415" s="11"/>
      <c r="H415" s="9"/>
    </row>
    <row r="416" spans="1:8" x14ac:dyDescent="0.2">
      <c r="A416" s="10">
        <v>1.6585648148148148E-2</v>
      </c>
      <c r="B416" s="11">
        <v>1.2418981481481482E-2</v>
      </c>
      <c r="C416" s="11">
        <v>3.6030092592592593E-2</v>
      </c>
      <c r="D416" s="14">
        <v>4.4675925925925898E-3</v>
      </c>
      <c r="G416" s="11"/>
      <c r="H416" s="9"/>
    </row>
    <row r="417" spans="1:8" x14ac:dyDescent="0.2">
      <c r="A417" s="10">
        <v>1.6597222222222222E-2</v>
      </c>
      <c r="B417" s="11">
        <v>1.2430555555555554E-2</v>
      </c>
      <c r="C417" s="11">
        <v>3.6041666666666666E-2</v>
      </c>
      <c r="D417" s="14">
        <v>4.4791666666666599E-3</v>
      </c>
      <c r="G417" s="11"/>
      <c r="H417" s="9"/>
    </row>
    <row r="418" spans="1:8" x14ac:dyDescent="0.2">
      <c r="A418" s="10">
        <v>1.6608796296296299E-2</v>
      </c>
      <c r="B418" s="11">
        <v>1.2442129629629629E-2</v>
      </c>
      <c r="C418" s="11">
        <v>3.605324074074074E-2</v>
      </c>
      <c r="D418" s="14">
        <v>4.4907407407407396E-3</v>
      </c>
      <c r="G418" s="11"/>
      <c r="H418" s="9"/>
    </row>
    <row r="419" spans="1:8" x14ac:dyDescent="0.2">
      <c r="A419" s="10">
        <v>1.6620370370370372E-2</v>
      </c>
      <c r="B419" s="11">
        <v>1.2453703703703703E-2</v>
      </c>
      <c r="C419" s="11">
        <v>3.6064814814814813E-2</v>
      </c>
      <c r="D419" s="14">
        <v>4.5023148148148097E-3</v>
      </c>
      <c r="G419" s="11"/>
      <c r="H419" s="9"/>
    </row>
    <row r="420" spans="1:8" x14ac:dyDescent="0.2">
      <c r="A420" s="10">
        <v>1.6631944444444446E-2</v>
      </c>
      <c r="B420" s="11">
        <v>1.2465277777777777E-2</v>
      </c>
      <c r="C420" s="11">
        <v>3.6076388888888887E-2</v>
      </c>
      <c r="D420" s="14">
        <v>4.5138888888888798E-3</v>
      </c>
      <c r="G420" s="11"/>
      <c r="H420" s="9"/>
    </row>
    <row r="421" spans="1:8" x14ac:dyDescent="0.2">
      <c r="A421" s="10">
        <v>1.6643518518518519E-2</v>
      </c>
      <c r="B421" s="11">
        <v>1.247685185185185E-2</v>
      </c>
      <c r="C421" s="11">
        <v>3.6087962962962968E-2</v>
      </c>
      <c r="D421" s="14">
        <v>4.5254629629629603E-3</v>
      </c>
      <c r="G421" s="11"/>
      <c r="H421" s="9"/>
    </row>
    <row r="422" spans="1:8" x14ac:dyDescent="0.2">
      <c r="A422" s="10">
        <v>1.6655092592592593E-2</v>
      </c>
      <c r="B422" s="11">
        <v>1.2488425925925925E-2</v>
      </c>
      <c r="C422" s="11">
        <v>3.6099537037037034E-2</v>
      </c>
      <c r="D422" s="14">
        <v>4.5370370370370304E-3</v>
      </c>
      <c r="G422" s="11"/>
      <c r="H422" s="9"/>
    </row>
    <row r="423" spans="1:8" x14ac:dyDescent="0.2">
      <c r="A423" s="10">
        <v>1.6666666666666666E-2</v>
      </c>
      <c r="B423" s="11">
        <v>1.2500000000000001E-2</v>
      </c>
      <c r="C423" s="11">
        <v>3.6111111111111115E-2</v>
      </c>
      <c r="D423" s="14">
        <v>4.5370370370370399E-3</v>
      </c>
      <c r="G423" s="11"/>
      <c r="H423" s="9"/>
    </row>
    <row r="424" spans="1:8" x14ac:dyDescent="0.2">
      <c r="A424" s="10">
        <v>1.667824074074074E-2</v>
      </c>
      <c r="B424" s="11">
        <v>1.2511574074074073E-2</v>
      </c>
      <c r="C424" s="11">
        <v>3.6122685185185181E-2</v>
      </c>
      <c r="D424" s="14">
        <v>4.5486111111111196E-3</v>
      </c>
      <c r="G424" s="11"/>
      <c r="H424" s="9"/>
    </row>
    <row r="425" spans="1:8" x14ac:dyDescent="0.2">
      <c r="A425" s="10">
        <v>1.6689814814814817E-2</v>
      </c>
      <c r="B425" s="11">
        <v>1.252314814814815E-2</v>
      </c>
      <c r="C425" s="11">
        <v>3.6134259259259262E-2</v>
      </c>
      <c r="D425" s="14">
        <v>4.5601851851851897E-3</v>
      </c>
      <c r="G425" s="11"/>
      <c r="H425" s="9"/>
    </row>
    <row r="426" spans="1:8" x14ac:dyDescent="0.2">
      <c r="A426" s="10">
        <v>1.6701388888888887E-2</v>
      </c>
      <c r="B426" s="11">
        <v>1.2534722222222223E-2</v>
      </c>
      <c r="C426" s="11">
        <v>3.6145833333333328E-2</v>
      </c>
      <c r="D426" s="14">
        <v>4.5717592592592598E-3</v>
      </c>
      <c r="G426" s="11"/>
      <c r="H426" s="9"/>
    </row>
    <row r="427" spans="1:8" x14ac:dyDescent="0.2">
      <c r="A427" s="10">
        <v>1.6712962962962961E-2</v>
      </c>
      <c r="B427" s="11">
        <v>1.2546296296296297E-2</v>
      </c>
      <c r="C427" s="11">
        <v>3.6157407407407409E-2</v>
      </c>
      <c r="D427" s="14">
        <v>4.5833333333333403E-3</v>
      </c>
      <c r="G427" s="11"/>
      <c r="H427" s="9"/>
    </row>
    <row r="428" spans="1:8" x14ac:dyDescent="0.2">
      <c r="A428" s="10">
        <v>1.6724537037037034E-2</v>
      </c>
      <c r="B428" s="11">
        <v>1.255787037037037E-2</v>
      </c>
      <c r="C428" s="11">
        <v>3.6168981481481483E-2</v>
      </c>
      <c r="D428" s="14">
        <v>4.5949074074074104E-3</v>
      </c>
      <c r="G428" s="11"/>
      <c r="H428" s="9"/>
    </row>
    <row r="429" spans="1:8" x14ac:dyDescent="0.2">
      <c r="A429" s="10">
        <v>1.6736111111111111E-2</v>
      </c>
      <c r="B429" s="11">
        <v>1.2569444444444446E-2</v>
      </c>
      <c r="C429" s="11">
        <v>3.6180555555555556E-2</v>
      </c>
      <c r="D429" s="14">
        <v>4.60648148148149E-3</v>
      </c>
      <c r="G429" s="11"/>
      <c r="H429" s="9"/>
    </row>
    <row r="430" spans="1:8" x14ac:dyDescent="0.2">
      <c r="A430" s="10">
        <v>1.6747685185185185E-2</v>
      </c>
      <c r="B430" s="11">
        <v>1.2581018518518519E-2</v>
      </c>
      <c r="C430" s="11">
        <v>3.619212962962963E-2</v>
      </c>
      <c r="D430" s="14">
        <v>4.6180555555555601E-3</v>
      </c>
      <c r="G430" s="11"/>
      <c r="H430" s="9"/>
    </row>
    <row r="431" spans="1:8" x14ac:dyDescent="0.2">
      <c r="A431" s="10">
        <v>1.6759259259259258E-2</v>
      </c>
      <c r="B431" s="11">
        <v>1.2592592592592593E-2</v>
      </c>
      <c r="C431" s="11">
        <v>3.6203703703703703E-2</v>
      </c>
      <c r="D431" s="14">
        <v>4.6296296296296398E-3</v>
      </c>
      <c r="G431" s="11"/>
      <c r="H431" s="9"/>
    </row>
    <row r="432" spans="1:8" x14ac:dyDescent="0.2">
      <c r="A432" s="10">
        <v>1.6770833333333332E-2</v>
      </c>
      <c r="B432" s="11">
        <v>1.2604166666666666E-2</v>
      </c>
      <c r="C432" s="11">
        <v>3.6215277777777777E-2</v>
      </c>
      <c r="D432" s="14">
        <v>4.6412037037037099E-3</v>
      </c>
      <c r="G432" s="11"/>
      <c r="H432" s="9"/>
    </row>
    <row r="433" spans="1:8" x14ac:dyDescent="0.2">
      <c r="A433" s="10">
        <v>1.6782407407407409E-2</v>
      </c>
      <c r="B433" s="11">
        <v>1.2615740740740742E-2</v>
      </c>
      <c r="C433" s="11">
        <v>3.622685185185185E-2</v>
      </c>
      <c r="D433" s="14">
        <v>4.6527777777777999E-3</v>
      </c>
      <c r="G433" s="11"/>
      <c r="H433" s="9"/>
    </row>
    <row r="434" spans="1:8" x14ac:dyDescent="0.2">
      <c r="A434" s="10">
        <v>1.6793981481481483E-2</v>
      </c>
      <c r="B434" s="11">
        <v>1.2627314814814815E-2</v>
      </c>
      <c r="C434" s="11">
        <v>3.6238425925925924E-2</v>
      </c>
      <c r="D434" s="14">
        <v>4.6643518518518596E-3</v>
      </c>
      <c r="G434" s="11"/>
      <c r="H434" s="9"/>
    </row>
    <row r="435" spans="1:8" x14ac:dyDescent="0.2">
      <c r="A435" s="10">
        <v>1.6689814814814817E-2</v>
      </c>
      <c r="B435" s="11">
        <v>1.2638888888888889E-2</v>
      </c>
      <c r="C435" s="11">
        <v>3.6249999999999998E-2</v>
      </c>
      <c r="D435" s="14">
        <v>4.6759259259259497E-3</v>
      </c>
      <c r="G435" s="11"/>
      <c r="H435" s="9"/>
    </row>
    <row r="436" spans="1:8" x14ac:dyDescent="0.2">
      <c r="A436" s="10">
        <v>1.681712962962963E-2</v>
      </c>
      <c r="B436" s="11">
        <v>1.2650462962962962E-2</v>
      </c>
      <c r="C436" s="11">
        <v>3.6261574074074078E-2</v>
      </c>
      <c r="D436" s="14">
        <v>4.6875000000000102E-3</v>
      </c>
      <c r="G436" s="11"/>
      <c r="H436" s="9"/>
    </row>
    <row r="437" spans="1:8" x14ac:dyDescent="0.2">
      <c r="A437" s="10">
        <v>1.6828703703703703E-2</v>
      </c>
      <c r="B437" s="11">
        <v>1.2662037037037039E-2</v>
      </c>
      <c r="C437" s="11">
        <v>3.6273148148148145E-2</v>
      </c>
      <c r="D437" s="14">
        <v>4.6990740740741003E-3</v>
      </c>
      <c r="G437" s="11"/>
      <c r="H437" s="9"/>
    </row>
    <row r="438" spans="1:8" x14ac:dyDescent="0.2">
      <c r="A438" s="10">
        <v>1.6840277777777777E-2</v>
      </c>
      <c r="B438" s="11">
        <v>1.2673611111111109E-2</v>
      </c>
      <c r="C438" s="11">
        <v>3.6284722222222225E-2</v>
      </c>
      <c r="D438" s="14">
        <v>4.6990740740740699E-3</v>
      </c>
      <c r="G438" s="11"/>
      <c r="H438" s="9"/>
    </row>
    <row r="439" spans="1:8" x14ac:dyDescent="0.2">
      <c r="A439" s="10">
        <v>1.6851851851851851E-2</v>
      </c>
      <c r="B439" s="11">
        <v>1.2685185185185183E-2</v>
      </c>
      <c r="C439" s="11">
        <v>3.6296296296296292E-2</v>
      </c>
      <c r="D439" s="14">
        <v>4.71064814814814E-3</v>
      </c>
      <c r="G439" s="11"/>
      <c r="H439" s="9"/>
    </row>
    <row r="440" spans="1:8" x14ac:dyDescent="0.2">
      <c r="A440" s="10">
        <v>1.6863425925925928E-2</v>
      </c>
      <c r="B440" s="11">
        <v>1.269675925925926E-2</v>
      </c>
      <c r="C440" s="11">
        <v>3.6307870370370372E-2</v>
      </c>
      <c r="D440" s="14">
        <v>4.7222222222222101E-3</v>
      </c>
      <c r="G440" s="11"/>
      <c r="H440" s="9"/>
    </row>
    <row r="441" spans="1:8" x14ac:dyDescent="0.2">
      <c r="A441" s="10">
        <v>1.6875000000000001E-2</v>
      </c>
      <c r="B441" s="11">
        <v>1.2708333333333334E-2</v>
      </c>
      <c r="C441" s="11">
        <v>3.6319444444444439E-2</v>
      </c>
      <c r="D441" s="14">
        <v>4.7337962962962898E-3</v>
      </c>
      <c r="G441" s="11"/>
      <c r="H441" s="9"/>
    </row>
    <row r="442" spans="1:8" x14ac:dyDescent="0.2">
      <c r="A442" s="10">
        <v>1.6886574074074075E-2</v>
      </c>
      <c r="B442" s="11">
        <v>1.2719907407407407E-2</v>
      </c>
      <c r="C442" s="11">
        <v>3.6331018518518519E-2</v>
      </c>
      <c r="D442" s="14">
        <v>4.7453703703703599E-3</v>
      </c>
      <c r="G442" s="11"/>
      <c r="H442" s="9"/>
    </row>
    <row r="443" spans="1:8" x14ac:dyDescent="0.2">
      <c r="A443" s="10">
        <v>1.6898148148148148E-2</v>
      </c>
      <c r="B443" s="11">
        <v>1.2731481481481481E-2</v>
      </c>
      <c r="C443" s="11">
        <v>3.6342592592592593E-2</v>
      </c>
      <c r="D443" s="14">
        <v>4.7569444444444499E-3</v>
      </c>
      <c r="G443" s="11"/>
      <c r="H443" s="9"/>
    </row>
    <row r="444" spans="1:8" x14ac:dyDescent="0.2">
      <c r="A444" s="10">
        <v>1.6909722222222225E-2</v>
      </c>
      <c r="B444" s="11">
        <v>1.2743055555555556E-2</v>
      </c>
      <c r="C444" s="11">
        <v>3.6354166666666667E-2</v>
      </c>
      <c r="D444" s="14">
        <v>4.7685185185185096E-3</v>
      </c>
      <c r="G444" s="11"/>
      <c r="H444" s="9"/>
    </row>
    <row r="445" spans="1:8" x14ac:dyDescent="0.2">
      <c r="A445" s="10">
        <v>1.6921296296296299E-2</v>
      </c>
      <c r="B445" s="11">
        <v>1.275462962962963E-2</v>
      </c>
      <c r="C445" s="11">
        <v>3.636574074074074E-2</v>
      </c>
      <c r="D445" s="14">
        <v>4.7800925925925997E-3</v>
      </c>
      <c r="G445" s="11"/>
      <c r="H445" s="9"/>
    </row>
    <row r="446" spans="1:8" x14ac:dyDescent="0.2">
      <c r="A446" s="10">
        <v>1.6932870370370369E-2</v>
      </c>
      <c r="B446" s="11">
        <v>1.2766203703703703E-2</v>
      </c>
      <c r="C446" s="11">
        <v>3.6377314814814814E-2</v>
      </c>
      <c r="D446" s="14">
        <v>4.7916666666666602E-3</v>
      </c>
      <c r="G446" s="11"/>
      <c r="H446" s="9"/>
    </row>
    <row r="447" spans="1:8" x14ac:dyDescent="0.2">
      <c r="A447" s="10">
        <v>1.6944444444444443E-2</v>
      </c>
      <c r="B447" s="11">
        <v>1.2777777777777777E-2</v>
      </c>
      <c r="C447" s="11">
        <v>3.6388888888888887E-2</v>
      </c>
      <c r="D447" s="14">
        <v>4.8032407407407503E-3</v>
      </c>
      <c r="G447" s="11"/>
      <c r="H447" s="9"/>
    </row>
    <row r="448" spans="1:8" x14ac:dyDescent="0.2">
      <c r="A448" s="10">
        <v>1.695601851851852E-2</v>
      </c>
      <c r="B448" s="11">
        <v>1.2789351851851852E-2</v>
      </c>
      <c r="C448" s="11">
        <v>3.6400462962962961E-2</v>
      </c>
      <c r="D448" s="14">
        <v>4.81481481481481E-3</v>
      </c>
      <c r="G448" s="11"/>
      <c r="H448" s="9"/>
    </row>
    <row r="449" spans="1:8" x14ac:dyDescent="0.2">
      <c r="A449" s="10">
        <v>1.6967592592592593E-2</v>
      </c>
      <c r="B449" s="11">
        <v>1.2800925925925926E-2</v>
      </c>
      <c r="C449" s="11">
        <v>3.6412037037037034E-2</v>
      </c>
      <c r="D449" s="14">
        <v>4.8263888888888801E-3</v>
      </c>
      <c r="G449" s="11"/>
      <c r="H449" s="9"/>
    </row>
    <row r="450" spans="1:8" x14ac:dyDescent="0.2">
      <c r="A450" s="10">
        <v>1.6979166666666667E-2</v>
      </c>
      <c r="B450" s="11">
        <v>1.2812499999999999E-2</v>
      </c>
      <c r="C450" s="11">
        <v>3.6423611111111115E-2</v>
      </c>
      <c r="D450" s="14">
        <v>4.8379629629629597E-3</v>
      </c>
      <c r="G450" s="11"/>
      <c r="H450" s="9"/>
    </row>
    <row r="451" spans="1:8" x14ac:dyDescent="0.2">
      <c r="A451" s="10">
        <v>1.699074074074074E-2</v>
      </c>
      <c r="B451" s="11">
        <v>1.2824074074074073E-2</v>
      </c>
      <c r="C451" s="11">
        <v>3.6435185185185189E-2</v>
      </c>
      <c r="D451" s="14">
        <v>4.8495370370370298E-3</v>
      </c>
      <c r="G451" s="11"/>
      <c r="H451" s="9"/>
    </row>
    <row r="452" spans="1:8" x14ac:dyDescent="0.2">
      <c r="A452" s="10">
        <v>1.7002314814814814E-2</v>
      </c>
      <c r="B452" s="11">
        <v>1.283564814814815E-2</v>
      </c>
      <c r="C452" s="11">
        <v>3.6446759259259262E-2</v>
      </c>
      <c r="D452" s="14">
        <v>4.8611111111111199E-3</v>
      </c>
      <c r="G452" s="11"/>
      <c r="H452" s="9"/>
    </row>
    <row r="453" spans="1:8" x14ac:dyDescent="0.2">
      <c r="A453" s="10">
        <v>1.7013888888888887E-2</v>
      </c>
      <c r="B453" s="11">
        <v>1.2847222222222223E-2</v>
      </c>
      <c r="C453" s="11">
        <v>3.6458333333333336E-2</v>
      </c>
      <c r="D453" s="14">
        <v>4.8611111111111103E-3</v>
      </c>
      <c r="G453" s="11"/>
      <c r="H453" s="9"/>
    </row>
    <row r="454" spans="1:8" x14ac:dyDescent="0.2">
      <c r="A454" s="10">
        <v>1.7025462962962961E-2</v>
      </c>
      <c r="B454" s="11">
        <v>1.2858796296296297E-2</v>
      </c>
      <c r="C454" s="11">
        <v>3.6469907407407402E-2</v>
      </c>
      <c r="D454" s="14">
        <v>4.87268518518519E-3</v>
      </c>
      <c r="G454" s="11"/>
      <c r="H454" s="9"/>
    </row>
    <row r="455" spans="1:8" x14ac:dyDescent="0.2">
      <c r="A455" s="10">
        <v>1.7037037037037038E-2</v>
      </c>
      <c r="B455" s="11">
        <v>1.2870370370370372E-2</v>
      </c>
      <c r="C455" s="11">
        <v>3.6481481481481483E-2</v>
      </c>
      <c r="D455" s="14">
        <v>4.8842592592592601E-3</v>
      </c>
      <c r="G455" s="11"/>
      <c r="H455" s="9"/>
    </row>
    <row r="456" spans="1:8" x14ac:dyDescent="0.2">
      <c r="A456" s="10">
        <v>1.7048611111111112E-2</v>
      </c>
      <c r="B456" s="11">
        <v>1.2881944444444446E-2</v>
      </c>
      <c r="C456" s="11">
        <v>3.6493055555555549E-2</v>
      </c>
      <c r="D456" s="14">
        <v>4.8958333333333397E-3</v>
      </c>
      <c r="G456" s="11"/>
      <c r="H456" s="9"/>
    </row>
    <row r="457" spans="1:8" x14ac:dyDescent="0.2">
      <c r="A457" s="10">
        <v>1.7060185185185185E-2</v>
      </c>
      <c r="B457" s="11">
        <v>1.2893518518518519E-2</v>
      </c>
      <c r="C457" s="11">
        <v>3.650462962962963E-2</v>
      </c>
      <c r="D457" s="14">
        <v>4.9074074074074098E-3</v>
      </c>
      <c r="G457" s="11"/>
      <c r="H457" s="9"/>
    </row>
    <row r="458" spans="1:8" x14ac:dyDescent="0.2">
      <c r="A458" s="10">
        <v>1.7071759259259259E-2</v>
      </c>
      <c r="B458" s="11">
        <v>1.2905092592592591E-2</v>
      </c>
      <c r="C458" s="11">
        <v>3.6516203703703703E-2</v>
      </c>
      <c r="D458" s="14">
        <v>4.9189814814814704E-3</v>
      </c>
      <c r="G458" s="11"/>
      <c r="H458" s="9"/>
    </row>
    <row r="459" spans="1:8" x14ac:dyDescent="0.2">
      <c r="A459" s="10">
        <v>1.7083333333333336E-2</v>
      </c>
      <c r="B459" s="11">
        <v>1.2916666666666667E-2</v>
      </c>
      <c r="C459" s="11">
        <v>3.6527777777777777E-2</v>
      </c>
      <c r="D459" s="14">
        <v>4.9305555555555604E-3</v>
      </c>
      <c r="G459" s="11"/>
      <c r="H459" s="9"/>
    </row>
    <row r="460" spans="1:8" x14ac:dyDescent="0.2">
      <c r="A460" s="10">
        <v>1.7094907407407409E-2</v>
      </c>
      <c r="B460" s="11">
        <v>1.292824074074074E-2</v>
      </c>
      <c r="C460" s="11">
        <v>3.6539351851851851E-2</v>
      </c>
      <c r="D460" s="14">
        <v>4.9421296296296297E-3</v>
      </c>
      <c r="G460" s="11"/>
      <c r="H460" s="9"/>
    </row>
    <row r="461" spans="1:8" x14ac:dyDescent="0.2">
      <c r="A461" s="10">
        <v>1.7106481481481483E-2</v>
      </c>
      <c r="B461" s="11">
        <v>1.2939814814814814E-2</v>
      </c>
      <c r="C461" s="11">
        <v>3.6550925925925924E-2</v>
      </c>
      <c r="D461" s="14">
        <v>4.9537037037037102E-3</v>
      </c>
      <c r="G461" s="11"/>
      <c r="H461" s="9"/>
    </row>
    <row r="462" spans="1:8" x14ac:dyDescent="0.2">
      <c r="A462" s="10">
        <v>1.7118055555555556E-2</v>
      </c>
      <c r="B462" s="11">
        <v>1.2951388888888887E-2</v>
      </c>
      <c r="C462" s="11">
        <v>3.6562499999999998E-2</v>
      </c>
      <c r="D462" s="14">
        <v>4.9652777777777803E-3</v>
      </c>
      <c r="G462" s="11"/>
      <c r="H462" s="9"/>
    </row>
    <row r="463" spans="1:8" x14ac:dyDescent="0.2">
      <c r="A463" s="10">
        <v>1.712962962962963E-2</v>
      </c>
      <c r="B463" s="11">
        <v>1.2962962962962963E-2</v>
      </c>
      <c r="C463" s="11">
        <v>3.6574074074074071E-2</v>
      </c>
      <c r="D463" s="14">
        <v>4.9768518518518599E-3</v>
      </c>
      <c r="G463" s="11"/>
      <c r="H463" s="9"/>
    </row>
    <row r="464" spans="1:8" x14ac:dyDescent="0.2">
      <c r="A464" s="10">
        <v>1.7141203703703704E-2</v>
      </c>
      <c r="B464" s="11">
        <v>1.2974537037037036E-2</v>
      </c>
      <c r="C464" s="11">
        <v>3.6585648148148145E-2</v>
      </c>
      <c r="D464" s="14">
        <v>4.98842592592593E-3</v>
      </c>
      <c r="G464" s="11"/>
      <c r="H464" s="9"/>
    </row>
    <row r="465" spans="1:8" x14ac:dyDescent="0.2">
      <c r="A465" s="10">
        <v>1.7152777777777777E-2</v>
      </c>
      <c r="B465" s="11">
        <v>1.298611111111111E-2</v>
      </c>
      <c r="C465" s="11">
        <v>3.6597222222222225E-2</v>
      </c>
      <c r="D465" s="14">
        <v>5.0000000000000201E-3</v>
      </c>
      <c r="G465" s="11"/>
      <c r="H465" s="9"/>
    </row>
    <row r="466" spans="1:8" x14ac:dyDescent="0.2">
      <c r="A466" s="10">
        <v>1.7164351851851851E-2</v>
      </c>
      <c r="B466" s="11">
        <v>1.2997685185185183E-2</v>
      </c>
      <c r="C466" s="11">
        <v>3.6608796296296299E-2</v>
      </c>
      <c r="D466" s="14">
        <v>5.0115740740740797E-3</v>
      </c>
      <c r="G466" s="11"/>
      <c r="H466" s="9"/>
    </row>
    <row r="467" spans="1:8" x14ac:dyDescent="0.2">
      <c r="A467" s="10">
        <v>1.7175925925925924E-2</v>
      </c>
      <c r="B467" s="11">
        <v>1.300925925925926E-2</v>
      </c>
      <c r="C467" s="11">
        <v>3.6620370370370373E-2</v>
      </c>
      <c r="D467" s="14">
        <v>5.0231481481481498E-3</v>
      </c>
      <c r="G467" s="11"/>
      <c r="H467" s="9"/>
    </row>
    <row r="468" spans="1:8" x14ac:dyDescent="0.2">
      <c r="A468" s="10">
        <v>1.7187500000000001E-2</v>
      </c>
      <c r="B468" s="11">
        <v>1.3020833333333334E-2</v>
      </c>
      <c r="C468" s="11">
        <v>3.6631944444444446E-2</v>
      </c>
      <c r="D468" s="14">
        <v>5.0231481481481498E-3</v>
      </c>
      <c r="G468" s="11"/>
      <c r="H468" s="9"/>
    </row>
    <row r="469" spans="1:8" x14ac:dyDescent="0.2">
      <c r="A469" s="10">
        <v>1.7199074074074071E-2</v>
      </c>
      <c r="B469" s="11">
        <v>1.3032407407407407E-2</v>
      </c>
      <c r="C469" s="11">
        <v>3.664351851851852E-2</v>
      </c>
      <c r="D469" s="14">
        <v>5.0347222222222304E-3</v>
      </c>
      <c r="G469" s="11"/>
      <c r="H469" s="9"/>
    </row>
    <row r="470" spans="1:8" x14ac:dyDescent="0.2">
      <c r="A470" s="10">
        <v>1.7210648148148149E-2</v>
      </c>
      <c r="B470" s="11">
        <v>1.3043981481481483E-2</v>
      </c>
      <c r="C470" s="11">
        <v>3.6655092592592593E-2</v>
      </c>
      <c r="D470" s="14">
        <v>5.0462962962962996E-3</v>
      </c>
      <c r="G470" s="11"/>
      <c r="H470" s="9"/>
    </row>
    <row r="471" spans="1:8" x14ac:dyDescent="0.2">
      <c r="A471" s="10">
        <v>1.7222222222222222E-2</v>
      </c>
      <c r="B471" s="11">
        <v>1.3055555555555556E-2</v>
      </c>
      <c r="C471" s="11">
        <v>3.6666666666666667E-2</v>
      </c>
      <c r="D471" s="14">
        <v>5.0578703703703601E-3</v>
      </c>
      <c r="G471" s="11"/>
      <c r="H471" s="9"/>
    </row>
    <row r="472" spans="1:8" x14ac:dyDescent="0.2">
      <c r="A472" s="10">
        <v>1.7233796296296296E-2</v>
      </c>
      <c r="B472" s="11">
        <v>1.306712962962963E-2</v>
      </c>
      <c r="C472" s="11">
        <v>3.667824074074074E-2</v>
      </c>
      <c r="D472" s="14">
        <v>5.0694444444444303E-3</v>
      </c>
      <c r="G472" s="11"/>
      <c r="H472" s="9"/>
    </row>
    <row r="473" spans="1:8" x14ac:dyDescent="0.2">
      <c r="A473" s="10">
        <v>1.7245370370370369E-2</v>
      </c>
      <c r="B473" s="11">
        <v>1.3078703703703703E-2</v>
      </c>
      <c r="C473" s="11">
        <v>3.6689814814814821E-2</v>
      </c>
      <c r="D473" s="14">
        <v>5.0810185185185099E-3</v>
      </c>
      <c r="G473" s="11"/>
      <c r="H473" s="9"/>
    </row>
    <row r="474" spans="1:8" x14ac:dyDescent="0.2">
      <c r="A474" s="10">
        <v>1.7256944444444446E-2</v>
      </c>
      <c r="B474" s="11">
        <v>1.3090277777777779E-2</v>
      </c>
      <c r="C474" s="11">
        <v>3.6701388888888888E-2</v>
      </c>
      <c r="D474" s="14">
        <v>5.09259259259258E-3</v>
      </c>
      <c r="G474" s="11"/>
      <c r="H474" s="9"/>
    </row>
    <row r="475" spans="1:8" x14ac:dyDescent="0.2">
      <c r="A475" s="10">
        <v>1.726851851851852E-2</v>
      </c>
      <c r="B475" s="11">
        <v>1.3101851851851852E-2</v>
      </c>
      <c r="C475" s="11">
        <v>3.6712962962962961E-2</v>
      </c>
      <c r="D475" s="14">
        <v>5.1041666666666596E-3</v>
      </c>
      <c r="G475" s="11"/>
      <c r="H475" s="9"/>
    </row>
    <row r="476" spans="1:8" x14ac:dyDescent="0.2">
      <c r="A476" s="10">
        <v>1.7280092592592593E-2</v>
      </c>
      <c r="B476" s="11">
        <v>1.3113425925925926E-2</v>
      </c>
      <c r="C476" s="11">
        <v>3.6724537037037035E-2</v>
      </c>
      <c r="D476" s="14">
        <v>5.1157407407407297E-3</v>
      </c>
      <c r="G476" s="11"/>
      <c r="H476" s="9"/>
    </row>
    <row r="477" spans="1:8" x14ac:dyDescent="0.2">
      <c r="A477" s="10">
        <v>1.7291666666666667E-2</v>
      </c>
      <c r="B477" s="11">
        <v>1.3125E-2</v>
      </c>
      <c r="C477" s="11">
        <v>3.6736111111111108E-2</v>
      </c>
      <c r="D477" s="14">
        <v>5.1273148148147903E-3</v>
      </c>
      <c r="G477" s="11"/>
      <c r="H477" s="9"/>
    </row>
    <row r="478" spans="1:8" x14ac:dyDescent="0.2">
      <c r="A478" s="10">
        <v>1.7303240740740741E-2</v>
      </c>
      <c r="B478" s="11">
        <v>1.3136574074074077E-2</v>
      </c>
      <c r="C478" s="11">
        <v>3.6747685185185182E-2</v>
      </c>
      <c r="D478" s="14">
        <v>5.1388888888888803E-3</v>
      </c>
      <c r="G478" s="11"/>
      <c r="H478" s="9"/>
    </row>
    <row r="479" spans="1:8" x14ac:dyDescent="0.2">
      <c r="A479" s="10">
        <v>1.7314814814814814E-2</v>
      </c>
      <c r="B479" s="11">
        <v>1.3148148148148147E-2</v>
      </c>
      <c r="C479" s="11">
        <v>3.6759259259259255E-2</v>
      </c>
      <c r="D479" s="14">
        <v>5.15046296296294E-3</v>
      </c>
      <c r="G479" s="11"/>
      <c r="H479" s="9"/>
    </row>
    <row r="480" spans="1:8" x14ac:dyDescent="0.2">
      <c r="A480" s="10">
        <v>1.7326388888888888E-2</v>
      </c>
      <c r="B480" s="11">
        <v>1.315972222222222E-2</v>
      </c>
      <c r="C480" s="11">
        <v>3.6770833333333336E-2</v>
      </c>
      <c r="D480" s="14">
        <v>5.1620370370370101E-3</v>
      </c>
      <c r="G480" s="11"/>
      <c r="H480" s="9"/>
    </row>
    <row r="481" spans="1:8" x14ac:dyDescent="0.2">
      <c r="A481" s="10">
        <v>1.7337962962962961E-2</v>
      </c>
      <c r="B481" s="11">
        <v>1.3171296296296294E-2</v>
      </c>
      <c r="C481" s="11">
        <v>3.6782407407407409E-2</v>
      </c>
      <c r="D481" s="14">
        <v>5.1736111111111002E-3</v>
      </c>
      <c r="G481" s="11"/>
      <c r="H481" s="9"/>
    </row>
    <row r="482" spans="1:8" x14ac:dyDescent="0.2">
      <c r="A482" s="10">
        <v>1.7349537037037038E-2</v>
      </c>
      <c r="B482" s="11">
        <v>1.3182870370370371E-2</v>
      </c>
      <c r="C482" s="11">
        <v>3.6793981481481483E-2</v>
      </c>
      <c r="D482" s="14">
        <v>5.1851851851851599E-3</v>
      </c>
      <c r="G482" s="11"/>
      <c r="H482" s="9"/>
    </row>
    <row r="483" spans="1:8" x14ac:dyDescent="0.2">
      <c r="A483" s="10">
        <v>1.7361111111111112E-2</v>
      </c>
      <c r="B483" s="11">
        <v>1.3194444444444444E-2</v>
      </c>
      <c r="C483" s="11">
        <v>3.6805555555555557E-2</v>
      </c>
      <c r="D483" s="14">
        <v>5.1851851851851798E-3</v>
      </c>
      <c r="G483" s="11"/>
      <c r="H483" s="9"/>
    </row>
    <row r="484" spans="1:8" x14ac:dyDescent="0.2">
      <c r="A484" s="10">
        <v>1.7372685185185185E-2</v>
      </c>
      <c r="B484" s="11">
        <v>1.3206018518518518E-2</v>
      </c>
      <c r="C484" s="11">
        <v>3.681712962962963E-2</v>
      </c>
      <c r="D484" s="14">
        <v>5.1967592592592603E-3</v>
      </c>
      <c r="G484" s="11"/>
      <c r="H484" s="9"/>
    </row>
    <row r="485" spans="1:8" x14ac:dyDescent="0.2">
      <c r="A485" s="10">
        <v>1.7384259259259262E-2</v>
      </c>
      <c r="B485" s="11">
        <v>1.3217592592592593E-2</v>
      </c>
      <c r="C485" s="11">
        <v>3.6828703703703704E-2</v>
      </c>
      <c r="D485" s="14">
        <v>5.20833333333334E-3</v>
      </c>
      <c r="G485" s="11"/>
      <c r="H485" s="9"/>
    </row>
    <row r="486" spans="1:8" x14ac:dyDescent="0.2">
      <c r="A486" s="10">
        <v>1.7395833333333336E-2</v>
      </c>
      <c r="B486" s="11">
        <v>1.3229166666666667E-2</v>
      </c>
      <c r="C486" s="11">
        <v>3.6840277777777777E-2</v>
      </c>
      <c r="D486" s="14">
        <v>5.2199074074074101E-3</v>
      </c>
      <c r="G486" s="11"/>
      <c r="H486" s="9"/>
    </row>
    <row r="487" spans="1:8" x14ac:dyDescent="0.2">
      <c r="A487" s="10">
        <v>1.7407407407407406E-2</v>
      </c>
      <c r="B487" s="11">
        <v>1.324074074074074E-2</v>
      </c>
      <c r="C487" s="11">
        <v>3.6851851851851851E-2</v>
      </c>
      <c r="D487" s="14">
        <v>5.2314814814814897E-3</v>
      </c>
      <c r="G487" s="11"/>
      <c r="H487" s="9"/>
    </row>
    <row r="488" spans="1:8" x14ac:dyDescent="0.2">
      <c r="A488" s="10">
        <v>1.741898148148148E-2</v>
      </c>
      <c r="B488" s="11">
        <v>1.3252314814814814E-2</v>
      </c>
      <c r="C488" s="11">
        <v>3.6863425925925931E-2</v>
      </c>
      <c r="D488" s="14">
        <v>5.2430555555555598E-3</v>
      </c>
      <c r="G488" s="11"/>
      <c r="H488" s="9"/>
    </row>
    <row r="489" spans="1:8" x14ac:dyDescent="0.2">
      <c r="A489" s="10">
        <v>1.7430555555555557E-2</v>
      </c>
      <c r="B489" s="11">
        <v>1.3263888888888889E-2</v>
      </c>
      <c r="C489" s="11">
        <v>3.6874999999999998E-2</v>
      </c>
      <c r="D489" s="14">
        <v>5.2546296296296403E-3</v>
      </c>
      <c r="G489" s="11"/>
      <c r="H489" s="9"/>
    </row>
    <row r="490" spans="1:8" x14ac:dyDescent="0.2">
      <c r="A490" s="10">
        <v>1.744212962962963E-2</v>
      </c>
      <c r="B490" s="11">
        <v>1.3275462962962963E-2</v>
      </c>
      <c r="C490" s="11">
        <v>3.6886574074074079E-2</v>
      </c>
      <c r="D490" s="14">
        <v>5.2662037037037096E-3</v>
      </c>
      <c r="G490" s="11"/>
      <c r="H490" s="9"/>
    </row>
    <row r="491" spans="1:8" x14ac:dyDescent="0.2">
      <c r="A491" s="10">
        <v>1.7453703703703704E-2</v>
      </c>
      <c r="B491" s="11">
        <v>1.3287037037037036E-2</v>
      </c>
      <c r="C491" s="11">
        <v>3.6898148148148145E-2</v>
      </c>
      <c r="D491" s="14">
        <v>5.2777777777777901E-3</v>
      </c>
      <c r="G491" s="11"/>
      <c r="H491" s="9"/>
    </row>
    <row r="492" spans="1:8" x14ac:dyDescent="0.2">
      <c r="A492" s="10">
        <v>1.7465277777777777E-2</v>
      </c>
      <c r="B492" s="11">
        <v>1.329861111111111E-2</v>
      </c>
      <c r="C492" s="11">
        <v>3.6909722222222226E-2</v>
      </c>
      <c r="D492" s="14">
        <v>5.2893518518518602E-3</v>
      </c>
      <c r="G492" s="11"/>
      <c r="H492" s="9"/>
    </row>
    <row r="493" spans="1:8" x14ac:dyDescent="0.2">
      <c r="A493" s="10">
        <v>1.7476851851851851E-2</v>
      </c>
      <c r="B493" s="11">
        <v>1.3310185185185187E-2</v>
      </c>
      <c r="C493" s="11">
        <v>3.6921296296296292E-2</v>
      </c>
      <c r="D493" s="14">
        <v>5.3009259259259598E-3</v>
      </c>
      <c r="G493" s="11"/>
      <c r="H493" s="9"/>
    </row>
    <row r="494" spans="1:8" x14ac:dyDescent="0.2">
      <c r="A494" s="10">
        <v>1.7488425925925925E-2</v>
      </c>
      <c r="B494" s="11">
        <v>1.3321759259259261E-2</v>
      </c>
      <c r="C494" s="11">
        <v>3.6932870370370366E-2</v>
      </c>
      <c r="D494" s="14">
        <v>5.3125000000000099E-3</v>
      </c>
      <c r="G494" s="11"/>
      <c r="H494" s="9"/>
    </row>
    <row r="495" spans="1:8" x14ac:dyDescent="0.2">
      <c r="A495" s="10">
        <v>1.7500000000000002E-2</v>
      </c>
      <c r="B495" s="11">
        <v>1.3333333333333334E-2</v>
      </c>
      <c r="C495" s="11">
        <v>3.6944444444444446E-2</v>
      </c>
      <c r="D495" s="14">
        <v>5.3240740740741104E-3</v>
      </c>
      <c r="G495" s="11"/>
      <c r="H495" s="9"/>
    </row>
    <row r="496" spans="1:8" x14ac:dyDescent="0.2">
      <c r="A496" s="10">
        <v>1.7511574074074072E-2</v>
      </c>
      <c r="B496" s="11">
        <v>1.3344907407407408E-2</v>
      </c>
      <c r="C496" s="11">
        <v>3.695601851851852E-2</v>
      </c>
      <c r="D496" s="14">
        <v>5.3356481481481597E-3</v>
      </c>
      <c r="G496" s="11"/>
      <c r="H496" s="9"/>
    </row>
    <row r="497" spans="1:8" x14ac:dyDescent="0.2">
      <c r="A497" s="10">
        <v>1.7523148148148149E-2</v>
      </c>
      <c r="B497" s="11">
        <v>1.3356481481481483E-2</v>
      </c>
      <c r="C497" s="11">
        <v>3.6967592592592594E-2</v>
      </c>
      <c r="D497" s="14">
        <v>5.3472222222222601E-3</v>
      </c>
      <c r="G497" s="11"/>
      <c r="H497" s="9"/>
    </row>
    <row r="498" spans="1:8" x14ac:dyDescent="0.2">
      <c r="A498" s="10">
        <v>1.7534722222222222E-2</v>
      </c>
      <c r="B498" s="11">
        <v>1.3368055555555557E-2</v>
      </c>
      <c r="C498" s="11">
        <v>3.6979166666666667E-2</v>
      </c>
      <c r="D498" s="14">
        <v>5.3472222222222202E-3</v>
      </c>
      <c r="G498" s="11"/>
      <c r="H498" s="9"/>
    </row>
    <row r="499" spans="1:8" x14ac:dyDescent="0.2">
      <c r="A499" s="10">
        <v>1.7546296296296296E-2</v>
      </c>
      <c r="B499" s="11">
        <v>1.3379629629629628E-2</v>
      </c>
      <c r="C499" s="11">
        <v>3.6990740740740741E-2</v>
      </c>
      <c r="D499" s="14">
        <v>5.3587962962962799E-3</v>
      </c>
      <c r="G499" s="11"/>
      <c r="H499" s="9"/>
    </row>
    <row r="500" spans="1:8" x14ac:dyDescent="0.2">
      <c r="A500" s="10">
        <v>1.7557870370370373E-2</v>
      </c>
      <c r="B500" s="11">
        <v>1.3391203703703704E-2</v>
      </c>
      <c r="C500" s="11">
        <v>3.7002314814814814E-2</v>
      </c>
      <c r="D500" s="14">
        <v>5.37037037037035E-3</v>
      </c>
      <c r="G500" s="11"/>
      <c r="H500" s="9"/>
    </row>
    <row r="501" spans="1:8" x14ac:dyDescent="0.2">
      <c r="A501" s="10">
        <v>1.7569444444444447E-2</v>
      </c>
      <c r="B501" s="11">
        <v>1.3402777777777777E-2</v>
      </c>
      <c r="C501" s="11">
        <v>3.7013888888888888E-2</v>
      </c>
      <c r="D501" s="14">
        <v>5.3819444444444297E-3</v>
      </c>
      <c r="G501" s="11"/>
      <c r="H501" s="9"/>
    </row>
    <row r="502" spans="1:8" x14ac:dyDescent="0.2">
      <c r="A502" s="10">
        <v>1.758101851851852E-2</v>
      </c>
      <c r="B502" s="11">
        <v>1.3414351851851851E-2</v>
      </c>
      <c r="C502" s="11">
        <v>3.7025462962962961E-2</v>
      </c>
      <c r="D502" s="14">
        <v>5.3935185185184998E-3</v>
      </c>
      <c r="G502" s="11"/>
      <c r="H502" s="9"/>
    </row>
    <row r="503" spans="1:8" x14ac:dyDescent="0.2">
      <c r="A503" s="10">
        <v>1.7592592592592594E-2</v>
      </c>
      <c r="B503" s="11">
        <v>1.3425925925925924E-2</v>
      </c>
      <c r="C503" s="11">
        <v>3.7037037037037042E-2</v>
      </c>
      <c r="D503" s="14">
        <v>5.4050925925926002E-3</v>
      </c>
      <c r="G503" s="11"/>
      <c r="H503" s="9"/>
    </row>
    <row r="504" spans="1:8" x14ac:dyDescent="0.2">
      <c r="A504" s="10">
        <v>1.7604166666666667E-2</v>
      </c>
      <c r="B504" s="11">
        <v>1.34375E-2</v>
      </c>
      <c r="C504" s="11">
        <v>3.7048611111111109E-2</v>
      </c>
      <c r="D504" s="14">
        <v>5.4166666666666504E-3</v>
      </c>
      <c r="G504" s="11"/>
      <c r="H504" s="9"/>
    </row>
    <row r="505" spans="1:8" x14ac:dyDescent="0.2">
      <c r="A505" s="10">
        <v>1.7615740740740741E-2</v>
      </c>
      <c r="B505" s="11">
        <v>1.3449074074074073E-2</v>
      </c>
      <c r="C505" s="11">
        <v>3.7060185185185189E-2</v>
      </c>
      <c r="D505" s="14">
        <v>5.42824074074075E-3</v>
      </c>
      <c r="G505" s="11"/>
      <c r="H505" s="9"/>
    </row>
    <row r="506" spans="1:8" x14ac:dyDescent="0.2">
      <c r="A506" s="10">
        <v>1.7627314814814814E-2</v>
      </c>
      <c r="B506" s="11">
        <v>1.3460648148148147E-2</v>
      </c>
      <c r="C506" s="11">
        <v>3.7071759259259256E-2</v>
      </c>
      <c r="D506" s="14">
        <v>5.4398148148148001E-3</v>
      </c>
      <c r="G506" s="11"/>
      <c r="H506" s="9"/>
    </row>
    <row r="507" spans="1:8" x14ac:dyDescent="0.2">
      <c r="A507" s="10">
        <v>1.7638888888888888E-2</v>
      </c>
      <c r="B507" s="11">
        <v>1.3472222222222221E-2</v>
      </c>
      <c r="C507" s="11">
        <v>3.7083333333333336E-2</v>
      </c>
      <c r="D507" s="14">
        <v>5.4513888888888997E-3</v>
      </c>
      <c r="G507" s="11"/>
      <c r="H507" s="9"/>
    </row>
    <row r="508" spans="1:8" x14ac:dyDescent="0.2">
      <c r="A508" s="10">
        <v>1.7650462962962962E-2</v>
      </c>
      <c r="B508" s="11">
        <v>1.3483796296296298E-2</v>
      </c>
      <c r="C508" s="11">
        <v>3.7094907407407403E-2</v>
      </c>
      <c r="D508" s="14">
        <v>5.4629629629629499E-3</v>
      </c>
      <c r="G508" s="11"/>
      <c r="H508" s="9"/>
    </row>
    <row r="509" spans="1:8" x14ac:dyDescent="0.2">
      <c r="A509" s="10">
        <v>1.7662037037037035E-2</v>
      </c>
      <c r="B509" s="11">
        <v>1.3495370370370371E-2</v>
      </c>
      <c r="C509" s="11">
        <v>3.7106481481481483E-2</v>
      </c>
      <c r="D509" s="14">
        <v>5.47453703703702E-3</v>
      </c>
      <c r="G509" s="11"/>
      <c r="H509" s="9"/>
    </row>
    <row r="510" spans="1:8" x14ac:dyDescent="0.2">
      <c r="A510" s="10">
        <v>1.7673611111111109E-2</v>
      </c>
      <c r="B510" s="11">
        <v>1.3506944444444445E-2</v>
      </c>
      <c r="C510" s="11">
        <v>3.7118055555555557E-2</v>
      </c>
      <c r="D510" s="14">
        <v>5.4861111111110996E-3</v>
      </c>
      <c r="G510" s="11"/>
      <c r="H510" s="9"/>
    </row>
    <row r="511" spans="1:8" x14ac:dyDescent="0.2">
      <c r="A511" s="10">
        <v>1.7685185185185182E-2</v>
      </c>
      <c r="B511" s="11">
        <v>1.3518518518518518E-2</v>
      </c>
      <c r="C511" s="11">
        <v>3.712962962962963E-2</v>
      </c>
      <c r="D511" s="14">
        <v>5.4976851851851697E-3</v>
      </c>
      <c r="G511" s="11"/>
      <c r="H511" s="9"/>
    </row>
    <row r="512" spans="1:8" x14ac:dyDescent="0.2">
      <c r="A512" s="10">
        <v>1.7696759259259259E-2</v>
      </c>
      <c r="B512" s="11">
        <v>1.3530092592592594E-2</v>
      </c>
      <c r="C512" s="11">
        <v>3.7141203703703704E-2</v>
      </c>
      <c r="D512" s="14">
        <v>5.5092592592592702E-3</v>
      </c>
      <c r="G512" s="11"/>
      <c r="H512" s="9"/>
    </row>
    <row r="513" spans="1:8" x14ac:dyDescent="0.2">
      <c r="A513" s="10">
        <v>1.7708333333333333E-2</v>
      </c>
      <c r="B513" s="11">
        <v>1.3541666666666667E-2</v>
      </c>
      <c r="C513" s="11">
        <v>3.7152777777777778E-2</v>
      </c>
      <c r="D513" s="14">
        <v>5.5092592592592598E-3</v>
      </c>
      <c r="G513" s="11"/>
      <c r="H513" s="9"/>
    </row>
    <row r="514" spans="1:8" x14ac:dyDescent="0.2">
      <c r="A514" s="10">
        <v>1.7719907407407406E-2</v>
      </c>
      <c r="B514" s="11">
        <v>1.3553240740740741E-2</v>
      </c>
      <c r="C514" s="11">
        <v>3.7164351851851851E-2</v>
      </c>
      <c r="D514" s="14">
        <v>5.5208333333333299E-3</v>
      </c>
      <c r="G514" s="11"/>
      <c r="H514" s="9"/>
    </row>
    <row r="515" spans="1:8" x14ac:dyDescent="0.2">
      <c r="A515" s="10">
        <v>1.7731481481481483E-2</v>
      </c>
      <c r="B515" s="11">
        <v>1.3564814814814816E-2</v>
      </c>
      <c r="C515" s="11">
        <v>3.7175925925925925E-2</v>
      </c>
      <c r="D515" s="14">
        <v>5.5324074074074104E-3</v>
      </c>
      <c r="G515" s="11"/>
      <c r="H515" s="9"/>
    </row>
    <row r="516" spans="1:8" x14ac:dyDescent="0.2">
      <c r="A516" s="10">
        <v>1.7743055555555557E-2</v>
      </c>
      <c r="B516" s="11">
        <v>1.357638888888889E-2</v>
      </c>
      <c r="C516" s="11">
        <v>3.7187499999999998E-2</v>
      </c>
      <c r="D516" s="14">
        <v>5.54398148148149E-3</v>
      </c>
      <c r="G516" s="11"/>
      <c r="H516" s="9"/>
    </row>
    <row r="517" spans="1:8" x14ac:dyDescent="0.2">
      <c r="A517" s="10">
        <v>1.7754629629629631E-2</v>
      </c>
      <c r="B517" s="11">
        <v>1.3587962962962963E-2</v>
      </c>
      <c r="C517" s="11">
        <v>3.7199074074074072E-2</v>
      </c>
      <c r="D517" s="14">
        <v>5.5555555555555601E-3</v>
      </c>
      <c r="G517" s="11"/>
      <c r="H517" s="9"/>
    </row>
    <row r="518" spans="1:8" x14ac:dyDescent="0.2">
      <c r="A518" s="10">
        <v>1.7766203703703704E-2</v>
      </c>
      <c r="B518" s="11">
        <v>1.3599537037037037E-2</v>
      </c>
      <c r="C518" s="11">
        <v>3.7210648148148152E-2</v>
      </c>
      <c r="D518" s="14">
        <v>5.5671296296296103E-3</v>
      </c>
      <c r="G518" s="11"/>
      <c r="H518" s="9"/>
    </row>
    <row r="519" spans="1:8" x14ac:dyDescent="0.2">
      <c r="A519" s="10">
        <v>1.7777777777777778E-2</v>
      </c>
      <c r="B519" s="11">
        <v>1.3611111111111114E-2</v>
      </c>
      <c r="C519" s="11">
        <v>3.7222222222222219E-2</v>
      </c>
      <c r="D519" s="14">
        <v>5.5787037037037098E-3</v>
      </c>
      <c r="G519" s="11"/>
      <c r="H519" s="9"/>
    </row>
    <row r="520" spans="1:8" x14ac:dyDescent="0.2">
      <c r="A520" s="10">
        <v>1.7789351851851851E-2</v>
      </c>
      <c r="B520" s="11">
        <v>1.3622685185185184E-2</v>
      </c>
      <c r="C520" s="11">
        <v>3.72337962962963E-2</v>
      </c>
      <c r="D520" s="14">
        <v>5.5902777777777799E-3</v>
      </c>
      <c r="G520" s="11"/>
      <c r="H520" s="9"/>
    </row>
    <row r="521" spans="1:8" x14ac:dyDescent="0.2">
      <c r="A521" s="10">
        <v>1.7800925925925925E-2</v>
      </c>
      <c r="B521" s="11">
        <v>1.3634259259259257E-2</v>
      </c>
      <c r="C521" s="11">
        <v>3.7245370370370366E-2</v>
      </c>
      <c r="D521" s="14">
        <v>5.6018518518518596E-3</v>
      </c>
      <c r="G521" s="11"/>
      <c r="H521" s="9"/>
    </row>
    <row r="522" spans="1:8" x14ac:dyDescent="0.2">
      <c r="A522" s="10">
        <v>1.7812499999999998E-2</v>
      </c>
      <c r="B522" s="11">
        <v>1.3645833333333331E-2</v>
      </c>
      <c r="C522" s="11">
        <v>3.7256944444444447E-2</v>
      </c>
      <c r="D522" s="14">
        <v>5.6134259259259297E-3</v>
      </c>
      <c r="G522" s="11"/>
      <c r="H522" s="9"/>
    </row>
    <row r="523" spans="1:8" x14ac:dyDescent="0.2">
      <c r="A523" s="10">
        <v>1.7824074074074076E-2</v>
      </c>
      <c r="B523" s="11">
        <v>1.3657407407407408E-2</v>
      </c>
      <c r="C523" s="11">
        <v>3.7268518518518513E-2</v>
      </c>
      <c r="D523" s="14">
        <v>5.6250000000000102E-3</v>
      </c>
      <c r="G523" s="11"/>
      <c r="H523" s="9"/>
    </row>
    <row r="524" spans="1:8" x14ac:dyDescent="0.2">
      <c r="A524" s="10">
        <v>1.7835648148148149E-2</v>
      </c>
      <c r="B524" s="11">
        <v>1.3668981481481482E-2</v>
      </c>
      <c r="C524" s="11">
        <v>3.7280092592592594E-2</v>
      </c>
      <c r="D524" s="14">
        <v>5.6365740740740803E-3</v>
      </c>
      <c r="G524" s="11"/>
      <c r="H524" s="9"/>
    </row>
    <row r="525" spans="1:8" x14ac:dyDescent="0.2">
      <c r="A525" s="10">
        <v>1.7847222222222223E-2</v>
      </c>
      <c r="B525" s="11">
        <v>1.3680555555555555E-2</v>
      </c>
      <c r="C525" s="11">
        <v>3.7291666666666667E-2</v>
      </c>
      <c r="D525" s="14">
        <v>5.6481481481481799E-3</v>
      </c>
      <c r="G525" s="11"/>
      <c r="H525" s="9"/>
    </row>
    <row r="526" spans="1:8" x14ac:dyDescent="0.2">
      <c r="A526" s="10">
        <v>1.7858796296296296E-2</v>
      </c>
      <c r="B526" s="11">
        <v>1.3692129629629629E-2</v>
      </c>
      <c r="C526" s="11">
        <v>3.7303240740740741E-2</v>
      </c>
      <c r="D526" s="14">
        <v>5.65972222222223E-3</v>
      </c>
      <c r="G526" s="11"/>
      <c r="H526" s="9"/>
    </row>
    <row r="527" spans="1:8" x14ac:dyDescent="0.2">
      <c r="A527" s="10">
        <v>1.7870370370370373E-2</v>
      </c>
      <c r="B527" s="11">
        <v>1.3703703703703704E-2</v>
      </c>
      <c r="C527" s="11">
        <v>3.7314814814814815E-2</v>
      </c>
      <c r="D527" s="14">
        <v>5.6712962962963001E-3</v>
      </c>
      <c r="G527" s="11"/>
      <c r="H527" s="9"/>
    </row>
    <row r="528" spans="1:8" x14ac:dyDescent="0.2">
      <c r="A528" s="10">
        <v>1.7881944444444443E-2</v>
      </c>
      <c r="B528" s="11">
        <v>1.3715277777777778E-2</v>
      </c>
      <c r="C528" s="11">
        <v>3.7326388888888888E-2</v>
      </c>
      <c r="D528" s="14">
        <v>5.6712962962963001E-3</v>
      </c>
      <c r="G528" s="11"/>
      <c r="H528" s="9"/>
    </row>
    <row r="529" spans="1:8" x14ac:dyDescent="0.2">
      <c r="A529" s="10">
        <v>1.7893518518518517E-2</v>
      </c>
      <c r="B529" s="11">
        <v>1.3726851851851851E-2</v>
      </c>
      <c r="C529" s="11">
        <v>3.7337962962962962E-2</v>
      </c>
      <c r="D529" s="14">
        <v>5.6828703703703702E-3</v>
      </c>
      <c r="G529" s="11"/>
      <c r="H529" s="9"/>
    </row>
    <row r="530" spans="1:8" x14ac:dyDescent="0.2">
      <c r="A530" s="10">
        <v>1.7905092592592594E-2</v>
      </c>
      <c r="B530" s="11">
        <v>1.3738425925925926E-2</v>
      </c>
      <c r="C530" s="11">
        <v>3.7349537037037035E-2</v>
      </c>
      <c r="D530" s="14">
        <v>5.6944444444444499E-3</v>
      </c>
      <c r="G530" s="11"/>
      <c r="H530" s="9"/>
    </row>
    <row r="531" spans="1:8" x14ac:dyDescent="0.2">
      <c r="A531" s="10">
        <v>1.7916666666666668E-2</v>
      </c>
      <c r="B531" s="11">
        <v>1.375E-2</v>
      </c>
      <c r="C531" s="11">
        <v>3.7361111111111109E-2</v>
      </c>
      <c r="D531" s="14">
        <v>5.7060185185185E-3</v>
      </c>
      <c r="G531" s="11"/>
      <c r="H531" s="9"/>
    </row>
    <row r="532" spans="1:8" x14ac:dyDescent="0.2">
      <c r="A532" s="10">
        <v>1.7928240740740741E-2</v>
      </c>
      <c r="B532" s="11">
        <v>1.3761574074074074E-2</v>
      </c>
      <c r="C532" s="11">
        <v>3.7372685185185189E-2</v>
      </c>
      <c r="D532" s="14">
        <v>5.7175925925925701E-3</v>
      </c>
      <c r="G532" s="11"/>
      <c r="H532" s="9"/>
    </row>
    <row r="533" spans="1:8" x14ac:dyDescent="0.2">
      <c r="A533" s="10">
        <v>1.7939814814814815E-2</v>
      </c>
      <c r="B533" s="11">
        <v>1.3773148148148147E-2</v>
      </c>
      <c r="C533" s="11">
        <v>3.7384259259259263E-2</v>
      </c>
      <c r="D533" s="14">
        <v>5.7291666666666498E-3</v>
      </c>
      <c r="G533" s="11"/>
      <c r="H533" s="9"/>
    </row>
    <row r="534" spans="1:8" x14ac:dyDescent="0.2">
      <c r="A534" s="10">
        <v>1.7951388888888888E-2</v>
      </c>
      <c r="B534" s="11">
        <v>1.3784722222222224E-2</v>
      </c>
      <c r="C534" s="11">
        <v>3.7395833333333336E-2</v>
      </c>
      <c r="D534" s="14">
        <v>5.7407407407407199E-3</v>
      </c>
      <c r="G534" s="11"/>
      <c r="H534" s="9"/>
    </row>
    <row r="535" spans="1:8" x14ac:dyDescent="0.2">
      <c r="A535" s="10">
        <v>1.7962962962962962E-2</v>
      </c>
      <c r="B535" s="11">
        <v>1.3796296296296298E-2</v>
      </c>
      <c r="C535" s="11">
        <v>3.740740740740741E-2</v>
      </c>
      <c r="D535" s="14">
        <v>5.7523148148148004E-3</v>
      </c>
      <c r="G535" s="11"/>
      <c r="H535" s="9"/>
    </row>
    <row r="536" spans="1:8" x14ac:dyDescent="0.2">
      <c r="A536" s="10">
        <v>1.7974537037037035E-2</v>
      </c>
      <c r="B536" s="11">
        <v>1.3807870370370371E-2</v>
      </c>
      <c r="C536" s="11">
        <v>3.7418981481481477E-2</v>
      </c>
      <c r="D536" s="14">
        <v>5.7638888888888696E-3</v>
      </c>
      <c r="G536" s="11"/>
      <c r="H536" s="9"/>
    </row>
    <row r="537" spans="1:8" x14ac:dyDescent="0.2">
      <c r="A537" s="10">
        <v>1.7986111111111109E-2</v>
      </c>
      <c r="B537" s="11">
        <v>1.3819444444444445E-2</v>
      </c>
      <c r="C537" s="11">
        <v>3.7430555555555557E-2</v>
      </c>
      <c r="D537" s="14">
        <v>5.7754629629629198E-3</v>
      </c>
      <c r="G537" s="11"/>
      <c r="H537" s="9"/>
    </row>
    <row r="538" spans="1:8" x14ac:dyDescent="0.2">
      <c r="A538" s="10">
        <v>1.7997685185185186E-2</v>
      </c>
      <c r="B538" s="11">
        <v>1.383101851851852E-2</v>
      </c>
      <c r="C538" s="11">
        <v>3.7442129629629624E-2</v>
      </c>
      <c r="D538" s="14">
        <v>5.7870370370370202E-3</v>
      </c>
      <c r="G538" s="11"/>
      <c r="H538" s="9"/>
    </row>
    <row r="539" spans="1:8" x14ac:dyDescent="0.2">
      <c r="A539" s="10">
        <v>1.800925925925926E-2</v>
      </c>
      <c r="B539" s="11">
        <v>1.3842592592592594E-2</v>
      </c>
      <c r="C539" s="11">
        <v>3.7453703703703704E-2</v>
      </c>
      <c r="D539" s="14">
        <v>5.7986111111110704E-3</v>
      </c>
      <c r="G539" s="11"/>
      <c r="H539" s="9"/>
    </row>
    <row r="540" spans="1:8" x14ac:dyDescent="0.2">
      <c r="A540" s="10">
        <v>1.8020833333333333E-2</v>
      </c>
      <c r="B540" s="11">
        <v>1.3854166666666666E-2</v>
      </c>
      <c r="C540" s="11">
        <v>3.7465277777777778E-2</v>
      </c>
      <c r="D540" s="14">
        <v>5.8101851851851396E-3</v>
      </c>
      <c r="G540" s="11"/>
      <c r="H540" s="9"/>
    </row>
    <row r="541" spans="1:8" x14ac:dyDescent="0.2">
      <c r="A541" s="10">
        <v>1.8032407407407407E-2</v>
      </c>
      <c r="B541" s="11">
        <v>1.3865740740740739E-2</v>
      </c>
      <c r="C541" s="11">
        <v>3.7476851851851851E-2</v>
      </c>
      <c r="D541" s="14">
        <v>5.8217592592592401E-3</v>
      </c>
      <c r="G541" s="11"/>
      <c r="H541" s="9"/>
    </row>
    <row r="542" spans="1:8" x14ac:dyDescent="0.2">
      <c r="A542" s="10">
        <v>1.8043981481481484E-2</v>
      </c>
      <c r="B542" s="11">
        <v>1.3877314814814815E-2</v>
      </c>
      <c r="C542" s="11">
        <v>3.7488425925925925E-2</v>
      </c>
      <c r="D542" s="14">
        <v>5.8333333333332902E-3</v>
      </c>
      <c r="G542" s="11"/>
      <c r="H542" s="9"/>
    </row>
    <row r="543" spans="1:8" x14ac:dyDescent="0.2">
      <c r="A543" s="10">
        <v>1.8055555555555557E-2</v>
      </c>
      <c r="B543" s="11">
        <v>1.3888888888888888E-2</v>
      </c>
      <c r="C543" s="11">
        <v>3.7499999999999999E-2</v>
      </c>
      <c r="D543" s="14">
        <v>5.8333333333333301E-3</v>
      </c>
      <c r="G543" s="11"/>
      <c r="H543" s="9"/>
    </row>
    <row r="544" spans="1:8" x14ac:dyDescent="0.2">
      <c r="A544" s="10">
        <v>1.8067129629629631E-2</v>
      </c>
      <c r="B544" s="11">
        <v>1.3900462962962962E-2</v>
      </c>
      <c r="C544" s="11">
        <v>3.7511574074074072E-2</v>
      </c>
      <c r="D544" s="14">
        <v>5.8449074074074002E-3</v>
      </c>
      <c r="G544" s="11"/>
      <c r="H544" s="9"/>
    </row>
    <row r="545" spans="1:8" x14ac:dyDescent="0.2">
      <c r="A545" s="10">
        <v>1.8078703703703704E-2</v>
      </c>
      <c r="B545" s="11">
        <v>1.3912037037037037E-2</v>
      </c>
      <c r="C545" s="11">
        <v>3.7523148148148146E-2</v>
      </c>
      <c r="D545" s="14">
        <v>5.8564814814814903E-3</v>
      </c>
      <c r="G545" s="11"/>
      <c r="H545" s="9"/>
    </row>
    <row r="546" spans="1:8" x14ac:dyDescent="0.2">
      <c r="A546" s="10">
        <v>1.8090277777777778E-2</v>
      </c>
      <c r="B546" s="11">
        <v>1.3923611111111111E-2</v>
      </c>
      <c r="C546" s="11">
        <v>3.7534722222222219E-2</v>
      </c>
      <c r="D546" s="14">
        <v>5.8680555555555604E-3</v>
      </c>
      <c r="G546" s="11"/>
      <c r="H546" s="9"/>
    </row>
    <row r="547" spans="1:8" x14ac:dyDescent="0.2">
      <c r="A547" s="10">
        <v>1.8101851851851852E-2</v>
      </c>
      <c r="B547" s="11">
        <v>1.3935185185185184E-2</v>
      </c>
      <c r="C547" s="11">
        <v>3.75462962962963E-2</v>
      </c>
      <c r="D547" s="14">
        <v>5.87962962962964E-3</v>
      </c>
      <c r="G547" s="11"/>
      <c r="H547" s="9"/>
    </row>
    <row r="548" spans="1:8" x14ac:dyDescent="0.2">
      <c r="A548" s="10">
        <v>1.8113425925925925E-2</v>
      </c>
      <c r="B548" s="11">
        <v>1.3946759259259258E-2</v>
      </c>
      <c r="C548" s="11">
        <v>3.7557870370370373E-2</v>
      </c>
      <c r="D548" s="14">
        <v>5.8912037037037101E-3</v>
      </c>
      <c r="G548" s="11"/>
      <c r="H548" s="9"/>
    </row>
    <row r="549" spans="1:8" x14ac:dyDescent="0.2">
      <c r="A549" s="10">
        <v>1.8124999999999999E-2</v>
      </c>
      <c r="B549" s="11">
        <v>1.3958333333333335E-2</v>
      </c>
      <c r="C549" s="11">
        <v>3.7569444444444447E-2</v>
      </c>
      <c r="D549" s="14">
        <v>5.9027777777777898E-3</v>
      </c>
      <c r="G549" s="11"/>
      <c r="H549" s="9"/>
    </row>
    <row r="550" spans="1:8" x14ac:dyDescent="0.2">
      <c r="A550" s="10">
        <v>1.8136574074074072E-2</v>
      </c>
      <c r="B550" s="11">
        <v>1.3969907407407408E-2</v>
      </c>
      <c r="C550" s="11">
        <v>3.7581018518518521E-2</v>
      </c>
      <c r="D550" s="14">
        <v>5.9143518518518599E-3</v>
      </c>
      <c r="G550" s="11"/>
      <c r="H550" s="9"/>
    </row>
    <row r="551" spans="1:8" x14ac:dyDescent="0.2">
      <c r="A551" s="10">
        <v>1.8148148148148146E-2</v>
      </c>
      <c r="B551" s="11">
        <v>1.3981481481481482E-2</v>
      </c>
      <c r="C551" s="11">
        <v>3.7592592592592594E-2</v>
      </c>
      <c r="D551" s="14">
        <v>5.9259259259259404E-3</v>
      </c>
      <c r="G551" s="11"/>
      <c r="H551" s="9"/>
    </row>
    <row r="552" spans="1:8" x14ac:dyDescent="0.2">
      <c r="A552" s="10">
        <v>1.8159722222222219E-2</v>
      </c>
      <c r="B552" s="11">
        <v>1.3993055555555555E-2</v>
      </c>
      <c r="C552" s="11">
        <v>3.7604166666666668E-2</v>
      </c>
      <c r="D552" s="14">
        <v>5.9375000000000096E-3</v>
      </c>
      <c r="G552" s="11"/>
      <c r="H552" s="9"/>
    </row>
    <row r="553" spans="1:8" x14ac:dyDescent="0.2">
      <c r="A553" s="10">
        <v>1.8171296296296297E-2</v>
      </c>
      <c r="B553" s="11">
        <v>1.4004629629629631E-2</v>
      </c>
      <c r="C553" s="11">
        <v>3.7615740740740741E-2</v>
      </c>
      <c r="D553" s="14">
        <v>5.9490740740741196E-3</v>
      </c>
      <c r="G553" s="11"/>
      <c r="H553" s="9"/>
    </row>
    <row r="554" spans="1:8" x14ac:dyDescent="0.2">
      <c r="A554" s="10">
        <v>1.818287037037037E-2</v>
      </c>
      <c r="B554" s="11">
        <v>1.4016203703703704E-2</v>
      </c>
      <c r="C554" s="11">
        <v>3.7627314814814815E-2</v>
      </c>
      <c r="D554" s="14">
        <v>5.9606481481481602E-3</v>
      </c>
      <c r="G554" s="11"/>
      <c r="H554" s="9"/>
    </row>
    <row r="555" spans="1:8" x14ac:dyDescent="0.2">
      <c r="A555" s="10">
        <v>1.8194444444444444E-2</v>
      </c>
      <c r="B555" s="11">
        <v>1.4027777777777778E-2</v>
      </c>
      <c r="C555" s="11">
        <v>3.7638888888888895E-2</v>
      </c>
      <c r="D555" s="14">
        <v>5.9722222222222702E-3</v>
      </c>
      <c r="G555" s="11"/>
      <c r="H555" s="9"/>
    </row>
    <row r="556" spans="1:8" x14ac:dyDescent="0.2">
      <c r="A556" s="10">
        <v>1.8206018518518517E-2</v>
      </c>
      <c r="B556" s="11">
        <v>1.4039351851851851E-2</v>
      </c>
      <c r="C556" s="11">
        <v>3.7650462962962962E-2</v>
      </c>
      <c r="D556" s="14">
        <v>5.98379629629631E-3</v>
      </c>
      <c r="G556" s="11"/>
      <c r="H556" s="9"/>
    </row>
    <row r="557" spans="1:8" x14ac:dyDescent="0.2">
      <c r="A557" s="10">
        <v>1.8217592592592594E-2</v>
      </c>
      <c r="B557" s="11">
        <v>1.4050925925925927E-2</v>
      </c>
      <c r="C557" s="11">
        <v>3.7662037037037036E-2</v>
      </c>
      <c r="D557" s="14">
        <v>5.99537037037042E-3</v>
      </c>
      <c r="G557" s="11"/>
      <c r="H557" s="9"/>
    </row>
    <row r="558" spans="1:8" x14ac:dyDescent="0.2">
      <c r="A558" s="10">
        <v>1.8229166666666668E-2</v>
      </c>
      <c r="B558" s="11">
        <v>1.40625E-2</v>
      </c>
      <c r="C558" s="11">
        <v>3.7673611111111109E-2</v>
      </c>
      <c r="D558" s="14">
        <v>5.9953703703703697E-3</v>
      </c>
      <c r="G558" s="11"/>
      <c r="H558" s="9"/>
    </row>
    <row r="559" spans="1:8" x14ac:dyDescent="0.2">
      <c r="A559" s="10">
        <v>1.8240740740740741E-2</v>
      </c>
      <c r="B559" s="11">
        <v>1.4074074074074074E-2</v>
      </c>
      <c r="C559" s="11">
        <v>3.7685185185185183E-2</v>
      </c>
      <c r="D559" s="14">
        <v>6.0069444444444198E-3</v>
      </c>
      <c r="G559" s="11"/>
      <c r="H559" s="9"/>
    </row>
    <row r="560" spans="1:8" x14ac:dyDescent="0.2">
      <c r="A560" s="10">
        <v>1.8252314814814815E-2</v>
      </c>
      <c r="B560" s="11">
        <v>1.4085648148148151E-2</v>
      </c>
      <c r="C560" s="11">
        <v>3.7696759259259256E-2</v>
      </c>
      <c r="D560" s="14">
        <v>6.0185185185184899E-3</v>
      </c>
      <c r="G560" s="11"/>
      <c r="H560" s="9"/>
    </row>
    <row r="561" spans="1:8" x14ac:dyDescent="0.2">
      <c r="A561" s="10">
        <v>1.8263888888888889E-2</v>
      </c>
      <c r="B561" s="11">
        <v>1.4097222222222221E-2</v>
      </c>
      <c r="C561" s="11">
        <v>3.770833333333333E-2</v>
      </c>
      <c r="D561" s="14">
        <v>6.0300925925925704E-3</v>
      </c>
      <c r="G561" s="11"/>
      <c r="H561" s="9"/>
    </row>
    <row r="562" spans="1:8" x14ac:dyDescent="0.2">
      <c r="A562" s="10">
        <v>1.8275462962962962E-2</v>
      </c>
      <c r="B562" s="11">
        <v>1.4108796296296295E-2</v>
      </c>
      <c r="C562" s="11">
        <v>3.771990740740741E-2</v>
      </c>
      <c r="D562" s="14">
        <v>6.0416666666666397E-3</v>
      </c>
      <c r="G562" s="11"/>
      <c r="H562" s="9"/>
    </row>
    <row r="563" spans="1:8" x14ac:dyDescent="0.2">
      <c r="A563" s="10">
        <v>1.8287037037037036E-2</v>
      </c>
      <c r="B563" s="11">
        <v>1.4120370370370368E-2</v>
      </c>
      <c r="C563" s="11">
        <v>3.7731481481481484E-2</v>
      </c>
      <c r="D563" s="14">
        <v>6.0532407407407497E-3</v>
      </c>
      <c r="G563" s="11"/>
      <c r="H563" s="9"/>
    </row>
    <row r="564" spans="1:8" x14ac:dyDescent="0.2">
      <c r="A564" s="10">
        <v>1.8298611111111113E-2</v>
      </c>
      <c r="B564" s="11">
        <v>1.4131944444444445E-2</v>
      </c>
      <c r="C564" s="11">
        <v>3.7743055555555557E-2</v>
      </c>
      <c r="D564" s="14">
        <v>6.0648148148147903E-3</v>
      </c>
      <c r="G564" s="11"/>
      <c r="H564" s="9"/>
    </row>
    <row r="565" spans="1:8" x14ac:dyDescent="0.2">
      <c r="A565" s="10">
        <v>1.8310185185185186E-2</v>
      </c>
      <c r="B565" s="11">
        <v>1.4143518518518519E-2</v>
      </c>
      <c r="C565" s="11">
        <v>3.7754629629629631E-2</v>
      </c>
      <c r="D565" s="14">
        <v>6.0763888888889003E-3</v>
      </c>
      <c r="G565" s="11"/>
      <c r="H565" s="9"/>
    </row>
    <row r="566" spans="1:8" x14ac:dyDescent="0.2">
      <c r="A566" s="10">
        <v>1.832175925925926E-2</v>
      </c>
      <c r="B566" s="11">
        <v>1.4155092592592592E-2</v>
      </c>
      <c r="C566" s="11">
        <v>3.7766203703703705E-2</v>
      </c>
      <c r="D566" s="14">
        <v>6.08796296296294E-3</v>
      </c>
      <c r="G566" s="11"/>
      <c r="H566" s="9"/>
    </row>
    <row r="567" spans="1:8" x14ac:dyDescent="0.2">
      <c r="A567" s="10">
        <v>1.8333333333333333E-2</v>
      </c>
      <c r="B567" s="11">
        <v>1.4166666666666666E-2</v>
      </c>
      <c r="C567" s="11">
        <v>3.7777777777777778E-2</v>
      </c>
      <c r="D567" s="14">
        <v>6.09953703703705E-3</v>
      </c>
      <c r="G567" s="11"/>
      <c r="H567" s="9"/>
    </row>
    <row r="568" spans="1:8" x14ac:dyDescent="0.2">
      <c r="A568" s="10">
        <v>1.834490740740741E-2</v>
      </c>
      <c r="B568" s="11">
        <v>1.4178240740740741E-2</v>
      </c>
      <c r="C568" s="11">
        <v>3.7789351851851852E-2</v>
      </c>
      <c r="D568" s="14">
        <v>6.1111111111110897E-3</v>
      </c>
      <c r="G568" s="11"/>
      <c r="H568" s="9"/>
    </row>
    <row r="569" spans="1:8" x14ac:dyDescent="0.2">
      <c r="A569" s="10">
        <v>1.8356481481481481E-2</v>
      </c>
      <c r="B569" s="11">
        <v>1.4189814814814815E-2</v>
      </c>
      <c r="C569" s="11">
        <v>3.7800925925925925E-2</v>
      </c>
      <c r="D569" s="14">
        <v>6.1226851851851598E-3</v>
      </c>
      <c r="G569" s="11"/>
      <c r="H569" s="9"/>
    </row>
    <row r="570" spans="1:8" x14ac:dyDescent="0.2">
      <c r="A570" s="10">
        <v>1.8368055555555554E-2</v>
      </c>
      <c r="B570" s="11">
        <v>1.4201388888888888E-2</v>
      </c>
      <c r="C570" s="11">
        <v>3.7812499999999999E-2</v>
      </c>
      <c r="D570" s="14">
        <v>6.1342592592592404E-3</v>
      </c>
      <c r="G570" s="11"/>
      <c r="H570" s="9"/>
    </row>
    <row r="571" spans="1:8" x14ac:dyDescent="0.2">
      <c r="A571" s="10">
        <v>1.8379629629629628E-2</v>
      </c>
      <c r="B571" s="11">
        <v>1.4212962962962962E-2</v>
      </c>
      <c r="C571" s="11">
        <v>3.7824074074074072E-2</v>
      </c>
      <c r="D571" s="14">
        <v>6.1458333333333096E-3</v>
      </c>
      <c r="G571" s="11"/>
      <c r="H571" s="9"/>
    </row>
    <row r="572" spans="1:8" x14ac:dyDescent="0.2">
      <c r="A572" s="10">
        <v>1.8391203703703705E-2</v>
      </c>
      <c r="B572" s="11">
        <v>1.4224537037037037E-2</v>
      </c>
      <c r="C572" s="11">
        <v>3.7835648148148153E-2</v>
      </c>
      <c r="D572" s="14">
        <v>6.1574074074074196E-3</v>
      </c>
      <c r="G572" s="11"/>
      <c r="H572" s="9"/>
    </row>
    <row r="573" spans="1:8" x14ac:dyDescent="0.2">
      <c r="A573" s="10">
        <v>1.8402777777777778E-2</v>
      </c>
      <c r="B573" s="11">
        <v>1.4236111111111111E-2</v>
      </c>
      <c r="C573" s="11">
        <v>3.784722222222222E-2</v>
      </c>
      <c r="D573" s="14">
        <v>6.1574074074073996E-3</v>
      </c>
      <c r="G573" s="11"/>
      <c r="H573" s="9"/>
    </row>
    <row r="574" spans="1:8" x14ac:dyDescent="0.2">
      <c r="A574" s="10">
        <v>1.8414351851851852E-2</v>
      </c>
      <c r="B574" s="11">
        <v>1.4247685185185184E-2</v>
      </c>
      <c r="C574" s="11">
        <v>3.78587962962963E-2</v>
      </c>
      <c r="D574" s="14">
        <v>6.1689814814814802E-3</v>
      </c>
      <c r="G574" s="11"/>
      <c r="H574" s="9"/>
    </row>
    <row r="575" spans="1:8" x14ac:dyDescent="0.2">
      <c r="A575" s="10">
        <v>1.8425925925925925E-2</v>
      </c>
      <c r="B575" s="11">
        <v>1.4259259259259261E-2</v>
      </c>
      <c r="C575" s="11">
        <v>3.7870370370370367E-2</v>
      </c>
      <c r="D575" s="14">
        <v>6.1805555555555598E-3</v>
      </c>
      <c r="G575" s="11"/>
      <c r="H575" s="9"/>
    </row>
    <row r="576" spans="1:8" x14ac:dyDescent="0.2">
      <c r="A576" s="10">
        <v>1.8437499999999999E-2</v>
      </c>
      <c r="B576" s="11">
        <v>1.4270833333333335E-2</v>
      </c>
      <c r="C576" s="11">
        <v>3.788194444444444E-2</v>
      </c>
      <c r="D576" s="14">
        <v>6.1921296296296403E-3</v>
      </c>
      <c r="G576" s="11"/>
      <c r="H576" s="9"/>
    </row>
    <row r="577" spans="1:8" x14ac:dyDescent="0.2">
      <c r="A577" s="10">
        <v>1.8449074074074073E-2</v>
      </c>
      <c r="B577" s="11">
        <v>1.4282407407407409E-2</v>
      </c>
      <c r="C577" s="11">
        <v>3.7893518518518521E-2</v>
      </c>
      <c r="D577" s="14">
        <v>6.2037037037037104E-3</v>
      </c>
      <c r="G577" s="11"/>
      <c r="H577" s="9"/>
    </row>
    <row r="578" spans="1:8" x14ac:dyDescent="0.2">
      <c r="A578" s="10">
        <v>1.8460648148148146E-2</v>
      </c>
      <c r="B578" s="11">
        <v>1.4293981481481482E-2</v>
      </c>
      <c r="C578" s="11">
        <v>3.7905092592592594E-2</v>
      </c>
      <c r="D578" s="14">
        <v>6.2152777777777501E-3</v>
      </c>
      <c r="G578" s="11"/>
      <c r="H578" s="9"/>
    </row>
    <row r="579" spans="1:8" x14ac:dyDescent="0.2">
      <c r="A579" s="10">
        <v>1.8472222222222223E-2</v>
      </c>
      <c r="B579" s="11">
        <v>1.4305555555555557E-2</v>
      </c>
      <c r="C579" s="11">
        <v>3.7916666666666668E-2</v>
      </c>
      <c r="D579" s="14">
        <v>6.2268518518518601E-3</v>
      </c>
      <c r="G579" s="11"/>
      <c r="H579" s="9"/>
    </row>
    <row r="580" spans="1:8" x14ac:dyDescent="0.2">
      <c r="A580" s="10">
        <v>1.8483796296296297E-2</v>
      </c>
      <c r="B580" s="11">
        <v>1.4317129629629631E-2</v>
      </c>
      <c r="C580" s="11">
        <v>3.7928240740740742E-2</v>
      </c>
      <c r="D580" s="14">
        <v>6.2384259259259302E-3</v>
      </c>
      <c r="G580" s="11"/>
      <c r="H580" s="9"/>
    </row>
    <row r="581" spans="1:8" x14ac:dyDescent="0.2">
      <c r="A581" s="10">
        <v>1.849537037037037E-2</v>
      </c>
      <c r="B581" s="11">
        <v>1.4328703703703703E-2</v>
      </c>
      <c r="C581" s="11">
        <v>3.7939814814814815E-2</v>
      </c>
      <c r="D581" s="14">
        <v>6.2500000000000099E-3</v>
      </c>
      <c r="G581" s="11"/>
      <c r="H581" s="9"/>
    </row>
    <row r="582" spans="1:8" x14ac:dyDescent="0.2">
      <c r="A582" s="10">
        <v>1.8506944444444444E-2</v>
      </c>
      <c r="B582" s="11">
        <v>1.4340277777777776E-2</v>
      </c>
      <c r="C582" s="11">
        <v>3.7951388888888889E-2</v>
      </c>
      <c r="D582" s="14">
        <v>6.26157407407408E-3</v>
      </c>
      <c r="G582" s="11"/>
      <c r="H582" s="9"/>
    </row>
    <row r="583" spans="1:8" x14ac:dyDescent="0.2">
      <c r="A583" s="10">
        <v>1.8518518518518521E-2</v>
      </c>
      <c r="B583" s="11">
        <v>1.4351851851851852E-2</v>
      </c>
      <c r="C583" s="11">
        <v>3.7962962962962962E-2</v>
      </c>
      <c r="D583" s="14">
        <v>6.2731481481481596E-3</v>
      </c>
      <c r="G583" s="11"/>
      <c r="H583" s="9"/>
    </row>
    <row r="584" spans="1:8" x14ac:dyDescent="0.2">
      <c r="A584" s="10">
        <v>1.8530092592592595E-2</v>
      </c>
      <c r="B584" s="11">
        <v>1.4363425925925925E-2</v>
      </c>
      <c r="C584" s="11">
        <v>3.7974537037037036E-2</v>
      </c>
      <c r="D584" s="14">
        <v>6.2847222222222297E-3</v>
      </c>
      <c r="G584" s="11"/>
      <c r="H584" s="9"/>
    </row>
    <row r="585" spans="1:8" x14ac:dyDescent="0.2">
      <c r="A585" s="10">
        <v>1.8541666666666668E-2</v>
      </c>
      <c r="B585" s="11">
        <v>1.4375000000000001E-2</v>
      </c>
      <c r="C585" s="11">
        <v>3.7986111111111116E-2</v>
      </c>
      <c r="D585" s="14">
        <v>6.2962962962963397E-3</v>
      </c>
      <c r="G585" s="11"/>
      <c r="H585" s="9"/>
    </row>
    <row r="586" spans="1:8" x14ac:dyDescent="0.2">
      <c r="A586" s="10">
        <v>1.8553240740740742E-2</v>
      </c>
      <c r="B586" s="11">
        <v>1.4386574074074072E-2</v>
      </c>
      <c r="C586" s="11">
        <v>3.7997685185185183E-2</v>
      </c>
      <c r="D586" s="14">
        <v>6.3078703703703803E-3</v>
      </c>
      <c r="G586" s="11"/>
      <c r="H586" s="9"/>
    </row>
    <row r="587" spans="1:8" x14ac:dyDescent="0.2">
      <c r="A587" s="10">
        <v>1.8564814814814815E-2</v>
      </c>
      <c r="B587" s="11">
        <v>1.4398148148148148E-2</v>
      </c>
      <c r="C587" s="11">
        <v>3.8009259259259263E-2</v>
      </c>
      <c r="D587" s="14">
        <v>6.3194444444444496E-3</v>
      </c>
      <c r="G587" s="11"/>
      <c r="H587" s="9"/>
    </row>
    <row r="588" spans="1:8" x14ac:dyDescent="0.2">
      <c r="A588" s="10">
        <v>1.8576388888888889E-2</v>
      </c>
      <c r="B588" s="11">
        <v>1.4409722222222221E-2</v>
      </c>
      <c r="C588" s="11">
        <v>3.802083333333333E-2</v>
      </c>
      <c r="D588" s="14">
        <v>6.3194444444444496E-3</v>
      </c>
      <c r="G588" s="11"/>
      <c r="H588" s="9"/>
    </row>
    <row r="589" spans="1:8" x14ac:dyDescent="0.2">
      <c r="A589" s="10">
        <v>1.8587962962962962E-2</v>
      </c>
      <c r="B589" s="11">
        <v>1.4421296296296295E-2</v>
      </c>
      <c r="C589" s="11">
        <v>3.8032407407407411E-2</v>
      </c>
      <c r="D589" s="14">
        <v>6.3310185185185197E-3</v>
      </c>
      <c r="G589" s="11"/>
      <c r="H589" s="9"/>
    </row>
    <row r="590" spans="1:8" x14ac:dyDescent="0.2">
      <c r="A590" s="10">
        <v>1.8599537037037036E-2</v>
      </c>
      <c r="B590" s="11">
        <v>1.4432870370370372E-2</v>
      </c>
      <c r="C590" s="11">
        <v>3.8043981481481477E-2</v>
      </c>
      <c r="D590" s="14">
        <v>6.3425925925926002E-3</v>
      </c>
      <c r="G590" s="11"/>
      <c r="H590" s="9"/>
    </row>
    <row r="591" spans="1:8" x14ac:dyDescent="0.2">
      <c r="A591" s="10">
        <v>1.861111111111111E-2</v>
      </c>
      <c r="B591" s="11">
        <v>1.4444444444444446E-2</v>
      </c>
      <c r="C591" s="11">
        <v>3.8055555555555558E-2</v>
      </c>
      <c r="D591" s="14">
        <v>6.3541666666666399E-3</v>
      </c>
      <c r="G591" s="11"/>
      <c r="H591" s="9"/>
    </row>
    <row r="592" spans="1:8" x14ac:dyDescent="0.2">
      <c r="A592" s="10">
        <v>1.8622685185185183E-2</v>
      </c>
      <c r="B592" s="11">
        <v>1.4456018518518519E-2</v>
      </c>
      <c r="C592" s="11">
        <v>3.8067129629629631E-2</v>
      </c>
      <c r="D592" s="14">
        <v>6.36574074074071E-3</v>
      </c>
      <c r="G592" s="11"/>
      <c r="H592" s="9"/>
    </row>
    <row r="593" spans="1:8" x14ac:dyDescent="0.2">
      <c r="A593" s="10">
        <v>1.8634259259259257E-2</v>
      </c>
      <c r="B593" s="11">
        <v>1.4467592592592593E-2</v>
      </c>
      <c r="C593" s="11">
        <v>3.8078703703703705E-2</v>
      </c>
      <c r="D593" s="14">
        <v>6.3773148148147897E-3</v>
      </c>
      <c r="G593" s="11"/>
      <c r="H593" s="9"/>
    </row>
    <row r="594" spans="1:8" x14ac:dyDescent="0.2">
      <c r="A594" s="10">
        <v>1.8645833333333334E-2</v>
      </c>
      <c r="B594" s="11">
        <v>1.4479166666666668E-2</v>
      </c>
      <c r="C594" s="11">
        <v>3.8090277777777778E-2</v>
      </c>
      <c r="D594" s="14">
        <v>6.3888888888888598E-3</v>
      </c>
      <c r="G594" s="11"/>
      <c r="H594" s="9"/>
    </row>
    <row r="595" spans="1:8" x14ac:dyDescent="0.2">
      <c r="A595" s="10">
        <v>1.8657407407407407E-2</v>
      </c>
      <c r="B595" s="11">
        <v>1.4490740740740742E-2</v>
      </c>
      <c r="C595" s="11">
        <v>3.8101851851851852E-2</v>
      </c>
      <c r="D595" s="14">
        <v>6.4004629629629403E-3</v>
      </c>
      <c r="G595" s="11"/>
      <c r="H595" s="9"/>
    </row>
    <row r="596" spans="1:8" x14ac:dyDescent="0.2">
      <c r="A596" s="10">
        <v>1.8668981481481481E-2</v>
      </c>
      <c r="B596" s="11">
        <v>1.4502314814814815E-2</v>
      </c>
      <c r="C596" s="11">
        <v>3.8113425925925926E-2</v>
      </c>
      <c r="D596" s="14">
        <v>6.4120370370370104E-3</v>
      </c>
      <c r="G596" s="11"/>
      <c r="H596" s="9"/>
    </row>
    <row r="597" spans="1:8" x14ac:dyDescent="0.2">
      <c r="A597" s="10">
        <v>1.8680555555555554E-2</v>
      </c>
      <c r="B597" s="11">
        <v>1.4513888888888889E-2</v>
      </c>
      <c r="C597" s="11">
        <v>3.8124999999999999E-2</v>
      </c>
      <c r="D597" s="14">
        <v>6.4236111111110501E-3</v>
      </c>
      <c r="G597" s="11"/>
      <c r="H597" s="9"/>
    </row>
    <row r="598" spans="1:8" x14ac:dyDescent="0.2">
      <c r="A598" s="10">
        <v>1.8692129629629631E-2</v>
      </c>
      <c r="B598" s="11">
        <v>1.4525462962962964E-2</v>
      </c>
      <c r="C598" s="11">
        <v>3.8136574074074073E-2</v>
      </c>
      <c r="D598" s="14">
        <v>6.4351851851851601E-3</v>
      </c>
      <c r="G598" s="11"/>
      <c r="H598" s="9"/>
    </row>
    <row r="599" spans="1:8" x14ac:dyDescent="0.2">
      <c r="A599" s="10">
        <v>1.8703703703703705E-2</v>
      </c>
      <c r="B599" s="11">
        <v>1.4537037037037038E-2</v>
      </c>
      <c r="C599" s="11">
        <v>3.8148148148148146E-2</v>
      </c>
      <c r="D599" s="14">
        <v>6.4467592592591999E-3</v>
      </c>
      <c r="G599" s="11"/>
      <c r="H599" s="9"/>
    </row>
    <row r="600" spans="1:8" x14ac:dyDescent="0.2">
      <c r="A600" s="10">
        <v>1.8715277777777779E-2</v>
      </c>
      <c r="B600" s="11">
        <v>1.4548611111111111E-2</v>
      </c>
      <c r="C600" s="11">
        <v>3.8159722222222227E-2</v>
      </c>
      <c r="D600" s="14">
        <v>6.45833333333327E-3</v>
      </c>
      <c r="G600" s="11"/>
      <c r="H600" s="9"/>
    </row>
    <row r="601" spans="1:8" x14ac:dyDescent="0.2">
      <c r="A601" s="10">
        <v>1.8726851851851852E-2</v>
      </c>
      <c r="B601" s="11">
        <v>1.4560185185185183E-2</v>
      </c>
      <c r="C601" s="11">
        <v>3.8171296296296293E-2</v>
      </c>
      <c r="D601" s="14">
        <v>6.46990740740738E-3</v>
      </c>
      <c r="G601" s="11"/>
      <c r="H601" s="9"/>
    </row>
    <row r="602" spans="1:8" x14ac:dyDescent="0.2">
      <c r="A602" s="10">
        <v>1.8738425925925926E-2</v>
      </c>
      <c r="B602" s="11">
        <v>1.4571759259259258E-2</v>
      </c>
      <c r="C602" s="11">
        <v>3.8182870370370374E-2</v>
      </c>
      <c r="D602" s="14">
        <v>6.4814814814814197E-3</v>
      </c>
      <c r="G602" s="11"/>
      <c r="H602" s="9"/>
    </row>
    <row r="603" spans="1:8" x14ac:dyDescent="0.2">
      <c r="A603" s="10">
        <v>1.8749999999999999E-2</v>
      </c>
      <c r="B603" s="11">
        <v>1.4583333333333332E-2</v>
      </c>
      <c r="C603" s="11">
        <v>3.8194444444444441E-2</v>
      </c>
      <c r="D603" s="14">
        <v>6.4814814814814804E-3</v>
      </c>
      <c r="G603" s="11"/>
      <c r="H603" s="9"/>
    </row>
    <row r="604" spans="1:8" x14ac:dyDescent="0.2">
      <c r="A604" s="10">
        <v>1.8761574074074073E-2</v>
      </c>
      <c r="B604" s="11">
        <v>1.4594907407407405E-2</v>
      </c>
      <c r="C604" s="11">
        <v>3.8206018518518521E-2</v>
      </c>
      <c r="D604" s="14">
        <v>6.4930555555555601E-3</v>
      </c>
      <c r="G604" s="11"/>
      <c r="H604" s="9"/>
    </row>
    <row r="605" spans="1:8" x14ac:dyDescent="0.2">
      <c r="A605" s="10">
        <v>1.877314814814815E-2</v>
      </c>
      <c r="B605" s="11">
        <v>1.4606481481481482E-2</v>
      </c>
      <c r="C605" s="11">
        <v>3.8217592592592588E-2</v>
      </c>
      <c r="D605" s="14">
        <v>6.5046296296296397E-3</v>
      </c>
      <c r="G605" s="11"/>
      <c r="H605" s="9"/>
    </row>
    <row r="606" spans="1:8" x14ac:dyDescent="0.2">
      <c r="A606" s="10">
        <v>1.8784722222222223E-2</v>
      </c>
      <c r="B606" s="11">
        <v>1.4618055555555556E-2</v>
      </c>
      <c r="C606" s="11">
        <v>3.8229166666666668E-2</v>
      </c>
      <c r="D606" s="14">
        <v>6.5162037037037098E-3</v>
      </c>
      <c r="G606" s="11"/>
      <c r="H606" s="9"/>
    </row>
    <row r="607" spans="1:8" x14ac:dyDescent="0.2">
      <c r="A607" s="10">
        <v>1.8796296296296297E-2</v>
      </c>
      <c r="B607" s="11">
        <v>1.462962962962963E-2</v>
      </c>
      <c r="C607" s="11">
        <v>3.8240740740740742E-2</v>
      </c>
      <c r="D607" s="14">
        <v>6.5277777777777903E-3</v>
      </c>
      <c r="G607" s="11"/>
      <c r="H607" s="9"/>
    </row>
    <row r="608" spans="1:8" x14ac:dyDescent="0.2">
      <c r="A608" s="10">
        <v>1.8807870370370371E-2</v>
      </c>
      <c r="B608" s="11">
        <v>1.4641203703703703E-2</v>
      </c>
      <c r="C608" s="11">
        <v>3.8252314814814815E-2</v>
      </c>
      <c r="D608" s="14">
        <v>6.5393518518518604E-3</v>
      </c>
      <c r="G608" s="11"/>
      <c r="H608" s="9"/>
    </row>
    <row r="609" spans="1:8" x14ac:dyDescent="0.2">
      <c r="A609" s="10">
        <v>1.8819444444444448E-2</v>
      </c>
      <c r="B609" s="11">
        <v>1.4652777777777778E-2</v>
      </c>
      <c r="C609" s="11">
        <v>3.8263888888888889E-2</v>
      </c>
      <c r="D609" s="14">
        <v>6.5509259259259401E-3</v>
      </c>
      <c r="G609" s="11"/>
      <c r="H609" s="9"/>
    </row>
    <row r="610" spans="1:8" x14ac:dyDescent="0.2">
      <c r="A610" s="10">
        <v>1.8831018518518518E-2</v>
      </c>
      <c r="B610" s="11">
        <v>1.4664351851851852E-2</v>
      </c>
      <c r="C610" s="11">
        <v>3.8275462962962963E-2</v>
      </c>
      <c r="D610" s="14">
        <v>6.5625000000000102E-3</v>
      </c>
      <c r="G610" s="11"/>
      <c r="H610" s="9"/>
    </row>
    <row r="611" spans="1:8" x14ac:dyDescent="0.2">
      <c r="A611" s="10">
        <v>1.8842592592592591E-2</v>
      </c>
      <c r="B611" s="11">
        <v>1.4675925925925926E-2</v>
      </c>
      <c r="C611" s="11">
        <v>3.8287037037037036E-2</v>
      </c>
      <c r="D611" s="14">
        <v>6.5740740740740898E-3</v>
      </c>
      <c r="G611" s="11"/>
      <c r="H611" s="9"/>
    </row>
    <row r="612" spans="1:8" x14ac:dyDescent="0.2">
      <c r="A612" s="10">
        <v>1.8854166666666665E-2</v>
      </c>
      <c r="B612" s="11">
        <v>1.4687499999999999E-2</v>
      </c>
      <c r="C612" s="11">
        <v>3.829861111111111E-2</v>
      </c>
      <c r="D612" s="14">
        <v>6.5856481481481599E-3</v>
      </c>
      <c r="G612" s="11"/>
      <c r="H612" s="9"/>
    </row>
    <row r="613" spans="1:8" x14ac:dyDescent="0.2">
      <c r="A613" s="10">
        <v>1.8865740740740742E-2</v>
      </c>
      <c r="B613" s="11">
        <v>1.4699074074074074E-2</v>
      </c>
      <c r="C613" s="11">
        <v>3.8310185185185183E-2</v>
      </c>
      <c r="D613" s="14">
        <v>6.5972222222222803E-3</v>
      </c>
      <c r="G613" s="11"/>
      <c r="H613" s="9"/>
    </row>
    <row r="614" spans="1:8" x14ac:dyDescent="0.2">
      <c r="A614" s="10">
        <v>1.8877314814814816E-2</v>
      </c>
      <c r="B614" s="11">
        <v>1.4710648148148148E-2</v>
      </c>
      <c r="C614" s="11">
        <v>3.8321759259259257E-2</v>
      </c>
      <c r="D614" s="14">
        <v>6.6087962962963097E-3</v>
      </c>
      <c r="G614" s="11"/>
      <c r="H614" s="9"/>
    </row>
    <row r="615" spans="1:8" x14ac:dyDescent="0.2">
      <c r="A615" s="10">
        <v>1.8888888888888889E-2</v>
      </c>
      <c r="B615" s="11">
        <v>1.4722222222222222E-2</v>
      </c>
      <c r="C615" s="11">
        <v>3.8333333333333337E-2</v>
      </c>
      <c r="D615" s="14">
        <v>6.6203703703704301E-3</v>
      </c>
      <c r="G615" s="11"/>
      <c r="H615" s="9"/>
    </row>
    <row r="616" spans="1:8" x14ac:dyDescent="0.2">
      <c r="A616" s="10">
        <v>1.8900462962962963E-2</v>
      </c>
      <c r="B616" s="11">
        <v>1.4733796296296295E-2</v>
      </c>
      <c r="C616" s="11">
        <v>3.8344907407407411E-2</v>
      </c>
      <c r="D616" s="14">
        <v>6.6319444444444603E-3</v>
      </c>
      <c r="G616" s="11"/>
      <c r="H616" s="9"/>
    </row>
    <row r="617" spans="1:8" x14ac:dyDescent="0.2">
      <c r="A617" s="10">
        <v>1.8912037037037036E-2</v>
      </c>
      <c r="B617" s="11">
        <v>1.4745370370370372E-2</v>
      </c>
      <c r="C617" s="11">
        <v>3.8356481481481484E-2</v>
      </c>
      <c r="D617" s="14">
        <v>6.6435185185185798E-3</v>
      </c>
      <c r="G617" s="11"/>
      <c r="H617" s="9"/>
    </row>
    <row r="618" spans="1:8" x14ac:dyDescent="0.2">
      <c r="A618" s="10">
        <v>1.892361111111111E-2</v>
      </c>
      <c r="B618" s="11">
        <v>1.4756944444444446E-2</v>
      </c>
      <c r="C618" s="11">
        <v>3.8368055555555551E-2</v>
      </c>
      <c r="D618" s="14">
        <v>6.64351851851852E-3</v>
      </c>
      <c r="G618" s="11"/>
      <c r="H618" s="9"/>
    </row>
    <row r="619" spans="1:8" x14ac:dyDescent="0.2">
      <c r="A619" s="10">
        <v>1.8935185185185183E-2</v>
      </c>
      <c r="B619" s="11">
        <v>1.4768518518518519E-2</v>
      </c>
      <c r="C619" s="11">
        <v>3.8379629629629632E-2</v>
      </c>
      <c r="D619" s="14">
        <v>6.6550925925925597E-3</v>
      </c>
      <c r="G619" s="11"/>
      <c r="H619" s="9"/>
    </row>
    <row r="620" spans="1:8" x14ac:dyDescent="0.2">
      <c r="A620" s="10">
        <v>1.894675925925926E-2</v>
      </c>
      <c r="B620" s="11">
        <v>1.4780092592592595E-2</v>
      </c>
      <c r="C620" s="11">
        <v>3.8391203703703698E-2</v>
      </c>
      <c r="D620" s="14">
        <v>6.6666666666666298E-3</v>
      </c>
      <c r="G620" s="11"/>
      <c r="H620" s="9"/>
    </row>
    <row r="621" spans="1:8" x14ac:dyDescent="0.2">
      <c r="A621" s="10">
        <v>1.8958333333333334E-2</v>
      </c>
      <c r="B621" s="11">
        <v>1.4791666666666668E-2</v>
      </c>
      <c r="C621" s="11">
        <v>3.8402777777777779E-2</v>
      </c>
      <c r="D621" s="14">
        <v>6.6782407407407103E-3</v>
      </c>
      <c r="G621" s="11"/>
      <c r="H621" s="9"/>
    </row>
    <row r="622" spans="1:8" x14ac:dyDescent="0.2">
      <c r="A622" s="10">
        <v>1.8969907407407408E-2</v>
      </c>
      <c r="B622" s="11">
        <v>1.480324074074074E-2</v>
      </c>
      <c r="C622" s="11">
        <v>3.8414351851851852E-2</v>
      </c>
      <c r="D622" s="14">
        <v>6.6898148148147804E-3</v>
      </c>
      <c r="G622" s="11"/>
      <c r="H622" s="9"/>
    </row>
    <row r="623" spans="1:8" x14ac:dyDescent="0.2">
      <c r="A623" s="10">
        <v>1.8981481481481481E-2</v>
      </c>
      <c r="B623" s="11">
        <v>1.4814814814814814E-2</v>
      </c>
      <c r="C623" s="11">
        <v>3.8425925925925926E-2</v>
      </c>
      <c r="D623" s="14">
        <v>6.7013888888888999E-3</v>
      </c>
      <c r="G623" s="11"/>
      <c r="H623" s="9"/>
    </row>
    <row r="624" spans="1:8" x14ac:dyDescent="0.2">
      <c r="A624" s="10">
        <v>1.8993055555555558E-2</v>
      </c>
      <c r="B624" s="11">
        <v>1.4826388888888889E-2</v>
      </c>
      <c r="C624" s="11">
        <v>3.8437499999999999E-2</v>
      </c>
      <c r="D624" s="14">
        <v>6.7129629629629302E-3</v>
      </c>
      <c r="G624" s="11"/>
      <c r="H624" s="9"/>
    </row>
    <row r="625" spans="1:8" x14ac:dyDescent="0.2">
      <c r="A625" s="10">
        <v>1.9004629629629632E-2</v>
      </c>
      <c r="B625" s="11">
        <v>1.4837962962962963E-2</v>
      </c>
      <c r="C625" s="11">
        <v>3.8449074074074073E-2</v>
      </c>
      <c r="D625" s="14">
        <v>6.7245370370370497E-3</v>
      </c>
      <c r="G625" s="11"/>
      <c r="H625" s="9"/>
    </row>
    <row r="626" spans="1:8" x14ac:dyDescent="0.2">
      <c r="A626" s="10">
        <v>1.9016203703703705E-2</v>
      </c>
      <c r="B626" s="11">
        <v>1.4849537037037036E-2</v>
      </c>
      <c r="C626" s="11">
        <v>3.8460648148148147E-2</v>
      </c>
      <c r="D626" s="14">
        <v>6.7361111111110799E-3</v>
      </c>
      <c r="G626" s="11"/>
      <c r="H626" s="9"/>
    </row>
    <row r="627" spans="1:8" x14ac:dyDescent="0.2">
      <c r="A627" s="10">
        <v>1.9027777777777779E-2</v>
      </c>
      <c r="B627" s="11">
        <v>1.486111111111111E-2</v>
      </c>
      <c r="C627" s="11">
        <v>3.847222222222222E-2</v>
      </c>
      <c r="D627" s="14">
        <v>6.7476851851852003E-3</v>
      </c>
      <c r="G627" s="11"/>
      <c r="H627" s="9"/>
    </row>
    <row r="628" spans="1:8" x14ac:dyDescent="0.2">
      <c r="A628" s="10">
        <v>1.9039351851851852E-2</v>
      </c>
      <c r="B628" s="11">
        <v>1.4872685185185185E-2</v>
      </c>
      <c r="C628" s="11">
        <v>3.8483796296296294E-2</v>
      </c>
      <c r="D628" s="14">
        <v>6.7592592592592296E-3</v>
      </c>
      <c r="G628" s="11"/>
      <c r="H628" s="9"/>
    </row>
    <row r="629" spans="1:8" x14ac:dyDescent="0.2">
      <c r="A629" s="10">
        <v>1.9050925925925926E-2</v>
      </c>
      <c r="B629" s="11">
        <v>1.4884259259259259E-2</v>
      </c>
      <c r="C629" s="11">
        <v>3.8495370370370367E-2</v>
      </c>
      <c r="D629" s="14">
        <v>6.7708333333332997E-3</v>
      </c>
      <c r="G629" s="11"/>
      <c r="H629" s="9"/>
    </row>
    <row r="630" spans="1:8" x14ac:dyDescent="0.2">
      <c r="A630" s="10">
        <v>1.90625E-2</v>
      </c>
      <c r="B630" s="11">
        <v>1.4895833333333332E-2</v>
      </c>
      <c r="C630" s="11">
        <v>3.8506944444444448E-2</v>
      </c>
      <c r="D630" s="14">
        <v>6.7824074074073802E-3</v>
      </c>
      <c r="G630" s="11"/>
      <c r="H630" s="9"/>
    </row>
    <row r="631" spans="1:8" x14ac:dyDescent="0.2">
      <c r="A631" s="10">
        <v>1.9074074074074073E-2</v>
      </c>
      <c r="B631" s="11">
        <v>1.4907407407407406E-2</v>
      </c>
      <c r="C631" s="11">
        <v>3.8518518518518521E-2</v>
      </c>
      <c r="D631" s="14">
        <v>6.7939814814814503E-3</v>
      </c>
      <c r="G631" s="11"/>
      <c r="H631" s="9"/>
    </row>
    <row r="632" spans="1:8" x14ac:dyDescent="0.2">
      <c r="A632" s="10">
        <v>1.9085648148148147E-2</v>
      </c>
      <c r="B632" s="11">
        <v>1.4918981481481483E-2</v>
      </c>
      <c r="C632" s="11">
        <v>3.8530092592592595E-2</v>
      </c>
      <c r="D632" s="14">
        <v>6.8055555555555699E-3</v>
      </c>
      <c r="G632" s="11"/>
      <c r="H632" s="9"/>
    </row>
    <row r="633" spans="1:8" x14ac:dyDescent="0.2">
      <c r="A633" s="10">
        <v>1.909722222222222E-2</v>
      </c>
      <c r="B633" s="11">
        <v>1.4930555555555556E-2</v>
      </c>
      <c r="C633" s="11">
        <v>3.8541666666666669E-2</v>
      </c>
      <c r="D633" s="14">
        <v>6.8055555555555603E-3</v>
      </c>
      <c r="G633" s="11"/>
      <c r="H633" s="9"/>
    </row>
    <row r="634" spans="1:8" x14ac:dyDescent="0.2">
      <c r="A634" s="10">
        <v>1.9108796296296294E-2</v>
      </c>
      <c r="B634" s="11">
        <v>1.494212962962963E-2</v>
      </c>
      <c r="C634" s="11">
        <v>3.8553240740740742E-2</v>
      </c>
      <c r="D634" s="14">
        <v>6.8171296296296296E-3</v>
      </c>
      <c r="G634" s="11"/>
      <c r="H634" s="9"/>
    </row>
    <row r="635" spans="1:8" x14ac:dyDescent="0.2">
      <c r="A635" s="10">
        <v>1.9120370370370371E-2</v>
      </c>
      <c r="B635" s="11">
        <v>1.4953703703703705E-2</v>
      </c>
      <c r="C635" s="11">
        <v>3.8564814814814816E-2</v>
      </c>
      <c r="D635" s="14">
        <v>6.8287037037037101E-3</v>
      </c>
      <c r="G635" s="11"/>
      <c r="H635" s="9"/>
    </row>
    <row r="636" spans="1:8" x14ac:dyDescent="0.2">
      <c r="A636" s="10">
        <v>1.9131944444444444E-2</v>
      </c>
      <c r="B636" s="11">
        <v>1.4965277777777779E-2</v>
      </c>
      <c r="C636" s="11">
        <v>3.8576388888888889E-2</v>
      </c>
      <c r="D636" s="14">
        <v>6.8402777777777897E-3</v>
      </c>
      <c r="G636" s="11"/>
      <c r="H636" s="9"/>
    </row>
    <row r="637" spans="1:8" x14ac:dyDescent="0.2">
      <c r="A637" s="10">
        <v>1.9143518518518518E-2</v>
      </c>
      <c r="B637" s="11">
        <v>1.4976851851851852E-2</v>
      </c>
      <c r="C637" s="11">
        <v>3.858796296296297E-2</v>
      </c>
      <c r="D637" s="14">
        <v>6.8518518518518598E-3</v>
      </c>
      <c r="G637" s="11"/>
      <c r="H637" s="9"/>
    </row>
    <row r="638" spans="1:8" x14ac:dyDescent="0.2">
      <c r="A638" s="10">
        <v>1.9155092592592592E-2</v>
      </c>
      <c r="B638" s="11">
        <v>1.4988425925925926E-2</v>
      </c>
      <c r="C638" s="11">
        <v>3.8599537037037036E-2</v>
      </c>
      <c r="D638" s="14">
        <v>6.86342592592589E-3</v>
      </c>
      <c r="G638" s="11"/>
      <c r="H638" s="9"/>
    </row>
    <row r="639" spans="1:8" x14ac:dyDescent="0.2">
      <c r="A639" s="10">
        <v>1.9166666666666669E-2</v>
      </c>
      <c r="B639" s="11">
        <v>1.4999999999999999E-2</v>
      </c>
      <c r="C639" s="11">
        <v>3.861111111111111E-2</v>
      </c>
      <c r="D639" s="14">
        <v>6.8750000000000096E-3</v>
      </c>
      <c r="G639" s="11"/>
      <c r="H639" s="9"/>
    </row>
    <row r="640" spans="1:8" x14ac:dyDescent="0.2">
      <c r="A640" s="10">
        <v>1.9178240740740742E-2</v>
      </c>
      <c r="B640" s="11">
        <v>1.5011574074074075E-2</v>
      </c>
      <c r="C640" s="11">
        <v>3.8622685185185184E-2</v>
      </c>
      <c r="D640" s="14">
        <v>6.8865740740740797E-3</v>
      </c>
      <c r="G640" s="11"/>
      <c r="H640" s="9"/>
    </row>
    <row r="641" spans="1:8" x14ac:dyDescent="0.2">
      <c r="A641" s="10">
        <v>1.9189814814814816E-2</v>
      </c>
      <c r="B641" s="11">
        <v>1.5023148148148148E-2</v>
      </c>
      <c r="C641" s="11">
        <v>3.8634259259259257E-2</v>
      </c>
      <c r="D641" s="14">
        <v>6.8981481481481602E-3</v>
      </c>
      <c r="G641" s="11"/>
      <c r="H641" s="9"/>
    </row>
    <row r="642" spans="1:8" x14ac:dyDescent="0.2">
      <c r="A642" s="10">
        <v>1.9201388888888889E-2</v>
      </c>
      <c r="B642" s="11">
        <v>1.503472222222222E-2</v>
      </c>
      <c r="C642" s="11">
        <v>3.8645833333333331E-2</v>
      </c>
      <c r="D642" s="14">
        <v>6.9097222222222303E-3</v>
      </c>
      <c r="G642" s="11"/>
      <c r="H642" s="9"/>
    </row>
    <row r="643" spans="1:8" x14ac:dyDescent="0.2">
      <c r="A643" s="10">
        <v>1.9212962962962963E-2</v>
      </c>
      <c r="B643" s="11">
        <v>1.5046296296296295E-2</v>
      </c>
      <c r="C643" s="11">
        <v>3.8657407407407404E-2</v>
      </c>
      <c r="D643" s="14">
        <v>6.9212962962963099E-3</v>
      </c>
      <c r="G643" s="11"/>
      <c r="H643" s="9"/>
    </row>
    <row r="644" spans="1:8" x14ac:dyDescent="0.2">
      <c r="A644" s="10">
        <v>1.9224537037037037E-2</v>
      </c>
      <c r="B644" s="11">
        <v>1.5057870370370369E-2</v>
      </c>
      <c r="C644" s="11">
        <v>3.8668981481481478E-2</v>
      </c>
      <c r="D644" s="14">
        <v>6.93287037037038E-3</v>
      </c>
      <c r="G644" s="11"/>
      <c r="H644" s="9"/>
    </row>
    <row r="645" spans="1:8" x14ac:dyDescent="0.2">
      <c r="A645" s="10">
        <v>1.923611111111111E-2</v>
      </c>
      <c r="B645" s="11">
        <v>1.5069444444444443E-2</v>
      </c>
      <c r="C645" s="11">
        <v>3.8680555555555558E-2</v>
      </c>
      <c r="D645" s="14">
        <v>6.9444444444444996E-3</v>
      </c>
      <c r="G645" s="11"/>
      <c r="H645" s="9"/>
    </row>
    <row r="646" spans="1:8" x14ac:dyDescent="0.2">
      <c r="A646" s="10">
        <v>1.9247685185185184E-2</v>
      </c>
      <c r="B646" s="11">
        <v>1.5081018518518516E-2</v>
      </c>
      <c r="C646" s="11">
        <v>3.8692129629629632E-2</v>
      </c>
      <c r="D646" s="14">
        <v>6.9560185185185298E-3</v>
      </c>
      <c r="G646" s="11"/>
      <c r="H646" s="9"/>
    </row>
    <row r="647" spans="1:8" x14ac:dyDescent="0.2">
      <c r="A647" s="10">
        <v>1.9259259259259261E-2</v>
      </c>
      <c r="B647" s="11">
        <v>1.5092592592592593E-2</v>
      </c>
      <c r="C647" s="11">
        <v>3.8703703703703705E-2</v>
      </c>
      <c r="D647" s="14">
        <v>6.9675925925925999E-3</v>
      </c>
      <c r="G647" s="11"/>
      <c r="H647" s="9"/>
    </row>
    <row r="648" spans="1:8" x14ac:dyDescent="0.2">
      <c r="A648" s="10">
        <v>1.9270833333333334E-2</v>
      </c>
      <c r="B648" s="11">
        <v>1.5104166666666667E-2</v>
      </c>
      <c r="C648" s="11">
        <v>3.8715277777777779E-2</v>
      </c>
      <c r="D648" s="14">
        <v>6.9675925925925903E-3</v>
      </c>
      <c r="G648" s="11"/>
      <c r="H648" s="9"/>
    </row>
    <row r="649" spans="1:8" x14ac:dyDescent="0.2">
      <c r="A649" s="10">
        <v>1.9282407407407408E-2</v>
      </c>
      <c r="B649" s="11">
        <v>1.511574074074074E-2</v>
      </c>
      <c r="C649" s="11">
        <v>3.8726851851851853E-2</v>
      </c>
      <c r="D649" s="14">
        <v>6.97916666666667E-3</v>
      </c>
      <c r="G649" s="11"/>
      <c r="H649" s="9"/>
    </row>
    <row r="650" spans="1:8" x14ac:dyDescent="0.2">
      <c r="A650" s="10">
        <v>1.9293981481481485E-2</v>
      </c>
      <c r="B650" s="11">
        <v>1.5127314814814816E-2</v>
      </c>
      <c r="C650" s="11">
        <v>3.8738425925925926E-2</v>
      </c>
      <c r="D650" s="14">
        <v>6.9907407407407496E-3</v>
      </c>
      <c r="G650" s="11"/>
      <c r="H650" s="9"/>
    </row>
    <row r="651" spans="1:8" x14ac:dyDescent="0.2">
      <c r="A651" s="10">
        <v>1.9305555555555555E-2</v>
      </c>
      <c r="B651" s="11">
        <v>1.5138888888888889E-2</v>
      </c>
      <c r="C651" s="11">
        <v>3.875E-2</v>
      </c>
      <c r="D651" s="14">
        <v>7.0023148148147798E-3</v>
      </c>
      <c r="G651" s="11"/>
      <c r="H651" s="9"/>
    </row>
    <row r="652" spans="1:8" x14ac:dyDescent="0.2">
      <c r="A652" s="10">
        <v>1.9317129629629629E-2</v>
      </c>
      <c r="B652" s="11">
        <v>1.5150462962962963E-2</v>
      </c>
      <c r="C652" s="11">
        <v>3.876157407407408E-2</v>
      </c>
      <c r="D652" s="14">
        <v>7.0138888888888499E-3</v>
      </c>
      <c r="G652" s="11"/>
      <c r="H652" s="9"/>
    </row>
    <row r="653" spans="1:8" x14ac:dyDescent="0.2">
      <c r="A653" s="10">
        <v>1.9328703703703702E-2</v>
      </c>
      <c r="B653" s="11">
        <v>1.5162037037037036E-2</v>
      </c>
      <c r="C653" s="11">
        <v>3.8773148148148147E-2</v>
      </c>
      <c r="D653" s="14">
        <v>7.0254629629629304E-3</v>
      </c>
      <c r="G653" s="11"/>
      <c r="H653" s="9"/>
    </row>
    <row r="654" spans="1:8" x14ac:dyDescent="0.2">
      <c r="A654" s="10">
        <v>1.9340277777777779E-2</v>
      </c>
      <c r="B654" s="11">
        <v>1.5173611111111112E-2</v>
      </c>
      <c r="C654" s="11">
        <v>3.8784722222222227E-2</v>
      </c>
      <c r="D654" s="14">
        <v>7.0370370370369997E-3</v>
      </c>
      <c r="G654" s="11"/>
      <c r="H654" s="9"/>
    </row>
    <row r="655" spans="1:8" x14ac:dyDescent="0.2">
      <c r="A655" s="10">
        <v>1.9351851851851853E-2</v>
      </c>
      <c r="B655" s="11">
        <v>1.5185185185185185E-2</v>
      </c>
      <c r="C655" s="11">
        <v>3.8796296296296294E-2</v>
      </c>
      <c r="D655" s="14">
        <v>7.0486111111110802E-3</v>
      </c>
      <c r="G655" s="11"/>
      <c r="H655" s="9"/>
    </row>
    <row r="656" spans="1:8" x14ac:dyDescent="0.2">
      <c r="A656" s="10">
        <v>1.9363425925925926E-2</v>
      </c>
      <c r="B656" s="11">
        <v>1.5196759259259259E-2</v>
      </c>
      <c r="C656" s="11">
        <v>3.8807870370370375E-2</v>
      </c>
      <c r="D656" s="14">
        <v>7.0601851851851503E-3</v>
      </c>
      <c r="G656" s="11"/>
      <c r="H656" s="9"/>
    </row>
    <row r="657" spans="1:8" x14ac:dyDescent="0.2">
      <c r="A657" s="10">
        <v>1.9375E-2</v>
      </c>
      <c r="B657" s="11">
        <v>1.5208333333333332E-2</v>
      </c>
      <c r="C657" s="11">
        <v>3.8819444444444441E-2</v>
      </c>
      <c r="D657" s="14">
        <v>7.0717592592591796E-3</v>
      </c>
      <c r="G657" s="11"/>
      <c r="H657" s="9"/>
    </row>
    <row r="658" spans="1:8" x14ac:dyDescent="0.2">
      <c r="A658" s="10">
        <v>1.9386574074074073E-2</v>
      </c>
      <c r="B658" s="11">
        <v>1.5219907407407409E-2</v>
      </c>
      <c r="C658" s="11">
        <v>3.8831018518518515E-2</v>
      </c>
      <c r="D658" s="14">
        <v>7.0833333333333E-3</v>
      </c>
      <c r="G658" s="11"/>
      <c r="H658" s="9"/>
    </row>
    <row r="659" spans="1:8" x14ac:dyDescent="0.2">
      <c r="A659" s="10">
        <v>1.9398148148148147E-2</v>
      </c>
      <c r="B659" s="11">
        <v>1.5231481481481483E-2</v>
      </c>
      <c r="C659" s="11">
        <v>3.8842592592592588E-2</v>
      </c>
      <c r="D659" s="14">
        <v>7.0949074074073302E-3</v>
      </c>
      <c r="G659" s="11"/>
      <c r="H659" s="9"/>
    </row>
    <row r="660" spans="1:8" x14ac:dyDescent="0.2">
      <c r="A660" s="10">
        <v>1.9409722222222221E-2</v>
      </c>
      <c r="B660" s="11">
        <v>1.5243055555555557E-2</v>
      </c>
      <c r="C660" s="11">
        <v>3.8854166666666669E-2</v>
      </c>
      <c r="D660" s="14">
        <v>7.1064814814814003E-3</v>
      </c>
      <c r="G660" s="11"/>
      <c r="H660" s="9"/>
    </row>
    <row r="661" spans="1:8" x14ac:dyDescent="0.2">
      <c r="A661" s="10">
        <v>1.9421296296296294E-2</v>
      </c>
      <c r="B661" s="11">
        <v>1.525462962962963E-2</v>
      </c>
      <c r="C661" s="11">
        <v>3.8865740740740742E-2</v>
      </c>
      <c r="D661" s="14">
        <v>7.1180555555555199E-3</v>
      </c>
      <c r="G661" s="11"/>
      <c r="H661" s="9"/>
    </row>
    <row r="662" spans="1:8" x14ac:dyDescent="0.2">
      <c r="A662" s="10">
        <v>1.9432870370370371E-2</v>
      </c>
      <c r="B662" s="11">
        <v>1.5266203703703705E-2</v>
      </c>
      <c r="C662" s="11">
        <v>3.8877314814814816E-2</v>
      </c>
      <c r="D662" s="14">
        <v>7.1296296296295501E-3</v>
      </c>
      <c r="G662" s="11"/>
      <c r="H662" s="9"/>
    </row>
    <row r="663" spans="1:8" x14ac:dyDescent="0.2">
      <c r="A663" s="10">
        <v>1.9444444444444445E-2</v>
      </c>
      <c r="B663" s="11">
        <v>1.5277777777777777E-2</v>
      </c>
      <c r="C663" s="11">
        <v>3.888888888888889E-2</v>
      </c>
      <c r="D663" s="14">
        <v>7.1296296296296299E-3</v>
      </c>
      <c r="G663" s="11"/>
      <c r="H663" s="9"/>
    </row>
    <row r="664" spans="1:8" x14ac:dyDescent="0.2">
      <c r="A664" s="10">
        <v>1.9456018518518518E-2</v>
      </c>
      <c r="B664" s="11">
        <v>1.5289351851851851E-2</v>
      </c>
      <c r="C664" s="11">
        <v>3.8900462962962963E-2</v>
      </c>
      <c r="D664" s="14">
        <v>7.1412037037037104E-3</v>
      </c>
      <c r="G664" s="11"/>
      <c r="H664" s="9"/>
    </row>
    <row r="665" spans="1:8" x14ac:dyDescent="0.2">
      <c r="A665" s="10">
        <v>1.9467592592592595E-2</v>
      </c>
      <c r="B665" s="11">
        <v>1.5300925925925926E-2</v>
      </c>
      <c r="C665" s="11">
        <v>3.8912037037037037E-2</v>
      </c>
      <c r="D665" s="14">
        <v>7.15277777777779E-3</v>
      </c>
      <c r="G665" s="11"/>
      <c r="H665" s="9"/>
    </row>
    <row r="666" spans="1:8" x14ac:dyDescent="0.2">
      <c r="A666" s="10">
        <v>1.9479166666666669E-2</v>
      </c>
      <c r="B666" s="11">
        <v>1.53125E-2</v>
      </c>
      <c r="C666" s="11">
        <v>3.892361111111111E-2</v>
      </c>
      <c r="D666" s="14">
        <v>7.1643518518518601E-3</v>
      </c>
      <c r="G666" s="11"/>
      <c r="H666" s="9"/>
    </row>
    <row r="667" spans="1:8" x14ac:dyDescent="0.2">
      <c r="A667" s="10">
        <v>1.9490740740740743E-2</v>
      </c>
      <c r="B667" s="11">
        <v>1.5324074074074073E-2</v>
      </c>
      <c r="C667" s="11">
        <v>3.8935185185185191E-2</v>
      </c>
      <c r="D667" s="14">
        <v>7.1759259259259398E-3</v>
      </c>
      <c r="G667" s="11"/>
      <c r="H667" s="9"/>
    </row>
    <row r="668" spans="1:8" x14ac:dyDescent="0.2">
      <c r="A668" s="10">
        <v>1.9502314814814816E-2</v>
      </c>
      <c r="B668" s="11">
        <v>1.5335648148148147E-2</v>
      </c>
      <c r="C668" s="11">
        <v>3.8946759259259257E-2</v>
      </c>
      <c r="D668" s="14">
        <v>7.1875000000000099E-3</v>
      </c>
      <c r="G668" s="11"/>
      <c r="H668" s="9"/>
    </row>
    <row r="669" spans="1:8" x14ac:dyDescent="0.2">
      <c r="A669" s="10">
        <v>1.951388888888889E-2</v>
      </c>
      <c r="B669" s="11">
        <v>1.5347222222222222E-2</v>
      </c>
      <c r="C669" s="11">
        <v>3.8958333333333338E-2</v>
      </c>
      <c r="D669" s="14">
        <v>7.1990740740740904E-3</v>
      </c>
      <c r="G669" s="11"/>
      <c r="H669" s="9"/>
    </row>
    <row r="670" spans="1:8" x14ac:dyDescent="0.2">
      <c r="A670" s="10">
        <v>1.9525462962962963E-2</v>
      </c>
      <c r="B670" s="11">
        <v>1.5358796296296296E-2</v>
      </c>
      <c r="C670" s="11">
        <v>3.8969907407407404E-2</v>
      </c>
      <c r="D670" s="14">
        <v>7.2106481481481596E-3</v>
      </c>
      <c r="G670" s="11"/>
      <c r="H670" s="9"/>
    </row>
    <row r="671" spans="1:8" x14ac:dyDescent="0.2">
      <c r="A671" s="10">
        <v>1.9537037037037037E-2</v>
      </c>
      <c r="B671" s="11">
        <v>1.5370370370370369E-2</v>
      </c>
      <c r="C671" s="11">
        <v>3.8981481481481485E-2</v>
      </c>
      <c r="D671" s="14">
        <v>7.2222222222222401E-3</v>
      </c>
      <c r="G671" s="11"/>
      <c r="H671" s="9"/>
    </row>
    <row r="672" spans="1:8" x14ac:dyDescent="0.2">
      <c r="A672" s="10">
        <v>1.954861111111111E-2</v>
      </c>
      <c r="B672" s="11">
        <v>1.5381944444444443E-2</v>
      </c>
      <c r="C672" s="11">
        <v>3.8993055555555552E-2</v>
      </c>
      <c r="D672" s="14">
        <v>7.2337962962963102E-3</v>
      </c>
      <c r="G672" s="11"/>
      <c r="H672" s="9"/>
    </row>
    <row r="673" spans="1:8" x14ac:dyDescent="0.2">
      <c r="A673" s="10">
        <v>1.9560185185185184E-2</v>
      </c>
      <c r="B673" s="11">
        <v>1.539351851851852E-2</v>
      </c>
      <c r="C673" s="11">
        <v>3.9004629629629632E-2</v>
      </c>
      <c r="D673" s="14">
        <v>7.2453703703704402E-3</v>
      </c>
      <c r="G673" s="11"/>
      <c r="H673" s="9"/>
    </row>
    <row r="674" spans="1:8" x14ac:dyDescent="0.2">
      <c r="A674" s="10">
        <v>1.9571759259259257E-2</v>
      </c>
      <c r="B674" s="11">
        <v>1.5405092592592593E-2</v>
      </c>
      <c r="C674" s="11">
        <v>3.9016203703703699E-2</v>
      </c>
      <c r="D674" s="14">
        <v>7.2569444444444599E-3</v>
      </c>
      <c r="G674" s="11"/>
      <c r="H674" s="9"/>
    </row>
    <row r="675" spans="1:8" x14ac:dyDescent="0.2">
      <c r="A675" s="10">
        <v>1.9583333333333331E-2</v>
      </c>
      <c r="B675" s="11">
        <v>1.5416666666666667E-2</v>
      </c>
      <c r="C675" s="11">
        <v>3.9027777777777779E-2</v>
      </c>
      <c r="D675" s="14">
        <v>7.2685185185185899E-3</v>
      </c>
      <c r="G675" s="11"/>
      <c r="H675" s="9"/>
    </row>
    <row r="676" spans="1:8" x14ac:dyDescent="0.2">
      <c r="A676" s="10">
        <v>1.9594907407407405E-2</v>
      </c>
      <c r="B676" s="11">
        <v>1.5428240740740741E-2</v>
      </c>
      <c r="C676" s="11">
        <v>3.9039351851851853E-2</v>
      </c>
      <c r="D676" s="14">
        <v>7.2800925925926097E-3</v>
      </c>
      <c r="G676" s="11"/>
      <c r="H676" s="9"/>
    </row>
    <row r="677" spans="1:8" x14ac:dyDescent="0.2">
      <c r="A677" s="10">
        <v>1.9606481481481482E-2</v>
      </c>
      <c r="B677" s="11">
        <v>1.5439814814814816E-2</v>
      </c>
      <c r="C677" s="11">
        <v>3.9050925925925926E-2</v>
      </c>
      <c r="D677" s="14">
        <v>7.2916666666667396E-3</v>
      </c>
      <c r="G677" s="11"/>
      <c r="H677" s="9"/>
    </row>
    <row r="678" spans="1:8" x14ac:dyDescent="0.2">
      <c r="A678" s="10">
        <v>1.9618055555555555E-2</v>
      </c>
      <c r="B678" s="11">
        <v>1.545138888888889E-2</v>
      </c>
      <c r="C678" s="11">
        <v>3.90625E-2</v>
      </c>
      <c r="D678" s="14">
        <v>7.2916666666666598E-3</v>
      </c>
      <c r="G678" s="11"/>
      <c r="H678" s="9"/>
    </row>
    <row r="679" spans="1:8" x14ac:dyDescent="0.2">
      <c r="A679" s="10">
        <v>1.9629629629629629E-2</v>
      </c>
      <c r="B679" s="11">
        <v>1.5462962962962963E-2</v>
      </c>
      <c r="C679" s="11">
        <v>3.9074074074074074E-2</v>
      </c>
      <c r="D679" s="14">
        <v>7.3032407407406996E-3</v>
      </c>
      <c r="G679" s="11"/>
      <c r="H679" s="9"/>
    </row>
    <row r="680" spans="1:8" x14ac:dyDescent="0.2">
      <c r="A680" s="10">
        <v>1.9641203703703706E-2</v>
      </c>
      <c r="B680" s="11">
        <v>1.5474537037037038E-2</v>
      </c>
      <c r="C680" s="11">
        <v>3.9085648148148147E-2</v>
      </c>
      <c r="D680" s="14">
        <v>7.3148148148147697E-3</v>
      </c>
      <c r="G680" s="11"/>
      <c r="H680" s="9"/>
    </row>
    <row r="681" spans="1:8" x14ac:dyDescent="0.2">
      <c r="A681" s="10">
        <v>1.9652777777777779E-2</v>
      </c>
      <c r="B681" s="11">
        <v>1.5486111111111112E-2</v>
      </c>
      <c r="C681" s="11">
        <v>3.9097222222222221E-2</v>
      </c>
      <c r="D681" s="14">
        <v>7.3263888888888502E-3</v>
      </c>
      <c r="G681" s="11"/>
      <c r="H681" s="9"/>
    </row>
    <row r="682" spans="1:8" x14ac:dyDescent="0.2">
      <c r="A682" s="10">
        <v>1.9664351851851853E-2</v>
      </c>
      <c r="B682" s="11">
        <v>1.5497685185185186E-2</v>
      </c>
      <c r="C682" s="11">
        <v>3.9108796296296301E-2</v>
      </c>
      <c r="D682" s="14">
        <v>7.3379629629629203E-3</v>
      </c>
      <c r="G682" s="11"/>
      <c r="H682" s="9"/>
    </row>
    <row r="683" spans="1:8" x14ac:dyDescent="0.2">
      <c r="A683" s="10">
        <v>1.9675925925925927E-2</v>
      </c>
      <c r="B683" s="11">
        <v>1.5509259259259257E-2</v>
      </c>
      <c r="C683" s="11">
        <v>3.9120370370370368E-2</v>
      </c>
      <c r="D683" s="14">
        <v>7.3495370370370502E-3</v>
      </c>
      <c r="G683" s="11"/>
      <c r="H683" s="9"/>
    </row>
    <row r="684" spans="1:8" x14ac:dyDescent="0.2">
      <c r="A684" s="10">
        <v>1.96875E-2</v>
      </c>
      <c r="B684" s="11">
        <v>1.5520833333333333E-2</v>
      </c>
      <c r="C684" s="11">
        <v>3.9131944444444448E-2</v>
      </c>
      <c r="D684" s="14">
        <v>7.36111111111107E-3</v>
      </c>
      <c r="G684" s="11"/>
      <c r="H684" s="9"/>
    </row>
    <row r="685" spans="1:8" x14ac:dyDescent="0.2">
      <c r="A685" s="10">
        <v>1.9699074074074074E-2</v>
      </c>
      <c r="B685" s="11">
        <v>1.5532407407407406E-2</v>
      </c>
      <c r="C685" s="11">
        <v>3.9143518518518515E-2</v>
      </c>
      <c r="D685" s="14">
        <v>7.3726851851852E-3</v>
      </c>
      <c r="G685" s="11"/>
      <c r="H685" s="9"/>
    </row>
    <row r="686" spans="1:8" x14ac:dyDescent="0.2">
      <c r="A686" s="10">
        <v>1.9710648148148147E-2</v>
      </c>
      <c r="B686" s="11">
        <v>1.554398148148148E-2</v>
      </c>
      <c r="C686" s="11">
        <v>3.9155092592592596E-2</v>
      </c>
      <c r="D686" s="14">
        <v>7.3842592592592198E-3</v>
      </c>
      <c r="G686" s="11"/>
      <c r="H686" s="9"/>
    </row>
    <row r="687" spans="1:8" x14ac:dyDescent="0.2">
      <c r="A687" s="10">
        <v>1.9722222222222221E-2</v>
      </c>
      <c r="B687" s="11">
        <v>1.5555555555555553E-2</v>
      </c>
      <c r="C687" s="11">
        <v>3.9166666666666662E-2</v>
      </c>
      <c r="D687" s="14">
        <v>7.3958333333333497E-3</v>
      </c>
      <c r="G687" s="11"/>
      <c r="H687" s="9"/>
    </row>
    <row r="688" spans="1:8" x14ac:dyDescent="0.2">
      <c r="A688" s="10">
        <v>1.9733796296296298E-2</v>
      </c>
      <c r="B688" s="11">
        <v>1.556712962962963E-2</v>
      </c>
      <c r="C688" s="11">
        <v>3.9178240740740743E-2</v>
      </c>
      <c r="D688" s="14">
        <v>7.4074074074073704E-3</v>
      </c>
      <c r="G688" s="11"/>
      <c r="H688" s="9"/>
    </row>
    <row r="689" spans="1:8" x14ac:dyDescent="0.2">
      <c r="A689" s="10">
        <v>1.9745370370370371E-2</v>
      </c>
      <c r="B689" s="11">
        <v>1.5578703703703704E-2</v>
      </c>
      <c r="C689" s="11">
        <v>3.9189814814814809E-2</v>
      </c>
      <c r="D689" s="14">
        <v>7.4189814814814396E-3</v>
      </c>
      <c r="G689" s="11"/>
      <c r="H689" s="9"/>
    </row>
    <row r="690" spans="1:8" x14ac:dyDescent="0.2">
      <c r="A690" s="10">
        <v>1.9756944444444445E-2</v>
      </c>
      <c r="B690" s="11">
        <v>1.5590277777777778E-2</v>
      </c>
      <c r="C690" s="11">
        <v>3.920138888888889E-2</v>
      </c>
      <c r="D690" s="14">
        <v>7.4305555555555201E-3</v>
      </c>
      <c r="G690" s="11"/>
      <c r="H690" s="9"/>
    </row>
    <row r="691" spans="1:8" x14ac:dyDescent="0.2">
      <c r="A691" s="10">
        <v>1.9768518518518515E-2</v>
      </c>
      <c r="B691" s="11">
        <v>1.5601851851851851E-2</v>
      </c>
      <c r="C691" s="11">
        <v>3.9212962962962963E-2</v>
      </c>
      <c r="D691" s="14">
        <v>7.4421296296295902E-3</v>
      </c>
      <c r="G691" s="11"/>
      <c r="H691" s="9"/>
    </row>
    <row r="692" spans="1:8" x14ac:dyDescent="0.2">
      <c r="A692" s="10">
        <v>1.9780092592592592E-2</v>
      </c>
      <c r="B692" s="11">
        <v>1.5613425925925926E-2</v>
      </c>
      <c r="C692" s="11">
        <v>3.9224537037037037E-2</v>
      </c>
      <c r="D692" s="14">
        <v>7.4537037037037202E-3</v>
      </c>
      <c r="G692" s="11"/>
      <c r="H692" s="9"/>
    </row>
    <row r="693" spans="1:8" x14ac:dyDescent="0.2">
      <c r="A693" s="10">
        <v>1.9791666666666666E-2</v>
      </c>
      <c r="B693" s="11">
        <v>1.5625E-2</v>
      </c>
      <c r="C693" s="11">
        <v>3.923611111111111E-2</v>
      </c>
      <c r="D693" s="14">
        <v>7.4537037037037002E-3</v>
      </c>
      <c r="G693" s="11"/>
      <c r="H693" s="9"/>
    </row>
    <row r="694" spans="1:8" x14ac:dyDescent="0.2">
      <c r="A694" s="10">
        <v>1.9803240740740739E-2</v>
      </c>
      <c r="B694" s="11">
        <v>1.5636574074074074E-2</v>
      </c>
      <c r="C694" s="11">
        <v>3.9247685185185184E-2</v>
      </c>
      <c r="D694" s="14">
        <v>7.4652777777777799E-3</v>
      </c>
      <c r="G694" s="11"/>
      <c r="H694" s="9"/>
    </row>
    <row r="695" spans="1:8" x14ac:dyDescent="0.2">
      <c r="A695" s="10">
        <v>1.9814814814814816E-2</v>
      </c>
      <c r="B695" s="11">
        <v>1.5648148148148151E-2</v>
      </c>
      <c r="C695" s="11">
        <v>3.9259259259259258E-2</v>
      </c>
      <c r="D695" s="14">
        <v>7.4768518518518604E-3</v>
      </c>
      <c r="G695" s="11"/>
      <c r="H695" s="9"/>
    </row>
    <row r="696" spans="1:8" x14ac:dyDescent="0.2">
      <c r="A696" s="10">
        <v>1.982638888888889E-2</v>
      </c>
      <c r="B696" s="11">
        <v>1.5659722222222224E-2</v>
      </c>
      <c r="C696" s="11">
        <v>3.9270833333333331E-2</v>
      </c>
      <c r="D696" s="14">
        <v>7.48842592592594E-3</v>
      </c>
      <c r="G696" s="11"/>
      <c r="H696" s="9"/>
    </row>
    <row r="697" spans="1:8" x14ac:dyDescent="0.2">
      <c r="A697" s="10">
        <v>1.9837962962962963E-2</v>
      </c>
      <c r="B697" s="11">
        <v>1.5671296296296298E-2</v>
      </c>
      <c r="C697" s="11">
        <v>3.9282407407407412E-2</v>
      </c>
      <c r="D697" s="14">
        <v>7.5000000000000101E-3</v>
      </c>
      <c r="G697" s="11"/>
      <c r="H697" s="9"/>
    </row>
    <row r="698" spans="1:8" x14ac:dyDescent="0.2">
      <c r="A698" s="10">
        <v>1.9849537037037037E-2</v>
      </c>
      <c r="B698" s="11">
        <v>1.5682870370370371E-2</v>
      </c>
      <c r="C698" s="11">
        <v>3.9293981481481485E-2</v>
      </c>
      <c r="D698" s="14">
        <v>7.5115740740740299E-3</v>
      </c>
      <c r="G698" s="11"/>
      <c r="H698" s="9"/>
    </row>
    <row r="699" spans="1:8" x14ac:dyDescent="0.2">
      <c r="A699" s="10">
        <v>1.9861111111111111E-2</v>
      </c>
      <c r="B699" s="11">
        <v>1.5694444444444445E-2</v>
      </c>
      <c r="C699" s="11">
        <v>3.9305555555555559E-2</v>
      </c>
      <c r="D699" s="14">
        <v>7.5231481481481599E-3</v>
      </c>
      <c r="G699" s="11"/>
      <c r="H699" s="9"/>
    </row>
    <row r="700" spans="1:8" x14ac:dyDescent="0.2">
      <c r="A700" s="10">
        <v>1.9872685185185184E-2</v>
      </c>
      <c r="B700" s="11">
        <v>1.5706018518518518E-2</v>
      </c>
      <c r="C700" s="11">
        <v>3.9317129629629625E-2</v>
      </c>
      <c r="D700" s="14">
        <v>7.53472222222223E-3</v>
      </c>
      <c r="G700" s="11"/>
      <c r="H700" s="9"/>
    </row>
    <row r="701" spans="1:8" x14ac:dyDescent="0.2">
      <c r="A701" s="10">
        <v>1.9884259259259258E-2</v>
      </c>
      <c r="B701" s="11">
        <v>1.5717592592592592E-2</v>
      </c>
      <c r="C701" s="11">
        <v>3.9328703703703706E-2</v>
      </c>
      <c r="D701" s="14">
        <v>7.5462962962963096E-3</v>
      </c>
      <c r="G701" s="11"/>
      <c r="H701" s="9"/>
    </row>
    <row r="702" spans="1:8" x14ac:dyDescent="0.2">
      <c r="A702" s="10">
        <v>1.9895833333333331E-2</v>
      </c>
      <c r="B702" s="11">
        <v>1.5729166666666666E-2</v>
      </c>
      <c r="C702" s="11">
        <v>3.9340277777777773E-2</v>
      </c>
      <c r="D702" s="14">
        <v>7.5578703703703797E-3</v>
      </c>
      <c r="G702" s="11"/>
      <c r="H702" s="9"/>
    </row>
    <row r="703" spans="1:8" x14ac:dyDescent="0.2">
      <c r="A703" s="10">
        <v>1.9907407407407408E-2</v>
      </c>
      <c r="B703" s="11">
        <v>1.5740740740740743E-2</v>
      </c>
      <c r="C703" s="11">
        <v>3.9351851851851853E-2</v>
      </c>
      <c r="D703" s="14">
        <v>7.5694444444444602E-3</v>
      </c>
      <c r="G703" s="11"/>
      <c r="H703" s="9"/>
    </row>
    <row r="704" spans="1:8" x14ac:dyDescent="0.2">
      <c r="A704" s="10">
        <v>1.9918981481481482E-2</v>
      </c>
      <c r="B704" s="11">
        <v>1.5752314814814813E-2</v>
      </c>
      <c r="C704" s="11">
        <v>3.936342592592592E-2</v>
      </c>
      <c r="D704" s="14">
        <v>7.5810185185185303E-3</v>
      </c>
      <c r="G704" s="11"/>
      <c r="H704" s="9"/>
    </row>
    <row r="705" spans="1:8" x14ac:dyDescent="0.2">
      <c r="A705" s="10">
        <v>1.9930555555555556E-2</v>
      </c>
      <c r="B705" s="11">
        <v>1.5763888888888886E-2</v>
      </c>
      <c r="C705" s="11">
        <v>3.9375E-2</v>
      </c>
      <c r="D705" s="14">
        <v>7.5925925925926603E-3</v>
      </c>
      <c r="G705" s="11"/>
      <c r="H705" s="9"/>
    </row>
    <row r="706" spans="1:8" x14ac:dyDescent="0.2">
      <c r="A706" s="10">
        <v>1.9942129629629629E-2</v>
      </c>
      <c r="B706" s="11">
        <v>1.577546296296296E-2</v>
      </c>
      <c r="C706" s="11">
        <v>3.9386574074074074E-2</v>
      </c>
      <c r="D706" s="14">
        <v>7.6041666666666801E-3</v>
      </c>
      <c r="G706" s="11"/>
      <c r="H706" s="9"/>
    </row>
    <row r="707" spans="1:8" x14ac:dyDescent="0.2">
      <c r="A707" s="10">
        <v>1.9953703703703706E-2</v>
      </c>
      <c r="B707" s="11">
        <v>1.5787037037037037E-2</v>
      </c>
      <c r="C707" s="11">
        <v>3.9398148148148147E-2</v>
      </c>
      <c r="D707" s="14">
        <v>7.6157407407407502E-3</v>
      </c>
      <c r="G707" s="11"/>
      <c r="H707" s="9"/>
    </row>
    <row r="708" spans="1:8" x14ac:dyDescent="0.2">
      <c r="A708" s="10">
        <v>1.996527777777778E-2</v>
      </c>
      <c r="B708" s="11">
        <v>1.579861111111111E-2</v>
      </c>
      <c r="C708" s="11">
        <v>3.9409722222222221E-2</v>
      </c>
      <c r="D708" s="14">
        <v>7.6157407407407398E-3</v>
      </c>
      <c r="G708" s="11"/>
      <c r="H708" s="9"/>
    </row>
    <row r="709" spans="1:8" x14ac:dyDescent="0.2">
      <c r="A709" s="10">
        <v>1.9976851851851853E-2</v>
      </c>
      <c r="B709" s="11">
        <v>1.5810185185185184E-2</v>
      </c>
      <c r="C709" s="11">
        <v>3.9421296296296295E-2</v>
      </c>
      <c r="D709" s="14">
        <v>7.6273148148148203E-3</v>
      </c>
      <c r="G709" s="11"/>
      <c r="H709" s="9"/>
    </row>
    <row r="710" spans="1:8" x14ac:dyDescent="0.2">
      <c r="A710" s="10">
        <v>1.9988425925925927E-2</v>
      </c>
      <c r="B710" s="11">
        <v>1.5821759259259261E-2</v>
      </c>
      <c r="C710" s="11">
        <v>3.9432870370370368E-2</v>
      </c>
      <c r="D710" s="14">
        <v>7.6388888888888999E-3</v>
      </c>
      <c r="G710" s="11"/>
      <c r="H710" s="9"/>
    </row>
    <row r="711" spans="1:8" x14ac:dyDescent="0.2">
      <c r="A711" s="10">
        <v>0.02</v>
      </c>
      <c r="B711" s="11">
        <v>1.5833333333333335E-2</v>
      </c>
      <c r="C711" s="11">
        <v>3.9444444444444442E-2</v>
      </c>
      <c r="D711" s="14">
        <v>7.6504629629629197E-3</v>
      </c>
      <c r="G711" s="11"/>
      <c r="H711" s="9"/>
    </row>
    <row r="712" spans="1:8" x14ac:dyDescent="0.2">
      <c r="A712" s="10">
        <v>2.0011574074074074E-2</v>
      </c>
      <c r="B712" s="11">
        <v>1.5844907407407408E-2</v>
      </c>
      <c r="C712" s="11">
        <v>3.9456018518518522E-2</v>
      </c>
      <c r="D712" s="14">
        <v>7.6620370370369898E-3</v>
      </c>
      <c r="G712" s="11"/>
      <c r="H712" s="9"/>
    </row>
    <row r="713" spans="1:8" x14ac:dyDescent="0.2">
      <c r="A713" s="10">
        <v>2.0023148148148148E-2</v>
      </c>
      <c r="B713" s="11">
        <v>1.5856481481481482E-2</v>
      </c>
      <c r="C713" s="11">
        <v>3.9467592592592596E-2</v>
      </c>
      <c r="D713" s="14">
        <v>7.6736111111110703E-3</v>
      </c>
      <c r="G713" s="11"/>
      <c r="H713" s="9"/>
    </row>
    <row r="714" spans="1:8" x14ac:dyDescent="0.2">
      <c r="A714" s="10">
        <v>2.0034722222222221E-2</v>
      </c>
      <c r="B714" s="11">
        <v>1.5868055555555555E-2</v>
      </c>
      <c r="C714" s="11">
        <v>3.9479166666666669E-2</v>
      </c>
      <c r="D714" s="14">
        <v>7.6851851851851404E-3</v>
      </c>
      <c r="G714" s="11"/>
      <c r="H714" s="9"/>
    </row>
    <row r="715" spans="1:8" x14ac:dyDescent="0.2">
      <c r="A715" s="10">
        <v>2.0046296296296295E-2</v>
      </c>
      <c r="B715" s="11">
        <v>1.5879629629629629E-2</v>
      </c>
      <c r="C715" s="11">
        <v>3.9490740740740743E-2</v>
      </c>
      <c r="D715" s="14">
        <v>7.6967592592592201E-3</v>
      </c>
      <c r="G715" s="11"/>
      <c r="H715" s="9"/>
    </row>
    <row r="716" spans="1:8" x14ac:dyDescent="0.2">
      <c r="A716" s="10">
        <v>2.0057870370370368E-2</v>
      </c>
      <c r="B716" s="11">
        <v>1.5891203703703703E-2</v>
      </c>
      <c r="C716" s="11">
        <v>3.9502314814814816E-2</v>
      </c>
      <c r="D716" s="14">
        <v>7.7083333333332902E-3</v>
      </c>
      <c r="G716" s="11"/>
      <c r="H716" s="9"/>
    </row>
    <row r="717" spans="1:8" x14ac:dyDescent="0.2">
      <c r="A717" s="10">
        <v>2.0069444444444442E-2</v>
      </c>
      <c r="B717" s="11">
        <v>1.5902777777777776E-2</v>
      </c>
      <c r="C717" s="11">
        <v>3.951388888888889E-2</v>
      </c>
      <c r="D717" s="14">
        <v>7.71990740740731E-3</v>
      </c>
      <c r="G717" s="11"/>
      <c r="H717" s="9"/>
    </row>
    <row r="718" spans="1:8" x14ac:dyDescent="0.2">
      <c r="A718" s="10">
        <v>2.0081018518518519E-2</v>
      </c>
      <c r="B718" s="11">
        <v>1.5914351851851853E-2</v>
      </c>
      <c r="C718" s="11">
        <v>3.9525462962962964E-2</v>
      </c>
      <c r="D718" s="14">
        <v>7.7314814814814399E-3</v>
      </c>
      <c r="G718" s="11"/>
      <c r="H718" s="9"/>
    </row>
    <row r="719" spans="1:8" x14ac:dyDescent="0.2">
      <c r="A719" s="10">
        <v>2.0092592592592592E-2</v>
      </c>
      <c r="B719" s="11">
        <v>1.5925925925925927E-2</v>
      </c>
      <c r="C719" s="11">
        <v>3.953703703703703E-2</v>
      </c>
      <c r="D719" s="14">
        <v>7.7430555555554597E-3</v>
      </c>
      <c r="G719" s="11"/>
      <c r="H719" s="9"/>
    </row>
    <row r="720" spans="1:8" x14ac:dyDescent="0.2">
      <c r="A720" s="10">
        <v>2.0104166666666666E-2</v>
      </c>
      <c r="B720" s="11">
        <v>1.59375E-2</v>
      </c>
      <c r="C720" s="11">
        <v>3.9548611111111111E-2</v>
      </c>
      <c r="D720" s="14">
        <v>7.7546296296295298E-3</v>
      </c>
      <c r="G720" s="11"/>
      <c r="H720" s="9"/>
    </row>
    <row r="721" spans="1:8" x14ac:dyDescent="0.2">
      <c r="A721" s="10">
        <v>2.011574074074074E-2</v>
      </c>
      <c r="B721" s="11">
        <v>1.5949074074074074E-2</v>
      </c>
      <c r="C721" s="11">
        <v>3.9560185185185184E-2</v>
      </c>
      <c r="D721" s="14">
        <v>7.7662037037036597E-3</v>
      </c>
      <c r="G721" s="11"/>
      <c r="H721" s="9"/>
    </row>
    <row r="722" spans="1:8" x14ac:dyDescent="0.2">
      <c r="A722" s="10">
        <v>2.0127314814814817E-2</v>
      </c>
      <c r="B722" s="11">
        <v>1.5960648148148151E-2</v>
      </c>
      <c r="C722" s="11">
        <v>3.9571759259259258E-2</v>
      </c>
      <c r="D722" s="14">
        <v>7.7777777777776804E-3</v>
      </c>
      <c r="G722" s="11"/>
      <c r="H722" s="9"/>
    </row>
    <row r="723" spans="1:8" x14ac:dyDescent="0.2">
      <c r="A723" s="10">
        <v>2.013888888888889E-2</v>
      </c>
      <c r="B723" s="11">
        <v>1.5972222222222224E-2</v>
      </c>
      <c r="C723" s="11">
        <v>3.9583333333333331E-2</v>
      </c>
      <c r="D723" s="14">
        <v>7.7777777777777697E-3</v>
      </c>
      <c r="G723" s="11"/>
      <c r="H723" s="9"/>
    </row>
    <row r="724" spans="1:8" x14ac:dyDescent="0.2">
      <c r="A724" s="10">
        <v>2.0150462962962964E-2</v>
      </c>
      <c r="B724" s="11">
        <v>1.5983796296296295E-2</v>
      </c>
      <c r="C724" s="11">
        <v>3.9594907407407405E-2</v>
      </c>
      <c r="D724" s="14">
        <v>7.7893518518518503E-3</v>
      </c>
      <c r="G724" s="11"/>
      <c r="H724" s="9"/>
    </row>
    <row r="725" spans="1:8" x14ac:dyDescent="0.2">
      <c r="A725" s="10">
        <v>2.0162037037037037E-2</v>
      </c>
      <c r="B725" s="11">
        <v>1.5995370370370372E-2</v>
      </c>
      <c r="C725" s="11">
        <v>3.9606481481481479E-2</v>
      </c>
      <c r="D725" s="14">
        <v>7.8009259259259403E-3</v>
      </c>
      <c r="G725" s="11"/>
      <c r="H725" s="9"/>
    </row>
    <row r="726" spans="1:8" x14ac:dyDescent="0.2">
      <c r="A726" s="10">
        <v>2.0173611111111111E-2</v>
      </c>
      <c r="B726" s="11">
        <v>1.6006944444444445E-2</v>
      </c>
      <c r="C726" s="11">
        <v>3.9618055555555552E-2</v>
      </c>
      <c r="D726" s="14">
        <v>7.8125000000000104E-3</v>
      </c>
      <c r="G726" s="11"/>
      <c r="H726" s="9"/>
    </row>
    <row r="727" spans="1:8" x14ac:dyDescent="0.2">
      <c r="A727" s="10">
        <v>2.0185185185185184E-2</v>
      </c>
      <c r="B727" s="11">
        <v>1.6018518518518519E-2</v>
      </c>
      <c r="C727" s="11">
        <v>3.9629629629629633E-2</v>
      </c>
      <c r="D727" s="14">
        <v>7.8240740740740892E-3</v>
      </c>
      <c r="G727" s="11"/>
      <c r="H727" s="9"/>
    </row>
    <row r="728" spans="1:8" x14ac:dyDescent="0.2">
      <c r="A728" s="10">
        <v>2.0196759259259258E-2</v>
      </c>
      <c r="B728" s="11">
        <v>1.6030092592592592E-2</v>
      </c>
      <c r="C728" s="11">
        <v>3.9641203703703706E-2</v>
      </c>
      <c r="D728" s="14">
        <v>7.8356481481481593E-3</v>
      </c>
      <c r="G728" s="11"/>
      <c r="H728" s="9"/>
    </row>
    <row r="729" spans="1:8" x14ac:dyDescent="0.2">
      <c r="A729" s="10">
        <v>2.0208333333333335E-2</v>
      </c>
      <c r="B729" s="11">
        <v>1.6041666666666666E-2</v>
      </c>
      <c r="C729" s="11">
        <v>3.965277777777778E-2</v>
      </c>
      <c r="D729" s="14">
        <v>7.8472222222222398E-3</v>
      </c>
      <c r="G729" s="11"/>
      <c r="H729" s="9"/>
    </row>
    <row r="730" spans="1:8" x14ac:dyDescent="0.2">
      <c r="A730" s="10">
        <v>2.0219907407407409E-2</v>
      </c>
      <c r="B730" s="11">
        <v>1.6053240740740739E-2</v>
      </c>
      <c r="C730" s="11">
        <v>3.9664351851851853E-2</v>
      </c>
      <c r="D730" s="14">
        <v>7.8587962962963099E-3</v>
      </c>
      <c r="G730" s="11"/>
      <c r="H730" s="9"/>
    </row>
    <row r="731" spans="1:8" x14ac:dyDescent="0.2">
      <c r="A731" s="10">
        <v>2.0231481481481482E-2</v>
      </c>
      <c r="B731" s="11">
        <v>1.6064814814814813E-2</v>
      </c>
      <c r="C731" s="11">
        <v>3.9675925925925927E-2</v>
      </c>
      <c r="D731" s="14">
        <v>7.8703703703703904E-3</v>
      </c>
      <c r="G731" s="11"/>
      <c r="H731" s="9"/>
    </row>
    <row r="732" spans="1:8" x14ac:dyDescent="0.2">
      <c r="A732" s="10">
        <v>2.0243055555555552E-2</v>
      </c>
      <c r="B732" s="11">
        <v>1.6076388888888887E-2</v>
      </c>
      <c r="C732" s="11">
        <v>3.9687500000000001E-2</v>
      </c>
      <c r="D732" s="14">
        <v>7.8819444444444605E-3</v>
      </c>
      <c r="G732" s="11"/>
      <c r="H732" s="9"/>
    </row>
    <row r="733" spans="1:8" x14ac:dyDescent="0.2">
      <c r="A733" s="10">
        <v>2.0254629629629629E-2</v>
      </c>
      <c r="B733" s="11">
        <v>1.6087962962962964E-2</v>
      </c>
      <c r="C733" s="11">
        <v>3.9699074074074074E-2</v>
      </c>
      <c r="D733" s="14">
        <v>7.8935185185186E-3</v>
      </c>
      <c r="G733" s="11"/>
      <c r="H733" s="9"/>
    </row>
    <row r="734" spans="1:8" x14ac:dyDescent="0.2">
      <c r="A734" s="10">
        <v>2.0266203703703703E-2</v>
      </c>
      <c r="B734" s="11">
        <v>1.6099537037037037E-2</v>
      </c>
      <c r="C734" s="11">
        <v>3.9710648148148148E-2</v>
      </c>
      <c r="D734" s="14">
        <v>7.9050925925926094E-3</v>
      </c>
      <c r="G734" s="11"/>
      <c r="H734" s="9"/>
    </row>
    <row r="735" spans="1:8" x14ac:dyDescent="0.2">
      <c r="A735" s="10">
        <v>2.0277777777777777E-2</v>
      </c>
      <c r="B735" s="11">
        <v>1.6111111111111111E-2</v>
      </c>
      <c r="C735" s="11">
        <v>3.9722222222222221E-2</v>
      </c>
      <c r="D735" s="14">
        <v>7.9166666666667506E-3</v>
      </c>
      <c r="G735" s="11"/>
      <c r="H735" s="9"/>
    </row>
    <row r="736" spans="1:8" x14ac:dyDescent="0.2">
      <c r="A736" s="10">
        <v>2.028935185185185E-2</v>
      </c>
      <c r="B736" s="11">
        <v>1.6122685185185184E-2</v>
      </c>
      <c r="C736" s="11">
        <v>3.9733796296296302E-2</v>
      </c>
      <c r="D736" s="14">
        <v>7.92824074074076E-3</v>
      </c>
      <c r="G736" s="11"/>
      <c r="H736" s="9"/>
    </row>
    <row r="737" spans="1:8" x14ac:dyDescent="0.2">
      <c r="A737" s="10">
        <v>2.0300925925925927E-2</v>
      </c>
      <c r="B737" s="11">
        <v>1.6134259259259261E-2</v>
      </c>
      <c r="C737" s="11">
        <v>3.9745370370370368E-2</v>
      </c>
      <c r="D737" s="14">
        <v>7.9398148148148995E-3</v>
      </c>
      <c r="G737" s="11"/>
      <c r="H737" s="9"/>
    </row>
    <row r="738" spans="1:8" x14ac:dyDescent="0.2">
      <c r="A738" s="10">
        <v>2.0312500000000001E-2</v>
      </c>
      <c r="B738" s="11">
        <v>1.6145833333333335E-2</v>
      </c>
      <c r="C738" s="11">
        <v>3.9756944444444449E-2</v>
      </c>
      <c r="D738" s="14">
        <v>7.9398148148148093E-3</v>
      </c>
      <c r="G738" s="11"/>
      <c r="H738" s="9"/>
    </row>
    <row r="739" spans="1:8" x14ac:dyDescent="0.2">
      <c r="A739" s="10">
        <v>2.0324074074074074E-2</v>
      </c>
      <c r="B739" s="11">
        <v>1.6157407407407409E-2</v>
      </c>
      <c r="C739" s="11">
        <v>3.9768518518518516E-2</v>
      </c>
      <c r="D739" s="14">
        <v>7.9513888888888395E-3</v>
      </c>
      <c r="G739" s="11"/>
      <c r="H739" s="9"/>
    </row>
    <row r="740" spans="1:8" x14ac:dyDescent="0.2">
      <c r="A740" s="10">
        <v>2.0335648148148148E-2</v>
      </c>
      <c r="B740" s="11">
        <v>1.6168981481481482E-2</v>
      </c>
      <c r="C740" s="11">
        <v>3.9780092592592589E-2</v>
      </c>
      <c r="D740" s="14">
        <v>7.9629629629629096E-3</v>
      </c>
      <c r="G740" s="11"/>
      <c r="H740" s="9"/>
    </row>
    <row r="741" spans="1:8" x14ac:dyDescent="0.2">
      <c r="A741" s="10">
        <v>2.0347222222222221E-2</v>
      </c>
      <c r="B741" s="11">
        <v>1.6180555555555556E-2</v>
      </c>
      <c r="C741" s="11">
        <v>3.9791666666666663E-2</v>
      </c>
      <c r="D741" s="14">
        <v>7.9745370370369901E-3</v>
      </c>
      <c r="G741" s="11"/>
      <c r="H741" s="9"/>
    </row>
    <row r="742" spans="1:8" x14ac:dyDescent="0.2">
      <c r="A742" s="10">
        <v>2.0358796296296295E-2</v>
      </c>
      <c r="B742" s="11">
        <v>1.6192129629629629E-2</v>
      </c>
      <c r="C742" s="11">
        <v>3.9803240740740743E-2</v>
      </c>
      <c r="D742" s="14">
        <v>7.9861111111110602E-3</v>
      </c>
      <c r="G742" s="11"/>
      <c r="H742" s="9"/>
    </row>
    <row r="743" spans="1:8" x14ac:dyDescent="0.2">
      <c r="A743" s="10">
        <v>2.0370370370370369E-2</v>
      </c>
      <c r="B743" s="11">
        <v>1.6203703703703703E-2</v>
      </c>
      <c r="C743" s="11">
        <v>3.9814814814814817E-2</v>
      </c>
      <c r="D743" s="14">
        <v>7.9976851851851997E-3</v>
      </c>
      <c r="G743" s="11"/>
      <c r="H743" s="9"/>
    </row>
    <row r="744" spans="1:8" x14ac:dyDescent="0.2">
      <c r="A744" s="10">
        <v>2.0381944444444446E-2</v>
      </c>
      <c r="B744" s="11">
        <v>1.621527777777778E-2</v>
      </c>
      <c r="C744" s="11">
        <v>3.982638888888889E-2</v>
      </c>
      <c r="D744" s="14">
        <v>8.0092592592592108E-3</v>
      </c>
      <c r="G744" s="11"/>
      <c r="H744" s="9"/>
    </row>
    <row r="745" spans="1:8" x14ac:dyDescent="0.2">
      <c r="A745" s="10">
        <v>2.0393518518518519E-2</v>
      </c>
      <c r="B745" s="11">
        <v>1.622685185185185E-2</v>
      </c>
      <c r="C745" s="11">
        <v>3.9837962962962964E-2</v>
      </c>
      <c r="D745" s="14">
        <v>8.0208333333333503E-3</v>
      </c>
      <c r="G745" s="11"/>
      <c r="H745" s="9"/>
    </row>
    <row r="746" spans="1:8" x14ac:dyDescent="0.2">
      <c r="A746" s="10">
        <v>2.0405092592592593E-2</v>
      </c>
      <c r="B746" s="11">
        <v>1.6238425925925924E-2</v>
      </c>
      <c r="C746" s="11">
        <v>3.9849537037037037E-2</v>
      </c>
      <c r="D746" s="14">
        <v>8.0324074074073597E-3</v>
      </c>
      <c r="G746" s="11"/>
      <c r="H746" s="9"/>
    </row>
    <row r="747" spans="1:8" x14ac:dyDescent="0.2">
      <c r="A747" s="10">
        <v>2.0416666666666666E-2</v>
      </c>
      <c r="B747" s="11">
        <v>1.6250000000000001E-2</v>
      </c>
      <c r="C747" s="11">
        <v>3.9861111111111111E-2</v>
      </c>
      <c r="D747" s="14">
        <v>8.0439814814814992E-3</v>
      </c>
      <c r="G747" s="11"/>
      <c r="H747" s="9"/>
    </row>
    <row r="748" spans="1:8" x14ac:dyDescent="0.2">
      <c r="A748" s="10">
        <v>2.0428240740740743E-2</v>
      </c>
      <c r="B748" s="11">
        <v>1.6261574074074074E-2</v>
      </c>
      <c r="C748" s="11">
        <v>3.9872685185185185E-2</v>
      </c>
      <c r="D748" s="14">
        <v>8.0555555555555103E-3</v>
      </c>
      <c r="G748" s="11"/>
      <c r="H748" s="9"/>
    </row>
    <row r="749" spans="1:8" x14ac:dyDescent="0.2">
      <c r="A749" s="10">
        <v>2.0439814814814817E-2</v>
      </c>
      <c r="B749" s="11">
        <v>1.6273148148148148E-2</v>
      </c>
      <c r="C749" s="11">
        <v>3.9884259259259258E-2</v>
      </c>
      <c r="D749" s="14">
        <v>8.0671296296295804E-3</v>
      </c>
      <c r="G749" s="11"/>
      <c r="H749" s="9"/>
    </row>
    <row r="750" spans="1:8" x14ac:dyDescent="0.2">
      <c r="A750" s="10">
        <v>2.045138888888889E-2</v>
      </c>
      <c r="B750" s="11">
        <v>1.6284722222222221E-2</v>
      </c>
      <c r="C750" s="11">
        <v>3.9895833333333332E-2</v>
      </c>
      <c r="D750" s="14">
        <v>8.0787037037036592E-3</v>
      </c>
      <c r="G750" s="11"/>
      <c r="H750" s="9"/>
    </row>
    <row r="751" spans="1:8" x14ac:dyDescent="0.2">
      <c r="A751" s="10">
        <v>2.0462962962962964E-2</v>
      </c>
      <c r="B751" s="11">
        <v>1.6296296296296295E-2</v>
      </c>
      <c r="C751" s="11">
        <v>3.9907407407407412E-2</v>
      </c>
      <c r="D751" s="14">
        <v>8.0902777777777293E-3</v>
      </c>
      <c r="G751" s="11"/>
      <c r="H751" s="9"/>
    </row>
    <row r="752" spans="1:8" x14ac:dyDescent="0.2">
      <c r="A752" s="10">
        <v>2.0474537037037038E-2</v>
      </c>
      <c r="B752" s="11">
        <v>1.6307870370370372E-2</v>
      </c>
      <c r="C752" s="11">
        <v>3.9918981481481479E-2</v>
      </c>
      <c r="D752" s="14">
        <v>8.1018518518518705E-3</v>
      </c>
      <c r="G752" s="11"/>
      <c r="H752" s="9"/>
    </row>
    <row r="753" spans="1:8" x14ac:dyDescent="0.2">
      <c r="A753" s="10">
        <v>2.0486111111111111E-2</v>
      </c>
      <c r="B753" s="11">
        <v>1.6319444444444445E-2</v>
      </c>
      <c r="C753" s="11">
        <v>3.9930555555555559E-2</v>
      </c>
      <c r="D753" s="14">
        <v>8.1018518518518497E-3</v>
      </c>
      <c r="G753" s="11"/>
      <c r="H753" s="9"/>
    </row>
    <row r="754" spans="1:8" x14ac:dyDescent="0.2">
      <c r="A754" s="10">
        <v>2.0497685185185185E-2</v>
      </c>
      <c r="B754" s="11">
        <v>1.6331018518518519E-2</v>
      </c>
      <c r="C754" s="11">
        <v>3.9942129629629626E-2</v>
      </c>
      <c r="D754" s="14">
        <v>8.1134259259259198E-3</v>
      </c>
      <c r="G754" s="11"/>
      <c r="H754" s="9"/>
    </row>
    <row r="755" spans="1:8" x14ac:dyDescent="0.2">
      <c r="A755" s="10">
        <v>2.0509259259259258E-2</v>
      </c>
      <c r="B755" s="11">
        <v>1.6342592592592593E-2</v>
      </c>
      <c r="C755" s="11">
        <v>3.9953703703703707E-2</v>
      </c>
      <c r="D755" s="14">
        <v>8.1250000000000107E-3</v>
      </c>
      <c r="G755" s="11"/>
      <c r="H755" s="9"/>
    </row>
    <row r="756" spans="1:8" x14ac:dyDescent="0.2">
      <c r="A756" s="10">
        <v>2.0520833333333332E-2</v>
      </c>
      <c r="B756" s="11">
        <v>1.6354166666666666E-2</v>
      </c>
      <c r="C756" s="11">
        <v>3.9965277777777773E-2</v>
      </c>
      <c r="D756" s="14">
        <v>8.1365740740740895E-3</v>
      </c>
      <c r="G756" s="11"/>
      <c r="H756" s="9"/>
    </row>
    <row r="757" spans="1:8" x14ac:dyDescent="0.2">
      <c r="A757" s="10">
        <v>2.0532407407407405E-2</v>
      </c>
      <c r="B757" s="11">
        <v>1.636574074074074E-2</v>
      </c>
      <c r="C757" s="11">
        <v>3.9976851851851854E-2</v>
      </c>
      <c r="D757" s="14">
        <v>8.1481481481481596E-3</v>
      </c>
      <c r="G757" s="11"/>
      <c r="H757" s="9"/>
    </row>
    <row r="758" spans="1:8" x14ac:dyDescent="0.2">
      <c r="A758" s="10">
        <v>2.0543981481481479E-2</v>
      </c>
      <c r="B758" s="11">
        <v>1.6377314814814813E-2</v>
      </c>
      <c r="C758" s="11">
        <v>3.9988425925925927E-2</v>
      </c>
      <c r="D758" s="14">
        <v>8.1597222222221707E-3</v>
      </c>
      <c r="G758" s="11"/>
      <c r="H758" s="9"/>
    </row>
    <row r="759" spans="1:8" x14ac:dyDescent="0.2">
      <c r="A759" s="10">
        <v>2.0555555555555556E-2</v>
      </c>
      <c r="B759" s="11">
        <v>1.638888888888889E-2</v>
      </c>
      <c r="C759" s="11">
        <v>0.04</v>
      </c>
      <c r="D759" s="14">
        <v>8.1712962962963102E-3</v>
      </c>
      <c r="G759" s="11"/>
      <c r="H759" s="9"/>
    </row>
    <row r="760" spans="1:8" x14ac:dyDescent="0.2">
      <c r="A760" s="10">
        <v>2.056712962962963E-2</v>
      </c>
      <c r="B760" s="11">
        <v>1.6400462962962964E-2</v>
      </c>
      <c r="C760" s="11">
        <v>4.0011574074074074E-2</v>
      </c>
      <c r="D760" s="14">
        <v>8.1828703703703803E-3</v>
      </c>
      <c r="G760" s="11"/>
      <c r="H760" s="9"/>
    </row>
    <row r="761" spans="1:8" x14ac:dyDescent="0.2">
      <c r="A761" s="10">
        <v>2.0578703703703703E-2</v>
      </c>
      <c r="B761" s="11">
        <v>1.6412037037037037E-2</v>
      </c>
      <c r="C761" s="11">
        <v>4.0023148148148148E-2</v>
      </c>
      <c r="D761" s="14">
        <v>8.1944444444444608E-3</v>
      </c>
      <c r="G761" s="11"/>
      <c r="H761" s="9"/>
    </row>
    <row r="762" spans="1:8" x14ac:dyDescent="0.2">
      <c r="A762" s="10">
        <v>2.0590277777777777E-2</v>
      </c>
      <c r="B762" s="11">
        <v>1.6423611111111111E-2</v>
      </c>
      <c r="C762" s="11">
        <v>4.0034722222222222E-2</v>
      </c>
      <c r="D762" s="14">
        <v>8.2060185185185291E-3</v>
      </c>
      <c r="G762" s="11"/>
      <c r="H762" s="9"/>
    </row>
    <row r="763" spans="1:8" x14ac:dyDescent="0.2">
      <c r="A763" s="10">
        <v>2.0601851851851854E-2</v>
      </c>
      <c r="B763" s="11">
        <v>1.6435185185185188E-2</v>
      </c>
      <c r="C763" s="11">
        <v>4.0046296296296295E-2</v>
      </c>
      <c r="D763" s="14">
        <v>8.2175925925926097E-3</v>
      </c>
      <c r="G763" s="11"/>
      <c r="H763" s="9"/>
    </row>
    <row r="764" spans="1:8" x14ac:dyDescent="0.2">
      <c r="A764" s="10">
        <v>2.0613425925925927E-2</v>
      </c>
      <c r="B764" s="11">
        <v>1.6446759259259262E-2</v>
      </c>
      <c r="C764" s="11">
        <v>4.0057870370370369E-2</v>
      </c>
      <c r="D764" s="14">
        <v>8.2291666666666798E-3</v>
      </c>
      <c r="G764" s="11"/>
      <c r="H764" s="9"/>
    </row>
    <row r="765" spans="1:8" x14ac:dyDescent="0.2">
      <c r="A765" s="10">
        <v>2.0625000000000001E-2</v>
      </c>
      <c r="B765" s="11">
        <v>1.6458333333333332E-2</v>
      </c>
      <c r="C765" s="11">
        <v>4.0069444444444442E-2</v>
      </c>
      <c r="D765" s="14">
        <v>8.2407407407408192E-3</v>
      </c>
      <c r="G765" s="11"/>
      <c r="H765" s="9"/>
    </row>
    <row r="766" spans="1:8" x14ac:dyDescent="0.2">
      <c r="A766" s="10">
        <v>2.0636574074074075E-2</v>
      </c>
      <c r="B766" s="11">
        <v>1.6469907407407405E-2</v>
      </c>
      <c r="C766" s="11">
        <v>4.0081018518518523E-2</v>
      </c>
      <c r="D766" s="14">
        <v>8.2523148148148304E-3</v>
      </c>
      <c r="G766" s="11"/>
      <c r="H766" s="9"/>
    </row>
    <row r="767" spans="1:8" x14ac:dyDescent="0.2">
      <c r="A767" s="10">
        <v>2.0648148148148148E-2</v>
      </c>
      <c r="B767" s="11">
        <v>1.6481481481481482E-2</v>
      </c>
      <c r="C767" s="11">
        <v>4.0092592592592589E-2</v>
      </c>
      <c r="D767" s="14">
        <v>8.2638888888889005E-3</v>
      </c>
      <c r="G767" s="11"/>
      <c r="H767" s="9"/>
    </row>
    <row r="768" spans="1:8" x14ac:dyDescent="0.2">
      <c r="A768" s="10">
        <v>2.0659722222222222E-2</v>
      </c>
      <c r="B768" s="11">
        <v>1.6493055555555556E-2</v>
      </c>
      <c r="C768" s="11">
        <v>4.010416666666667E-2</v>
      </c>
      <c r="D768" s="14">
        <v>8.2638888888888901E-3</v>
      </c>
      <c r="G768" s="11"/>
      <c r="H768" s="9"/>
    </row>
    <row r="769" spans="1:8" x14ac:dyDescent="0.2">
      <c r="A769" s="10">
        <v>2.0671296296296295E-2</v>
      </c>
      <c r="B769" s="11">
        <v>1.650462962962963E-2</v>
      </c>
      <c r="C769" s="11">
        <v>4.0115740740740737E-2</v>
      </c>
      <c r="D769" s="14">
        <v>8.2754629629629602E-3</v>
      </c>
      <c r="G769" s="11"/>
      <c r="H769" s="9"/>
    </row>
    <row r="770" spans="1:8" x14ac:dyDescent="0.2">
      <c r="A770" s="10">
        <v>2.0682870370370372E-2</v>
      </c>
      <c r="B770" s="11">
        <v>1.6516203703703703E-2</v>
      </c>
      <c r="C770" s="11">
        <v>4.0127314814814817E-2</v>
      </c>
      <c r="D770" s="14">
        <v>8.2870370370370493E-3</v>
      </c>
      <c r="G770" s="11"/>
      <c r="H770" s="9"/>
    </row>
    <row r="771" spans="1:8" x14ac:dyDescent="0.2">
      <c r="A771" s="10">
        <v>2.0694444444444446E-2</v>
      </c>
      <c r="B771" s="11">
        <v>1.6527777777777777E-2</v>
      </c>
      <c r="C771" s="11">
        <v>4.0138888888888884E-2</v>
      </c>
      <c r="D771" s="14">
        <v>8.2986111111110605E-3</v>
      </c>
      <c r="G771" s="11"/>
      <c r="H771" s="9"/>
    </row>
    <row r="772" spans="1:8" x14ac:dyDescent="0.2">
      <c r="A772" s="10">
        <v>2.0706018518518519E-2</v>
      </c>
      <c r="B772" s="11">
        <v>1.653935185185185E-2</v>
      </c>
      <c r="C772" s="11">
        <v>4.0150462962962964E-2</v>
      </c>
      <c r="D772" s="14">
        <v>8.3101851851851306E-3</v>
      </c>
      <c r="G772" s="11"/>
      <c r="H772" s="9"/>
    </row>
    <row r="773" spans="1:8" x14ac:dyDescent="0.2">
      <c r="A773" s="10">
        <v>2.071759259259259E-2</v>
      </c>
      <c r="B773" s="11">
        <v>1.6550925925925924E-2</v>
      </c>
      <c r="C773" s="11">
        <v>4.0162037037037038E-2</v>
      </c>
      <c r="D773" s="14">
        <v>8.3217592592592093E-3</v>
      </c>
      <c r="G773" s="11"/>
      <c r="H773" s="9"/>
    </row>
    <row r="774" spans="1:8" x14ac:dyDescent="0.2">
      <c r="A774" s="10">
        <v>2.0729166666666667E-2</v>
      </c>
      <c r="B774" s="11">
        <v>1.6562500000000001E-2</v>
      </c>
      <c r="C774" s="11">
        <v>4.0173611111111111E-2</v>
      </c>
      <c r="D774" s="14">
        <v>8.3333333333332794E-3</v>
      </c>
      <c r="G774" s="11"/>
      <c r="H774" s="9"/>
    </row>
    <row r="775" spans="1:8" x14ac:dyDescent="0.2">
      <c r="A775" s="10">
        <v>2.074074074074074E-2</v>
      </c>
      <c r="B775" s="11">
        <v>1.6574074074074074E-2</v>
      </c>
      <c r="C775" s="11">
        <v>4.0185185185185185E-2</v>
      </c>
      <c r="D775" s="14">
        <v>8.34490740740736E-3</v>
      </c>
      <c r="G775" s="11"/>
      <c r="H775" s="9"/>
    </row>
    <row r="776" spans="1:8" x14ac:dyDescent="0.2">
      <c r="A776" s="10">
        <v>2.0752314814814814E-2</v>
      </c>
      <c r="B776" s="11">
        <v>1.6585648148148148E-2</v>
      </c>
      <c r="C776" s="11">
        <v>4.0196759259259258E-2</v>
      </c>
      <c r="D776" s="14">
        <v>8.3564814814814301E-3</v>
      </c>
      <c r="G776" s="11"/>
      <c r="H776" s="9"/>
    </row>
    <row r="777" spans="1:8" x14ac:dyDescent="0.2">
      <c r="A777" s="10">
        <v>2.0763888888888887E-2</v>
      </c>
      <c r="B777" s="11">
        <v>1.6597222222222222E-2</v>
      </c>
      <c r="C777" s="11">
        <v>4.0208333333333332E-2</v>
      </c>
      <c r="D777" s="14">
        <v>8.3680555555554394E-3</v>
      </c>
      <c r="G777" s="11"/>
      <c r="H777" s="9"/>
    </row>
    <row r="778" spans="1:8" x14ac:dyDescent="0.2">
      <c r="A778" s="10">
        <v>2.0775462962962964E-2</v>
      </c>
      <c r="B778" s="11">
        <v>1.6608796296296299E-2</v>
      </c>
      <c r="C778" s="11">
        <v>4.0219907407407406E-2</v>
      </c>
      <c r="D778" s="14">
        <v>8.3796296296295807E-3</v>
      </c>
      <c r="G778" s="11"/>
      <c r="H778" s="9"/>
    </row>
    <row r="779" spans="1:8" x14ac:dyDescent="0.2">
      <c r="A779" s="10">
        <v>2.0787037037037038E-2</v>
      </c>
      <c r="B779" s="11">
        <v>1.6620370370370372E-2</v>
      </c>
      <c r="C779" s="11">
        <v>4.0231481481481479E-2</v>
      </c>
      <c r="D779" s="14">
        <v>8.39120370370359E-3</v>
      </c>
      <c r="G779" s="11"/>
      <c r="H779" s="9"/>
    </row>
    <row r="780" spans="1:8" x14ac:dyDescent="0.2">
      <c r="A780" s="10">
        <v>2.0798611111111111E-2</v>
      </c>
      <c r="B780" s="11">
        <v>1.6631944444444446E-2</v>
      </c>
      <c r="C780" s="11">
        <v>4.024305555555556E-2</v>
      </c>
      <c r="D780" s="14">
        <v>8.4027777777776601E-3</v>
      </c>
      <c r="G780" s="11"/>
      <c r="H780" s="9"/>
    </row>
    <row r="781" spans="1:8" x14ac:dyDescent="0.2">
      <c r="A781" s="10">
        <v>2.0810185185185185E-2</v>
      </c>
      <c r="B781" s="11">
        <v>1.6643518518518519E-2</v>
      </c>
      <c r="C781" s="11">
        <v>4.0254629629629633E-2</v>
      </c>
      <c r="D781" s="14">
        <v>8.4143518518517996E-3</v>
      </c>
      <c r="G781" s="11"/>
      <c r="H781" s="9"/>
    </row>
    <row r="782" spans="1:8" x14ac:dyDescent="0.2">
      <c r="A782" s="10">
        <v>2.0821759259259259E-2</v>
      </c>
      <c r="B782" s="11">
        <v>1.6655092592592593E-2</v>
      </c>
      <c r="C782" s="11">
        <v>4.02662037037037E-2</v>
      </c>
      <c r="D782" s="14">
        <v>8.4259259259258108E-3</v>
      </c>
      <c r="G782" s="11"/>
      <c r="H782" s="9"/>
    </row>
    <row r="783" spans="1:8" x14ac:dyDescent="0.2">
      <c r="A783" s="10">
        <v>2.0833333333333332E-2</v>
      </c>
      <c r="B783" s="11">
        <v>1.6666666666666666E-2</v>
      </c>
      <c r="C783" s="11">
        <v>4.027777777777778E-2</v>
      </c>
      <c r="D783" s="14">
        <v>8.42592592592592E-3</v>
      </c>
      <c r="G783" s="11"/>
      <c r="H783" s="9"/>
    </row>
    <row r="784" spans="1:8" x14ac:dyDescent="0.2">
      <c r="A784" s="10">
        <v>2.0844907407407406E-2</v>
      </c>
      <c r="B784" s="11">
        <v>1.667824074074074E-2</v>
      </c>
      <c r="C784" s="11">
        <v>4.0289351851851847E-2</v>
      </c>
      <c r="D784" s="14">
        <v>8.4375000000000092E-3</v>
      </c>
      <c r="G784" s="11"/>
      <c r="H784" s="9"/>
    </row>
    <row r="785" spans="1:8" x14ac:dyDescent="0.2">
      <c r="A785" s="10">
        <v>2.0856481481481479E-2</v>
      </c>
      <c r="B785" s="11">
        <v>1.6689814814814817E-2</v>
      </c>
      <c r="C785" s="11">
        <v>4.0300925925925928E-2</v>
      </c>
      <c r="D785" s="14">
        <v>8.4490740740740897E-3</v>
      </c>
      <c r="G785" s="11"/>
      <c r="H785" s="9"/>
    </row>
    <row r="786" spans="1:8" x14ac:dyDescent="0.2">
      <c r="A786" s="10">
        <v>2.0868055555555556E-2</v>
      </c>
      <c r="B786" s="11">
        <v>1.6701388888888887E-2</v>
      </c>
      <c r="C786" s="11">
        <v>4.0312500000000001E-2</v>
      </c>
      <c r="D786" s="14">
        <v>8.4606481481481598E-3</v>
      </c>
      <c r="G786" s="11"/>
      <c r="H786" s="9"/>
    </row>
    <row r="787" spans="1:8" x14ac:dyDescent="0.2">
      <c r="A787" s="10">
        <v>2.0879629629629626E-2</v>
      </c>
      <c r="B787" s="10">
        <v>2.0879629629629626E-2</v>
      </c>
      <c r="C787" s="11">
        <v>4.0324074074074075E-2</v>
      </c>
      <c r="D787" s="14">
        <v>8.4722222222222403E-3</v>
      </c>
      <c r="G787" s="11"/>
      <c r="H787" s="9"/>
    </row>
    <row r="788" spans="1:8" x14ac:dyDescent="0.2">
      <c r="A788" s="10">
        <v>2.0891203703703703E-2</v>
      </c>
      <c r="B788" s="11">
        <v>1.6724537037037034E-2</v>
      </c>
      <c r="C788" s="11">
        <v>4.0335648148148148E-2</v>
      </c>
      <c r="D788" s="14">
        <v>8.4837962962963104E-3</v>
      </c>
      <c r="G788" s="11"/>
      <c r="H788" s="9"/>
    </row>
    <row r="789" spans="1:8" x14ac:dyDescent="0.2">
      <c r="A789" s="10">
        <v>2.0902777777777781E-2</v>
      </c>
      <c r="B789" s="11">
        <v>1.6736111111111111E-2</v>
      </c>
      <c r="C789" s="11">
        <v>4.0347222222222222E-2</v>
      </c>
      <c r="D789" s="14">
        <v>8.4953703703703892E-3</v>
      </c>
      <c r="G789" s="11"/>
      <c r="H789" s="9"/>
    </row>
    <row r="790" spans="1:8" x14ac:dyDescent="0.2">
      <c r="A790" s="10">
        <v>2.0914351851851851E-2</v>
      </c>
      <c r="B790" s="11">
        <v>1.6747685185185185E-2</v>
      </c>
      <c r="C790" s="11">
        <v>4.0358796296296295E-2</v>
      </c>
      <c r="D790" s="14">
        <v>8.5069444444444593E-3</v>
      </c>
      <c r="G790" s="11"/>
      <c r="H790" s="9"/>
    </row>
    <row r="791" spans="1:8" x14ac:dyDescent="0.2">
      <c r="A791" s="10">
        <v>2.0925925925925928E-2</v>
      </c>
      <c r="B791" s="11">
        <v>1.6759259259259258E-2</v>
      </c>
      <c r="C791" s="11">
        <v>4.0370370370370369E-2</v>
      </c>
      <c r="D791" s="14">
        <v>8.5185185185185398E-3</v>
      </c>
      <c r="G791" s="11"/>
      <c r="H791" s="9"/>
    </row>
    <row r="792" spans="1:8" x14ac:dyDescent="0.2">
      <c r="A792" s="10">
        <v>2.0937500000000001E-2</v>
      </c>
      <c r="B792" s="11">
        <v>1.6770833333333332E-2</v>
      </c>
      <c r="C792" s="11">
        <v>4.0381944444444443E-2</v>
      </c>
      <c r="D792" s="14">
        <v>8.5300925925926099E-3</v>
      </c>
      <c r="G792" s="11"/>
      <c r="H792" s="9"/>
    </row>
    <row r="793" spans="1:8" x14ac:dyDescent="0.2">
      <c r="A793" s="10">
        <v>2.0949074074074075E-2</v>
      </c>
      <c r="B793" s="11">
        <v>1.6782407407407409E-2</v>
      </c>
      <c r="C793" s="11">
        <v>4.0393518518518516E-2</v>
      </c>
      <c r="D793" s="14">
        <v>8.5416666666667598E-3</v>
      </c>
      <c r="G793" s="11"/>
      <c r="H793" s="9"/>
    </row>
    <row r="794" spans="1:8" x14ac:dyDescent="0.2">
      <c r="A794" s="10">
        <v>2.0960648148148148E-2</v>
      </c>
      <c r="B794" s="11">
        <v>1.6793981481481483E-2</v>
      </c>
      <c r="C794" s="11">
        <v>4.040509259259259E-2</v>
      </c>
      <c r="D794" s="14">
        <v>8.5532407407407605E-3</v>
      </c>
      <c r="G794" s="11"/>
      <c r="H794" s="9"/>
    </row>
    <row r="795" spans="1:8" x14ac:dyDescent="0.2">
      <c r="A795" s="10">
        <v>2.0972222222222222E-2</v>
      </c>
      <c r="B795" s="11">
        <v>1.6805555555555556E-2</v>
      </c>
      <c r="C795" s="11">
        <v>4.041666666666667E-2</v>
      </c>
      <c r="D795" s="14">
        <v>8.5648148148149104E-3</v>
      </c>
      <c r="G795" s="11"/>
      <c r="H795" s="9"/>
    </row>
    <row r="796" spans="1:8" x14ac:dyDescent="0.2">
      <c r="A796" s="10">
        <v>2.0983796296296296E-2</v>
      </c>
      <c r="B796" s="11">
        <v>1.681712962962963E-2</v>
      </c>
      <c r="C796" s="11">
        <v>4.0428240740740744E-2</v>
      </c>
      <c r="D796" s="14">
        <v>8.5763888888889094E-3</v>
      </c>
      <c r="G796" s="11"/>
      <c r="H796" s="9"/>
    </row>
    <row r="797" spans="1:8" x14ac:dyDescent="0.2">
      <c r="A797" s="10">
        <v>2.0995370370370373E-2</v>
      </c>
      <c r="B797" s="11">
        <v>1.6828703703703703E-2</v>
      </c>
      <c r="C797" s="11">
        <v>4.0439814814814817E-2</v>
      </c>
      <c r="D797" s="14">
        <v>8.5879629629630593E-3</v>
      </c>
      <c r="G797" s="11"/>
      <c r="H797" s="9"/>
    </row>
    <row r="798" spans="1:8" x14ac:dyDescent="0.2">
      <c r="A798" s="10">
        <v>2.1006944444444443E-2</v>
      </c>
      <c r="B798" s="11">
        <v>1.6840277777777777E-2</v>
      </c>
      <c r="C798" s="11">
        <v>4.0451388888888891E-2</v>
      </c>
      <c r="D798" s="14">
        <v>8.5879629629629604E-3</v>
      </c>
      <c r="G798" s="11"/>
      <c r="H798" s="9"/>
    </row>
    <row r="799" spans="1:8" x14ac:dyDescent="0.2">
      <c r="A799" s="10">
        <v>2.101851851851852E-2</v>
      </c>
      <c r="B799" s="11">
        <v>1.6851851851851851E-2</v>
      </c>
      <c r="C799" s="11">
        <v>4.0462962962962964E-2</v>
      </c>
      <c r="D799" s="14">
        <v>8.5995370370369802E-3</v>
      </c>
      <c r="G799" s="11"/>
      <c r="H799" s="9"/>
    </row>
    <row r="800" spans="1:8" x14ac:dyDescent="0.2">
      <c r="A800" s="10">
        <v>2.1030092592592597E-2</v>
      </c>
      <c r="B800" s="11">
        <v>1.6863425925925928E-2</v>
      </c>
      <c r="C800" s="11">
        <v>4.0474537037037038E-2</v>
      </c>
      <c r="D800" s="14">
        <v>8.6111111111110503E-3</v>
      </c>
      <c r="G800" s="11"/>
      <c r="H800" s="9"/>
    </row>
    <row r="801" spans="1:8" x14ac:dyDescent="0.2">
      <c r="A801" s="10">
        <v>2.1041666666666667E-2</v>
      </c>
      <c r="B801" s="11">
        <v>1.6875000000000001E-2</v>
      </c>
      <c r="C801" s="11">
        <v>4.0486111111111105E-2</v>
      </c>
      <c r="D801" s="14">
        <v>8.6226851851851308E-3</v>
      </c>
      <c r="G801" s="11"/>
      <c r="H801" s="9"/>
    </row>
    <row r="802" spans="1:8" x14ac:dyDescent="0.2">
      <c r="A802" s="10">
        <v>2.1053240740740744E-2</v>
      </c>
      <c r="B802" s="11">
        <v>1.6886574074074075E-2</v>
      </c>
      <c r="C802" s="11">
        <v>4.0497685185185185E-2</v>
      </c>
      <c r="D802" s="14">
        <v>8.6342592592591992E-3</v>
      </c>
      <c r="G802" s="11"/>
      <c r="H802" s="9"/>
    </row>
    <row r="803" spans="1:8" x14ac:dyDescent="0.2">
      <c r="A803" s="10">
        <v>2.1064814814814814E-2</v>
      </c>
      <c r="B803" s="11">
        <v>1.6898148148148148E-2</v>
      </c>
      <c r="C803" s="11">
        <v>4.0509259259259259E-2</v>
      </c>
      <c r="D803" s="14">
        <v>8.6458333333333508E-3</v>
      </c>
      <c r="G803" s="11"/>
      <c r="H803" s="9"/>
    </row>
    <row r="804" spans="1:8" x14ac:dyDescent="0.2">
      <c r="A804" s="10">
        <v>2.1076388888888891E-2</v>
      </c>
      <c r="B804" s="11">
        <v>1.6909722222222225E-2</v>
      </c>
      <c r="C804" s="11">
        <v>4.0520833333333332E-2</v>
      </c>
      <c r="D804" s="14">
        <v>8.6574074074073498E-3</v>
      </c>
      <c r="G804" s="11"/>
      <c r="H804" s="9"/>
    </row>
    <row r="805" spans="1:8" x14ac:dyDescent="0.2">
      <c r="A805" s="10">
        <v>2.1087962962962961E-2</v>
      </c>
      <c r="B805" s="11">
        <v>1.6921296296296299E-2</v>
      </c>
      <c r="C805" s="11">
        <v>4.0532407407407406E-2</v>
      </c>
      <c r="D805" s="14">
        <v>8.6689814814814997E-3</v>
      </c>
      <c r="G805" s="11"/>
      <c r="H805" s="9"/>
    </row>
    <row r="806" spans="1:8" x14ac:dyDescent="0.2">
      <c r="A806" s="10">
        <v>2.1099537037037038E-2</v>
      </c>
      <c r="B806" s="11">
        <v>1.6932870370370369E-2</v>
      </c>
      <c r="C806" s="11">
        <v>4.0543981481481479E-2</v>
      </c>
      <c r="D806" s="14">
        <v>8.6805555555555004E-3</v>
      </c>
      <c r="G806" s="11"/>
      <c r="H806" s="9"/>
    </row>
    <row r="807" spans="1:8" x14ac:dyDescent="0.2">
      <c r="A807" s="10">
        <v>2.1111111111111108E-2</v>
      </c>
      <c r="B807" s="11">
        <v>1.6944444444444443E-2</v>
      </c>
      <c r="C807" s="11">
        <v>4.0555555555555553E-2</v>
      </c>
      <c r="D807" s="14">
        <v>8.6921296296296503E-3</v>
      </c>
      <c r="G807" s="11"/>
      <c r="H807" s="9"/>
    </row>
    <row r="808" spans="1:8" x14ac:dyDescent="0.2">
      <c r="A808" s="10">
        <v>2.1122685185185185E-2</v>
      </c>
      <c r="B808" s="11">
        <v>1.695601851851852E-2</v>
      </c>
      <c r="C808" s="11">
        <v>4.0567129629629627E-2</v>
      </c>
      <c r="D808" s="14">
        <v>8.7037037037036493E-3</v>
      </c>
      <c r="G808" s="11"/>
      <c r="H808" s="9"/>
    </row>
    <row r="809" spans="1:8" x14ac:dyDescent="0.2">
      <c r="A809" s="10">
        <v>2.1134259259259259E-2</v>
      </c>
      <c r="B809" s="11">
        <v>1.6967592592592593E-2</v>
      </c>
      <c r="C809" s="11">
        <v>4.05787037037037E-2</v>
      </c>
      <c r="D809" s="14">
        <v>8.7152777777777194E-3</v>
      </c>
      <c r="G809" s="11"/>
      <c r="H809" s="9"/>
    </row>
    <row r="810" spans="1:8" x14ac:dyDescent="0.2">
      <c r="A810" s="10">
        <v>2.1145833333333332E-2</v>
      </c>
      <c r="B810" s="11">
        <v>1.6979166666666667E-2</v>
      </c>
      <c r="C810" s="11">
        <v>4.0590277777777781E-2</v>
      </c>
      <c r="D810" s="14">
        <v>8.7268518518517999E-3</v>
      </c>
      <c r="G810" s="11"/>
      <c r="H810" s="9"/>
    </row>
    <row r="811" spans="1:8" x14ac:dyDescent="0.2">
      <c r="A811" s="10">
        <v>2.1157407407407406E-2</v>
      </c>
      <c r="B811" s="11">
        <v>1.699074074074074E-2</v>
      </c>
      <c r="C811" s="11">
        <v>4.0601851851851854E-2</v>
      </c>
      <c r="D811" s="14">
        <v>8.73842592592587E-3</v>
      </c>
      <c r="G811" s="11"/>
      <c r="H811" s="9"/>
    </row>
    <row r="812" spans="1:8" x14ac:dyDescent="0.2">
      <c r="A812" s="10">
        <v>2.1168981481481483E-2</v>
      </c>
      <c r="B812" s="11">
        <v>1.7002314814814814E-2</v>
      </c>
      <c r="C812" s="11">
        <v>4.0613425925925928E-2</v>
      </c>
      <c r="D812" s="14">
        <v>8.7500000000000199E-3</v>
      </c>
      <c r="G812" s="11"/>
      <c r="H812" s="9"/>
    </row>
    <row r="813" spans="1:8" x14ac:dyDescent="0.2">
      <c r="A813" s="10">
        <v>2.1180555555555553E-2</v>
      </c>
      <c r="B813" s="11">
        <v>1.7013888888888887E-2</v>
      </c>
      <c r="C813" s="11">
        <v>4.0625000000000001E-2</v>
      </c>
      <c r="D813" s="14">
        <v>8.7500000000000008E-3</v>
      </c>
      <c r="G813" s="11"/>
      <c r="H813" s="9"/>
    </row>
    <row r="814" spans="1:8" x14ac:dyDescent="0.2">
      <c r="A814" s="10">
        <v>2.119212962962963E-2</v>
      </c>
      <c r="B814" s="11">
        <v>1.7025462962962961E-2</v>
      </c>
      <c r="C814" s="11">
        <v>4.0636574074074075E-2</v>
      </c>
      <c r="D814" s="14">
        <v>8.7615740740740692E-3</v>
      </c>
      <c r="G814" s="11"/>
      <c r="H814" s="9"/>
    </row>
    <row r="815" spans="1:8" x14ac:dyDescent="0.2">
      <c r="A815" s="10">
        <v>2.1203703703703707E-2</v>
      </c>
      <c r="B815" s="11">
        <v>1.7037037037037038E-2</v>
      </c>
      <c r="C815" s="11">
        <v>4.0648148148148149E-2</v>
      </c>
      <c r="D815" s="14">
        <v>8.7731481481481601E-3</v>
      </c>
      <c r="G815" s="11"/>
      <c r="H815" s="9"/>
    </row>
    <row r="816" spans="1:8" x14ac:dyDescent="0.2">
      <c r="A816" s="10">
        <v>2.1215277777777777E-2</v>
      </c>
      <c r="B816" s="11">
        <v>1.7048611111111112E-2</v>
      </c>
      <c r="C816" s="11">
        <v>4.0659722222222222E-2</v>
      </c>
      <c r="D816" s="14">
        <v>8.7847222222222406E-3</v>
      </c>
      <c r="G816" s="11"/>
      <c r="H816" s="9"/>
    </row>
    <row r="817" spans="1:8" x14ac:dyDescent="0.2">
      <c r="A817" s="10">
        <v>2.1226851851851854E-2</v>
      </c>
      <c r="B817" s="11">
        <v>1.7060185185185185E-2</v>
      </c>
      <c r="C817" s="11">
        <v>4.0671296296296296E-2</v>
      </c>
      <c r="D817" s="14">
        <v>8.7962962962963107E-3</v>
      </c>
      <c r="G817" s="11"/>
      <c r="H817" s="9"/>
    </row>
    <row r="818" spans="1:8" x14ac:dyDescent="0.2">
      <c r="A818" s="10">
        <v>2.1238425925925924E-2</v>
      </c>
      <c r="B818" s="11">
        <v>1.7071759259259259E-2</v>
      </c>
      <c r="C818" s="11">
        <v>4.0682870370370376E-2</v>
      </c>
      <c r="D818" s="14">
        <v>8.8078703703703097E-3</v>
      </c>
      <c r="G818" s="11"/>
      <c r="H818" s="9"/>
    </row>
    <row r="819" spans="1:8" x14ac:dyDescent="0.2">
      <c r="A819" s="10">
        <v>2.1250000000000002E-2</v>
      </c>
      <c r="B819" s="11">
        <v>1.7083333333333336E-2</v>
      </c>
      <c r="C819" s="11">
        <v>4.0694444444444443E-2</v>
      </c>
      <c r="D819" s="14">
        <v>8.8194444444444596E-3</v>
      </c>
      <c r="G819" s="11"/>
      <c r="H819" s="9"/>
    </row>
    <row r="820" spans="1:8" x14ac:dyDescent="0.2">
      <c r="A820" s="10">
        <v>2.1261574074074075E-2</v>
      </c>
      <c r="B820" s="11">
        <v>1.7094907407407409E-2</v>
      </c>
      <c r="C820" s="11">
        <v>4.0706018518518523E-2</v>
      </c>
      <c r="D820" s="14">
        <v>8.8310185185185297E-3</v>
      </c>
      <c r="G820" s="11"/>
      <c r="H820" s="9"/>
    </row>
    <row r="821" spans="1:8" x14ac:dyDescent="0.2">
      <c r="A821" s="10">
        <v>2.1273148148148149E-2</v>
      </c>
      <c r="B821" s="11">
        <v>1.7106481481481483E-2</v>
      </c>
      <c r="C821" s="11">
        <v>4.071759259259259E-2</v>
      </c>
      <c r="D821" s="14">
        <v>8.8425925925926102E-3</v>
      </c>
      <c r="G821" s="11"/>
      <c r="H821" s="9"/>
    </row>
    <row r="822" spans="1:8" x14ac:dyDescent="0.2">
      <c r="A822" s="10">
        <v>2.1284722222222222E-2</v>
      </c>
      <c r="B822" s="11">
        <v>1.7118055555555556E-2</v>
      </c>
      <c r="C822" s="11">
        <v>4.0729166666666664E-2</v>
      </c>
      <c r="D822" s="14">
        <v>8.8541666666666803E-3</v>
      </c>
      <c r="G822" s="11"/>
      <c r="H822" s="9"/>
    </row>
    <row r="823" spans="1:8" x14ac:dyDescent="0.2">
      <c r="A823" s="10">
        <v>2.1296296296296299E-2</v>
      </c>
      <c r="B823" s="11">
        <v>1.712962962962963E-2</v>
      </c>
      <c r="C823" s="11">
        <v>4.0740740740740737E-2</v>
      </c>
      <c r="D823" s="14">
        <v>8.8657407407407608E-3</v>
      </c>
      <c r="G823" s="11"/>
      <c r="H823" s="9"/>
    </row>
    <row r="824" spans="1:8" x14ac:dyDescent="0.2">
      <c r="A824" s="10">
        <v>2.1307870370370369E-2</v>
      </c>
      <c r="B824" s="11">
        <v>1.7141203703703704E-2</v>
      </c>
      <c r="C824" s="11">
        <v>4.0752314814814811E-2</v>
      </c>
      <c r="D824" s="14">
        <v>8.8773148148148292E-3</v>
      </c>
      <c r="G824" s="11"/>
      <c r="H824" s="9"/>
    </row>
    <row r="825" spans="1:8" x14ac:dyDescent="0.2">
      <c r="A825" s="10">
        <v>2.1319444444444443E-2</v>
      </c>
      <c r="B825" s="11">
        <v>1.7152777777777777E-2</v>
      </c>
      <c r="C825" s="11">
        <v>4.0763888888888891E-2</v>
      </c>
      <c r="D825" s="14">
        <v>8.8888888888889808E-3</v>
      </c>
      <c r="G825" s="11"/>
      <c r="H825" s="9"/>
    </row>
    <row r="826" spans="1:8" x14ac:dyDescent="0.2">
      <c r="A826" s="10">
        <v>2.1331018518518517E-2</v>
      </c>
      <c r="B826" s="11">
        <v>1.7164351851851851E-2</v>
      </c>
      <c r="C826" s="11">
        <v>4.0775462962962965E-2</v>
      </c>
      <c r="D826" s="14">
        <v>8.9004629629629798E-3</v>
      </c>
      <c r="G826" s="11"/>
      <c r="H826" s="9"/>
    </row>
    <row r="827" spans="1:8" x14ac:dyDescent="0.2">
      <c r="A827" s="10">
        <v>2.1342592592592594E-2</v>
      </c>
      <c r="B827" s="11">
        <v>1.7175925925925924E-2</v>
      </c>
      <c r="C827" s="11">
        <v>4.0787037037037038E-2</v>
      </c>
      <c r="D827" s="14">
        <v>8.9120370370370499E-3</v>
      </c>
      <c r="G827" s="11"/>
      <c r="H827" s="9"/>
    </row>
    <row r="828" spans="1:8" x14ac:dyDescent="0.2">
      <c r="A828" s="10">
        <v>2.1354166666666664E-2</v>
      </c>
      <c r="B828" s="11">
        <v>1.7187500000000001E-2</v>
      </c>
      <c r="C828" s="11">
        <v>4.0798611111111112E-2</v>
      </c>
      <c r="D828" s="14">
        <v>8.9120370370370395E-3</v>
      </c>
      <c r="G828" s="11"/>
      <c r="H828" s="9"/>
    </row>
    <row r="829" spans="1:8" x14ac:dyDescent="0.2">
      <c r="A829" s="10">
        <v>2.1365740740740741E-2</v>
      </c>
      <c r="B829" s="11">
        <v>1.7199074074074071E-2</v>
      </c>
      <c r="C829" s="11">
        <v>4.0810185185185185E-2</v>
      </c>
      <c r="D829" s="14">
        <v>8.9236111111111096E-3</v>
      </c>
      <c r="G829" s="11"/>
      <c r="H829" s="9"/>
    </row>
    <row r="830" spans="1:8" x14ac:dyDescent="0.2">
      <c r="A830" s="10">
        <v>2.1377314814814818E-2</v>
      </c>
      <c r="B830" s="11">
        <v>1.7210648148148149E-2</v>
      </c>
      <c r="C830" s="11">
        <v>4.0821759259259259E-2</v>
      </c>
      <c r="D830" s="14">
        <v>8.9351851851852005E-3</v>
      </c>
      <c r="G830" s="11"/>
      <c r="H830" s="9"/>
    </row>
    <row r="831" spans="1:8" x14ac:dyDescent="0.2">
      <c r="A831" s="10">
        <v>2.1388888888888888E-2</v>
      </c>
      <c r="B831" s="11">
        <v>1.7222222222222222E-2</v>
      </c>
      <c r="C831" s="11">
        <v>4.0833333333333333E-2</v>
      </c>
      <c r="D831" s="14">
        <v>8.9467592592591995E-3</v>
      </c>
      <c r="G831" s="11"/>
      <c r="H831" s="9"/>
    </row>
    <row r="832" spans="1:8" x14ac:dyDescent="0.2">
      <c r="A832" s="10">
        <v>2.1400462962962965E-2</v>
      </c>
      <c r="B832" s="11">
        <v>1.7233796296296296E-2</v>
      </c>
      <c r="C832" s="11">
        <v>4.0844907407407406E-2</v>
      </c>
      <c r="D832" s="14">
        <v>8.9583333333332696E-3</v>
      </c>
      <c r="G832" s="11"/>
      <c r="H832" s="9"/>
    </row>
    <row r="833" spans="1:8" x14ac:dyDescent="0.2">
      <c r="A833" s="10">
        <v>2.1412037037037035E-2</v>
      </c>
      <c r="B833" s="11">
        <v>1.7245370370370369E-2</v>
      </c>
      <c r="C833" s="11">
        <v>4.0856481481481487E-2</v>
      </c>
      <c r="D833" s="14">
        <v>8.9699074074073501E-3</v>
      </c>
      <c r="G833" s="11"/>
      <c r="H833" s="9"/>
    </row>
    <row r="834" spans="1:8" x14ac:dyDescent="0.2">
      <c r="A834" s="10">
        <v>2.1423611111111112E-2</v>
      </c>
      <c r="B834" s="11">
        <v>1.7256944444444446E-2</v>
      </c>
      <c r="C834" s="11">
        <v>4.0868055555555553E-2</v>
      </c>
      <c r="D834" s="14">
        <v>8.9814814814814202E-3</v>
      </c>
      <c r="G834" s="11"/>
      <c r="H834" s="9"/>
    </row>
    <row r="835" spans="1:8" x14ac:dyDescent="0.2">
      <c r="A835" s="10">
        <v>2.1435185185185186E-2</v>
      </c>
      <c r="B835" s="11">
        <v>1.726851851851852E-2</v>
      </c>
      <c r="C835" s="11">
        <v>4.0879629629629634E-2</v>
      </c>
      <c r="D835" s="14">
        <v>8.9930555555555007E-3</v>
      </c>
      <c r="G835" s="11"/>
      <c r="H835" s="9"/>
    </row>
    <row r="836" spans="1:8" x14ac:dyDescent="0.2">
      <c r="A836" s="10">
        <v>2.1446759259259259E-2</v>
      </c>
      <c r="B836" s="11">
        <v>1.7280092592592593E-2</v>
      </c>
      <c r="C836" s="11">
        <v>4.08912037037037E-2</v>
      </c>
      <c r="D836" s="14">
        <v>9.0046296296295708E-3</v>
      </c>
      <c r="G836" s="11"/>
      <c r="H836" s="9"/>
    </row>
    <row r="837" spans="1:8" x14ac:dyDescent="0.2">
      <c r="A837" s="10">
        <v>2.1458333333333333E-2</v>
      </c>
      <c r="B837" s="11">
        <v>1.7291666666666667E-2</v>
      </c>
      <c r="C837" s="11">
        <v>4.0902777777777781E-2</v>
      </c>
      <c r="D837" s="14">
        <v>9.0162037037035698E-3</v>
      </c>
      <c r="G837" s="11"/>
      <c r="H837" s="9"/>
    </row>
    <row r="838" spans="1:8" x14ac:dyDescent="0.2">
      <c r="A838" s="10">
        <v>2.146990740740741E-2</v>
      </c>
      <c r="B838" s="11">
        <v>1.7303240740740741E-2</v>
      </c>
      <c r="C838" s="11">
        <v>4.0914351851851848E-2</v>
      </c>
      <c r="D838" s="14">
        <v>9.0277777777777197E-3</v>
      </c>
      <c r="G838" s="11"/>
      <c r="H838" s="9"/>
    </row>
    <row r="839" spans="1:8" x14ac:dyDescent="0.2">
      <c r="A839" s="10">
        <v>2.148148148148148E-2</v>
      </c>
      <c r="B839" s="11">
        <v>1.7314814814814814E-2</v>
      </c>
      <c r="C839" s="11">
        <v>4.0925925925925928E-2</v>
      </c>
      <c r="D839" s="14">
        <v>9.0393518518517204E-3</v>
      </c>
      <c r="G839" s="11"/>
      <c r="H839" s="9"/>
    </row>
    <row r="840" spans="1:8" x14ac:dyDescent="0.2">
      <c r="A840" s="10">
        <v>2.1493055555555557E-2</v>
      </c>
      <c r="B840" s="11">
        <v>1.7326388888888888E-2</v>
      </c>
      <c r="C840" s="11">
        <v>4.0937500000000002E-2</v>
      </c>
      <c r="D840" s="14">
        <v>9.0509259259257905E-3</v>
      </c>
      <c r="G840" s="11"/>
      <c r="H840" s="9"/>
    </row>
    <row r="841" spans="1:8" x14ac:dyDescent="0.2">
      <c r="A841" s="10">
        <v>2.1504629629629627E-2</v>
      </c>
      <c r="B841" s="11">
        <v>1.7337962962962961E-2</v>
      </c>
      <c r="C841" s="11">
        <v>4.0949074074074075E-2</v>
      </c>
      <c r="D841" s="14">
        <v>9.0624999999999404E-3</v>
      </c>
      <c r="G841" s="11"/>
      <c r="H841" s="9"/>
    </row>
    <row r="842" spans="1:8" x14ac:dyDescent="0.2">
      <c r="A842" s="10">
        <v>2.1516203703703704E-2</v>
      </c>
      <c r="B842" s="11">
        <v>1.7349537037037038E-2</v>
      </c>
      <c r="C842" s="11">
        <v>4.0960648148148149E-2</v>
      </c>
      <c r="D842" s="14">
        <v>9.0740740740739394E-3</v>
      </c>
      <c r="G842" s="11"/>
      <c r="H842" s="9"/>
    </row>
    <row r="843" spans="1:8" x14ac:dyDescent="0.2">
      <c r="A843" s="10">
        <v>2.1527777777777781E-2</v>
      </c>
      <c r="B843" s="11">
        <v>1.7361111111111112E-2</v>
      </c>
      <c r="C843" s="11">
        <v>4.0972222222222222E-2</v>
      </c>
      <c r="D843" s="14">
        <v>9.0740740740740695E-3</v>
      </c>
      <c r="G843" s="11"/>
      <c r="H843" s="9"/>
    </row>
    <row r="844" spans="1:8" x14ac:dyDescent="0.2">
      <c r="A844" s="10">
        <v>2.1539351851851851E-2</v>
      </c>
      <c r="B844" s="11">
        <v>1.7372685185185185E-2</v>
      </c>
      <c r="C844" s="11">
        <v>4.0983796296296296E-2</v>
      </c>
      <c r="D844" s="14">
        <v>9.0856481481481396E-3</v>
      </c>
      <c r="G844" s="11"/>
      <c r="H844" s="9"/>
    </row>
    <row r="845" spans="1:8" x14ac:dyDescent="0.2">
      <c r="A845" s="10">
        <v>2.1550925925925928E-2</v>
      </c>
      <c r="B845" s="11">
        <v>1.7384259259259262E-2</v>
      </c>
      <c r="C845" s="11">
        <v>4.099537037037037E-2</v>
      </c>
      <c r="D845" s="14">
        <v>9.0972222222222392E-3</v>
      </c>
      <c r="G845" s="11"/>
      <c r="H845" s="9"/>
    </row>
    <row r="846" spans="1:8" x14ac:dyDescent="0.2">
      <c r="A846" s="10">
        <v>2.1562499999999998E-2</v>
      </c>
      <c r="B846" s="11">
        <v>1.7395833333333336E-2</v>
      </c>
      <c r="C846" s="11">
        <v>4.1006944444444443E-2</v>
      </c>
      <c r="D846" s="14">
        <v>9.1087962962963093E-3</v>
      </c>
      <c r="G846" s="11"/>
      <c r="H846" s="9"/>
    </row>
    <row r="847" spans="1:8" x14ac:dyDescent="0.2">
      <c r="A847" s="10">
        <v>2.1574074074074075E-2</v>
      </c>
      <c r="B847" s="11">
        <v>1.7407407407407406E-2</v>
      </c>
      <c r="C847" s="11">
        <v>4.1018518518518517E-2</v>
      </c>
      <c r="D847" s="14">
        <v>9.1203703703703898E-3</v>
      </c>
      <c r="G847" s="11"/>
      <c r="H847" s="9"/>
    </row>
    <row r="848" spans="1:8" x14ac:dyDescent="0.2">
      <c r="A848" s="10">
        <v>2.1585648148148145E-2</v>
      </c>
      <c r="B848" s="11">
        <v>1.741898148148148E-2</v>
      </c>
      <c r="C848" s="11">
        <v>4.1030092592592597E-2</v>
      </c>
      <c r="D848" s="14">
        <v>9.1319444444444599E-3</v>
      </c>
      <c r="G848" s="11"/>
      <c r="H848" s="9"/>
    </row>
    <row r="849" spans="1:8" x14ac:dyDescent="0.2">
      <c r="A849" s="10">
        <v>2.1597222222222223E-2</v>
      </c>
      <c r="B849" s="11">
        <v>1.7430555555555557E-2</v>
      </c>
      <c r="C849" s="11">
        <v>4.1041666666666664E-2</v>
      </c>
      <c r="D849" s="14">
        <v>9.1435185185185404E-3</v>
      </c>
      <c r="G849" s="11"/>
      <c r="H849" s="9"/>
    </row>
    <row r="850" spans="1:8" x14ac:dyDescent="0.2">
      <c r="A850" s="10">
        <v>2.1608796296296296E-2</v>
      </c>
      <c r="B850" s="11">
        <v>1.744212962962963E-2</v>
      </c>
      <c r="C850" s="11">
        <v>4.1053240740740744E-2</v>
      </c>
      <c r="D850" s="14">
        <v>9.1550925925926105E-3</v>
      </c>
      <c r="G850" s="11"/>
      <c r="H850" s="9"/>
    </row>
    <row r="851" spans="1:8" x14ac:dyDescent="0.2">
      <c r="A851" s="10">
        <v>2.162037037037037E-2</v>
      </c>
      <c r="B851" s="11">
        <v>1.7453703703703704E-2</v>
      </c>
      <c r="C851" s="11">
        <v>4.1064814814814811E-2</v>
      </c>
      <c r="D851" s="14">
        <v>9.1666666666666893E-3</v>
      </c>
      <c r="G851" s="11"/>
      <c r="H851" s="9"/>
    </row>
    <row r="852" spans="1:8" x14ac:dyDescent="0.2">
      <c r="A852" s="10">
        <v>2.1631944444444443E-2</v>
      </c>
      <c r="B852" s="11">
        <v>1.7465277777777777E-2</v>
      </c>
      <c r="C852" s="11">
        <v>4.1076388888888891E-2</v>
      </c>
      <c r="D852" s="14">
        <v>9.1782407407407507E-3</v>
      </c>
      <c r="G852" s="11"/>
      <c r="H852" s="9"/>
    </row>
    <row r="853" spans="1:8" x14ac:dyDescent="0.2">
      <c r="A853" s="10">
        <v>2.164351851851852E-2</v>
      </c>
      <c r="B853" s="11">
        <v>1.7476851851851851E-2</v>
      </c>
      <c r="C853" s="11">
        <v>4.1087962962962958E-2</v>
      </c>
      <c r="D853" s="14">
        <v>9.1898148148149197E-3</v>
      </c>
      <c r="G853" s="11"/>
      <c r="H853" s="9"/>
    </row>
    <row r="854" spans="1:8" x14ac:dyDescent="0.2">
      <c r="A854" s="10">
        <v>2.165509259259259E-2</v>
      </c>
      <c r="B854" s="11">
        <v>1.7488425925925925E-2</v>
      </c>
      <c r="C854" s="11">
        <v>4.1099537037037039E-2</v>
      </c>
      <c r="D854" s="14">
        <v>9.20138888888891E-3</v>
      </c>
      <c r="G854" s="11"/>
      <c r="H854" s="9"/>
    </row>
    <row r="855" spans="1:8" x14ac:dyDescent="0.2">
      <c r="A855" s="10">
        <v>2.1666666666666667E-2</v>
      </c>
      <c r="B855" s="11">
        <v>1.7500000000000002E-2</v>
      </c>
      <c r="C855" s="11">
        <v>4.1111111111111112E-2</v>
      </c>
      <c r="D855" s="14">
        <v>9.2129629629630703E-3</v>
      </c>
      <c r="G855" s="11"/>
      <c r="H855" s="9"/>
    </row>
    <row r="856" spans="1:8" x14ac:dyDescent="0.2">
      <c r="A856" s="10">
        <v>2.1678240740740738E-2</v>
      </c>
      <c r="B856" s="11">
        <v>1.7511574074074072E-2</v>
      </c>
      <c r="C856" s="11">
        <v>4.1122685185185186E-2</v>
      </c>
      <c r="D856" s="14">
        <v>9.2245370370370606E-3</v>
      </c>
      <c r="G856" s="11"/>
      <c r="H856" s="9"/>
    </row>
    <row r="857" spans="1:8" x14ac:dyDescent="0.2">
      <c r="A857" s="10">
        <v>2.1689814814814815E-2</v>
      </c>
      <c r="B857" s="11">
        <v>1.7523148148148149E-2</v>
      </c>
      <c r="C857" s="11">
        <v>4.1134259259259259E-2</v>
      </c>
      <c r="D857" s="14">
        <v>9.2361111111112192E-3</v>
      </c>
      <c r="G857" s="11"/>
      <c r="H857" s="9"/>
    </row>
    <row r="858" spans="1:8" x14ac:dyDescent="0.2">
      <c r="A858" s="10">
        <v>2.1701388888888892E-2</v>
      </c>
      <c r="B858" s="11">
        <v>1.7534722222222222E-2</v>
      </c>
      <c r="C858" s="11">
        <v>4.1145833333333333E-2</v>
      </c>
      <c r="D858" s="14">
        <v>9.2361111111111099E-3</v>
      </c>
      <c r="G858" s="11"/>
      <c r="H858" s="9"/>
    </row>
    <row r="859" spans="1:8" x14ac:dyDescent="0.2">
      <c r="A859" s="10">
        <v>2.1712962962962962E-2</v>
      </c>
      <c r="B859" s="11">
        <v>1.7546296296296296E-2</v>
      </c>
      <c r="C859" s="11">
        <v>4.1157407407407406E-2</v>
      </c>
      <c r="D859" s="14">
        <v>9.2476851851851193E-3</v>
      </c>
      <c r="G859" s="11"/>
      <c r="H859" s="9"/>
    </row>
    <row r="860" spans="1:8" x14ac:dyDescent="0.2">
      <c r="A860" s="10">
        <v>2.1724537037037039E-2</v>
      </c>
      <c r="B860" s="11">
        <v>1.7557870370370373E-2</v>
      </c>
      <c r="C860" s="11">
        <v>4.116898148148148E-2</v>
      </c>
      <c r="D860" s="14">
        <v>9.2592592592591894E-3</v>
      </c>
      <c r="G860" s="11"/>
      <c r="H860" s="9"/>
    </row>
    <row r="861" spans="1:8" x14ac:dyDescent="0.2">
      <c r="A861" s="10">
        <v>2.1736111111111112E-2</v>
      </c>
      <c r="B861" s="11">
        <v>1.7569444444444447E-2</v>
      </c>
      <c r="C861" s="11">
        <v>4.1180555555555554E-2</v>
      </c>
      <c r="D861" s="14">
        <v>9.2708333333332699E-3</v>
      </c>
      <c r="G861" s="11"/>
      <c r="H861" s="9"/>
    </row>
    <row r="862" spans="1:8" x14ac:dyDescent="0.2">
      <c r="A862" s="10">
        <v>2.1747685185185186E-2</v>
      </c>
      <c r="B862" s="11">
        <v>1.758101851851852E-2</v>
      </c>
      <c r="C862" s="11">
        <v>4.1192129629629634E-2</v>
      </c>
      <c r="D862" s="14">
        <v>9.28240740740734E-3</v>
      </c>
      <c r="G862" s="11"/>
      <c r="H862" s="9"/>
    </row>
    <row r="863" spans="1:8" x14ac:dyDescent="0.2">
      <c r="A863" s="10">
        <v>2.1759259259259259E-2</v>
      </c>
      <c r="B863" s="11">
        <v>1.7592592592592594E-2</v>
      </c>
      <c r="C863" s="11">
        <v>4.1203703703703708E-2</v>
      </c>
      <c r="D863" s="14">
        <v>9.2939814814814899E-3</v>
      </c>
      <c r="G863" s="11"/>
      <c r="H863" s="9"/>
    </row>
    <row r="864" spans="1:8" x14ac:dyDescent="0.2">
      <c r="A864" s="10">
        <v>2.1770833333333336E-2</v>
      </c>
      <c r="B864" s="11">
        <v>1.7604166666666667E-2</v>
      </c>
      <c r="C864" s="11">
        <v>4.1215277777777774E-2</v>
      </c>
      <c r="D864" s="14">
        <v>9.3055555555554906E-3</v>
      </c>
      <c r="G864" s="11"/>
      <c r="H864" s="9"/>
    </row>
    <row r="865" spans="1:8" x14ac:dyDescent="0.2">
      <c r="A865" s="10">
        <v>2.1782407407407407E-2</v>
      </c>
      <c r="B865" s="11">
        <v>1.7615740740740741E-2</v>
      </c>
      <c r="C865" s="11">
        <v>4.1226851851851855E-2</v>
      </c>
      <c r="D865" s="14">
        <v>9.3171296296296491E-3</v>
      </c>
      <c r="G865" s="11"/>
      <c r="H865" s="9"/>
    </row>
    <row r="866" spans="1:8" x14ac:dyDescent="0.2">
      <c r="A866" s="10">
        <v>2.179398148148148E-2</v>
      </c>
      <c r="B866" s="11">
        <v>1.7627314814814814E-2</v>
      </c>
      <c r="C866" s="11">
        <v>4.1238425925925921E-2</v>
      </c>
      <c r="D866" s="14">
        <v>9.3287037037036395E-3</v>
      </c>
      <c r="G866" s="11"/>
      <c r="H866" s="9"/>
    </row>
    <row r="867" spans="1:8" x14ac:dyDescent="0.2">
      <c r="A867" s="10">
        <v>2.1805555555555554E-2</v>
      </c>
      <c r="B867" s="11">
        <v>1.7638888888888888E-2</v>
      </c>
      <c r="C867" s="11">
        <v>4.1250000000000002E-2</v>
      </c>
      <c r="D867" s="14">
        <v>9.3402777777777998E-3</v>
      </c>
      <c r="G867" s="11"/>
      <c r="H867" s="9"/>
    </row>
    <row r="868" spans="1:8" x14ac:dyDescent="0.2">
      <c r="A868" s="10">
        <v>2.1817129629629631E-2</v>
      </c>
      <c r="B868" s="11">
        <v>1.7650462962962962E-2</v>
      </c>
      <c r="C868" s="11">
        <v>4.1261574074074069E-2</v>
      </c>
      <c r="D868" s="14">
        <v>9.3518518518517901E-3</v>
      </c>
      <c r="G868" s="11"/>
      <c r="H868" s="9"/>
    </row>
    <row r="869" spans="1:8" x14ac:dyDescent="0.2">
      <c r="A869" s="10">
        <v>2.1828703703703701E-2</v>
      </c>
      <c r="B869" s="11">
        <v>1.7662037037037035E-2</v>
      </c>
      <c r="C869" s="11">
        <v>4.1273148148148149E-2</v>
      </c>
      <c r="D869" s="14">
        <v>9.3634259259258602E-3</v>
      </c>
      <c r="G869" s="11"/>
      <c r="H869" s="9"/>
    </row>
    <row r="870" spans="1:8" x14ac:dyDescent="0.2">
      <c r="A870" s="10">
        <v>2.1840277777777778E-2</v>
      </c>
      <c r="B870" s="11">
        <v>1.7673611111111109E-2</v>
      </c>
      <c r="C870" s="11">
        <v>4.1284722222222223E-2</v>
      </c>
      <c r="D870" s="14">
        <v>9.3749999999999407E-3</v>
      </c>
      <c r="G870" s="11"/>
      <c r="H870" s="9"/>
    </row>
    <row r="871" spans="1:8" x14ac:dyDescent="0.2">
      <c r="A871" s="10">
        <v>2.1851851851851848E-2</v>
      </c>
      <c r="B871" s="11">
        <v>1.7685185185185182E-2</v>
      </c>
      <c r="C871" s="11">
        <v>4.1296296296296296E-2</v>
      </c>
      <c r="D871" s="14">
        <v>9.3865740740740108E-3</v>
      </c>
      <c r="G871" s="11"/>
      <c r="H871" s="9"/>
    </row>
    <row r="872" spans="1:8" x14ac:dyDescent="0.2">
      <c r="A872" s="10">
        <v>2.1863425925925925E-2</v>
      </c>
      <c r="B872" s="11">
        <v>1.7696759259259259E-2</v>
      </c>
      <c r="C872" s="11">
        <v>4.130787037037037E-2</v>
      </c>
      <c r="D872" s="14">
        <v>9.3981481481481693E-3</v>
      </c>
      <c r="G872" s="11"/>
      <c r="H872" s="9"/>
    </row>
    <row r="873" spans="1:8" x14ac:dyDescent="0.2">
      <c r="A873" s="10">
        <v>2.1874999999999999E-2</v>
      </c>
      <c r="B873" s="11">
        <v>1.7708333333333333E-2</v>
      </c>
      <c r="C873" s="11">
        <v>4.1319444444444443E-2</v>
      </c>
      <c r="D873" s="14">
        <v>9.3981481481481503E-3</v>
      </c>
      <c r="G873" s="11"/>
      <c r="H873" s="9"/>
    </row>
    <row r="874" spans="1:8" x14ac:dyDescent="0.2">
      <c r="A874" s="10">
        <v>2.1886574074074072E-2</v>
      </c>
      <c r="B874" s="11">
        <v>1.7719907407407406E-2</v>
      </c>
      <c r="C874" s="11">
        <v>4.1331018518518517E-2</v>
      </c>
      <c r="D874" s="14">
        <v>9.4097222222222204E-3</v>
      </c>
      <c r="G874" s="11"/>
      <c r="H874" s="9"/>
    </row>
    <row r="875" spans="1:8" x14ac:dyDescent="0.2">
      <c r="A875" s="10">
        <v>2.1898148148148149E-2</v>
      </c>
      <c r="B875" s="11">
        <v>1.7731481481481483E-2</v>
      </c>
      <c r="C875" s="11">
        <v>4.1342592592592591E-2</v>
      </c>
      <c r="D875" s="14">
        <v>9.4212962962963095E-3</v>
      </c>
      <c r="G875" s="11"/>
      <c r="H875" s="9"/>
    </row>
    <row r="876" spans="1:8" x14ac:dyDescent="0.2">
      <c r="A876" s="10">
        <v>2.1909722222222223E-2</v>
      </c>
      <c r="B876" s="11">
        <v>1.7743055555555557E-2</v>
      </c>
      <c r="C876" s="11">
        <v>4.1354166666666664E-2</v>
      </c>
      <c r="D876" s="14">
        <v>9.4328703703703901E-3</v>
      </c>
      <c r="G876" s="11"/>
      <c r="H876" s="9"/>
    </row>
    <row r="877" spans="1:8" x14ac:dyDescent="0.2">
      <c r="A877" s="10">
        <v>2.1921296296296296E-2</v>
      </c>
      <c r="B877" s="11">
        <v>1.7754629629629631E-2</v>
      </c>
      <c r="C877" s="11">
        <v>4.1365740740740745E-2</v>
      </c>
      <c r="D877" s="14">
        <v>9.4444444444444602E-3</v>
      </c>
      <c r="G877" s="11"/>
      <c r="H877" s="9"/>
    </row>
    <row r="878" spans="1:8" x14ac:dyDescent="0.2">
      <c r="A878" s="10">
        <v>2.193287037037037E-2</v>
      </c>
      <c r="B878" s="11">
        <v>1.7766203703703704E-2</v>
      </c>
      <c r="C878" s="11">
        <v>4.1377314814814818E-2</v>
      </c>
      <c r="D878" s="14">
        <v>9.4560185185184401E-3</v>
      </c>
      <c r="G878" s="11"/>
      <c r="H878" s="9"/>
    </row>
    <row r="879" spans="1:8" x14ac:dyDescent="0.2">
      <c r="A879" s="10">
        <v>2.1944444444444447E-2</v>
      </c>
      <c r="B879" s="11">
        <v>1.7777777777777778E-2</v>
      </c>
      <c r="C879" s="11">
        <v>4.1388888888888892E-2</v>
      </c>
      <c r="D879" s="14">
        <v>9.4675925925926108E-3</v>
      </c>
      <c r="G879" s="11"/>
      <c r="H879" s="9"/>
    </row>
    <row r="880" spans="1:8" x14ac:dyDescent="0.2">
      <c r="A880" s="10">
        <v>2.1956018518518517E-2</v>
      </c>
      <c r="B880" s="11">
        <v>1.7789351851851851E-2</v>
      </c>
      <c r="C880" s="11">
        <v>4.1400462962962965E-2</v>
      </c>
      <c r="D880" s="14">
        <v>9.4791666666666791E-3</v>
      </c>
      <c r="G880" s="11"/>
      <c r="H880" s="9"/>
    </row>
    <row r="881" spans="1:8" x14ac:dyDescent="0.2">
      <c r="A881" s="10">
        <v>2.1967592592592594E-2</v>
      </c>
      <c r="B881" s="11">
        <v>1.7800925925925925E-2</v>
      </c>
      <c r="C881" s="11">
        <v>4.1412037037037039E-2</v>
      </c>
      <c r="D881" s="14">
        <v>9.4907407407407596E-3</v>
      </c>
      <c r="G881" s="11"/>
      <c r="H881" s="9"/>
    </row>
    <row r="882" spans="1:8" x14ac:dyDescent="0.2">
      <c r="A882" s="10">
        <v>2.1979166666666664E-2</v>
      </c>
      <c r="B882" s="11">
        <v>1.7812499999999998E-2</v>
      </c>
      <c r="C882" s="11">
        <v>4.1423611111111112E-2</v>
      </c>
      <c r="D882" s="14">
        <v>9.5023148148148297E-3</v>
      </c>
      <c r="G882" s="11"/>
      <c r="H882" s="9"/>
    </row>
    <row r="883" spans="1:8" x14ac:dyDescent="0.2">
      <c r="A883" s="10">
        <v>2.1990740740740741E-2</v>
      </c>
      <c r="B883" s="11">
        <v>1.7824074074074076E-2</v>
      </c>
      <c r="C883" s="11">
        <v>4.1435185185185179E-2</v>
      </c>
      <c r="D883" s="14">
        <v>9.5138888888888998E-3</v>
      </c>
      <c r="G883" s="11"/>
      <c r="H883" s="9"/>
    </row>
    <row r="884" spans="1:8" x14ac:dyDescent="0.2">
      <c r="A884" s="10">
        <v>2.2002314814814818E-2</v>
      </c>
      <c r="B884" s="11">
        <v>1.7835648148148149E-2</v>
      </c>
      <c r="C884" s="11">
        <v>4.144675925925926E-2</v>
      </c>
      <c r="D884" s="14">
        <v>9.5254629629629804E-3</v>
      </c>
      <c r="G884" s="11"/>
      <c r="H884" s="9"/>
    </row>
    <row r="885" spans="1:8" x14ac:dyDescent="0.2">
      <c r="A885" s="10">
        <v>2.2013888888888888E-2</v>
      </c>
      <c r="B885" s="11">
        <v>1.7847222222222223E-2</v>
      </c>
      <c r="C885" s="11">
        <v>4.1458333333333333E-2</v>
      </c>
      <c r="D885" s="14">
        <v>9.5370370370371407E-3</v>
      </c>
      <c r="G885" s="11"/>
      <c r="H885" s="9"/>
    </row>
    <row r="886" spans="1:8" x14ac:dyDescent="0.2">
      <c r="A886" s="10">
        <v>2.2025462962962958E-2</v>
      </c>
      <c r="B886" s="11">
        <v>1.7858796296296296E-2</v>
      </c>
      <c r="C886" s="11">
        <v>4.1469907407407407E-2</v>
      </c>
      <c r="D886" s="14">
        <v>9.5486111111111292E-3</v>
      </c>
      <c r="G886" s="11"/>
      <c r="H886" s="9"/>
    </row>
    <row r="887" spans="1:8" x14ac:dyDescent="0.2">
      <c r="A887" s="10">
        <v>2.2037037037037036E-2</v>
      </c>
      <c r="B887" s="11">
        <v>1.7870370370370373E-2</v>
      </c>
      <c r="C887" s="11">
        <v>4.148148148148148E-2</v>
      </c>
      <c r="D887" s="14">
        <v>9.5601851851851993E-3</v>
      </c>
      <c r="G887" s="11"/>
      <c r="H887" s="9"/>
    </row>
    <row r="888" spans="1:8" x14ac:dyDescent="0.2">
      <c r="A888" s="10">
        <v>2.2048611111111113E-2</v>
      </c>
      <c r="B888" s="11">
        <v>1.7881944444444443E-2</v>
      </c>
      <c r="C888" s="11">
        <v>4.1493055555555554E-2</v>
      </c>
      <c r="D888" s="14">
        <v>9.5601851851851907E-3</v>
      </c>
      <c r="G888" s="11"/>
      <c r="H888" s="9"/>
    </row>
    <row r="889" spans="1:8" x14ac:dyDescent="0.2">
      <c r="A889" s="10">
        <v>2.2060185185185183E-2</v>
      </c>
      <c r="B889" s="11">
        <v>1.7893518518518517E-2</v>
      </c>
      <c r="C889" s="11">
        <v>4.1504629629629627E-2</v>
      </c>
      <c r="D889" s="14">
        <v>9.5717592592592608E-3</v>
      </c>
      <c r="G889" s="11"/>
      <c r="H889" s="9"/>
    </row>
    <row r="890" spans="1:8" x14ac:dyDescent="0.2">
      <c r="A890" s="10">
        <v>2.207175925925926E-2</v>
      </c>
      <c r="B890" s="11">
        <v>1.7905092592592594E-2</v>
      </c>
      <c r="C890" s="11">
        <v>4.1516203703703701E-2</v>
      </c>
      <c r="D890" s="14">
        <v>9.5833333333333499E-3</v>
      </c>
      <c r="G890" s="11"/>
      <c r="H890" s="9"/>
    </row>
    <row r="891" spans="1:8" x14ac:dyDescent="0.2">
      <c r="A891" s="10">
        <v>2.2083333333333333E-2</v>
      </c>
      <c r="B891" s="11">
        <v>1.7916666666666668E-2</v>
      </c>
      <c r="C891" s="11">
        <v>4.1527777777777775E-2</v>
      </c>
      <c r="D891" s="14">
        <v>9.5949074074073402E-3</v>
      </c>
      <c r="G891" s="11"/>
      <c r="H891" s="9"/>
    </row>
    <row r="892" spans="1:8" x14ac:dyDescent="0.2">
      <c r="A892" s="10">
        <v>2.2094907407407407E-2</v>
      </c>
      <c r="B892" s="11">
        <v>1.7928240740740741E-2</v>
      </c>
      <c r="C892" s="11">
        <v>4.1539351851851855E-2</v>
      </c>
      <c r="D892" s="14">
        <v>9.6064814814814103E-3</v>
      </c>
      <c r="G892" s="11"/>
      <c r="H892" s="9"/>
    </row>
    <row r="893" spans="1:8" x14ac:dyDescent="0.2">
      <c r="A893" s="10">
        <v>2.210648148148148E-2</v>
      </c>
      <c r="B893" s="11">
        <v>1.7939814814814815E-2</v>
      </c>
      <c r="C893" s="11">
        <v>4.1550925925925929E-2</v>
      </c>
      <c r="D893" s="14">
        <v>9.6180555555554909E-3</v>
      </c>
      <c r="G893" s="11"/>
      <c r="H893" s="9"/>
    </row>
    <row r="894" spans="1:8" x14ac:dyDescent="0.2">
      <c r="A894" s="10">
        <v>2.2118055555555557E-2</v>
      </c>
      <c r="B894" s="11">
        <v>1.7951388888888888E-2</v>
      </c>
      <c r="C894" s="11">
        <v>4.1562500000000002E-2</v>
      </c>
      <c r="D894" s="14">
        <v>9.6296296296295592E-3</v>
      </c>
      <c r="G894" s="11"/>
      <c r="H894" s="9"/>
    </row>
    <row r="895" spans="1:8" x14ac:dyDescent="0.2">
      <c r="A895" s="10">
        <v>2.2129629629629628E-2</v>
      </c>
      <c r="B895" s="11">
        <v>1.7962962962962962E-2</v>
      </c>
      <c r="C895" s="11">
        <v>4.1574074074074076E-2</v>
      </c>
      <c r="D895" s="14">
        <v>9.6412037037036397E-3</v>
      </c>
      <c r="G895" s="11"/>
      <c r="H895" s="9"/>
    </row>
    <row r="896" spans="1:8" x14ac:dyDescent="0.2">
      <c r="A896" s="10">
        <v>2.2141203703703705E-2</v>
      </c>
      <c r="B896" s="11">
        <v>1.7974537037037035E-2</v>
      </c>
      <c r="C896" s="11">
        <v>4.1585648148148149E-2</v>
      </c>
      <c r="D896" s="14">
        <v>9.6527777777777098E-3</v>
      </c>
      <c r="G896" s="11"/>
      <c r="H896" s="9"/>
    </row>
    <row r="897" spans="1:8" x14ac:dyDescent="0.2">
      <c r="A897" s="10">
        <v>2.2152777777777775E-2</v>
      </c>
      <c r="B897" s="11">
        <v>1.7986111111111109E-2</v>
      </c>
      <c r="C897" s="11">
        <v>4.1597222222222223E-2</v>
      </c>
      <c r="D897" s="14">
        <v>9.6643518518517001E-3</v>
      </c>
      <c r="G897" s="11"/>
      <c r="H897" s="9"/>
    </row>
    <row r="898" spans="1:8" x14ac:dyDescent="0.2">
      <c r="A898" s="10">
        <v>2.2164351851851852E-2</v>
      </c>
      <c r="B898" s="11">
        <v>1.7997685185185186E-2</v>
      </c>
      <c r="C898" s="11">
        <v>4.1608796296296297E-2</v>
      </c>
      <c r="D898" s="14">
        <v>9.67592592592585E-3</v>
      </c>
      <c r="G898" s="11"/>
      <c r="H898" s="9"/>
    </row>
    <row r="899" spans="1:8" x14ac:dyDescent="0.2">
      <c r="A899" s="10">
        <v>2.2175925925925929E-2</v>
      </c>
      <c r="B899" s="11">
        <v>1.800925925925926E-2</v>
      </c>
      <c r="C899" s="11">
        <v>4.162037037037037E-2</v>
      </c>
      <c r="D899" s="14">
        <v>9.6874999999998507E-3</v>
      </c>
      <c r="G899" s="11"/>
      <c r="H899" s="9"/>
    </row>
    <row r="900" spans="1:8" x14ac:dyDescent="0.2">
      <c r="A900" s="10">
        <v>2.2187499999999999E-2</v>
      </c>
      <c r="B900" s="11">
        <v>1.8020833333333333E-2</v>
      </c>
      <c r="C900" s="11">
        <v>4.1631944444444451E-2</v>
      </c>
      <c r="D900" s="14">
        <v>9.6990740740739208E-3</v>
      </c>
      <c r="G900" s="11"/>
      <c r="H900" s="9"/>
    </row>
    <row r="901" spans="1:8" x14ac:dyDescent="0.2">
      <c r="A901" s="10">
        <v>2.2199074074074076E-2</v>
      </c>
      <c r="B901" s="11">
        <v>1.8032407407407407E-2</v>
      </c>
      <c r="C901" s="11">
        <v>4.1643518518518517E-2</v>
      </c>
      <c r="D901" s="14">
        <v>9.7106481481480794E-3</v>
      </c>
      <c r="G901" s="11"/>
      <c r="H901" s="9"/>
    </row>
    <row r="902" spans="1:8" x14ac:dyDescent="0.2">
      <c r="A902" s="10">
        <v>2.2210648148148149E-2</v>
      </c>
      <c r="B902" s="11">
        <v>1.8043981481481484E-2</v>
      </c>
      <c r="C902" s="11">
        <v>4.1655092592592598E-2</v>
      </c>
      <c r="D902" s="14">
        <v>9.7222222222220697E-3</v>
      </c>
      <c r="G902" s="11"/>
      <c r="H902" s="9"/>
    </row>
    <row r="903" spans="1:8" x14ac:dyDescent="0.2">
      <c r="A903" s="10">
        <v>2.2222222222222223E-2</v>
      </c>
      <c r="B903" s="11">
        <v>1.8055555555555557E-2</v>
      </c>
      <c r="C903" s="11">
        <v>4.1666666666666664E-2</v>
      </c>
      <c r="D903" s="14">
        <v>9.7222222222222206E-3</v>
      </c>
      <c r="G903" s="11"/>
      <c r="H903" s="9"/>
    </row>
    <row r="904" spans="1:8" x14ac:dyDescent="0.2">
      <c r="A904" s="10">
        <v>2.2233796296296297E-2</v>
      </c>
      <c r="B904" s="11">
        <v>1.8067129629629631E-2</v>
      </c>
      <c r="C904" s="11">
        <v>4.1678240740740745E-2</v>
      </c>
      <c r="D904" s="14">
        <v>9.7337962962962994E-3</v>
      </c>
      <c r="G904" s="11"/>
      <c r="H904" s="9"/>
    </row>
    <row r="905" spans="1:8" x14ac:dyDescent="0.2">
      <c r="A905" s="10">
        <v>2.224537037037037E-2</v>
      </c>
      <c r="B905" s="11">
        <v>1.8078703703703704E-2</v>
      </c>
      <c r="C905" s="11">
        <v>4.1689814814814818E-2</v>
      </c>
      <c r="D905" s="14">
        <v>9.7453703703703903E-3</v>
      </c>
      <c r="G905" s="11"/>
      <c r="H905" s="9"/>
    </row>
    <row r="906" spans="1:8" x14ac:dyDescent="0.2">
      <c r="A906" s="10">
        <v>2.225694444444444E-2</v>
      </c>
      <c r="B906" s="11">
        <v>1.8090277777777778E-2</v>
      </c>
      <c r="C906" s="11">
        <v>4.1701388888888885E-2</v>
      </c>
      <c r="D906" s="14">
        <v>9.7569444444444604E-3</v>
      </c>
      <c r="G906" s="11"/>
      <c r="H906" s="9"/>
    </row>
    <row r="907" spans="1:8" x14ac:dyDescent="0.2">
      <c r="A907" s="10">
        <v>2.2268518518518521E-2</v>
      </c>
      <c r="B907" s="11">
        <v>1.8101851851851852E-2</v>
      </c>
      <c r="C907" s="11">
        <v>4.1712962962962959E-2</v>
      </c>
      <c r="D907" s="14">
        <v>9.7685185185185392E-3</v>
      </c>
      <c r="G907" s="11"/>
      <c r="H907" s="9"/>
    </row>
    <row r="908" spans="1:8" x14ac:dyDescent="0.2">
      <c r="A908" s="10">
        <v>2.2280092592592591E-2</v>
      </c>
      <c r="B908" s="11">
        <v>1.8113425925925925E-2</v>
      </c>
      <c r="C908" s="11">
        <v>4.1724537037037039E-2</v>
      </c>
      <c r="D908" s="14">
        <v>9.7800925925926093E-3</v>
      </c>
      <c r="G908" s="11"/>
      <c r="H908" s="9"/>
    </row>
    <row r="909" spans="1:8" x14ac:dyDescent="0.2">
      <c r="A909" s="10">
        <v>2.2291666666666668E-2</v>
      </c>
      <c r="B909" s="11">
        <v>1.8124999999999999E-2</v>
      </c>
      <c r="C909" s="11">
        <v>4.1736111111111113E-2</v>
      </c>
      <c r="D909" s="14">
        <v>9.7916666666666898E-3</v>
      </c>
      <c r="G909" s="11"/>
      <c r="H909" s="9"/>
    </row>
    <row r="910" spans="1:8" x14ac:dyDescent="0.2">
      <c r="A910" s="10">
        <v>2.2303240740740738E-2</v>
      </c>
      <c r="B910" s="11">
        <v>1.8136574074074072E-2</v>
      </c>
      <c r="C910" s="11">
        <v>4.1747685185185186E-2</v>
      </c>
      <c r="D910" s="14">
        <v>9.8032407407407599E-3</v>
      </c>
      <c r="G910" s="11"/>
      <c r="H910" s="9"/>
    </row>
    <row r="911" spans="1:8" x14ac:dyDescent="0.2">
      <c r="A911" s="10">
        <v>2.2314814814814815E-2</v>
      </c>
      <c r="B911" s="11">
        <v>1.8148148148148146E-2</v>
      </c>
      <c r="C911" s="11">
        <v>4.1759259259259253E-2</v>
      </c>
      <c r="D911" s="14">
        <v>9.8148148148148404E-3</v>
      </c>
      <c r="G911" s="11"/>
      <c r="H911" s="9"/>
    </row>
    <row r="912" spans="1:8" x14ac:dyDescent="0.2">
      <c r="A912" s="10">
        <v>2.2326388888888885E-2</v>
      </c>
      <c r="B912" s="11">
        <v>1.8159722222222219E-2</v>
      </c>
      <c r="C912" s="11">
        <v>4.1770833333333333E-2</v>
      </c>
      <c r="D912" s="14">
        <v>9.8263888888889001E-3</v>
      </c>
      <c r="G912" s="11"/>
      <c r="H912" s="9"/>
    </row>
    <row r="913" spans="1:8" x14ac:dyDescent="0.2">
      <c r="A913" s="10">
        <v>2.2337962962962962E-2</v>
      </c>
      <c r="B913" s="11">
        <v>1.8171296296296297E-2</v>
      </c>
      <c r="C913" s="11">
        <v>4.1782407407407407E-2</v>
      </c>
      <c r="D913" s="14">
        <v>9.8379629629630795E-3</v>
      </c>
      <c r="G913" s="11"/>
      <c r="H913" s="9"/>
    </row>
    <row r="914" spans="1:8" x14ac:dyDescent="0.2">
      <c r="A914" s="10">
        <v>2.2349537037037032E-2</v>
      </c>
      <c r="B914" s="11">
        <v>1.818287037037037E-2</v>
      </c>
      <c r="C914" s="11">
        <v>4.1793981481481481E-2</v>
      </c>
      <c r="D914" s="14">
        <v>9.8495370370370594E-3</v>
      </c>
      <c r="G914" s="11"/>
      <c r="H914" s="9"/>
    </row>
    <row r="915" spans="1:8" x14ac:dyDescent="0.2">
      <c r="A915" s="10">
        <v>2.2361111111111113E-2</v>
      </c>
      <c r="B915" s="11">
        <v>1.8194444444444444E-2</v>
      </c>
      <c r="C915" s="11">
        <v>4.1805555555555561E-2</v>
      </c>
      <c r="D915" s="14">
        <v>9.8611111111112301E-3</v>
      </c>
      <c r="G915" s="11"/>
      <c r="H915" s="9"/>
    </row>
    <row r="916" spans="1:8" x14ac:dyDescent="0.2">
      <c r="A916" s="10">
        <v>2.2372685185185186E-2</v>
      </c>
      <c r="B916" s="11">
        <v>1.8206018518518517E-2</v>
      </c>
      <c r="C916" s="11">
        <v>4.1817129629629628E-2</v>
      </c>
      <c r="D916" s="14">
        <v>9.87268518518521E-3</v>
      </c>
      <c r="G916" s="11"/>
      <c r="H916" s="9"/>
    </row>
    <row r="917" spans="1:8" x14ac:dyDescent="0.2">
      <c r="A917" s="10">
        <v>2.238425925925926E-2</v>
      </c>
      <c r="B917" s="11">
        <v>1.8217592592592594E-2</v>
      </c>
      <c r="C917" s="11">
        <v>4.1828703703703701E-2</v>
      </c>
      <c r="D917" s="14">
        <v>9.8842592592593703E-3</v>
      </c>
      <c r="G917" s="11"/>
      <c r="H917" s="9"/>
    </row>
    <row r="918" spans="1:8" x14ac:dyDescent="0.2">
      <c r="A918" s="10">
        <v>2.2395833333333334E-2</v>
      </c>
      <c r="B918" s="11">
        <v>1.8229166666666668E-2</v>
      </c>
      <c r="C918" s="11">
        <v>4.1840277777777775E-2</v>
      </c>
      <c r="D918" s="14">
        <v>9.8842592592592506E-3</v>
      </c>
      <c r="G918" s="11"/>
      <c r="H918" s="9"/>
    </row>
    <row r="919" spans="1:8" x14ac:dyDescent="0.2">
      <c r="A919" s="10">
        <v>2.2407407407407407E-2</v>
      </c>
      <c r="B919" s="11">
        <v>1.8240740740740741E-2</v>
      </c>
      <c r="C919" s="11">
        <v>4.1851851851851855E-2</v>
      </c>
      <c r="D919" s="14">
        <v>9.89583333333326E-3</v>
      </c>
      <c r="G919" s="11"/>
      <c r="H919" s="9"/>
    </row>
    <row r="920" spans="1:8" x14ac:dyDescent="0.2">
      <c r="A920" s="10">
        <v>2.2418981481481481E-2</v>
      </c>
      <c r="B920" s="11">
        <v>1.8252314814814815E-2</v>
      </c>
      <c r="C920" s="11">
        <v>4.1863425925925929E-2</v>
      </c>
      <c r="D920" s="14">
        <v>9.9074074074073301E-3</v>
      </c>
      <c r="G920" s="11"/>
      <c r="H920" s="9"/>
    </row>
    <row r="921" spans="1:8" x14ac:dyDescent="0.2">
      <c r="A921" s="10">
        <v>2.2430555555555554E-2</v>
      </c>
      <c r="B921" s="11">
        <v>1.8263888888888889E-2</v>
      </c>
      <c r="C921" s="11">
        <v>4.1875000000000002E-2</v>
      </c>
      <c r="D921" s="14">
        <v>9.9189814814814106E-3</v>
      </c>
      <c r="G921" s="11"/>
      <c r="H921" s="9"/>
    </row>
    <row r="922" spans="1:8" x14ac:dyDescent="0.2">
      <c r="A922" s="10">
        <v>2.2442129629629631E-2</v>
      </c>
      <c r="B922" s="11">
        <v>1.8275462962962962E-2</v>
      </c>
      <c r="C922" s="11">
        <v>4.1886574074074069E-2</v>
      </c>
      <c r="D922" s="14">
        <v>9.9305555555554807E-3</v>
      </c>
      <c r="G922" s="11"/>
      <c r="H922" s="9"/>
    </row>
    <row r="923" spans="1:8" x14ac:dyDescent="0.2">
      <c r="A923" s="10">
        <v>2.2453703703703708E-2</v>
      </c>
      <c r="B923" s="11">
        <v>1.8287037037037036E-2</v>
      </c>
      <c r="C923" s="11">
        <v>4.189814814814815E-2</v>
      </c>
      <c r="D923" s="14">
        <v>9.9421296296296393E-3</v>
      </c>
      <c r="G923" s="11"/>
      <c r="H923" s="9"/>
    </row>
    <row r="924" spans="1:8" x14ac:dyDescent="0.2">
      <c r="A924" s="10">
        <v>2.2465277777777778E-2</v>
      </c>
      <c r="B924" s="11">
        <v>1.8298611111111113E-2</v>
      </c>
      <c r="C924" s="11">
        <v>4.1909722222222223E-2</v>
      </c>
      <c r="D924" s="14">
        <v>9.9537037037036296E-3</v>
      </c>
      <c r="G924" s="11"/>
      <c r="H924" s="9"/>
    </row>
    <row r="925" spans="1:8" x14ac:dyDescent="0.2">
      <c r="A925" s="10">
        <v>2.2476851851851855E-2</v>
      </c>
      <c r="B925" s="11">
        <v>1.8310185185185186E-2</v>
      </c>
      <c r="C925" s="11">
        <v>4.1921296296296297E-2</v>
      </c>
      <c r="D925" s="14">
        <v>9.9652777777778003E-3</v>
      </c>
      <c r="G925" s="11"/>
      <c r="H925" s="9"/>
    </row>
    <row r="926" spans="1:8" x14ac:dyDescent="0.2">
      <c r="A926" s="10">
        <v>2.2488425925925926E-2</v>
      </c>
      <c r="B926" s="11">
        <v>1.832175925925926E-2</v>
      </c>
      <c r="C926" s="11">
        <v>4.1932870370370377E-2</v>
      </c>
      <c r="D926" s="14">
        <v>9.9768518518517802E-3</v>
      </c>
      <c r="G926" s="11"/>
      <c r="H926" s="9"/>
    </row>
    <row r="927" spans="1:8" x14ac:dyDescent="0.2">
      <c r="A927" s="10">
        <v>2.2499999999999999E-2</v>
      </c>
      <c r="B927" s="11">
        <v>1.8333333333333333E-2</v>
      </c>
      <c r="C927" s="11">
        <v>4.1944444444444444E-2</v>
      </c>
      <c r="D927" s="14">
        <v>9.9884259259259492E-3</v>
      </c>
      <c r="G927" s="11"/>
      <c r="H927" s="9"/>
    </row>
    <row r="928" spans="1:8" x14ac:dyDescent="0.2">
      <c r="A928" s="10">
        <v>2.2511574074074073E-2</v>
      </c>
      <c r="B928" s="11">
        <v>1.834490740740741E-2</v>
      </c>
      <c r="C928" s="11">
        <v>4.1956018518518517E-2</v>
      </c>
      <c r="D928" s="14">
        <v>9.9999999999999308E-3</v>
      </c>
      <c r="G928" s="11"/>
      <c r="H928" s="9"/>
    </row>
    <row r="929" spans="1:8" x14ac:dyDescent="0.2">
      <c r="A929" s="10">
        <v>2.2523148148148143E-2</v>
      </c>
      <c r="B929" s="11">
        <v>1.8356481481481481E-2</v>
      </c>
      <c r="C929" s="11">
        <v>4.1967592592592591E-2</v>
      </c>
      <c r="D929" s="14">
        <v>1.0011574074073999E-2</v>
      </c>
      <c r="G929" s="11"/>
      <c r="H929" s="9"/>
    </row>
    <row r="930" spans="1:8" x14ac:dyDescent="0.2">
      <c r="A930" s="10">
        <v>2.2534722222222223E-2</v>
      </c>
      <c r="B930" s="11">
        <v>1.8368055555555554E-2</v>
      </c>
      <c r="C930" s="11">
        <v>4.1979166666666672E-2</v>
      </c>
      <c r="D930" s="14">
        <v>1.0023148148148101E-2</v>
      </c>
      <c r="G930" s="11"/>
      <c r="H930" s="9"/>
    </row>
    <row r="931" spans="1:8" x14ac:dyDescent="0.2">
      <c r="A931" s="10">
        <v>2.2546296296296297E-2</v>
      </c>
      <c r="B931" s="11">
        <v>1.8379629629629628E-2</v>
      </c>
      <c r="C931" s="11">
        <v>4.1990740740740745E-2</v>
      </c>
      <c r="D931" s="14">
        <v>1.0034722222222099E-2</v>
      </c>
      <c r="G931" s="11"/>
      <c r="H931" s="9"/>
    </row>
    <row r="932" spans="1:8" x14ac:dyDescent="0.2">
      <c r="A932" s="10">
        <v>2.255787037037037E-2</v>
      </c>
      <c r="B932" s="11">
        <v>1.8391203703703705E-2</v>
      </c>
      <c r="C932" s="11">
        <v>4.2002314814814812E-2</v>
      </c>
      <c r="D932" s="14">
        <v>1.00462962962963E-2</v>
      </c>
      <c r="G932" s="11"/>
      <c r="H932" s="9"/>
    </row>
    <row r="933" spans="1:8" x14ac:dyDescent="0.2">
      <c r="A933" s="10">
        <v>2.2569444444444444E-2</v>
      </c>
      <c r="B933" s="11">
        <v>1.8402777777777778E-2</v>
      </c>
      <c r="C933" s="11">
        <v>4.2013888888888885E-2</v>
      </c>
      <c r="D933" s="14">
        <v>1.00462962962963E-2</v>
      </c>
      <c r="G933" s="11"/>
      <c r="H933" s="9"/>
    </row>
    <row r="934" spans="1:8" x14ac:dyDescent="0.2">
      <c r="A934" s="10">
        <v>2.2581018518518518E-2</v>
      </c>
      <c r="B934" s="11">
        <v>1.8414351851851852E-2</v>
      </c>
      <c r="C934" s="11">
        <v>4.2025462962962966E-2</v>
      </c>
      <c r="D934" s="14">
        <v>1.0057870370370399E-2</v>
      </c>
      <c r="G934" s="11"/>
      <c r="H934" s="9"/>
    </row>
    <row r="935" spans="1:8" x14ac:dyDescent="0.2">
      <c r="A935" s="10">
        <v>2.2592592592592591E-2</v>
      </c>
      <c r="B935" s="11">
        <v>1.8425925925925925E-2</v>
      </c>
      <c r="C935" s="11">
        <v>4.2037037037037039E-2</v>
      </c>
      <c r="D935" s="14">
        <v>1.0069444444444501E-2</v>
      </c>
      <c r="G935" s="11"/>
      <c r="H935" s="9"/>
    </row>
    <row r="936" spans="1:8" x14ac:dyDescent="0.2">
      <c r="A936" s="10">
        <v>2.2604166666666665E-2</v>
      </c>
      <c r="B936" s="11">
        <v>1.8437499999999999E-2</v>
      </c>
      <c r="C936" s="11">
        <v>4.2048611111111113E-2</v>
      </c>
      <c r="D936" s="14">
        <v>1.00810185185185E-2</v>
      </c>
      <c r="G936" s="11"/>
      <c r="H936" s="9"/>
    </row>
    <row r="937" spans="1:8" x14ac:dyDescent="0.2">
      <c r="A937" s="10">
        <v>2.2615740740740742E-2</v>
      </c>
      <c r="B937" s="11">
        <v>1.8449074074074073E-2</v>
      </c>
      <c r="C937" s="11">
        <v>4.206018518518518E-2</v>
      </c>
      <c r="D937" s="14">
        <v>1.0092592592592599E-2</v>
      </c>
      <c r="G937" s="11"/>
      <c r="H937" s="9"/>
    </row>
    <row r="938" spans="1:8" x14ac:dyDescent="0.2">
      <c r="A938" s="10">
        <v>2.2627314814814819E-2</v>
      </c>
      <c r="B938" s="11">
        <v>1.8460648148148146E-2</v>
      </c>
      <c r="C938" s="11">
        <v>4.207175925925926E-2</v>
      </c>
      <c r="D938" s="14">
        <v>1.01041666666666E-2</v>
      </c>
      <c r="G938" s="11"/>
      <c r="H938" s="9"/>
    </row>
    <row r="939" spans="1:8" x14ac:dyDescent="0.2">
      <c r="A939" s="10">
        <v>2.2638888888888889E-2</v>
      </c>
      <c r="B939" s="11">
        <v>1.8472222222222223E-2</v>
      </c>
      <c r="C939" s="11">
        <v>4.2083333333333334E-2</v>
      </c>
      <c r="D939" s="14">
        <v>1.01157407407408E-2</v>
      </c>
      <c r="G939" s="11"/>
      <c r="H939" s="9"/>
    </row>
    <row r="940" spans="1:8" x14ac:dyDescent="0.2">
      <c r="A940" s="10">
        <v>2.2650462962962966E-2</v>
      </c>
      <c r="B940" s="11">
        <v>1.8483796296296297E-2</v>
      </c>
      <c r="C940" s="11">
        <v>4.2094907407407407E-2</v>
      </c>
      <c r="D940" s="14">
        <v>1.0127314814814801E-2</v>
      </c>
      <c r="G940" s="11"/>
      <c r="H940" s="9"/>
    </row>
    <row r="941" spans="1:8" x14ac:dyDescent="0.2">
      <c r="A941" s="10">
        <v>2.2662037037037036E-2</v>
      </c>
      <c r="B941" s="11">
        <v>1.849537037037037E-2</v>
      </c>
      <c r="C941" s="11">
        <v>4.2106481481481488E-2</v>
      </c>
      <c r="D941" s="14">
        <v>1.01388888888889E-2</v>
      </c>
      <c r="G941" s="11"/>
      <c r="H941" s="9"/>
    </row>
    <row r="942" spans="1:8" x14ac:dyDescent="0.2">
      <c r="A942" s="10">
        <v>2.2673611111111113E-2</v>
      </c>
      <c r="B942" s="11">
        <v>1.8506944444444444E-2</v>
      </c>
      <c r="C942" s="11">
        <v>4.2118055555555554E-2</v>
      </c>
      <c r="D942" s="14">
        <v>1.0150462962963E-2</v>
      </c>
      <c r="G942" s="11"/>
      <c r="H942" s="9"/>
    </row>
    <row r="943" spans="1:8" x14ac:dyDescent="0.2">
      <c r="A943" s="10">
        <v>2.2685185185185183E-2</v>
      </c>
      <c r="B943" s="11">
        <v>1.8518518518518521E-2</v>
      </c>
      <c r="C943" s="11">
        <v>4.2129629629629628E-2</v>
      </c>
      <c r="D943" s="14">
        <v>1.0162037037037001E-2</v>
      </c>
      <c r="G943" s="11"/>
      <c r="H943" s="9"/>
    </row>
    <row r="944" spans="1:8" x14ac:dyDescent="0.2">
      <c r="A944" s="10">
        <v>2.269675925925926E-2</v>
      </c>
      <c r="B944" s="11">
        <v>1.8530092592592595E-2</v>
      </c>
      <c r="C944" s="11">
        <v>4.2141203703703702E-2</v>
      </c>
      <c r="D944" s="14">
        <v>1.01736111111111E-2</v>
      </c>
      <c r="G944" s="11"/>
      <c r="H944" s="9"/>
    </row>
    <row r="945" spans="1:8" x14ac:dyDescent="0.2">
      <c r="A945" s="10">
        <v>2.2708333333333334E-2</v>
      </c>
      <c r="B945" s="11">
        <v>1.8541666666666668E-2</v>
      </c>
      <c r="C945" s="11">
        <v>4.2152777777777782E-2</v>
      </c>
      <c r="D945" s="14">
        <v>1.01851851851853E-2</v>
      </c>
      <c r="G945" s="11"/>
      <c r="H945" s="9"/>
    </row>
    <row r="946" spans="1:8" x14ac:dyDescent="0.2">
      <c r="A946" s="10">
        <v>2.2719907407407411E-2</v>
      </c>
      <c r="B946" s="10">
        <v>2.2719907407407411E-2</v>
      </c>
      <c r="C946" s="11">
        <v>4.2164351851851856E-2</v>
      </c>
      <c r="D946" s="14">
        <v>1.0196759259259299E-2</v>
      </c>
      <c r="G946" s="11"/>
      <c r="H946" s="9"/>
    </row>
    <row r="947" spans="1:8" x14ac:dyDescent="0.2">
      <c r="A947" s="10">
        <v>2.2731481481481481E-2</v>
      </c>
      <c r="B947" s="11">
        <v>1.8564814814814815E-2</v>
      </c>
      <c r="C947" s="11">
        <v>4.2175925925925922E-2</v>
      </c>
      <c r="D947" s="14">
        <v>1.0208333333333401E-2</v>
      </c>
      <c r="G947" s="11"/>
      <c r="H947" s="9"/>
    </row>
    <row r="948" spans="1:8" x14ac:dyDescent="0.2">
      <c r="A948" s="10">
        <v>2.2743055555555555E-2</v>
      </c>
      <c r="B948" s="11">
        <v>1.8576388888888889E-2</v>
      </c>
      <c r="C948" s="11">
        <v>4.2187500000000003E-2</v>
      </c>
      <c r="D948" s="14">
        <v>1.02083333333333E-2</v>
      </c>
      <c r="G948" s="11"/>
      <c r="H948" s="9"/>
    </row>
    <row r="949" spans="1:8" x14ac:dyDescent="0.2">
      <c r="A949" s="10">
        <v>2.2754629629629628E-2</v>
      </c>
      <c r="B949" s="11">
        <v>1.8587962962962962E-2</v>
      </c>
      <c r="C949" s="11">
        <v>4.2199074074074076E-2</v>
      </c>
      <c r="D949" s="14">
        <v>1.02199074074074E-2</v>
      </c>
      <c r="G949" s="11"/>
      <c r="H949" s="9"/>
    </row>
    <row r="950" spans="1:8" x14ac:dyDescent="0.2">
      <c r="A950" s="10">
        <v>2.2766203703703702E-2</v>
      </c>
      <c r="B950" s="11">
        <v>1.8599537037037036E-2</v>
      </c>
      <c r="C950" s="11">
        <v>4.221064814814815E-2</v>
      </c>
      <c r="D950" s="14">
        <v>1.0231481481481499E-2</v>
      </c>
      <c r="G950" s="11"/>
      <c r="H950" s="9"/>
    </row>
    <row r="951" spans="1:8" x14ac:dyDescent="0.2">
      <c r="A951" s="10">
        <v>2.2777777777777775E-2</v>
      </c>
      <c r="B951" s="11">
        <v>1.861111111111111E-2</v>
      </c>
      <c r="C951" s="11">
        <v>4.2222222222222223E-2</v>
      </c>
      <c r="D951" s="14">
        <v>1.02430555555555E-2</v>
      </c>
      <c r="G951" s="11"/>
      <c r="H951" s="9"/>
    </row>
    <row r="952" spans="1:8" x14ac:dyDescent="0.2">
      <c r="A952" s="10">
        <v>2.2789351851851852E-2</v>
      </c>
      <c r="B952" s="11">
        <v>1.8622685185185183E-2</v>
      </c>
      <c r="C952" s="11">
        <v>4.223379629629629E-2</v>
      </c>
      <c r="D952" s="14">
        <v>1.0254629629629501E-2</v>
      </c>
      <c r="G952" s="11"/>
      <c r="H952" s="9"/>
    </row>
    <row r="953" spans="1:8" x14ac:dyDescent="0.2">
      <c r="A953" s="10">
        <v>2.2800925925925929E-2</v>
      </c>
      <c r="B953" s="11">
        <v>1.8634259259259257E-2</v>
      </c>
      <c r="C953" s="11">
        <v>4.2245370370370371E-2</v>
      </c>
      <c r="D953" s="14">
        <v>1.02662037037036E-2</v>
      </c>
      <c r="G953" s="11"/>
      <c r="H953" s="9"/>
    </row>
    <row r="954" spans="1:8" x14ac:dyDescent="0.2">
      <c r="A954" s="10">
        <v>2.2812499999999999E-2</v>
      </c>
      <c r="B954" s="11">
        <v>1.8645833333333334E-2</v>
      </c>
      <c r="C954" s="11">
        <v>4.2256944444444444E-2</v>
      </c>
      <c r="D954" s="14">
        <v>1.02777777777777E-2</v>
      </c>
      <c r="G954" s="11"/>
      <c r="H954" s="9"/>
    </row>
    <row r="955" spans="1:8" x14ac:dyDescent="0.2">
      <c r="A955" s="10">
        <v>2.2824074074074076E-2</v>
      </c>
      <c r="B955" s="11">
        <v>1.8657407407407407E-2</v>
      </c>
      <c r="C955" s="11">
        <v>4.2268518518518518E-2</v>
      </c>
      <c r="D955" s="14">
        <v>1.02893518518518E-2</v>
      </c>
      <c r="G955" s="11"/>
      <c r="H955" s="9"/>
    </row>
    <row r="956" spans="1:8" x14ac:dyDescent="0.2">
      <c r="A956" s="10">
        <v>2.2835648148148147E-2</v>
      </c>
      <c r="B956" s="11">
        <v>1.8668981481481481E-2</v>
      </c>
      <c r="C956" s="11">
        <v>4.2280092592592598E-2</v>
      </c>
      <c r="D956" s="14">
        <v>1.03009259259258E-2</v>
      </c>
      <c r="G956" s="11"/>
      <c r="H956" s="9"/>
    </row>
    <row r="957" spans="1:8" x14ac:dyDescent="0.2">
      <c r="A957" s="10">
        <v>2.2847222222222224E-2</v>
      </c>
      <c r="B957" s="11">
        <v>1.8680555555555554E-2</v>
      </c>
      <c r="C957" s="11">
        <v>4.2291666666666665E-2</v>
      </c>
      <c r="D957" s="14">
        <v>1.0312499999999799E-2</v>
      </c>
      <c r="G957" s="11"/>
      <c r="H957" s="9"/>
    </row>
    <row r="958" spans="1:8" x14ac:dyDescent="0.2">
      <c r="A958" s="10">
        <v>2.2858796296296294E-2</v>
      </c>
      <c r="B958" s="11">
        <v>1.8692129629629631E-2</v>
      </c>
      <c r="C958" s="11">
        <v>4.2303240740740738E-2</v>
      </c>
      <c r="D958" s="14">
        <v>1.0324074074073999E-2</v>
      </c>
      <c r="G958" s="11"/>
      <c r="H958" s="9"/>
    </row>
    <row r="959" spans="1:8" x14ac:dyDescent="0.2">
      <c r="A959" s="10">
        <v>2.2870370370370371E-2</v>
      </c>
      <c r="B959" s="11">
        <v>1.8703703703703705E-2</v>
      </c>
      <c r="C959" s="11">
        <v>4.2314814814814812E-2</v>
      </c>
      <c r="D959" s="14">
        <v>1.0335648148148E-2</v>
      </c>
      <c r="G959" s="11"/>
      <c r="H959" s="9"/>
    </row>
    <row r="960" spans="1:8" x14ac:dyDescent="0.2">
      <c r="A960" s="10">
        <v>2.2881944444444444E-2</v>
      </c>
      <c r="B960" s="11">
        <v>1.8715277777777779E-2</v>
      </c>
      <c r="C960" s="11">
        <v>4.2326388888888893E-2</v>
      </c>
      <c r="D960" s="14">
        <v>1.0347222222221999E-2</v>
      </c>
      <c r="G960" s="11"/>
      <c r="H960" s="9"/>
    </row>
    <row r="961" spans="1:8" x14ac:dyDescent="0.2">
      <c r="A961" s="10">
        <v>2.2893518518518521E-2</v>
      </c>
      <c r="B961" s="11">
        <v>1.8726851851851852E-2</v>
      </c>
      <c r="C961" s="11">
        <v>4.2337962962962966E-2</v>
      </c>
      <c r="D961" s="14">
        <v>1.0358796296296199E-2</v>
      </c>
      <c r="G961" s="11"/>
      <c r="H961" s="9"/>
    </row>
    <row r="962" spans="1:8" x14ac:dyDescent="0.2">
      <c r="A962" s="10">
        <v>2.2905092592592591E-2</v>
      </c>
      <c r="B962" s="11">
        <v>1.8738425925925926E-2</v>
      </c>
      <c r="C962" s="11">
        <v>4.2349537037037033E-2</v>
      </c>
      <c r="D962" s="14">
        <v>1.03703703703702E-2</v>
      </c>
      <c r="G962" s="11"/>
      <c r="H962" s="9"/>
    </row>
    <row r="963" spans="1:8" x14ac:dyDescent="0.2">
      <c r="A963" s="10">
        <v>2.2916666666666669E-2</v>
      </c>
      <c r="B963" s="11">
        <v>1.8749999999999999E-2</v>
      </c>
      <c r="C963" s="11">
        <v>4.2361111111111106E-2</v>
      </c>
      <c r="D963" s="14">
        <v>1.03703703703704E-2</v>
      </c>
      <c r="G963" s="11"/>
      <c r="H963" s="9"/>
    </row>
    <row r="964" spans="1:8" x14ac:dyDescent="0.2">
      <c r="A964" s="10">
        <v>2.2928240740740739E-2</v>
      </c>
      <c r="B964" s="11">
        <v>1.8761574074074073E-2</v>
      </c>
      <c r="C964" s="11">
        <v>4.2372685185185187E-2</v>
      </c>
      <c r="D964" s="14">
        <v>1.03819444444444E-2</v>
      </c>
      <c r="G964" s="11"/>
      <c r="H964" s="9"/>
    </row>
    <row r="965" spans="1:8" x14ac:dyDescent="0.2">
      <c r="A965" s="10">
        <v>2.2939814814814816E-2</v>
      </c>
      <c r="B965" s="11">
        <v>1.877314814814815E-2</v>
      </c>
      <c r="C965" s="11">
        <v>4.238425925925926E-2</v>
      </c>
      <c r="D965" s="14">
        <v>1.03935185185185E-2</v>
      </c>
      <c r="G965" s="11"/>
      <c r="H965" s="9"/>
    </row>
    <row r="966" spans="1:8" x14ac:dyDescent="0.2">
      <c r="A966" s="10">
        <v>2.2951388888888886E-2</v>
      </c>
      <c r="B966" s="11">
        <v>1.8784722222222223E-2</v>
      </c>
      <c r="C966" s="11">
        <v>4.2395833333333334E-2</v>
      </c>
      <c r="D966" s="14">
        <v>1.0405092592592599E-2</v>
      </c>
      <c r="G966" s="11"/>
      <c r="H966" s="9"/>
    </row>
    <row r="967" spans="1:8" x14ac:dyDescent="0.2">
      <c r="A967" s="10">
        <v>2.2962962962962966E-2</v>
      </c>
      <c r="B967" s="11">
        <v>1.8796296296296297E-2</v>
      </c>
      <c r="C967" s="11">
        <v>4.2407407407407401E-2</v>
      </c>
      <c r="D967" s="14">
        <v>1.0416666666666701E-2</v>
      </c>
      <c r="G967" s="11"/>
      <c r="H967" s="9"/>
    </row>
    <row r="968" spans="1:8" x14ac:dyDescent="0.2">
      <c r="A968" s="10">
        <v>2.297453703703704E-2</v>
      </c>
      <c r="B968" s="11">
        <v>1.8807870370370371E-2</v>
      </c>
      <c r="C968" s="11">
        <v>4.2418981481481481E-2</v>
      </c>
      <c r="D968" s="14">
        <v>1.04282407407408E-2</v>
      </c>
      <c r="G968" s="11"/>
      <c r="H968" s="9"/>
    </row>
    <row r="969" spans="1:8" x14ac:dyDescent="0.2">
      <c r="A969" s="10">
        <v>2.298611111111111E-2</v>
      </c>
      <c r="B969" s="11">
        <v>1.8819444444444448E-2</v>
      </c>
      <c r="C969" s="11">
        <v>4.2430555555555555E-2</v>
      </c>
      <c r="D969" s="14">
        <v>1.0439814814814799E-2</v>
      </c>
      <c r="G969" s="11"/>
      <c r="H969" s="9"/>
    </row>
    <row r="970" spans="1:8" x14ac:dyDescent="0.2">
      <c r="A970" s="10">
        <v>2.2997685185185187E-2</v>
      </c>
      <c r="B970" s="11">
        <v>1.8831018518518518E-2</v>
      </c>
      <c r="C970" s="11">
        <v>4.2442129629629628E-2</v>
      </c>
      <c r="D970" s="14">
        <v>1.0451388888888901E-2</v>
      </c>
      <c r="G970" s="11"/>
      <c r="H970" s="9"/>
    </row>
    <row r="971" spans="1:8" x14ac:dyDescent="0.2">
      <c r="A971" s="10">
        <v>2.3009259259259257E-2</v>
      </c>
      <c r="B971" s="11">
        <v>1.8842592592592591E-2</v>
      </c>
      <c r="C971" s="11">
        <v>4.2453703703703709E-2</v>
      </c>
      <c r="D971" s="14">
        <v>1.0462962962963E-2</v>
      </c>
      <c r="G971" s="11"/>
      <c r="H971" s="9"/>
    </row>
    <row r="972" spans="1:8" x14ac:dyDescent="0.2">
      <c r="A972" s="10">
        <v>2.3020833333333334E-2</v>
      </c>
      <c r="B972" s="11">
        <v>1.8854166666666665E-2</v>
      </c>
      <c r="C972" s="11">
        <v>4.2465277777777775E-2</v>
      </c>
      <c r="D972" s="14">
        <v>1.0474537037036999E-2</v>
      </c>
      <c r="G972" s="11"/>
      <c r="H972" s="9"/>
    </row>
    <row r="973" spans="1:8" x14ac:dyDescent="0.2">
      <c r="A973" s="10">
        <v>2.3032407407407404E-2</v>
      </c>
      <c r="B973" s="11">
        <v>1.8865740740740742E-2</v>
      </c>
      <c r="C973" s="11">
        <v>4.2476851851851849E-2</v>
      </c>
      <c r="D973" s="14">
        <v>1.0486111111111199E-2</v>
      </c>
      <c r="G973" s="11"/>
      <c r="H973" s="9"/>
    </row>
    <row r="974" spans="1:8" x14ac:dyDescent="0.2">
      <c r="A974" s="10">
        <v>2.3043981481481481E-2</v>
      </c>
      <c r="B974" s="11">
        <v>1.8877314814814816E-2</v>
      </c>
      <c r="C974" s="11">
        <v>4.2488425925925923E-2</v>
      </c>
      <c r="D974" s="14">
        <v>1.04976851851852E-2</v>
      </c>
      <c r="G974" s="11"/>
      <c r="H974" s="9"/>
    </row>
    <row r="975" spans="1:8" x14ac:dyDescent="0.2">
      <c r="A975" s="10">
        <v>2.3055555555555555E-2</v>
      </c>
      <c r="B975" s="11">
        <v>1.8888888888888889E-2</v>
      </c>
      <c r="C975" s="11">
        <v>4.2500000000000003E-2</v>
      </c>
      <c r="D975" s="14">
        <v>1.05092592592594E-2</v>
      </c>
      <c r="G975" s="11"/>
      <c r="H975" s="9"/>
    </row>
    <row r="976" spans="1:8" x14ac:dyDescent="0.2">
      <c r="A976" s="10">
        <v>2.3067129629629632E-2</v>
      </c>
      <c r="B976" s="11">
        <v>1.8900462962962963E-2</v>
      </c>
      <c r="C976" s="11">
        <v>4.2511574074074077E-2</v>
      </c>
      <c r="D976" s="14">
        <v>1.0520833333333399E-2</v>
      </c>
      <c r="G976" s="11"/>
      <c r="H976" s="9"/>
    </row>
    <row r="977" spans="1:8" x14ac:dyDescent="0.2">
      <c r="A977" s="10">
        <v>2.3078703703703702E-2</v>
      </c>
      <c r="B977" s="11">
        <v>1.8912037037037036E-2</v>
      </c>
      <c r="C977" s="11">
        <v>4.252314814814815E-2</v>
      </c>
      <c r="D977" s="14">
        <v>1.0532407407407501E-2</v>
      </c>
      <c r="G977" s="11"/>
      <c r="H977" s="9"/>
    </row>
    <row r="978" spans="1:8" x14ac:dyDescent="0.2">
      <c r="A978" s="10">
        <v>2.3090277777777779E-2</v>
      </c>
      <c r="B978" s="11">
        <v>1.892361111111111E-2</v>
      </c>
      <c r="C978" s="11">
        <v>4.2534722222222217E-2</v>
      </c>
      <c r="D978" s="14">
        <v>1.05324074074074E-2</v>
      </c>
      <c r="G978" s="11"/>
      <c r="H978" s="9"/>
    </row>
    <row r="979" spans="1:8" x14ac:dyDescent="0.2">
      <c r="A979" s="10">
        <v>2.3101851851851849E-2</v>
      </c>
      <c r="B979" s="11">
        <v>1.8935185185185183E-2</v>
      </c>
      <c r="C979" s="11">
        <v>4.2546296296296297E-2</v>
      </c>
      <c r="D979" s="14">
        <v>1.0543981481481401E-2</v>
      </c>
      <c r="G979" s="11"/>
      <c r="H979" s="9"/>
    </row>
    <row r="980" spans="1:8" x14ac:dyDescent="0.2">
      <c r="A980" s="10">
        <v>2.3113425925925926E-2</v>
      </c>
      <c r="B980" s="11">
        <v>1.894675925925926E-2</v>
      </c>
      <c r="C980" s="11">
        <v>4.2557870370370371E-2</v>
      </c>
      <c r="D980" s="14">
        <v>1.05555555555555E-2</v>
      </c>
      <c r="G980" s="11"/>
      <c r="H980" s="9"/>
    </row>
    <row r="981" spans="1:8" x14ac:dyDescent="0.2">
      <c r="A981" s="10">
        <v>2.3125E-2</v>
      </c>
      <c r="B981" s="11">
        <v>1.8958333333333334E-2</v>
      </c>
      <c r="C981" s="11">
        <v>4.2569444444444444E-2</v>
      </c>
      <c r="D981" s="14">
        <v>1.0567129629629499E-2</v>
      </c>
      <c r="G981" s="11"/>
      <c r="H981" s="9"/>
    </row>
    <row r="982" spans="1:8" x14ac:dyDescent="0.2">
      <c r="A982" s="10">
        <v>2.3136574074074077E-2</v>
      </c>
      <c r="B982" s="11">
        <v>1.8969907407407408E-2</v>
      </c>
      <c r="C982" s="11">
        <v>4.2581018518518525E-2</v>
      </c>
      <c r="D982" s="14">
        <v>1.0578703703703601E-2</v>
      </c>
      <c r="G982" s="11"/>
      <c r="H982" s="9"/>
    </row>
    <row r="983" spans="1:8" x14ac:dyDescent="0.2">
      <c r="A983" s="10">
        <v>2.314814814814815E-2</v>
      </c>
      <c r="B983" s="11">
        <v>1.8981481481481481E-2</v>
      </c>
      <c r="C983" s="11">
        <v>4.2592592592592592E-2</v>
      </c>
      <c r="D983" s="14">
        <v>1.0590277777777799E-2</v>
      </c>
      <c r="G983" s="11"/>
      <c r="H983" s="9"/>
    </row>
    <row r="984" spans="1:8" x14ac:dyDescent="0.2">
      <c r="A984" s="10">
        <v>2.3159722222222224E-2</v>
      </c>
      <c r="B984" s="11">
        <v>1.8993055555555558E-2</v>
      </c>
      <c r="C984" s="11">
        <v>4.2604166666666665E-2</v>
      </c>
      <c r="D984" s="14">
        <v>1.06018518518518E-2</v>
      </c>
      <c r="G984" s="11"/>
      <c r="H984" s="9"/>
    </row>
    <row r="985" spans="1:8" x14ac:dyDescent="0.2">
      <c r="A985" s="10">
        <v>2.3171296296296297E-2</v>
      </c>
      <c r="B985" s="11">
        <v>1.9004629629629632E-2</v>
      </c>
      <c r="C985" s="11">
        <v>4.2615740740740739E-2</v>
      </c>
      <c r="D985" s="14">
        <v>1.0613425925925899E-2</v>
      </c>
      <c r="G985" s="11"/>
      <c r="H985" s="9"/>
    </row>
    <row r="986" spans="1:8" x14ac:dyDescent="0.2">
      <c r="A986" s="10">
        <v>2.3182870370370371E-2</v>
      </c>
      <c r="B986" s="11">
        <v>1.9016203703703705E-2</v>
      </c>
      <c r="C986" s="11">
        <v>4.2627314814814819E-2</v>
      </c>
      <c r="D986" s="14">
        <v>1.06249999999999E-2</v>
      </c>
      <c r="G986" s="11"/>
      <c r="H986" s="9"/>
    </row>
    <row r="987" spans="1:8" x14ac:dyDescent="0.2">
      <c r="A987" s="10">
        <v>2.3194444444444445E-2</v>
      </c>
      <c r="B987" s="11">
        <v>1.9027777777777779E-2</v>
      </c>
      <c r="C987" s="11">
        <v>4.2638888888888893E-2</v>
      </c>
      <c r="D987" s="14">
        <v>1.06365740740741E-2</v>
      </c>
      <c r="G987" s="11"/>
      <c r="H987" s="9"/>
    </row>
    <row r="988" spans="1:8" x14ac:dyDescent="0.2">
      <c r="A988" s="10">
        <v>2.3206018518518515E-2</v>
      </c>
      <c r="B988" s="11">
        <v>1.9039351851851852E-2</v>
      </c>
      <c r="C988" s="11">
        <v>4.2650462962962959E-2</v>
      </c>
      <c r="D988" s="14">
        <v>1.0648148148148099E-2</v>
      </c>
      <c r="G988" s="11"/>
      <c r="H988" s="9"/>
    </row>
    <row r="989" spans="1:8" x14ac:dyDescent="0.2">
      <c r="A989" s="10">
        <v>2.3217592592592592E-2</v>
      </c>
      <c r="B989" s="11">
        <v>1.9050925925925926E-2</v>
      </c>
      <c r="C989" s="11">
        <v>4.2662037037037033E-2</v>
      </c>
      <c r="D989" s="14">
        <v>1.06597222222221E-2</v>
      </c>
      <c r="G989" s="11"/>
      <c r="H989" s="9"/>
    </row>
    <row r="990" spans="1:8" x14ac:dyDescent="0.2">
      <c r="A990" s="10">
        <v>2.3229166666666665E-2</v>
      </c>
      <c r="B990" s="11">
        <v>1.90625E-2</v>
      </c>
      <c r="C990" s="11">
        <v>4.2673611111111114E-2</v>
      </c>
      <c r="D990" s="14">
        <v>1.06712962962962E-2</v>
      </c>
      <c r="G990" s="11"/>
      <c r="H990" s="9"/>
    </row>
    <row r="991" spans="1:8" x14ac:dyDescent="0.2">
      <c r="A991" s="10">
        <v>2.3240740740740742E-2</v>
      </c>
      <c r="B991" s="11">
        <v>1.9074074074074073E-2</v>
      </c>
      <c r="C991" s="11">
        <v>4.2685185185185187E-2</v>
      </c>
      <c r="D991" s="14">
        <v>1.0682870370370299E-2</v>
      </c>
      <c r="G991" s="11"/>
      <c r="H991" s="9"/>
    </row>
    <row r="992" spans="1:8" x14ac:dyDescent="0.2">
      <c r="A992" s="10">
        <v>2.3252314814814812E-2</v>
      </c>
      <c r="B992" s="11">
        <v>1.9085648148148147E-2</v>
      </c>
      <c r="C992" s="11">
        <v>4.2696759259259261E-2</v>
      </c>
      <c r="D992" s="14">
        <v>1.0694444444444499E-2</v>
      </c>
      <c r="G992" s="11"/>
      <c r="H992" s="9"/>
    </row>
    <row r="993" spans="1:8" x14ac:dyDescent="0.2">
      <c r="A993" s="10">
        <v>2.326388888888889E-2</v>
      </c>
      <c r="B993" s="11">
        <v>1.909722222222222E-2</v>
      </c>
      <c r="C993" s="11">
        <v>4.2708333333333327E-2</v>
      </c>
      <c r="D993" s="14">
        <v>1.0694444444444401E-2</v>
      </c>
      <c r="G993" s="11"/>
      <c r="H993" s="9"/>
    </row>
    <row r="994" spans="1:8" x14ac:dyDescent="0.2">
      <c r="A994" s="10">
        <v>2.327546296296296E-2</v>
      </c>
      <c r="B994" s="11">
        <v>1.9108796296296294E-2</v>
      </c>
      <c r="C994" s="11">
        <v>4.2719907407407408E-2</v>
      </c>
      <c r="D994" s="14">
        <v>1.07060185185185E-2</v>
      </c>
      <c r="G994" s="11"/>
      <c r="H994" s="9"/>
    </row>
    <row r="995" spans="1:8" x14ac:dyDescent="0.2">
      <c r="A995" s="10">
        <v>2.3287037037037037E-2</v>
      </c>
      <c r="B995" s="11">
        <v>1.9120370370370371E-2</v>
      </c>
      <c r="C995" s="11">
        <v>4.2731481481481481E-2</v>
      </c>
      <c r="D995" s="14">
        <v>1.07175925925926E-2</v>
      </c>
      <c r="G995" s="11"/>
      <c r="H995" s="9"/>
    </row>
    <row r="996" spans="1:8" x14ac:dyDescent="0.2">
      <c r="A996" s="10">
        <v>2.3298611111111107E-2</v>
      </c>
      <c r="B996" s="11">
        <v>1.9131944444444444E-2</v>
      </c>
      <c r="C996" s="11">
        <v>4.2743055555555555E-2</v>
      </c>
      <c r="D996" s="14">
        <v>1.0729166666666699E-2</v>
      </c>
      <c r="G996" s="11"/>
      <c r="H996" s="9"/>
    </row>
    <row r="997" spans="1:8" x14ac:dyDescent="0.2">
      <c r="A997" s="10">
        <v>2.3310185185185187E-2</v>
      </c>
      <c r="B997" s="11">
        <v>1.9143518518518518E-2</v>
      </c>
      <c r="C997" s="11">
        <v>4.2754629629629635E-2</v>
      </c>
      <c r="D997" s="14">
        <v>1.0740740740740801E-2</v>
      </c>
      <c r="G997" s="11"/>
      <c r="H997" s="9"/>
    </row>
    <row r="998" spans="1:8" x14ac:dyDescent="0.2">
      <c r="A998" s="10">
        <v>2.3321759259259261E-2</v>
      </c>
      <c r="B998" s="11">
        <v>1.9155092592592592E-2</v>
      </c>
      <c r="C998" s="11">
        <v>4.2766203703703702E-2</v>
      </c>
      <c r="D998" s="14">
        <v>1.0752314814814701E-2</v>
      </c>
      <c r="G998" s="11"/>
      <c r="H998" s="9"/>
    </row>
    <row r="999" spans="1:8" x14ac:dyDescent="0.2">
      <c r="A999" s="10">
        <v>2.3333333333333334E-2</v>
      </c>
      <c r="B999" s="11">
        <v>1.9166666666666669E-2</v>
      </c>
      <c r="C999" s="11">
        <v>4.2777777777777776E-2</v>
      </c>
      <c r="D999" s="14">
        <v>1.0763888888888899E-2</v>
      </c>
      <c r="G999" s="11"/>
      <c r="H999" s="9"/>
    </row>
    <row r="1000" spans="1:8" x14ac:dyDescent="0.2">
      <c r="A1000" s="10">
        <v>2.3344907407407408E-2</v>
      </c>
      <c r="B1000" s="11">
        <v>1.9178240740740742E-2</v>
      </c>
      <c r="C1000" s="11">
        <v>4.2789351851851849E-2</v>
      </c>
      <c r="D1000" s="14">
        <v>1.0775462962963001E-2</v>
      </c>
      <c r="G1000" s="11"/>
      <c r="H1000" s="9"/>
    </row>
    <row r="1001" spans="1:8" x14ac:dyDescent="0.2">
      <c r="A1001" s="10">
        <v>2.3356481481481482E-2</v>
      </c>
      <c r="B1001" s="11">
        <v>1.9189814814814816E-2</v>
      </c>
      <c r="C1001" s="11">
        <v>4.280092592592593E-2</v>
      </c>
      <c r="D1001" s="14">
        <v>1.07870370370371E-2</v>
      </c>
      <c r="G1001" s="11"/>
      <c r="H1001" s="9"/>
    </row>
    <row r="1002" spans="1:8" x14ac:dyDescent="0.2">
      <c r="A1002" s="10">
        <v>2.3368055555555555E-2</v>
      </c>
      <c r="B1002" s="11">
        <v>1.9201388888888889E-2</v>
      </c>
      <c r="C1002" s="11">
        <v>4.2812500000000003E-2</v>
      </c>
      <c r="D1002" s="14">
        <v>1.0798611111111101E-2</v>
      </c>
      <c r="G1002" s="11"/>
      <c r="H1002" s="9"/>
    </row>
    <row r="1003" spans="1:8" x14ac:dyDescent="0.2">
      <c r="A1003" s="10">
        <v>2.3379629629629629E-2</v>
      </c>
      <c r="B1003" s="11">
        <v>1.9212962962962963E-2</v>
      </c>
      <c r="C1003" s="11">
        <v>4.282407407407407E-2</v>
      </c>
      <c r="D1003" s="14">
        <v>1.08101851851852E-2</v>
      </c>
      <c r="G1003" s="11"/>
      <c r="H1003" s="9"/>
    </row>
    <row r="1004" spans="1:8" x14ac:dyDescent="0.2">
      <c r="A1004" s="10">
        <v>2.3391203703703702E-2</v>
      </c>
      <c r="B1004" s="11">
        <v>1.9224537037037037E-2</v>
      </c>
      <c r="C1004" s="11">
        <v>4.2835648148148144E-2</v>
      </c>
      <c r="D1004" s="14">
        <v>1.08217592592593E-2</v>
      </c>
      <c r="G1004" s="11"/>
      <c r="H1004" s="9"/>
    </row>
    <row r="1005" spans="1:8" x14ac:dyDescent="0.2">
      <c r="A1005" s="10">
        <v>2.3402777777777783E-2</v>
      </c>
      <c r="B1005" s="11">
        <v>1.923611111111111E-2</v>
      </c>
      <c r="C1005" s="11">
        <v>4.2847222222222224E-2</v>
      </c>
      <c r="D1005" s="14">
        <v>1.08333333333335E-2</v>
      </c>
      <c r="G1005" s="11"/>
      <c r="H1005" s="9"/>
    </row>
    <row r="1006" spans="1:8" x14ac:dyDescent="0.2">
      <c r="A1006" s="10">
        <v>2.3414351851851853E-2</v>
      </c>
      <c r="B1006" s="11">
        <v>1.9247685185185184E-2</v>
      </c>
      <c r="C1006" s="11">
        <v>4.2858796296296298E-2</v>
      </c>
      <c r="D1006" s="14">
        <v>1.08449074074074E-2</v>
      </c>
      <c r="G1006" s="11"/>
      <c r="H1006" s="9"/>
    </row>
    <row r="1007" spans="1:8" x14ac:dyDescent="0.2">
      <c r="A1007" s="10">
        <v>2.342592592592593E-2</v>
      </c>
      <c r="B1007" s="11">
        <v>1.9259259259259261E-2</v>
      </c>
      <c r="C1007" s="11">
        <v>4.2870370370370371E-2</v>
      </c>
      <c r="D1007" s="14">
        <v>1.08564814814815E-2</v>
      </c>
      <c r="G1007" s="11"/>
      <c r="H1007" s="9"/>
    </row>
    <row r="1008" spans="1:8" x14ac:dyDescent="0.2">
      <c r="A1008" s="10">
        <v>2.34375E-2</v>
      </c>
      <c r="B1008" s="11">
        <v>1.9270833333333334E-2</v>
      </c>
      <c r="C1008" s="11">
        <v>4.2881944444444438E-2</v>
      </c>
      <c r="D1008" s="14">
        <v>1.08564814814815E-2</v>
      </c>
      <c r="G1008" s="11"/>
      <c r="H1008" s="9"/>
    </row>
    <row r="1009" spans="1:8" x14ac:dyDescent="0.2">
      <c r="A1009" s="10">
        <v>2.344907407407407E-2</v>
      </c>
      <c r="B1009" s="11">
        <v>1.9282407407407408E-2</v>
      </c>
      <c r="C1009" s="11">
        <v>4.2893518518518518E-2</v>
      </c>
      <c r="D1009" s="14">
        <v>1.0868055555555501E-2</v>
      </c>
      <c r="G1009" s="11"/>
      <c r="H1009" s="9"/>
    </row>
    <row r="1010" spans="1:8" x14ac:dyDescent="0.2">
      <c r="A1010" s="10">
        <v>2.3460648148148147E-2</v>
      </c>
      <c r="B1010" s="11">
        <v>1.9293981481481485E-2</v>
      </c>
      <c r="C1010" s="11">
        <v>4.2905092592592592E-2</v>
      </c>
      <c r="D1010" s="14">
        <v>1.08796296296296E-2</v>
      </c>
      <c r="G1010" s="11"/>
      <c r="H1010" s="9"/>
    </row>
    <row r="1011" spans="1:8" x14ac:dyDescent="0.2">
      <c r="A1011" s="10">
        <v>2.3472222222222217E-2</v>
      </c>
      <c r="B1011" s="11">
        <v>1.9305555555555555E-2</v>
      </c>
      <c r="C1011" s="11">
        <v>4.2916666666666665E-2</v>
      </c>
      <c r="D1011" s="14">
        <v>1.0891203703703599E-2</v>
      </c>
      <c r="G1011" s="11"/>
      <c r="H1011" s="9"/>
    </row>
    <row r="1012" spans="1:8" x14ac:dyDescent="0.2">
      <c r="A1012" s="10">
        <v>2.3483796296296298E-2</v>
      </c>
      <c r="B1012" s="11">
        <v>1.9317129629629629E-2</v>
      </c>
      <c r="C1012" s="11">
        <v>4.2928240740740746E-2</v>
      </c>
      <c r="D1012" s="14">
        <v>1.0902777777777701E-2</v>
      </c>
      <c r="G1012" s="11"/>
      <c r="H1012" s="9"/>
    </row>
    <row r="1013" spans="1:8" x14ac:dyDescent="0.2">
      <c r="A1013" s="10">
        <v>2.3495370370370371E-2</v>
      </c>
      <c r="B1013" s="11">
        <v>1.9328703703703702E-2</v>
      </c>
      <c r="C1013" s="11">
        <v>4.2939814814814813E-2</v>
      </c>
      <c r="D1013" s="14">
        <v>1.09143518518518E-2</v>
      </c>
      <c r="G1013" s="11"/>
      <c r="H1013" s="9"/>
    </row>
    <row r="1014" spans="1:8" x14ac:dyDescent="0.2">
      <c r="A1014" s="10">
        <v>2.3506944444444445E-2</v>
      </c>
      <c r="B1014" s="11">
        <v>1.9340277777777779E-2</v>
      </c>
      <c r="C1014" s="11">
        <v>4.2951388888888886E-2</v>
      </c>
      <c r="D1014" s="14">
        <v>1.0925925925925801E-2</v>
      </c>
      <c r="G1014" s="11"/>
      <c r="H1014" s="9"/>
    </row>
    <row r="1015" spans="1:8" x14ac:dyDescent="0.2">
      <c r="A1015" s="10">
        <v>2.3518518518518518E-2</v>
      </c>
      <c r="B1015" s="11">
        <v>1.9351851851851853E-2</v>
      </c>
      <c r="C1015" s="11">
        <v>4.296296296296296E-2</v>
      </c>
      <c r="D1015" s="14">
        <v>1.09374999999999E-2</v>
      </c>
      <c r="G1015" s="11"/>
      <c r="H1015" s="9"/>
    </row>
    <row r="1016" spans="1:8" x14ac:dyDescent="0.2">
      <c r="A1016" s="10">
        <v>2.3530092592592592E-2</v>
      </c>
      <c r="B1016" s="11">
        <v>1.9363425925925926E-2</v>
      </c>
      <c r="C1016" s="11">
        <v>4.297453703703704E-2</v>
      </c>
      <c r="D1016" s="14">
        <v>1.0949074074074E-2</v>
      </c>
      <c r="G1016" s="11"/>
      <c r="H1016" s="9"/>
    </row>
    <row r="1017" spans="1:8" x14ac:dyDescent="0.2">
      <c r="A1017" s="10">
        <v>2.3541666666666666E-2</v>
      </c>
      <c r="B1017" s="11">
        <v>1.9375E-2</v>
      </c>
      <c r="C1017" s="11">
        <v>4.2986111111111114E-2</v>
      </c>
      <c r="D1017" s="14">
        <v>1.0960648148148001E-2</v>
      </c>
      <c r="G1017" s="11"/>
      <c r="H1017" s="9"/>
    </row>
    <row r="1018" spans="1:8" x14ac:dyDescent="0.2">
      <c r="A1018" s="10">
        <v>2.3553240740740739E-2</v>
      </c>
      <c r="B1018" s="11">
        <v>1.9386574074074073E-2</v>
      </c>
      <c r="C1018" s="11">
        <v>4.2997685185185187E-2</v>
      </c>
      <c r="D1018" s="14">
        <v>1.09722222222221E-2</v>
      </c>
      <c r="G1018" s="11"/>
      <c r="H1018" s="9"/>
    </row>
    <row r="1019" spans="1:8" x14ac:dyDescent="0.2">
      <c r="A1019" s="10">
        <v>2.3564814814814813E-2</v>
      </c>
      <c r="B1019" s="11">
        <v>1.9398148148148147E-2</v>
      </c>
      <c r="C1019" s="11">
        <v>4.3009259259259254E-2</v>
      </c>
      <c r="D1019" s="14">
        <v>1.0983796296296099E-2</v>
      </c>
      <c r="G1019" s="11"/>
      <c r="H1019" s="9"/>
    </row>
    <row r="1020" spans="1:8" x14ac:dyDescent="0.2">
      <c r="A1020" s="10">
        <v>2.3576388888888893E-2</v>
      </c>
      <c r="B1020" s="11">
        <v>1.9409722222222221E-2</v>
      </c>
      <c r="C1020" s="11">
        <v>4.3020833333333335E-2</v>
      </c>
      <c r="D1020" s="14">
        <v>1.0995370370370201E-2</v>
      </c>
      <c r="G1020" s="11"/>
      <c r="H1020" s="9"/>
    </row>
    <row r="1021" spans="1:8" x14ac:dyDescent="0.2">
      <c r="A1021" s="10">
        <v>2.3587962962962963E-2</v>
      </c>
      <c r="B1021" s="11">
        <v>1.9421296296296294E-2</v>
      </c>
      <c r="C1021" s="11">
        <v>4.3032407407407408E-2</v>
      </c>
      <c r="D1021" s="14">
        <v>1.1006944444444401E-2</v>
      </c>
      <c r="G1021" s="11"/>
      <c r="H1021" s="9"/>
    </row>
    <row r="1022" spans="1:8" x14ac:dyDescent="0.2">
      <c r="A1022" s="10">
        <v>2.359953703703704E-2</v>
      </c>
      <c r="B1022" s="11">
        <v>1.9432870370370371E-2</v>
      </c>
      <c r="C1022" s="11">
        <v>4.3043981481481482E-2</v>
      </c>
      <c r="D1022" s="14">
        <v>1.1018518518518299E-2</v>
      </c>
      <c r="G1022" s="11"/>
      <c r="H1022" s="9"/>
    </row>
    <row r="1023" spans="1:8" x14ac:dyDescent="0.2">
      <c r="A1023" s="10">
        <v>2.361111111111111E-2</v>
      </c>
      <c r="B1023" s="11">
        <v>1.9444444444444445E-2</v>
      </c>
      <c r="C1023" s="11">
        <v>4.3055555555555562E-2</v>
      </c>
      <c r="D1023" s="14">
        <v>1.10185185185185E-2</v>
      </c>
      <c r="G1023" s="11"/>
      <c r="H1023" s="9"/>
    </row>
    <row r="1024" spans="1:8" x14ac:dyDescent="0.2">
      <c r="A1024" s="10">
        <v>2.3622685185185188E-2</v>
      </c>
      <c r="B1024" s="11">
        <v>1.9456018518518518E-2</v>
      </c>
      <c r="C1024" s="11">
        <v>4.3067129629629629E-2</v>
      </c>
      <c r="D1024" s="14">
        <v>1.10300925925926E-2</v>
      </c>
      <c r="G1024" s="11"/>
      <c r="H1024" s="9"/>
    </row>
    <row r="1025" spans="1:8" x14ac:dyDescent="0.2">
      <c r="A1025" s="10">
        <v>2.3634259259259258E-2</v>
      </c>
      <c r="B1025" s="11">
        <v>1.9467592592592595E-2</v>
      </c>
      <c r="C1025" s="11">
        <v>4.3078703703703702E-2</v>
      </c>
      <c r="D1025" s="14">
        <v>1.10416666666667E-2</v>
      </c>
      <c r="G1025" s="11"/>
      <c r="H1025" s="9"/>
    </row>
    <row r="1026" spans="1:8" x14ac:dyDescent="0.2">
      <c r="A1026" s="10">
        <v>2.3645833333333335E-2</v>
      </c>
      <c r="B1026" s="11">
        <v>1.9479166666666669E-2</v>
      </c>
      <c r="C1026" s="11">
        <v>4.3090277777777776E-2</v>
      </c>
      <c r="D1026" s="14">
        <v>1.1053240740740799E-2</v>
      </c>
      <c r="G1026" s="11"/>
      <c r="H1026" s="9"/>
    </row>
    <row r="1027" spans="1:8" x14ac:dyDescent="0.2">
      <c r="A1027" s="10">
        <v>2.3657407407407408E-2</v>
      </c>
      <c r="B1027" s="11">
        <v>1.9490740740740743E-2</v>
      </c>
      <c r="C1027" s="11">
        <v>4.3101851851851856E-2</v>
      </c>
      <c r="D1027" s="14">
        <v>1.10648148148148E-2</v>
      </c>
      <c r="G1027" s="11"/>
      <c r="H1027" s="9"/>
    </row>
    <row r="1028" spans="1:8" x14ac:dyDescent="0.2">
      <c r="A1028" s="10">
        <v>2.3668981481481485E-2</v>
      </c>
      <c r="B1028" s="11">
        <v>1.9502314814814816E-2</v>
      </c>
      <c r="C1028" s="11">
        <v>4.311342592592593E-2</v>
      </c>
      <c r="D1028" s="14">
        <v>1.1076388888888899E-2</v>
      </c>
      <c r="G1028" s="11"/>
      <c r="H1028" s="9"/>
    </row>
    <row r="1029" spans="1:8" x14ac:dyDescent="0.2">
      <c r="A1029" s="10">
        <v>2.3680555555555555E-2</v>
      </c>
      <c r="B1029" s="11">
        <v>1.951388888888889E-2</v>
      </c>
      <c r="C1029" s="11">
        <v>4.3124999999999997E-2</v>
      </c>
      <c r="D1029" s="14">
        <v>1.1087962962963001E-2</v>
      </c>
      <c r="G1029" s="11"/>
      <c r="H1029" s="9"/>
    </row>
    <row r="1030" spans="1:8" x14ac:dyDescent="0.2">
      <c r="A1030" s="10">
        <v>2.3692129629629629E-2</v>
      </c>
      <c r="B1030" s="11">
        <v>1.9525462962962963E-2</v>
      </c>
      <c r="C1030" s="11">
        <v>4.313657407407407E-2</v>
      </c>
      <c r="D1030" s="14">
        <v>1.10995370370371E-2</v>
      </c>
      <c r="G1030" s="11"/>
      <c r="H1030" s="9"/>
    </row>
    <row r="1031" spans="1:8" x14ac:dyDescent="0.2">
      <c r="A1031" s="10">
        <v>2.3703703703703703E-2</v>
      </c>
      <c r="B1031" s="11">
        <v>1.9537037037037037E-2</v>
      </c>
      <c r="C1031" s="11">
        <v>4.3148148148148151E-2</v>
      </c>
      <c r="D1031" s="14">
        <v>1.1111111111111099E-2</v>
      </c>
      <c r="G1031" s="11"/>
      <c r="H1031" s="9"/>
    </row>
    <row r="1032" spans="1:8" x14ac:dyDescent="0.2">
      <c r="A1032" s="10">
        <v>2.3715277777777776E-2</v>
      </c>
      <c r="B1032" s="11">
        <v>1.954861111111111E-2</v>
      </c>
      <c r="C1032" s="11">
        <v>4.3159722222222224E-2</v>
      </c>
      <c r="D1032" s="14">
        <v>1.1122685185185201E-2</v>
      </c>
      <c r="G1032" s="11"/>
      <c r="H1032" s="9"/>
    </row>
    <row r="1033" spans="1:8" x14ac:dyDescent="0.2">
      <c r="A1033" s="10">
        <v>2.372685185185185E-2</v>
      </c>
      <c r="B1033" s="11">
        <v>1.9560185185185184E-2</v>
      </c>
      <c r="C1033" s="11">
        <v>4.3171296296296298E-2</v>
      </c>
      <c r="D1033" s="14">
        <v>1.1134259259259399E-2</v>
      </c>
      <c r="G1033" s="11"/>
      <c r="H1033" s="9"/>
    </row>
    <row r="1034" spans="1:8" x14ac:dyDescent="0.2">
      <c r="A1034" s="10">
        <v>2.3738425925925923E-2</v>
      </c>
      <c r="B1034" s="11">
        <v>1.9571759259259257E-2</v>
      </c>
      <c r="C1034" s="11">
        <v>4.3182870370370365E-2</v>
      </c>
      <c r="D1034" s="14">
        <v>1.11458333333334E-2</v>
      </c>
      <c r="G1034" s="11"/>
      <c r="H1034" s="9"/>
    </row>
    <row r="1035" spans="1:8" x14ac:dyDescent="0.2">
      <c r="A1035" s="10">
        <v>2.375E-2</v>
      </c>
      <c r="B1035" s="11">
        <v>1.9583333333333331E-2</v>
      </c>
      <c r="C1035" s="11">
        <v>4.3194444444444445E-2</v>
      </c>
      <c r="D1035" s="14">
        <v>1.1157407407407499E-2</v>
      </c>
      <c r="G1035" s="11"/>
      <c r="H1035" s="9"/>
    </row>
    <row r="1036" spans="1:8" x14ac:dyDescent="0.2">
      <c r="A1036" s="10">
        <v>2.3761574074074074E-2</v>
      </c>
      <c r="B1036" s="11">
        <v>1.9594907407407405E-2</v>
      </c>
      <c r="C1036" s="11">
        <v>4.3206018518518519E-2</v>
      </c>
      <c r="D1036" s="14">
        <v>1.11689814814815E-2</v>
      </c>
      <c r="G1036" s="11"/>
      <c r="H1036" s="9"/>
    </row>
    <row r="1037" spans="1:8" x14ac:dyDescent="0.2">
      <c r="A1037" s="10">
        <v>2.3773148148148151E-2</v>
      </c>
      <c r="B1037" s="11">
        <v>1.9606481481481482E-2</v>
      </c>
      <c r="C1037" s="11">
        <v>4.3217592592592592E-2</v>
      </c>
      <c r="D1037" s="14">
        <v>1.11805555555557E-2</v>
      </c>
      <c r="G1037" s="11"/>
      <c r="H1037" s="9"/>
    </row>
    <row r="1038" spans="1:8" x14ac:dyDescent="0.2">
      <c r="A1038" s="10">
        <v>2.3784722222222221E-2</v>
      </c>
      <c r="B1038" s="11">
        <v>1.9618055555555555E-2</v>
      </c>
      <c r="C1038" s="11">
        <v>4.3229166666666673E-2</v>
      </c>
      <c r="D1038" s="14">
        <v>1.1180555555555499E-2</v>
      </c>
      <c r="G1038" s="11"/>
      <c r="H1038" s="9"/>
    </row>
    <row r="1039" spans="1:8" x14ac:dyDescent="0.2">
      <c r="A1039" s="10">
        <v>2.3796296296296298E-2</v>
      </c>
      <c r="B1039" s="11">
        <v>1.9629629629629629E-2</v>
      </c>
      <c r="C1039" s="11">
        <v>4.3240740740740739E-2</v>
      </c>
      <c r="D1039" s="14">
        <v>1.11921296296295E-2</v>
      </c>
      <c r="G1039" s="11"/>
      <c r="H1039" s="9"/>
    </row>
    <row r="1040" spans="1:8" x14ac:dyDescent="0.2">
      <c r="A1040" s="10">
        <v>2.3807870370370368E-2</v>
      </c>
      <c r="B1040" s="11">
        <v>1.9641203703703706E-2</v>
      </c>
      <c r="C1040" s="11">
        <v>4.3252314814814813E-2</v>
      </c>
      <c r="D1040" s="14">
        <v>1.1203703703703599E-2</v>
      </c>
      <c r="G1040" s="11"/>
      <c r="H1040" s="9"/>
    </row>
    <row r="1041" spans="1:8" x14ac:dyDescent="0.2">
      <c r="A1041" s="10">
        <v>2.3819444444444445E-2</v>
      </c>
      <c r="B1041" s="11">
        <v>1.9652777777777779E-2</v>
      </c>
      <c r="C1041" s="11">
        <v>4.3263888888888886E-2</v>
      </c>
      <c r="D1041" s="14">
        <v>1.1215277777777701E-2</v>
      </c>
      <c r="G1041" s="11"/>
      <c r="H1041" s="9"/>
    </row>
    <row r="1042" spans="1:8" x14ac:dyDescent="0.2">
      <c r="A1042" s="10">
        <v>2.3831018518518519E-2</v>
      </c>
      <c r="B1042" s="11">
        <v>1.9664351851851853E-2</v>
      </c>
      <c r="C1042" s="11">
        <v>4.3275462962962967E-2</v>
      </c>
      <c r="D1042" s="14">
        <v>1.12268518518518E-2</v>
      </c>
      <c r="G1042" s="11"/>
      <c r="H1042" s="9"/>
    </row>
    <row r="1043" spans="1:8" x14ac:dyDescent="0.2">
      <c r="A1043" s="10">
        <v>2.3842592592592596E-2</v>
      </c>
      <c r="B1043" s="11">
        <v>1.9675925925925927E-2</v>
      </c>
      <c r="C1043" s="11">
        <v>4.3287037037037041E-2</v>
      </c>
      <c r="D1043" s="14">
        <v>1.12384259259259E-2</v>
      </c>
      <c r="G1043" s="11"/>
      <c r="H1043" s="9"/>
    </row>
    <row r="1044" spans="1:8" x14ac:dyDescent="0.2">
      <c r="A1044" s="10">
        <v>2.3854166666666666E-2</v>
      </c>
      <c r="B1044" s="11">
        <v>1.96875E-2</v>
      </c>
      <c r="C1044" s="11">
        <v>4.3298611111111107E-2</v>
      </c>
      <c r="D1044" s="14">
        <v>1.1249999999999901E-2</v>
      </c>
      <c r="G1044" s="11"/>
      <c r="H1044" s="9"/>
    </row>
    <row r="1045" spans="1:8" x14ac:dyDescent="0.2">
      <c r="A1045" s="10">
        <v>2.3865740740740743E-2</v>
      </c>
      <c r="B1045" s="11">
        <v>1.9699074074074074E-2</v>
      </c>
      <c r="C1045" s="11">
        <v>4.3310185185185181E-2</v>
      </c>
      <c r="D1045" s="14">
        <v>1.1261574074074099E-2</v>
      </c>
      <c r="G1045" s="11"/>
      <c r="H1045" s="9"/>
    </row>
    <row r="1046" spans="1:8" x14ac:dyDescent="0.2">
      <c r="A1046" s="10">
        <v>2.3877314814814813E-2</v>
      </c>
      <c r="B1046" s="11">
        <v>1.9710648148148147E-2</v>
      </c>
      <c r="C1046" s="11">
        <v>4.3321759259259261E-2</v>
      </c>
      <c r="D1046" s="14">
        <v>1.12731481481481E-2</v>
      </c>
      <c r="G1046" s="11"/>
      <c r="H1046" s="9"/>
    </row>
    <row r="1047" spans="1:8" x14ac:dyDescent="0.2">
      <c r="A1047" s="10">
        <v>2.388888888888889E-2</v>
      </c>
      <c r="B1047" s="11">
        <v>1.9722222222222221E-2</v>
      </c>
      <c r="C1047" s="11">
        <v>4.3333333333333335E-2</v>
      </c>
      <c r="D1047" s="14">
        <v>1.1284722222222199E-2</v>
      </c>
      <c r="G1047" s="11"/>
      <c r="H1047" s="9"/>
    </row>
    <row r="1048" spans="1:8" x14ac:dyDescent="0.2">
      <c r="A1048" s="10">
        <v>2.390046296296296E-2</v>
      </c>
      <c r="B1048" s="11">
        <v>1.9733796296296298E-2</v>
      </c>
      <c r="C1048" s="11">
        <v>4.3344907407407408E-2</v>
      </c>
      <c r="D1048" s="14">
        <v>1.12962962962962E-2</v>
      </c>
      <c r="G1048" s="11"/>
      <c r="H1048" s="9"/>
    </row>
    <row r="1049" spans="1:8" x14ac:dyDescent="0.2">
      <c r="A1049" s="10">
        <v>2.3912037037037034E-2</v>
      </c>
      <c r="B1049" s="11">
        <v>1.9745370370370371E-2</v>
      </c>
      <c r="C1049" s="11">
        <v>4.3356481481481475E-2</v>
      </c>
      <c r="D1049" s="14">
        <v>1.13078703703703E-2</v>
      </c>
      <c r="G1049" s="11"/>
      <c r="H1049" s="9"/>
    </row>
    <row r="1050" spans="1:8" x14ac:dyDescent="0.2">
      <c r="A1050" s="10">
        <v>2.3923611111111114E-2</v>
      </c>
      <c r="B1050" s="11">
        <v>1.9756944444444445E-2</v>
      </c>
      <c r="C1050" s="11">
        <v>4.3368055555555556E-2</v>
      </c>
      <c r="D1050" s="14">
        <v>1.1319444444444399E-2</v>
      </c>
      <c r="G1050" s="11"/>
      <c r="H1050" s="9"/>
    </row>
    <row r="1051" spans="1:8" x14ac:dyDescent="0.2">
      <c r="A1051" s="10">
        <v>2.3935185185185184E-2</v>
      </c>
      <c r="B1051" s="11">
        <v>1.9768518518518515E-2</v>
      </c>
      <c r="C1051" s="11">
        <v>4.3379629629629629E-2</v>
      </c>
      <c r="D1051" s="14">
        <v>1.13310185185184E-2</v>
      </c>
      <c r="G1051" s="11"/>
      <c r="H1051" s="9"/>
    </row>
    <row r="1052" spans="1:8" x14ac:dyDescent="0.2">
      <c r="A1052" s="10">
        <v>2.3946759259259261E-2</v>
      </c>
      <c r="B1052" s="11">
        <v>1.9780092592592592E-2</v>
      </c>
      <c r="C1052" s="11">
        <v>4.3391203703703703E-2</v>
      </c>
      <c r="D1052" s="14">
        <v>1.13425925925926E-2</v>
      </c>
      <c r="G1052" s="11"/>
      <c r="H1052" s="9"/>
    </row>
    <row r="1053" spans="1:8" x14ac:dyDescent="0.2">
      <c r="A1053" s="10">
        <v>2.3958333333333331E-2</v>
      </c>
      <c r="B1053" s="11">
        <v>1.9791666666666666E-2</v>
      </c>
      <c r="C1053" s="11">
        <v>4.3402777777777783E-2</v>
      </c>
      <c r="D1053" s="14">
        <v>1.13425925925926E-2</v>
      </c>
      <c r="G1053" s="11"/>
      <c r="H1053" s="9"/>
    </row>
    <row r="1054" spans="1:8" x14ac:dyDescent="0.2">
      <c r="A1054" s="10">
        <v>2.3969907407407409E-2</v>
      </c>
      <c r="B1054" s="11">
        <v>1.9803240740740739E-2</v>
      </c>
      <c r="C1054" s="11">
        <v>4.341435185185185E-2</v>
      </c>
      <c r="D1054" s="14">
        <v>1.13541666666667E-2</v>
      </c>
      <c r="G1054" s="11"/>
      <c r="H1054" s="9"/>
    </row>
    <row r="1055" spans="1:8" x14ac:dyDescent="0.2">
      <c r="A1055" s="10">
        <v>2.3981481481481479E-2</v>
      </c>
      <c r="B1055" s="11">
        <v>1.9814814814814816E-2</v>
      </c>
      <c r="C1055" s="11">
        <v>4.3425925925925923E-2</v>
      </c>
      <c r="D1055" s="14">
        <v>1.1365740740740799E-2</v>
      </c>
      <c r="G1055" s="11"/>
      <c r="H1055" s="9"/>
    </row>
    <row r="1056" spans="1:8" x14ac:dyDescent="0.2">
      <c r="A1056" s="10">
        <v>2.3993055555555556E-2</v>
      </c>
      <c r="B1056" s="11">
        <v>1.982638888888889E-2</v>
      </c>
      <c r="C1056" s="11">
        <v>4.3437499999999997E-2</v>
      </c>
      <c r="D1056" s="14">
        <v>1.13773148148148E-2</v>
      </c>
      <c r="G1056" s="11"/>
      <c r="H1056" s="9"/>
    </row>
    <row r="1057" spans="1:8" x14ac:dyDescent="0.2">
      <c r="A1057" s="10">
        <v>2.4004629629629629E-2</v>
      </c>
      <c r="B1057" s="11">
        <v>1.9837962962962963E-2</v>
      </c>
      <c r="C1057" s="11">
        <v>4.3449074074074077E-2</v>
      </c>
      <c r="D1057" s="14">
        <v>1.13888888888889E-2</v>
      </c>
      <c r="G1057" s="11"/>
      <c r="H1057" s="9"/>
    </row>
    <row r="1058" spans="1:8" x14ac:dyDescent="0.2">
      <c r="A1058" s="10">
        <v>2.4016203703703706E-2</v>
      </c>
      <c r="B1058" s="11">
        <v>1.9849537037037037E-2</v>
      </c>
      <c r="C1058" s="11">
        <v>4.3460648148148151E-2</v>
      </c>
      <c r="D1058" s="14">
        <v>1.14004629629629E-2</v>
      </c>
      <c r="G1058" s="11"/>
      <c r="H1058" s="9"/>
    </row>
    <row r="1059" spans="1:8" x14ac:dyDescent="0.2">
      <c r="A1059" s="10">
        <v>2.4027777777777776E-2</v>
      </c>
      <c r="B1059" s="11">
        <v>1.9861111111111111E-2</v>
      </c>
      <c r="C1059" s="11">
        <v>4.3472222222222225E-2</v>
      </c>
      <c r="D1059" s="14">
        <v>1.1412037037037101E-2</v>
      </c>
      <c r="G1059" s="11"/>
      <c r="H1059" s="9"/>
    </row>
    <row r="1060" spans="1:8" x14ac:dyDescent="0.2">
      <c r="A1060" s="10">
        <v>2.4039351851851853E-2</v>
      </c>
      <c r="B1060" s="11">
        <v>1.9872685185185184E-2</v>
      </c>
      <c r="C1060" s="11">
        <v>4.3483796296296291E-2</v>
      </c>
      <c r="D1060" s="14">
        <v>1.14236111111111E-2</v>
      </c>
      <c r="G1060" s="11"/>
      <c r="H1060" s="9"/>
    </row>
    <row r="1061" spans="1:8" x14ac:dyDescent="0.2">
      <c r="A1061" s="10">
        <v>2.4050925925925924E-2</v>
      </c>
      <c r="B1061" s="11">
        <v>1.9884259259259258E-2</v>
      </c>
      <c r="C1061" s="11">
        <v>4.3495370370370372E-2</v>
      </c>
      <c r="D1061" s="14">
        <v>1.1435185185185199E-2</v>
      </c>
      <c r="G1061" s="11"/>
      <c r="H1061" s="9"/>
    </row>
    <row r="1062" spans="1:8" x14ac:dyDescent="0.2">
      <c r="A1062" s="10">
        <v>2.4062500000000001E-2</v>
      </c>
      <c r="B1062" s="11">
        <v>1.9895833333333331E-2</v>
      </c>
      <c r="C1062" s="11">
        <v>4.3506944444444445E-2</v>
      </c>
      <c r="D1062" s="14">
        <v>1.1446759259259301E-2</v>
      </c>
      <c r="G1062" s="11"/>
      <c r="H1062" s="9"/>
    </row>
    <row r="1063" spans="1:8" x14ac:dyDescent="0.2">
      <c r="A1063" s="10">
        <v>2.4074074074074071E-2</v>
      </c>
      <c r="B1063" s="11">
        <v>1.9907407407407408E-2</v>
      </c>
      <c r="C1063" s="11">
        <v>4.3518518518518519E-2</v>
      </c>
      <c r="D1063" s="14">
        <v>1.14583333333333E-2</v>
      </c>
      <c r="G1063" s="11"/>
      <c r="H1063" s="9"/>
    </row>
    <row r="1064" spans="1:8" x14ac:dyDescent="0.2">
      <c r="A1064" s="10">
        <v>2.4085648148148148E-2</v>
      </c>
      <c r="B1064" s="11">
        <v>1.9918981481481482E-2</v>
      </c>
      <c r="C1064" s="11">
        <v>4.3530092592592599E-2</v>
      </c>
      <c r="D1064" s="14">
        <v>1.1469907407407399E-2</v>
      </c>
      <c r="G1064" s="11"/>
      <c r="H1064" s="9"/>
    </row>
    <row r="1065" spans="1:8" x14ac:dyDescent="0.2">
      <c r="A1065" s="10">
        <v>2.4097222222222225E-2</v>
      </c>
      <c r="B1065" s="11">
        <v>1.9930555555555556E-2</v>
      </c>
      <c r="C1065" s="11">
        <v>4.3541666666666666E-2</v>
      </c>
      <c r="D1065" s="14">
        <v>1.1481481481481599E-2</v>
      </c>
      <c r="G1065" s="11"/>
      <c r="H1065" s="9"/>
    </row>
    <row r="1066" spans="1:8" x14ac:dyDescent="0.2">
      <c r="A1066" s="10">
        <v>2.4108796296296298E-2</v>
      </c>
      <c r="B1066" s="11">
        <v>1.9942129629629629E-2</v>
      </c>
      <c r="C1066" s="11">
        <v>4.355324074074074E-2</v>
      </c>
      <c r="D1066" s="14">
        <v>1.14930555555556E-2</v>
      </c>
      <c r="G1066" s="11"/>
      <c r="H1066" s="9"/>
    </row>
    <row r="1067" spans="1:8" x14ac:dyDescent="0.2">
      <c r="A1067" s="10">
        <v>2.4120370370370372E-2</v>
      </c>
      <c r="B1067" s="11">
        <v>1.9953703703703706E-2</v>
      </c>
      <c r="C1067" s="11">
        <v>4.3564814814814813E-2</v>
      </c>
      <c r="D1067" s="14">
        <v>1.1504629629629601E-2</v>
      </c>
      <c r="G1067" s="11"/>
      <c r="H1067" s="9"/>
    </row>
    <row r="1068" spans="1:8" x14ac:dyDescent="0.2">
      <c r="A1068" s="10">
        <v>2.4131944444444445E-2</v>
      </c>
      <c r="B1068" s="11">
        <v>1.996527777777778E-2</v>
      </c>
      <c r="C1068" s="11">
        <v>4.3576388888888894E-2</v>
      </c>
      <c r="D1068" s="14">
        <v>1.1504629629629601E-2</v>
      </c>
      <c r="G1068" s="11"/>
      <c r="H1068" s="9"/>
    </row>
    <row r="1069" spans="1:8" x14ac:dyDescent="0.2">
      <c r="A1069" s="10">
        <v>2.4143518518518519E-2</v>
      </c>
      <c r="B1069" s="11">
        <v>1.9976851851851853E-2</v>
      </c>
      <c r="C1069" s="11">
        <v>4.3587962962962967E-2</v>
      </c>
      <c r="D1069" s="14">
        <v>1.15162037037037E-2</v>
      </c>
      <c r="G1069" s="11"/>
      <c r="H1069" s="9"/>
    </row>
    <row r="1070" spans="1:8" x14ac:dyDescent="0.2">
      <c r="A1070" s="10">
        <v>2.4155092592592589E-2</v>
      </c>
      <c r="B1070" s="11">
        <v>1.9988425925925927E-2</v>
      </c>
      <c r="C1070" s="11">
        <v>4.3599537037037034E-2</v>
      </c>
      <c r="D1070" s="14">
        <v>1.15277777777778E-2</v>
      </c>
      <c r="G1070" s="11"/>
      <c r="H1070" s="9"/>
    </row>
    <row r="1071" spans="1:8" x14ac:dyDescent="0.2">
      <c r="A1071" s="10">
        <v>2.4166666666666666E-2</v>
      </c>
      <c r="B1071" s="11">
        <v>0.02</v>
      </c>
      <c r="C1071" s="11">
        <v>4.3611111111111107E-2</v>
      </c>
      <c r="D1071" s="14">
        <v>1.1539351851851801E-2</v>
      </c>
      <c r="G1071" s="11"/>
      <c r="H1071" s="9"/>
    </row>
    <row r="1072" spans="1:8" x14ac:dyDescent="0.2">
      <c r="A1072" s="10">
        <v>2.417824074074074E-2</v>
      </c>
      <c r="B1072" s="11">
        <v>2.0011574074074074E-2</v>
      </c>
      <c r="C1072" s="11">
        <v>4.3622685185185188E-2</v>
      </c>
      <c r="D1072" s="14">
        <v>1.15509259259258E-2</v>
      </c>
      <c r="G1072" s="11"/>
      <c r="H1072" s="9"/>
    </row>
    <row r="1073" spans="1:8" x14ac:dyDescent="0.2">
      <c r="A1073" s="10">
        <v>2.4189814814814817E-2</v>
      </c>
      <c r="B1073" s="11">
        <v>2.0023148148148148E-2</v>
      </c>
      <c r="C1073" s="11">
        <v>4.3634259259259262E-2</v>
      </c>
      <c r="D1073" s="14">
        <v>1.1562499999999899E-2</v>
      </c>
      <c r="G1073" s="11"/>
      <c r="H1073" s="9"/>
    </row>
    <row r="1074" spans="1:8" x14ac:dyDescent="0.2">
      <c r="A1074" s="10">
        <v>2.4201388888888887E-2</v>
      </c>
      <c r="B1074" s="11">
        <v>2.0034722222222221E-2</v>
      </c>
      <c r="C1074" s="11">
        <v>4.3645833333333335E-2</v>
      </c>
      <c r="D1074" s="14">
        <v>1.1574074074074001E-2</v>
      </c>
      <c r="G1074" s="11"/>
      <c r="H1074" s="9"/>
    </row>
    <row r="1075" spans="1:8" x14ac:dyDescent="0.2">
      <c r="A1075" s="10">
        <v>2.4212962962962964E-2</v>
      </c>
      <c r="B1075" s="11">
        <v>2.0046296296296295E-2</v>
      </c>
      <c r="C1075" s="11">
        <v>4.3657407407407402E-2</v>
      </c>
      <c r="D1075" s="14">
        <v>1.15856481481481E-2</v>
      </c>
      <c r="G1075" s="11"/>
      <c r="H1075" s="9"/>
    </row>
    <row r="1076" spans="1:8" x14ac:dyDescent="0.2">
      <c r="A1076" s="10">
        <v>2.4224537037037034E-2</v>
      </c>
      <c r="B1076" s="11">
        <v>2.0057870370370368E-2</v>
      </c>
      <c r="C1076" s="11">
        <v>4.3668981481481482E-2</v>
      </c>
      <c r="D1076" s="14">
        <v>1.1597222222222099E-2</v>
      </c>
      <c r="G1076" s="11"/>
      <c r="H1076" s="9"/>
    </row>
    <row r="1077" spans="1:8" x14ac:dyDescent="0.2">
      <c r="A1077" s="10">
        <v>2.4236111111111111E-2</v>
      </c>
      <c r="B1077" s="11">
        <v>2.0069444444444442E-2</v>
      </c>
      <c r="C1077" s="11">
        <v>4.3680555555555556E-2</v>
      </c>
      <c r="D1077" s="14">
        <v>1.16087962962961E-2</v>
      </c>
      <c r="G1077" s="11"/>
      <c r="H1077" s="9"/>
    </row>
    <row r="1078" spans="1:8" x14ac:dyDescent="0.2">
      <c r="A1078" s="10">
        <v>2.4247685185185181E-2</v>
      </c>
      <c r="B1078" s="11">
        <v>2.0081018518518519E-2</v>
      </c>
      <c r="C1078" s="11">
        <v>4.3692129629629629E-2</v>
      </c>
      <c r="D1078" s="14">
        <v>1.16203703703703E-2</v>
      </c>
      <c r="G1078" s="11"/>
      <c r="H1078" s="9"/>
    </row>
    <row r="1079" spans="1:8" x14ac:dyDescent="0.2">
      <c r="A1079" s="10">
        <v>2.4259259259259258E-2</v>
      </c>
      <c r="B1079" s="11">
        <v>2.0092592592592592E-2</v>
      </c>
      <c r="C1079" s="11">
        <v>4.370370370370371E-2</v>
      </c>
      <c r="D1079" s="14">
        <v>1.16319444444442E-2</v>
      </c>
      <c r="G1079" s="11"/>
      <c r="H1079" s="9"/>
    </row>
    <row r="1080" spans="1:8" x14ac:dyDescent="0.2">
      <c r="A1080" s="10">
        <v>2.4270833333333335E-2</v>
      </c>
      <c r="B1080" s="11">
        <v>2.0104166666666666E-2</v>
      </c>
      <c r="C1080" s="11">
        <v>4.3715277777777777E-2</v>
      </c>
      <c r="D1080" s="14">
        <v>1.16435185185183E-2</v>
      </c>
      <c r="G1080" s="11"/>
      <c r="H1080" s="9"/>
    </row>
    <row r="1081" spans="1:8" x14ac:dyDescent="0.2">
      <c r="A1081" s="10">
        <v>2.4282407407407409E-2</v>
      </c>
      <c r="B1081" s="11">
        <v>2.011574074074074E-2</v>
      </c>
      <c r="C1081" s="11">
        <v>4.372685185185185E-2</v>
      </c>
      <c r="D1081" s="14">
        <v>1.16550925925925E-2</v>
      </c>
      <c r="G1081" s="11"/>
      <c r="H1081" s="9"/>
    </row>
    <row r="1082" spans="1:8" x14ac:dyDescent="0.2">
      <c r="A1082" s="10">
        <v>2.4293981481481482E-2</v>
      </c>
      <c r="B1082" s="11">
        <v>2.0127314814814817E-2</v>
      </c>
      <c r="C1082" s="11">
        <v>4.3738425925925924E-2</v>
      </c>
      <c r="D1082" s="14">
        <v>1.1666666666666501E-2</v>
      </c>
      <c r="G1082" s="11"/>
      <c r="H1082" s="9"/>
    </row>
    <row r="1083" spans="1:8" x14ac:dyDescent="0.2">
      <c r="A1083" s="10">
        <v>2.4305555555555556E-2</v>
      </c>
      <c r="B1083" s="11">
        <v>2.013888888888889E-2</v>
      </c>
      <c r="C1083" s="11">
        <v>4.3749999999999997E-2</v>
      </c>
      <c r="D1083" s="14">
        <v>1.16666666666667E-2</v>
      </c>
      <c r="G1083" s="11"/>
      <c r="H1083" s="9"/>
    </row>
    <row r="1084" spans="1:8" x14ac:dyDescent="0.2">
      <c r="A1084" s="10">
        <v>2.431712962962963E-2</v>
      </c>
      <c r="B1084" s="11">
        <v>2.0150462962962964E-2</v>
      </c>
      <c r="C1084" s="11">
        <v>4.3761574074074078E-2</v>
      </c>
      <c r="D1084" s="14">
        <v>1.1678240740740699E-2</v>
      </c>
      <c r="G1084" s="11"/>
      <c r="H1084" s="9"/>
    </row>
    <row r="1085" spans="1:8" x14ac:dyDescent="0.2">
      <c r="A1085" s="10">
        <v>2.4328703703703703E-2</v>
      </c>
      <c r="B1085" s="10">
        <v>2.4328703703703703E-2</v>
      </c>
      <c r="C1085" s="11">
        <v>4.3773148148148144E-2</v>
      </c>
      <c r="D1085" s="14">
        <v>1.16898148148148E-2</v>
      </c>
      <c r="G1085" s="11"/>
      <c r="H1085" s="9"/>
    </row>
    <row r="1086" spans="1:8" x14ac:dyDescent="0.2">
      <c r="A1086" s="10">
        <v>2.4340277777777777E-2</v>
      </c>
      <c r="B1086" s="11">
        <v>2.0173611111111111E-2</v>
      </c>
      <c r="C1086" s="11">
        <v>4.3784722222222218E-2</v>
      </c>
      <c r="D1086" s="14">
        <v>1.17013888888889E-2</v>
      </c>
      <c r="G1086" s="11"/>
      <c r="H1086" s="9"/>
    </row>
    <row r="1087" spans="1:8" x14ac:dyDescent="0.2">
      <c r="A1087" s="10">
        <v>2.4351851851851857E-2</v>
      </c>
      <c r="B1087" s="11">
        <v>2.0185185185185184E-2</v>
      </c>
      <c r="C1087" s="11">
        <v>4.3796296296296298E-2</v>
      </c>
      <c r="D1087" s="14">
        <v>1.1712962962963E-2</v>
      </c>
      <c r="G1087" s="11"/>
      <c r="H1087" s="9"/>
    </row>
    <row r="1088" spans="1:8" x14ac:dyDescent="0.2">
      <c r="A1088" s="10">
        <v>2.4363425925925927E-2</v>
      </c>
      <c r="B1088" s="11">
        <v>2.0196759259259258E-2</v>
      </c>
      <c r="C1088" s="11">
        <v>4.3807870370370372E-2</v>
      </c>
      <c r="D1088" s="14">
        <v>1.1724537037037099E-2</v>
      </c>
      <c r="G1088" s="11"/>
      <c r="H1088" s="9"/>
    </row>
    <row r="1089" spans="1:8" x14ac:dyDescent="0.2">
      <c r="A1089" s="10">
        <v>2.4375000000000001E-2</v>
      </c>
      <c r="B1089" s="11">
        <v>2.0208333333333335E-2</v>
      </c>
      <c r="C1089" s="11">
        <v>4.3819444444444446E-2</v>
      </c>
      <c r="D1089" s="14">
        <v>1.17361111111111E-2</v>
      </c>
      <c r="G1089" s="11"/>
      <c r="H1089" s="9"/>
    </row>
    <row r="1090" spans="1:8" x14ac:dyDescent="0.2">
      <c r="A1090" s="10">
        <v>2.4386574074074074E-2</v>
      </c>
      <c r="B1090" s="11">
        <v>2.0219907407407409E-2</v>
      </c>
      <c r="C1090" s="11">
        <v>4.3831018518518512E-2</v>
      </c>
      <c r="D1090" s="14">
        <v>1.17476851851852E-2</v>
      </c>
      <c r="G1090" s="11"/>
      <c r="H1090" s="9"/>
    </row>
    <row r="1091" spans="1:8" x14ac:dyDescent="0.2">
      <c r="A1091" s="10">
        <v>2.4398148148148145E-2</v>
      </c>
      <c r="B1091" s="11">
        <v>2.0231481481481482E-2</v>
      </c>
      <c r="C1091" s="11">
        <v>4.3842592592592593E-2</v>
      </c>
      <c r="D1091" s="14">
        <v>1.1759259259259301E-2</v>
      </c>
      <c r="G1091" s="11"/>
      <c r="H1091" s="9"/>
    </row>
    <row r="1092" spans="1:8" x14ac:dyDescent="0.2">
      <c r="A1092" s="10">
        <v>2.4409722222222222E-2</v>
      </c>
      <c r="B1092" s="11">
        <v>2.0243055555555552E-2</v>
      </c>
      <c r="C1092" s="11">
        <v>4.3854166666666666E-2</v>
      </c>
      <c r="D1092" s="14">
        <v>1.17708333333334E-2</v>
      </c>
      <c r="G1092" s="11"/>
      <c r="H1092" s="9"/>
    </row>
    <row r="1093" spans="1:8" x14ac:dyDescent="0.2">
      <c r="A1093" s="10">
        <v>2.4421296296296292E-2</v>
      </c>
      <c r="B1093" s="11">
        <v>2.0254629629629629E-2</v>
      </c>
      <c r="C1093" s="11">
        <v>4.386574074074074E-2</v>
      </c>
      <c r="D1093" s="14">
        <v>1.1782407407407601E-2</v>
      </c>
      <c r="G1093" s="11"/>
      <c r="H1093" s="9"/>
    </row>
    <row r="1094" spans="1:8" x14ac:dyDescent="0.2">
      <c r="A1094" s="10">
        <v>2.4432870370370369E-2</v>
      </c>
      <c r="B1094" s="11">
        <v>2.0266203703703703E-2</v>
      </c>
      <c r="C1094" s="11">
        <v>4.387731481481482E-2</v>
      </c>
      <c r="D1094" s="14">
        <v>1.1793981481481501E-2</v>
      </c>
      <c r="G1094" s="11"/>
      <c r="H1094" s="9"/>
    </row>
    <row r="1095" spans="1:8" x14ac:dyDescent="0.2">
      <c r="A1095" s="10">
        <v>2.4444444444444446E-2</v>
      </c>
      <c r="B1095" s="11">
        <v>2.0277777777777777E-2</v>
      </c>
      <c r="C1095" s="11">
        <v>4.3888888888888887E-2</v>
      </c>
      <c r="D1095" s="14">
        <v>1.1805555555555699E-2</v>
      </c>
      <c r="G1095" s="11"/>
      <c r="H1095" s="9"/>
    </row>
    <row r="1096" spans="1:8" x14ac:dyDescent="0.2">
      <c r="A1096" s="10">
        <v>2.4456018518518519E-2</v>
      </c>
      <c r="B1096" s="11">
        <v>2.028935185185185E-2</v>
      </c>
      <c r="C1096" s="11">
        <v>4.3900462962962961E-2</v>
      </c>
      <c r="D1096" s="14">
        <v>1.18171296296297E-2</v>
      </c>
      <c r="G1096" s="11"/>
      <c r="H1096" s="9"/>
    </row>
    <row r="1097" spans="1:8" x14ac:dyDescent="0.2">
      <c r="A1097" s="10">
        <v>2.4467592592592593E-2</v>
      </c>
      <c r="B1097" s="11">
        <v>2.0300925925925927E-2</v>
      </c>
      <c r="C1097" s="11">
        <v>4.3912037037037034E-2</v>
      </c>
      <c r="D1097" s="14">
        <v>1.18287037037038E-2</v>
      </c>
      <c r="G1097" s="11"/>
      <c r="H1097" s="9"/>
    </row>
    <row r="1098" spans="1:8" x14ac:dyDescent="0.2">
      <c r="A1098" s="10">
        <v>2.4479166666666666E-2</v>
      </c>
      <c r="B1098" s="11">
        <v>2.0312500000000001E-2</v>
      </c>
      <c r="C1098" s="11">
        <v>4.3923611111111115E-2</v>
      </c>
      <c r="D1098" s="14">
        <v>1.1828703703703701E-2</v>
      </c>
      <c r="G1098" s="11"/>
      <c r="H1098" s="9"/>
    </row>
    <row r="1099" spans="1:8" x14ac:dyDescent="0.2">
      <c r="A1099" s="10">
        <v>2.449074074074074E-2</v>
      </c>
      <c r="B1099" s="11">
        <v>2.0324074074074074E-2</v>
      </c>
      <c r="C1099" s="11">
        <v>4.3935185185185188E-2</v>
      </c>
      <c r="D1099" s="14">
        <v>1.18402777777777E-2</v>
      </c>
      <c r="G1099" s="11"/>
      <c r="H1099" s="9"/>
    </row>
    <row r="1100" spans="1:8" x14ac:dyDescent="0.2">
      <c r="A1100" s="10">
        <v>2.4502314814814814E-2</v>
      </c>
      <c r="B1100" s="11">
        <v>2.0335648148148148E-2</v>
      </c>
      <c r="C1100" s="11">
        <v>4.3946759259259255E-2</v>
      </c>
      <c r="D1100" s="14">
        <v>1.18518518518517E-2</v>
      </c>
      <c r="G1100" s="11"/>
      <c r="H1100" s="9"/>
    </row>
    <row r="1101" spans="1:8" x14ac:dyDescent="0.2">
      <c r="A1101" s="10">
        <v>2.4513888888888887E-2</v>
      </c>
      <c r="B1101" s="11">
        <v>2.0347222222222221E-2</v>
      </c>
      <c r="C1101" s="11">
        <v>4.3958333333333328E-2</v>
      </c>
      <c r="D1101" s="14">
        <v>1.18634259259258E-2</v>
      </c>
      <c r="G1101" s="11"/>
      <c r="H1101" s="9"/>
    </row>
    <row r="1102" spans="1:8" x14ac:dyDescent="0.2">
      <c r="A1102" s="10">
        <v>2.4525462962962968E-2</v>
      </c>
      <c r="B1102" s="11">
        <v>2.0358796296296295E-2</v>
      </c>
      <c r="C1102" s="11">
        <v>4.3969907407407409E-2</v>
      </c>
      <c r="D1102" s="14">
        <v>1.18749999999999E-2</v>
      </c>
      <c r="G1102" s="11"/>
      <c r="H1102" s="9"/>
    </row>
    <row r="1103" spans="1:8" x14ac:dyDescent="0.2">
      <c r="A1103" s="10">
        <v>2.4537037037037038E-2</v>
      </c>
      <c r="B1103" s="11">
        <v>2.0370370370370369E-2</v>
      </c>
      <c r="C1103" s="11">
        <v>4.3981481481481483E-2</v>
      </c>
      <c r="D1103" s="14">
        <v>1.18865740740741E-2</v>
      </c>
      <c r="G1103" s="11"/>
      <c r="H1103" s="9"/>
    </row>
    <row r="1104" spans="1:8" x14ac:dyDescent="0.2">
      <c r="A1104" s="10">
        <v>2.4548611111111115E-2</v>
      </c>
      <c r="B1104" s="11">
        <v>2.0381944444444446E-2</v>
      </c>
      <c r="C1104" s="11">
        <v>4.3993055555555556E-2</v>
      </c>
      <c r="D1104" s="14">
        <v>1.18981481481481E-2</v>
      </c>
      <c r="G1104" s="11"/>
      <c r="H1104" s="9"/>
    </row>
    <row r="1105" spans="1:8" x14ac:dyDescent="0.2">
      <c r="A1105" s="10">
        <v>2.4560185185185185E-2</v>
      </c>
      <c r="B1105" s="11">
        <v>2.0393518518518519E-2</v>
      </c>
      <c r="C1105" s="11">
        <v>4.4004629629629623E-2</v>
      </c>
      <c r="D1105" s="14">
        <v>1.19097222222222E-2</v>
      </c>
      <c r="G1105" s="11"/>
      <c r="H1105" s="9"/>
    </row>
    <row r="1106" spans="1:8" x14ac:dyDescent="0.2">
      <c r="A1106" s="10">
        <v>2.4571759259259262E-2</v>
      </c>
      <c r="B1106" s="11">
        <v>2.0405092592592593E-2</v>
      </c>
      <c r="C1106" s="11">
        <v>4.4016203703703703E-2</v>
      </c>
      <c r="D1106" s="14">
        <v>1.1921296296296201E-2</v>
      </c>
      <c r="G1106" s="11"/>
      <c r="H1106" s="9"/>
    </row>
    <row r="1107" spans="1:8" x14ac:dyDescent="0.2">
      <c r="A1107" s="10">
        <v>2.4583333333333332E-2</v>
      </c>
      <c r="B1107" s="11">
        <v>2.0416666666666666E-2</v>
      </c>
      <c r="C1107" s="11">
        <v>4.4027777777777777E-2</v>
      </c>
      <c r="D1107" s="14">
        <v>1.1932870370370399E-2</v>
      </c>
      <c r="G1107" s="11"/>
      <c r="H1107" s="9"/>
    </row>
    <row r="1108" spans="1:8" x14ac:dyDescent="0.2">
      <c r="A1108" s="10">
        <v>2.4594907407407409E-2</v>
      </c>
      <c r="B1108" s="11">
        <v>2.0428240740740743E-2</v>
      </c>
      <c r="C1108" s="11">
        <v>4.403935185185185E-2</v>
      </c>
      <c r="D1108" s="14">
        <v>1.1944444444444299E-2</v>
      </c>
      <c r="G1108" s="11"/>
      <c r="H1108" s="9"/>
    </row>
    <row r="1109" spans="1:8" x14ac:dyDescent="0.2">
      <c r="A1109" s="10">
        <v>2.4606481481481479E-2</v>
      </c>
      <c r="B1109" s="11">
        <v>2.0439814814814817E-2</v>
      </c>
      <c r="C1109" s="11">
        <v>4.4050925925925931E-2</v>
      </c>
      <c r="D1109" s="14">
        <v>1.1956018518518401E-2</v>
      </c>
      <c r="G1109" s="11"/>
      <c r="H1109" s="9"/>
    </row>
    <row r="1110" spans="1:8" x14ac:dyDescent="0.2">
      <c r="A1110" s="10">
        <v>2.461805555555556E-2</v>
      </c>
      <c r="B1110" s="11">
        <v>2.045138888888889E-2</v>
      </c>
      <c r="C1110" s="11">
        <v>4.4062499999999998E-2</v>
      </c>
      <c r="D1110" s="14">
        <v>1.19675925925925E-2</v>
      </c>
      <c r="G1110" s="11"/>
      <c r="H1110" s="9"/>
    </row>
    <row r="1111" spans="1:8" x14ac:dyDescent="0.2">
      <c r="A1111" s="10">
        <v>2.462962962962963E-2</v>
      </c>
      <c r="B1111" s="11">
        <v>2.0462962962962964E-2</v>
      </c>
      <c r="C1111" s="11">
        <v>4.4074074074074071E-2</v>
      </c>
      <c r="D1111" s="14">
        <v>1.19791666666666E-2</v>
      </c>
      <c r="G1111" s="11"/>
      <c r="H1111" s="9"/>
    </row>
    <row r="1112" spans="1:8" x14ac:dyDescent="0.2">
      <c r="A1112" s="10">
        <v>2.4641203703703703E-2</v>
      </c>
      <c r="B1112" s="11">
        <v>2.0474537037037038E-2</v>
      </c>
      <c r="C1112" s="11">
        <v>4.4085648148148145E-2</v>
      </c>
      <c r="D1112" s="14">
        <v>1.19907407407408E-2</v>
      </c>
      <c r="G1112" s="11"/>
      <c r="H1112" s="9"/>
    </row>
    <row r="1113" spans="1:8" x14ac:dyDescent="0.2">
      <c r="A1113" s="10">
        <v>2.4652777777777777E-2</v>
      </c>
      <c r="B1113" s="11">
        <v>2.0486111111111111E-2</v>
      </c>
      <c r="C1113" s="11">
        <v>4.4097222222222225E-2</v>
      </c>
      <c r="D1113" s="14">
        <v>1.1990740740740699E-2</v>
      </c>
      <c r="G1113" s="11"/>
      <c r="H1113" s="9"/>
    </row>
    <row r="1114" spans="1:8" x14ac:dyDescent="0.2">
      <c r="A1114" s="10">
        <v>2.4664351851851851E-2</v>
      </c>
      <c r="B1114" s="11">
        <v>2.0497685185185185E-2</v>
      </c>
      <c r="C1114" s="11">
        <v>4.4108796296296299E-2</v>
      </c>
      <c r="D1114" s="14">
        <v>1.2002314814814801E-2</v>
      </c>
      <c r="G1114" s="11"/>
      <c r="H1114" s="9"/>
    </row>
    <row r="1115" spans="1:8" x14ac:dyDescent="0.2">
      <c r="A1115" s="10">
        <v>2.4675925925925924E-2</v>
      </c>
      <c r="B1115" s="11">
        <v>2.0509259259259258E-2</v>
      </c>
      <c r="C1115" s="11">
        <v>4.4120370370370372E-2</v>
      </c>
      <c r="D1115" s="14">
        <v>1.20138888888889E-2</v>
      </c>
      <c r="G1115" s="11"/>
      <c r="H1115" s="9"/>
    </row>
    <row r="1116" spans="1:8" x14ac:dyDescent="0.2">
      <c r="A1116" s="10">
        <v>2.4687500000000001E-2</v>
      </c>
      <c r="B1116" s="11">
        <v>2.0520833333333332E-2</v>
      </c>
      <c r="C1116" s="11">
        <v>4.4131944444444439E-2</v>
      </c>
      <c r="D1116" s="14">
        <v>1.2025462962963E-2</v>
      </c>
      <c r="G1116" s="11"/>
      <c r="H1116" s="9"/>
    </row>
    <row r="1117" spans="1:8" x14ac:dyDescent="0.2">
      <c r="A1117" s="10">
        <v>2.4699074074074078E-2</v>
      </c>
      <c r="B1117" s="11">
        <v>2.0532407407407405E-2</v>
      </c>
      <c r="C1117" s="11">
        <v>4.4143518518518519E-2</v>
      </c>
      <c r="D1117" s="14">
        <v>1.20370370370371E-2</v>
      </c>
      <c r="G1117" s="11"/>
      <c r="H1117" s="9"/>
    </row>
    <row r="1118" spans="1:8" x14ac:dyDescent="0.2">
      <c r="A1118" s="10">
        <v>2.4710648148148148E-2</v>
      </c>
      <c r="B1118" s="11">
        <v>2.0543981481481479E-2</v>
      </c>
      <c r="C1118" s="11">
        <v>4.4155092592592593E-2</v>
      </c>
      <c r="D1118" s="14">
        <v>1.2048611111111E-2</v>
      </c>
      <c r="G1118" s="11"/>
      <c r="H1118" s="9"/>
    </row>
    <row r="1119" spans="1:8" x14ac:dyDescent="0.2">
      <c r="A1119" s="10">
        <v>2.4722222222222225E-2</v>
      </c>
      <c r="B1119" s="11">
        <v>2.0555555555555556E-2</v>
      </c>
      <c r="C1119" s="11">
        <v>4.4166666666666667E-2</v>
      </c>
      <c r="D1119" s="14">
        <v>1.20601851851852E-2</v>
      </c>
      <c r="G1119" s="11"/>
      <c r="H1119" s="9"/>
    </row>
    <row r="1120" spans="1:8" x14ac:dyDescent="0.2">
      <c r="A1120" s="10">
        <v>2.4733796296296295E-2</v>
      </c>
      <c r="B1120" s="11">
        <v>2.056712962962963E-2</v>
      </c>
      <c r="C1120" s="11">
        <v>4.4178240740740747E-2</v>
      </c>
      <c r="D1120" s="14">
        <v>1.2071759259259299E-2</v>
      </c>
      <c r="G1120" s="11"/>
      <c r="H1120" s="9"/>
    </row>
    <row r="1121" spans="1:8" x14ac:dyDescent="0.2">
      <c r="A1121" s="10">
        <v>2.4745370370370372E-2</v>
      </c>
      <c r="B1121" s="11">
        <v>2.0578703703703703E-2</v>
      </c>
      <c r="C1121" s="11">
        <v>4.4189814814814814E-2</v>
      </c>
      <c r="D1121" s="14">
        <v>1.2083333333333401E-2</v>
      </c>
      <c r="G1121" s="11"/>
      <c r="H1121" s="9"/>
    </row>
    <row r="1122" spans="1:8" x14ac:dyDescent="0.2">
      <c r="A1122" s="10">
        <v>2.4756944444444443E-2</v>
      </c>
      <c r="B1122" s="11">
        <v>2.0590277777777777E-2</v>
      </c>
      <c r="C1122" s="11">
        <v>4.4201388888888887E-2</v>
      </c>
      <c r="D1122" s="14">
        <v>1.20949074074074E-2</v>
      </c>
      <c r="G1122" s="11"/>
      <c r="H1122" s="9"/>
    </row>
    <row r="1123" spans="1:8" x14ac:dyDescent="0.2">
      <c r="A1123" s="10">
        <v>2.476851851851852E-2</v>
      </c>
      <c r="B1123" s="11">
        <v>2.0601851851851854E-2</v>
      </c>
      <c r="C1123" s="11">
        <v>4.4212962962962961E-2</v>
      </c>
      <c r="D1123" s="14">
        <v>1.2106481481481499E-2</v>
      </c>
      <c r="G1123" s="11"/>
      <c r="H1123" s="9"/>
    </row>
    <row r="1124" spans="1:8" x14ac:dyDescent="0.2">
      <c r="A1124" s="10">
        <v>2.478009259259259E-2</v>
      </c>
      <c r="B1124" s="11">
        <v>2.0613425925925927E-2</v>
      </c>
      <c r="C1124" s="11">
        <v>4.4224537037037041E-2</v>
      </c>
      <c r="D1124" s="14">
        <v>1.2118055555555601E-2</v>
      </c>
      <c r="G1124" s="11"/>
      <c r="H1124" s="9"/>
    </row>
    <row r="1125" spans="1:8" x14ac:dyDescent="0.2">
      <c r="A1125" s="10">
        <v>2.479166666666667E-2</v>
      </c>
      <c r="B1125" s="11">
        <v>2.0625000000000001E-2</v>
      </c>
      <c r="C1125" s="11">
        <v>4.4236111111111115E-2</v>
      </c>
      <c r="D1125" s="14">
        <v>1.2129629629629801E-2</v>
      </c>
      <c r="G1125" s="11"/>
      <c r="H1125" s="9"/>
    </row>
    <row r="1126" spans="1:8" x14ac:dyDescent="0.2">
      <c r="A1126" s="10">
        <v>2.480324074074074E-2</v>
      </c>
      <c r="B1126" s="11">
        <v>2.0636574074074075E-2</v>
      </c>
      <c r="C1126" s="11">
        <v>4.4247685185185182E-2</v>
      </c>
      <c r="D1126" s="14">
        <v>1.2141203703703699E-2</v>
      </c>
      <c r="G1126" s="11"/>
      <c r="H1126" s="9"/>
    </row>
    <row r="1127" spans="1:8" x14ac:dyDescent="0.2">
      <c r="A1127" s="10">
        <v>2.4814814814814817E-2</v>
      </c>
      <c r="B1127" s="11">
        <v>2.0648148148148148E-2</v>
      </c>
      <c r="C1127" s="11">
        <v>4.4259259259259255E-2</v>
      </c>
      <c r="D1127" s="14">
        <v>1.2152777777777801E-2</v>
      </c>
      <c r="G1127" s="11"/>
      <c r="H1127" s="9"/>
    </row>
    <row r="1128" spans="1:8" x14ac:dyDescent="0.2">
      <c r="A1128" s="10">
        <v>2.4826388888888887E-2</v>
      </c>
      <c r="B1128" s="11">
        <v>2.0659722222222222E-2</v>
      </c>
      <c r="C1128" s="11">
        <v>4.4270833333333336E-2</v>
      </c>
      <c r="D1128" s="14">
        <v>1.2152777777777801E-2</v>
      </c>
      <c r="G1128" s="11"/>
      <c r="H1128" s="9"/>
    </row>
    <row r="1129" spans="1:8" x14ac:dyDescent="0.2">
      <c r="A1129" s="10">
        <v>2.4837962962962964E-2</v>
      </c>
      <c r="B1129" s="11">
        <v>2.0671296296296295E-2</v>
      </c>
      <c r="C1129" s="11">
        <v>4.4282407407407409E-2</v>
      </c>
      <c r="D1129" s="14">
        <v>1.2164351851851799E-2</v>
      </c>
      <c r="G1129" s="11"/>
      <c r="H1129" s="9"/>
    </row>
    <row r="1130" spans="1:8" x14ac:dyDescent="0.2">
      <c r="A1130" s="10">
        <v>2.4849537037037035E-2</v>
      </c>
      <c r="B1130" s="11">
        <v>2.0682870370370372E-2</v>
      </c>
      <c r="C1130" s="11">
        <v>4.4293981481481483E-2</v>
      </c>
      <c r="D1130" s="14">
        <v>1.2175925925925901E-2</v>
      </c>
      <c r="G1130" s="11"/>
      <c r="H1130" s="9"/>
    </row>
    <row r="1131" spans="1:8" x14ac:dyDescent="0.2">
      <c r="A1131" s="10">
        <v>2.4861111111111108E-2</v>
      </c>
      <c r="B1131" s="11">
        <v>2.0694444444444446E-2</v>
      </c>
      <c r="C1131" s="11">
        <v>4.4305555555555549E-2</v>
      </c>
      <c r="D1131" s="14">
        <v>1.21874999999999E-2</v>
      </c>
      <c r="G1131" s="11"/>
      <c r="H1131" s="9"/>
    </row>
    <row r="1132" spans="1:8" x14ac:dyDescent="0.2">
      <c r="A1132" s="10">
        <v>2.4872685185185189E-2</v>
      </c>
      <c r="B1132" s="11">
        <v>2.0706018518518519E-2</v>
      </c>
      <c r="C1132" s="11">
        <v>4.431712962962963E-2</v>
      </c>
      <c r="D1132" s="14">
        <v>1.2199074074073999E-2</v>
      </c>
      <c r="G1132" s="11"/>
      <c r="H1132" s="9"/>
    </row>
    <row r="1133" spans="1:8" x14ac:dyDescent="0.2">
      <c r="A1133" s="10">
        <v>2.4884259259259259E-2</v>
      </c>
      <c r="B1133" s="11">
        <v>2.071759259259259E-2</v>
      </c>
      <c r="C1133" s="11">
        <v>4.4328703703703703E-2</v>
      </c>
      <c r="D1133" s="14">
        <v>1.2210648148148101E-2</v>
      </c>
      <c r="G1133" s="11"/>
      <c r="H1133" s="9"/>
    </row>
    <row r="1134" spans="1:8" x14ac:dyDescent="0.2">
      <c r="A1134" s="10">
        <v>2.4895833333333336E-2</v>
      </c>
      <c r="B1134" s="11">
        <v>2.0729166666666667E-2</v>
      </c>
      <c r="C1134" s="11">
        <v>4.4340277777777777E-2</v>
      </c>
      <c r="D1134" s="14">
        <v>1.22222222222221E-2</v>
      </c>
      <c r="G1134" s="11"/>
      <c r="H1134" s="9"/>
    </row>
    <row r="1135" spans="1:8" x14ac:dyDescent="0.2">
      <c r="A1135" s="10">
        <v>2.4907407407407406E-2</v>
      </c>
      <c r="B1135" s="11">
        <v>2.074074074074074E-2</v>
      </c>
      <c r="C1135" s="11">
        <v>4.4351851851851858E-2</v>
      </c>
      <c r="D1135" s="14">
        <v>1.2233796296296199E-2</v>
      </c>
      <c r="G1135" s="11"/>
      <c r="H1135" s="9"/>
    </row>
    <row r="1136" spans="1:8" x14ac:dyDescent="0.2">
      <c r="A1136" s="10">
        <v>2.4918981481481483E-2</v>
      </c>
      <c r="B1136" s="11">
        <v>2.0752314814814814E-2</v>
      </c>
      <c r="C1136" s="11">
        <v>4.4363425925925924E-2</v>
      </c>
      <c r="D1136" s="14">
        <v>1.2245370370370301E-2</v>
      </c>
      <c r="G1136" s="11"/>
      <c r="H1136" s="9"/>
    </row>
    <row r="1137" spans="1:8" x14ac:dyDescent="0.2">
      <c r="A1137" s="10">
        <v>2.4930555555555553E-2</v>
      </c>
      <c r="B1137" s="11">
        <v>2.0763888888888887E-2</v>
      </c>
      <c r="C1137" s="11">
        <v>4.4374999999999998E-2</v>
      </c>
      <c r="D1137" s="14">
        <v>1.2256944444444201E-2</v>
      </c>
      <c r="G1137" s="11"/>
      <c r="H1137" s="9"/>
    </row>
    <row r="1138" spans="1:8" x14ac:dyDescent="0.2">
      <c r="A1138" s="10">
        <v>2.494212962962963E-2</v>
      </c>
      <c r="B1138" s="11">
        <v>2.0775462962962964E-2</v>
      </c>
      <c r="C1138" s="11">
        <v>4.4386574074074071E-2</v>
      </c>
      <c r="D1138" s="14">
        <v>1.2268518518518399E-2</v>
      </c>
      <c r="G1138" s="11"/>
      <c r="H1138" s="9"/>
    </row>
    <row r="1139" spans="1:8" x14ac:dyDescent="0.2">
      <c r="A1139" s="10">
        <v>2.49537037037037E-2</v>
      </c>
      <c r="B1139" s="11">
        <v>2.0787037037037038E-2</v>
      </c>
      <c r="C1139" s="11">
        <v>4.4398148148148152E-2</v>
      </c>
      <c r="D1139" s="14">
        <v>1.22800925925924E-2</v>
      </c>
      <c r="G1139" s="11"/>
      <c r="H1139" s="9"/>
    </row>
    <row r="1140" spans="1:8" x14ac:dyDescent="0.2">
      <c r="A1140" s="10">
        <v>2.4965277777777781E-2</v>
      </c>
      <c r="B1140" s="11">
        <v>2.0798611111111111E-2</v>
      </c>
      <c r="C1140" s="11">
        <v>4.4409722222222225E-2</v>
      </c>
      <c r="D1140" s="14">
        <v>1.2291666666666401E-2</v>
      </c>
      <c r="G1140" s="11"/>
      <c r="H1140" s="9"/>
    </row>
    <row r="1141" spans="1:8" x14ac:dyDescent="0.2">
      <c r="A1141" s="10">
        <v>2.4976851851851851E-2</v>
      </c>
      <c r="B1141" s="11">
        <v>2.0810185185185185E-2</v>
      </c>
      <c r="C1141" s="11">
        <v>4.4421296296296292E-2</v>
      </c>
      <c r="D1141" s="14">
        <v>1.2303240740740601E-2</v>
      </c>
      <c r="G1141" s="11"/>
      <c r="H1141" s="9"/>
    </row>
    <row r="1142" spans="1:8" x14ac:dyDescent="0.2">
      <c r="A1142" s="10">
        <v>2.4988425925925928E-2</v>
      </c>
      <c r="B1142" s="11">
        <v>2.0821759259259259E-2</v>
      </c>
      <c r="C1142" s="11">
        <v>4.4432870370370366E-2</v>
      </c>
      <c r="D1142" s="14">
        <v>1.23148148148146E-2</v>
      </c>
      <c r="G1142" s="11"/>
      <c r="H1142" s="9"/>
    </row>
    <row r="1143" spans="1:8" x14ac:dyDescent="0.2">
      <c r="A1143" s="10">
        <v>2.5000000000000001E-2</v>
      </c>
      <c r="B1143" s="11">
        <v>2.0833333333333332E-2</v>
      </c>
      <c r="C1143" s="11">
        <v>4.4444444444444446E-2</v>
      </c>
      <c r="D1143" s="14">
        <v>1.2314814814814799E-2</v>
      </c>
      <c r="G1143" s="11"/>
      <c r="H1143" s="9"/>
    </row>
    <row r="1144" spans="1:8" x14ac:dyDescent="0.2">
      <c r="A1144" s="10">
        <v>2.5011574074074075E-2</v>
      </c>
      <c r="B1144" s="11">
        <v>2.0844907407407406E-2</v>
      </c>
      <c r="C1144" s="11">
        <v>4.445601851851852E-2</v>
      </c>
      <c r="D1144" s="14">
        <v>1.2326388888888901E-2</v>
      </c>
      <c r="G1144" s="11"/>
      <c r="H1144" s="9"/>
    </row>
    <row r="1145" spans="1:8" x14ac:dyDescent="0.2">
      <c r="A1145" s="10">
        <v>2.5023148148148145E-2</v>
      </c>
      <c r="B1145" s="11">
        <v>2.0856481481481479E-2</v>
      </c>
      <c r="C1145" s="11">
        <v>4.4467592592592593E-2</v>
      </c>
      <c r="D1145" s="14">
        <v>1.2337962962963E-2</v>
      </c>
      <c r="G1145" s="11"/>
      <c r="H1145" s="9"/>
    </row>
    <row r="1146" spans="1:8" x14ac:dyDescent="0.2">
      <c r="A1146" s="10">
        <v>2.5034722222222222E-2</v>
      </c>
      <c r="B1146" s="11">
        <v>2.0868055555555556E-2</v>
      </c>
      <c r="C1146" s="11">
        <v>4.447916666666666E-2</v>
      </c>
      <c r="D1146" s="14">
        <v>1.23495370370371E-2</v>
      </c>
      <c r="G1146" s="11"/>
      <c r="H1146" s="9"/>
    </row>
    <row r="1147" spans="1:8" x14ac:dyDescent="0.2">
      <c r="A1147" s="10">
        <v>2.5046296296296299E-2</v>
      </c>
      <c r="B1147" s="11">
        <v>2.0879629629629626E-2</v>
      </c>
      <c r="C1147" s="11">
        <v>4.449074074074074E-2</v>
      </c>
      <c r="D1147" s="14">
        <v>1.2361111111111101E-2</v>
      </c>
      <c r="G1147" s="11"/>
      <c r="H1147" s="9"/>
    </row>
    <row r="1148" spans="1:8" x14ac:dyDescent="0.2">
      <c r="A1148" s="10">
        <v>2.5057870370370373E-2</v>
      </c>
      <c r="B1148" s="11">
        <v>2.0891203703703703E-2</v>
      </c>
      <c r="C1148" s="11">
        <v>4.4502314814814814E-2</v>
      </c>
      <c r="D1148" s="14">
        <v>1.23726851851852E-2</v>
      </c>
      <c r="G1148" s="11"/>
      <c r="H1148" s="9"/>
    </row>
    <row r="1149" spans="1:8" x14ac:dyDescent="0.2">
      <c r="A1149" s="10">
        <v>2.5069444444444446E-2</v>
      </c>
      <c r="B1149" s="11">
        <v>2.0902777777777781E-2</v>
      </c>
      <c r="C1149" s="11">
        <v>4.4513888888888888E-2</v>
      </c>
      <c r="D1149" s="14">
        <v>1.23842592592593E-2</v>
      </c>
      <c r="G1149" s="11"/>
      <c r="H1149" s="9"/>
    </row>
    <row r="1150" spans="1:8" x14ac:dyDescent="0.2">
      <c r="A1150" s="10">
        <v>2.508101851851852E-2</v>
      </c>
      <c r="B1150" s="11">
        <v>2.0914351851851851E-2</v>
      </c>
      <c r="C1150" s="11">
        <v>4.4525462962962968E-2</v>
      </c>
      <c r="D1150" s="14">
        <v>1.2395833333333399E-2</v>
      </c>
      <c r="G1150" s="11"/>
      <c r="H1150" s="9"/>
    </row>
    <row r="1151" spans="1:8" x14ac:dyDescent="0.2">
      <c r="A1151" s="10">
        <v>2.5092592592592593E-2</v>
      </c>
      <c r="B1151" s="11">
        <v>2.0925925925925928E-2</v>
      </c>
      <c r="C1151" s="11">
        <v>4.4537037037037042E-2</v>
      </c>
      <c r="D1151" s="14">
        <v>1.24074074074074E-2</v>
      </c>
      <c r="G1151" s="11"/>
      <c r="H1151" s="9"/>
    </row>
    <row r="1152" spans="1:8" x14ac:dyDescent="0.2">
      <c r="A1152" s="10">
        <v>2.5104166666666664E-2</v>
      </c>
      <c r="B1152" s="11">
        <v>2.0937500000000001E-2</v>
      </c>
      <c r="C1152" s="11">
        <v>4.4548611111111108E-2</v>
      </c>
      <c r="D1152" s="14">
        <v>1.24189814814815E-2</v>
      </c>
      <c r="G1152" s="11"/>
      <c r="H1152" s="9"/>
    </row>
    <row r="1153" spans="1:8" x14ac:dyDescent="0.2">
      <c r="A1153" s="10">
        <v>2.5115740740740741E-2</v>
      </c>
      <c r="B1153" s="11">
        <v>2.0949074074074075E-2</v>
      </c>
      <c r="C1153" s="11">
        <v>4.4560185185185182E-2</v>
      </c>
      <c r="D1153" s="14">
        <v>1.24305555555557E-2</v>
      </c>
      <c r="G1153" s="11"/>
      <c r="H1153" s="9"/>
    </row>
    <row r="1154" spans="1:8" x14ac:dyDescent="0.2">
      <c r="A1154" s="10">
        <v>2.5127314814814811E-2</v>
      </c>
      <c r="B1154" s="11">
        <v>2.0960648148148148E-2</v>
      </c>
      <c r="C1154" s="11">
        <v>4.4571759259259262E-2</v>
      </c>
      <c r="D1154" s="14">
        <v>1.24421296296297E-2</v>
      </c>
      <c r="G1154" s="11"/>
      <c r="H1154" s="9"/>
    </row>
    <row r="1155" spans="1:8" x14ac:dyDescent="0.2">
      <c r="A1155" s="10">
        <v>2.5138888888888891E-2</v>
      </c>
      <c r="B1155" s="11">
        <v>2.0972222222222222E-2</v>
      </c>
      <c r="C1155" s="11">
        <v>4.4583333333333336E-2</v>
      </c>
      <c r="D1155" s="14">
        <v>1.2453703703703901E-2</v>
      </c>
      <c r="G1155" s="11"/>
      <c r="H1155" s="9"/>
    </row>
    <row r="1156" spans="1:8" x14ac:dyDescent="0.2">
      <c r="A1156" s="10">
        <v>2.5150462962962961E-2</v>
      </c>
      <c r="B1156" s="11">
        <v>2.0983796296296296E-2</v>
      </c>
      <c r="C1156" s="11">
        <v>4.4594907407407409E-2</v>
      </c>
      <c r="D1156" s="14">
        <v>1.2465277777777801E-2</v>
      </c>
      <c r="G1156" s="11"/>
      <c r="H1156" s="9"/>
    </row>
    <row r="1157" spans="1:8" x14ac:dyDescent="0.2">
      <c r="A1157" s="10">
        <v>2.5162037037037038E-2</v>
      </c>
      <c r="B1157" s="11">
        <v>2.0995370370370373E-2</v>
      </c>
      <c r="C1157" s="11">
        <v>4.4606481481481476E-2</v>
      </c>
      <c r="D1157" s="14">
        <v>1.2476851851851999E-2</v>
      </c>
      <c r="G1157" s="11"/>
      <c r="H1157" s="9"/>
    </row>
    <row r="1158" spans="1:8" x14ac:dyDescent="0.2">
      <c r="A1158" s="10">
        <v>2.5173611111111108E-2</v>
      </c>
      <c r="B1158" s="11">
        <v>2.1006944444444443E-2</v>
      </c>
      <c r="C1158" s="11">
        <v>4.4618055555555557E-2</v>
      </c>
      <c r="D1158" s="14">
        <v>1.24768518518518E-2</v>
      </c>
      <c r="G1158" s="11"/>
      <c r="H1158" s="9"/>
    </row>
    <row r="1159" spans="1:8" x14ac:dyDescent="0.2">
      <c r="A1159" s="10">
        <v>2.5185185185185185E-2</v>
      </c>
      <c r="B1159" s="11">
        <v>2.101851851851852E-2</v>
      </c>
      <c r="C1159" s="11">
        <v>4.462962962962963E-2</v>
      </c>
      <c r="D1159" s="14">
        <v>1.24884259259258E-2</v>
      </c>
      <c r="G1159" s="11"/>
      <c r="H1159" s="9"/>
    </row>
    <row r="1160" spans="1:8" x14ac:dyDescent="0.2">
      <c r="A1160" s="10">
        <v>2.5196759259259256E-2</v>
      </c>
      <c r="B1160" s="11">
        <v>2.1030092592592597E-2</v>
      </c>
      <c r="C1160" s="11">
        <v>4.4641203703703704E-2</v>
      </c>
      <c r="D1160" s="14">
        <v>1.24999999999999E-2</v>
      </c>
      <c r="G1160" s="11"/>
      <c r="H1160" s="9"/>
    </row>
    <row r="1161" spans="1:8" x14ac:dyDescent="0.2">
      <c r="A1161" s="10">
        <v>2.5208333333333333E-2</v>
      </c>
      <c r="B1161" s="11">
        <v>2.1041666666666667E-2</v>
      </c>
      <c r="C1161" s="11">
        <v>4.4652777777777784E-2</v>
      </c>
      <c r="D1161" s="14">
        <v>1.2511574074074E-2</v>
      </c>
      <c r="G1161" s="11"/>
      <c r="H1161" s="9"/>
    </row>
    <row r="1162" spans="1:8" x14ac:dyDescent="0.2">
      <c r="A1162" s="10">
        <v>2.521990740740741E-2</v>
      </c>
      <c r="B1162" s="11">
        <v>2.1053240740740744E-2</v>
      </c>
      <c r="C1162" s="11">
        <v>4.4664351851851851E-2</v>
      </c>
      <c r="D1162" s="14">
        <v>1.2523148148148E-2</v>
      </c>
      <c r="G1162" s="11"/>
      <c r="H1162" s="9"/>
    </row>
    <row r="1163" spans="1:8" x14ac:dyDescent="0.2">
      <c r="A1163" s="10">
        <v>2.5231481481481483E-2</v>
      </c>
      <c r="B1163" s="11">
        <v>2.1064814814814814E-2</v>
      </c>
      <c r="C1163" s="11">
        <v>4.4675925925925924E-2</v>
      </c>
      <c r="D1163" s="14">
        <v>1.2534722222222201E-2</v>
      </c>
      <c r="G1163" s="11"/>
      <c r="H1163" s="9"/>
    </row>
    <row r="1164" spans="1:8" x14ac:dyDescent="0.2">
      <c r="A1164" s="10">
        <v>2.5243055555555557E-2</v>
      </c>
      <c r="B1164" s="11">
        <v>2.1076388888888891E-2</v>
      </c>
      <c r="C1164" s="11">
        <v>4.4687499999999998E-2</v>
      </c>
      <c r="D1164" s="14">
        <v>1.25462962962962E-2</v>
      </c>
      <c r="G1164" s="11"/>
      <c r="H1164" s="9"/>
    </row>
    <row r="1165" spans="1:8" x14ac:dyDescent="0.2">
      <c r="A1165" s="10">
        <v>2.525462962962963E-2</v>
      </c>
      <c r="B1165" s="11">
        <v>2.1087962962962961E-2</v>
      </c>
      <c r="C1165" s="11">
        <v>4.4699074074074079E-2</v>
      </c>
      <c r="D1165" s="14">
        <v>1.25578703703704E-2</v>
      </c>
      <c r="G1165" s="11"/>
      <c r="H1165" s="9"/>
    </row>
    <row r="1166" spans="1:8" x14ac:dyDescent="0.2">
      <c r="A1166" s="10">
        <v>2.5266203703703704E-2</v>
      </c>
      <c r="B1166" s="11">
        <v>2.1099537037037038E-2</v>
      </c>
      <c r="C1166" s="11">
        <v>4.4710648148148152E-2</v>
      </c>
      <c r="D1166" s="14">
        <v>1.25694444444443E-2</v>
      </c>
      <c r="G1166" s="11"/>
      <c r="H1166" s="9"/>
    </row>
    <row r="1167" spans="1:8" x14ac:dyDescent="0.2">
      <c r="A1167" s="10">
        <v>2.5277777777777777E-2</v>
      </c>
      <c r="B1167" s="11">
        <v>2.1111111111111108E-2</v>
      </c>
      <c r="C1167" s="11">
        <v>4.4722222222222219E-2</v>
      </c>
      <c r="D1167" s="14">
        <v>1.2581018518518601E-2</v>
      </c>
      <c r="G1167" s="11"/>
      <c r="H1167" s="9"/>
    </row>
    <row r="1168" spans="1:8" x14ac:dyDescent="0.2">
      <c r="A1168" s="10">
        <v>2.5289351851851851E-2</v>
      </c>
      <c r="B1168" s="11">
        <v>2.1122685185185185E-2</v>
      </c>
      <c r="C1168" s="11">
        <v>4.4733796296296292E-2</v>
      </c>
      <c r="D1168" s="14">
        <v>1.2592592592592501E-2</v>
      </c>
      <c r="G1168" s="11"/>
      <c r="H1168" s="9"/>
    </row>
    <row r="1169" spans="1:8" x14ac:dyDescent="0.2">
      <c r="A1169" s="10">
        <v>2.5300925925925925E-2</v>
      </c>
      <c r="B1169" s="11">
        <v>2.1134259259259259E-2</v>
      </c>
      <c r="C1169" s="11">
        <v>4.4745370370370373E-2</v>
      </c>
      <c r="D1169" s="14">
        <v>1.26041666666666E-2</v>
      </c>
      <c r="G1169" s="11"/>
      <c r="H1169" s="9"/>
    </row>
    <row r="1170" spans="1:8" x14ac:dyDescent="0.2">
      <c r="A1170" s="10">
        <v>2.5312500000000002E-2</v>
      </c>
      <c r="B1170" s="11">
        <v>2.1145833333333332E-2</v>
      </c>
      <c r="C1170" s="11">
        <v>4.4756944444444446E-2</v>
      </c>
      <c r="D1170" s="14">
        <v>1.2615740740740599E-2</v>
      </c>
      <c r="G1170" s="11"/>
      <c r="H1170" s="9"/>
    </row>
    <row r="1171" spans="1:8" x14ac:dyDescent="0.2">
      <c r="A1171" s="10">
        <v>2.5324074074074079E-2</v>
      </c>
      <c r="B1171" s="11">
        <v>2.1157407407407406E-2</v>
      </c>
      <c r="C1171" s="11">
        <v>4.476851851851852E-2</v>
      </c>
      <c r="D1171" s="14">
        <v>1.2627314814814701E-2</v>
      </c>
      <c r="G1171" s="11"/>
      <c r="H1171" s="9"/>
    </row>
    <row r="1172" spans="1:8" x14ac:dyDescent="0.2">
      <c r="A1172" s="10">
        <v>2.5335648148148149E-2</v>
      </c>
      <c r="B1172" s="11">
        <v>2.1168981481481483E-2</v>
      </c>
      <c r="C1172" s="11">
        <v>4.4780092592592587E-2</v>
      </c>
      <c r="D1172" s="14">
        <v>1.2638888888888899E-2</v>
      </c>
      <c r="G1172" s="11"/>
      <c r="H1172" s="9"/>
    </row>
    <row r="1173" spans="1:8" x14ac:dyDescent="0.2">
      <c r="A1173" s="10">
        <v>2.5347222222222219E-2</v>
      </c>
      <c r="B1173" s="11">
        <v>2.1180555555555553E-2</v>
      </c>
      <c r="C1173" s="11">
        <v>4.4791666666666667E-2</v>
      </c>
      <c r="D1173" s="14">
        <v>1.2638888888888899E-2</v>
      </c>
      <c r="G1173" s="11"/>
      <c r="H1173" s="9"/>
    </row>
    <row r="1174" spans="1:8" x14ac:dyDescent="0.2">
      <c r="A1174" s="10">
        <v>2.5358796296296296E-2</v>
      </c>
      <c r="B1174" s="11">
        <v>2.119212962962963E-2</v>
      </c>
      <c r="C1174" s="11">
        <v>4.4803240740740741E-2</v>
      </c>
      <c r="D1174" s="14">
        <v>1.2650462962963E-2</v>
      </c>
      <c r="G1174" s="11"/>
      <c r="H1174" s="9"/>
    </row>
    <row r="1175" spans="1:8" x14ac:dyDescent="0.2">
      <c r="A1175" s="10">
        <v>2.5370370370370366E-2</v>
      </c>
      <c r="B1175" s="11">
        <v>2.1203703703703707E-2</v>
      </c>
      <c r="C1175" s="11">
        <v>4.4814814814814814E-2</v>
      </c>
      <c r="D1175" s="14">
        <v>1.26620370370371E-2</v>
      </c>
      <c r="G1175" s="11"/>
      <c r="H1175" s="9"/>
    </row>
    <row r="1176" spans="1:8" x14ac:dyDescent="0.2">
      <c r="A1176" s="10">
        <v>2.5381944444444443E-2</v>
      </c>
      <c r="B1176" s="11">
        <v>2.1215277777777777E-2</v>
      </c>
      <c r="C1176" s="11">
        <v>4.4826388888888895E-2</v>
      </c>
      <c r="D1176" s="14">
        <v>1.2673611111111101E-2</v>
      </c>
      <c r="G1176" s="11"/>
      <c r="H1176" s="9"/>
    </row>
    <row r="1177" spans="1:8" x14ac:dyDescent="0.2">
      <c r="A1177" s="10">
        <v>2.539351851851852E-2</v>
      </c>
      <c r="B1177" s="11">
        <v>2.1226851851851854E-2</v>
      </c>
      <c r="C1177" s="11">
        <v>4.4837962962962961E-2</v>
      </c>
      <c r="D1177" s="14">
        <v>1.26851851851852E-2</v>
      </c>
      <c r="G1177" s="11"/>
      <c r="H1177" s="9"/>
    </row>
    <row r="1178" spans="1:8" x14ac:dyDescent="0.2">
      <c r="A1178" s="10">
        <v>2.5405092592592594E-2</v>
      </c>
      <c r="B1178" s="11">
        <v>2.1238425925925924E-2</v>
      </c>
      <c r="C1178" s="11">
        <v>4.4849537037037035E-2</v>
      </c>
      <c r="D1178" s="14">
        <v>1.26967592592591E-2</v>
      </c>
      <c r="G1178" s="11"/>
      <c r="H1178" s="9"/>
    </row>
    <row r="1179" spans="1:8" x14ac:dyDescent="0.2">
      <c r="A1179" s="10">
        <v>2.5416666666666667E-2</v>
      </c>
      <c r="B1179" s="11">
        <v>2.1250000000000002E-2</v>
      </c>
      <c r="C1179" s="11">
        <v>4.4861111111111109E-2</v>
      </c>
      <c r="D1179" s="14">
        <v>1.27083333333334E-2</v>
      </c>
      <c r="G1179" s="11"/>
      <c r="H1179" s="9"/>
    </row>
    <row r="1180" spans="1:8" x14ac:dyDescent="0.2">
      <c r="A1180" s="10">
        <v>2.5428240740740741E-2</v>
      </c>
      <c r="B1180" s="11">
        <v>2.1261574074074075E-2</v>
      </c>
      <c r="C1180" s="11">
        <v>4.4872685185185189E-2</v>
      </c>
      <c r="D1180" s="14">
        <v>1.27199074074074E-2</v>
      </c>
      <c r="G1180" s="11"/>
      <c r="H1180" s="9"/>
    </row>
    <row r="1181" spans="1:8" x14ac:dyDescent="0.2">
      <c r="A1181" s="10">
        <v>2.5439814814814814E-2</v>
      </c>
      <c r="B1181" s="11">
        <v>2.1273148148148149E-2</v>
      </c>
      <c r="C1181" s="11">
        <v>4.4884259259259263E-2</v>
      </c>
      <c r="D1181" s="14">
        <v>1.27314814814815E-2</v>
      </c>
      <c r="G1181" s="11"/>
      <c r="H1181" s="9"/>
    </row>
    <row r="1182" spans="1:8" x14ac:dyDescent="0.2">
      <c r="A1182" s="10">
        <v>2.5451388888888888E-2</v>
      </c>
      <c r="B1182" s="11">
        <v>2.1284722222222222E-2</v>
      </c>
      <c r="C1182" s="11">
        <v>4.4895833333333329E-2</v>
      </c>
      <c r="D1182" s="14">
        <v>1.2743055555555599E-2</v>
      </c>
      <c r="G1182" s="11"/>
      <c r="H1182" s="9"/>
    </row>
    <row r="1183" spans="1:8" x14ac:dyDescent="0.2">
      <c r="A1183" s="10">
        <v>2.5462962962962962E-2</v>
      </c>
      <c r="B1183" s="11">
        <v>2.1296296296296299E-2</v>
      </c>
      <c r="C1183" s="11">
        <v>4.4907407407407403E-2</v>
      </c>
      <c r="D1183" s="14">
        <v>1.2754629629629701E-2</v>
      </c>
      <c r="G1183" s="11"/>
      <c r="H1183" s="9"/>
    </row>
    <row r="1184" spans="1:8" x14ac:dyDescent="0.2">
      <c r="A1184" s="10">
        <v>2.5474537037037035E-2</v>
      </c>
      <c r="B1184" s="11">
        <v>2.1307870370370369E-2</v>
      </c>
      <c r="C1184" s="11">
        <v>4.4918981481481483E-2</v>
      </c>
      <c r="D1184" s="14">
        <v>1.27662037037037E-2</v>
      </c>
      <c r="G1184" s="11"/>
      <c r="H1184" s="9"/>
    </row>
    <row r="1185" spans="1:8" x14ac:dyDescent="0.2">
      <c r="A1185" s="10">
        <v>2.5486111111111112E-2</v>
      </c>
      <c r="B1185" s="11">
        <v>2.1319444444444443E-2</v>
      </c>
      <c r="C1185" s="11">
        <v>4.4930555555555557E-2</v>
      </c>
      <c r="D1185" s="14">
        <v>1.27777777777779E-2</v>
      </c>
      <c r="G1185" s="11"/>
      <c r="H1185" s="9"/>
    </row>
    <row r="1186" spans="1:8" x14ac:dyDescent="0.2">
      <c r="A1186" s="10">
        <v>2.5497685185185189E-2</v>
      </c>
      <c r="B1186" s="11">
        <v>2.1331018518518517E-2</v>
      </c>
      <c r="C1186" s="11">
        <v>4.494212962962963E-2</v>
      </c>
      <c r="D1186" s="14">
        <v>1.2789351851851901E-2</v>
      </c>
      <c r="G1186" s="11"/>
      <c r="H1186" s="9"/>
    </row>
    <row r="1187" spans="1:8" x14ac:dyDescent="0.2">
      <c r="A1187" s="10">
        <v>2.5509259259259259E-2</v>
      </c>
      <c r="B1187" s="11">
        <v>2.1342592592592594E-2</v>
      </c>
      <c r="C1187" s="11">
        <v>4.4953703703703697E-2</v>
      </c>
      <c r="D1187" s="14">
        <v>1.2800925925926E-2</v>
      </c>
      <c r="G1187" s="11"/>
      <c r="H1187" s="9"/>
    </row>
    <row r="1188" spans="1:8" x14ac:dyDescent="0.2">
      <c r="A1188" s="10">
        <v>2.5520833333333336E-2</v>
      </c>
      <c r="B1188" s="11">
        <v>2.1354166666666664E-2</v>
      </c>
      <c r="C1188" s="11">
        <v>4.4965277777777778E-2</v>
      </c>
      <c r="D1188" s="14">
        <v>1.28009259259259E-2</v>
      </c>
      <c r="G1188" s="11"/>
      <c r="H1188" s="9"/>
    </row>
    <row r="1189" spans="1:8" x14ac:dyDescent="0.2">
      <c r="A1189" s="10">
        <v>2.5532407407407406E-2</v>
      </c>
      <c r="B1189" s="11">
        <v>2.1365740740740741E-2</v>
      </c>
      <c r="C1189" s="11">
        <v>4.4976851851851851E-2</v>
      </c>
      <c r="D1189" s="14">
        <v>1.2812499999999999E-2</v>
      </c>
      <c r="G1189" s="11"/>
      <c r="H1189" s="9"/>
    </row>
    <row r="1190" spans="1:8" x14ac:dyDescent="0.2">
      <c r="A1190" s="10">
        <v>2.5543981481481483E-2</v>
      </c>
      <c r="B1190" s="11">
        <v>2.1377314814814818E-2</v>
      </c>
      <c r="C1190" s="11">
        <v>4.4988425925925925E-2</v>
      </c>
      <c r="D1190" s="14">
        <v>1.2824074074074101E-2</v>
      </c>
      <c r="G1190" s="11"/>
      <c r="H1190" s="9"/>
    </row>
    <row r="1191" spans="1:8" x14ac:dyDescent="0.2">
      <c r="A1191" s="10">
        <v>2.5555555555555554E-2</v>
      </c>
      <c r="B1191" s="11">
        <v>2.1388888888888888E-2</v>
      </c>
      <c r="C1191" s="11">
        <v>4.4999999999999998E-2</v>
      </c>
      <c r="D1191" s="14">
        <v>1.2835648148148001E-2</v>
      </c>
      <c r="G1191" s="11"/>
      <c r="H1191" s="9"/>
    </row>
    <row r="1192" spans="1:8" x14ac:dyDescent="0.2">
      <c r="A1192" s="10">
        <v>2.5567129629629634E-2</v>
      </c>
      <c r="B1192" s="11">
        <v>2.1400462962962965E-2</v>
      </c>
      <c r="C1192" s="11">
        <v>4.5011574074074072E-2</v>
      </c>
      <c r="D1192" s="14">
        <v>1.28472222222221E-2</v>
      </c>
      <c r="G1192" s="11"/>
      <c r="H1192" s="9"/>
    </row>
    <row r="1193" spans="1:8" x14ac:dyDescent="0.2">
      <c r="A1193" s="10">
        <v>2.5578703703703704E-2</v>
      </c>
      <c r="B1193" s="11">
        <v>2.1412037037037035E-2</v>
      </c>
      <c r="C1193" s="11">
        <v>4.5023148148148145E-2</v>
      </c>
      <c r="D1193" s="14">
        <v>1.28587962962962E-2</v>
      </c>
      <c r="G1193" s="11"/>
      <c r="H1193" s="9"/>
    </row>
    <row r="1194" spans="1:8" x14ac:dyDescent="0.2">
      <c r="A1194" s="10">
        <v>2.5590277777777778E-2</v>
      </c>
      <c r="B1194" s="11">
        <v>2.1423611111111112E-2</v>
      </c>
      <c r="C1194" s="11">
        <v>4.5034722222222219E-2</v>
      </c>
      <c r="D1194" s="14">
        <v>1.2870370370370299E-2</v>
      </c>
      <c r="G1194" s="11"/>
      <c r="H1194" s="9"/>
    </row>
    <row r="1195" spans="1:8" x14ac:dyDescent="0.2">
      <c r="A1195" s="10">
        <v>2.5601851851851851E-2</v>
      </c>
      <c r="B1195" s="11">
        <v>2.1435185185185186E-2</v>
      </c>
      <c r="C1195" s="11">
        <v>4.50462962962963E-2</v>
      </c>
      <c r="D1195" s="14">
        <v>1.28819444444443E-2</v>
      </c>
      <c r="G1195" s="11"/>
      <c r="H1195" s="9"/>
    </row>
    <row r="1196" spans="1:8" x14ac:dyDescent="0.2">
      <c r="A1196" s="10">
        <v>2.5613425925925925E-2</v>
      </c>
      <c r="B1196" s="11">
        <v>2.1446759259259259E-2</v>
      </c>
      <c r="C1196" s="11">
        <v>4.5057870370370373E-2</v>
      </c>
      <c r="D1196" s="14">
        <v>1.28935185185184E-2</v>
      </c>
      <c r="G1196" s="11"/>
      <c r="H1196" s="9"/>
    </row>
    <row r="1197" spans="1:8" x14ac:dyDescent="0.2">
      <c r="A1197" s="10">
        <v>2.5624999999999998E-2</v>
      </c>
      <c r="B1197" s="11">
        <v>2.1458333333333333E-2</v>
      </c>
      <c r="C1197" s="11">
        <v>4.5069444444444447E-2</v>
      </c>
      <c r="D1197" s="14">
        <v>1.29050925925924E-2</v>
      </c>
      <c r="G1197" s="11"/>
      <c r="H1197" s="9"/>
    </row>
    <row r="1198" spans="1:8" x14ac:dyDescent="0.2">
      <c r="A1198" s="10">
        <v>2.5636574074074072E-2</v>
      </c>
      <c r="B1198" s="11">
        <v>2.146990740740741E-2</v>
      </c>
      <c r="C1198" s="11">
        <v>4.5081018518518513E-2</v>
      </c>
      <c r="D1198" s="14">
        <v>1.2916666666666601E-2</v>
      </c>
      <c r="G1198" s="11"/>
      <c r="H1198" s="9"/>
    </row>
    <row r="1199" spans="1:8" x14ac:dyDescent="0.2">
      <c r="A1199" s="10">
        <v>2.5648148148148146E-2</v>
      </c>
      <c r="B1199" s="11">
        <v>2.148148148148148E-2</v>
      </c>
      <c r="C1199" s="11">
        <v>4.5092592592592594E-2</v>
      </c>
      <c r="D1199" s="14">
        <v>1.2928240740740501E-2</v>
      </c>
      <c r="G1199" s="11"/>
      <c r="H1199" s="9"/>
    </row>
    <row r="1200" spans="1:8" x14ac:dyDescent="0.2">
      <c r="A1200" s="10">
        <v>2.5659722222222223E-2</v>
      </c>
      <c r="B1200" s="11">
        <v>2.1493055555555557E-2</v>
      </c>
      <c r="C1200" s="11">
        <v>4.5104166666666667E-2</v>
      </c>
      <c r="D1200" s="14">
        <v>1.29398148148146E-2</v>
      </c>
      <c r="G1200" s="11"/>
      <c r="H1200" s="9"/>
    </row>
    <row r="1201" spans="1:8" x14ac:dyDescent="0.2">
      <c r="A1201" s="10">
        <v>2.56712962962963E-2</v>
      </c>
      <c r="B1201" s="11">
        <v>2.1504629629629627E-2</v>
      </c>
      <c r="C1201" s="11">
        <v>4.5115740740740741E-2</v>
      </c>
      <c r="D1201" s="14">
        <v>1.2951388888888801E-2</v>
      </c>
      <c r="G1201" s="11"/>
      <c r="H1201" s="9"/>
    </row>
    <row r="1202" spans="1:8" x14ac:dyDescent="0.2">
      <c r="A1202" s="10">
        <v>2.568287037037037E-2</v>
      </c>
      <c r="B1202" s="11">
        <v>2.1516203703703704E-2</v>
      </c>
      <c r="C1202" s="11">
        <v>4.5127314814814821E-2</v>
      </c>
      <c r="D1202" s="14">
        <v>1.2962962962962701E-2</v>
      </c>
      <c r="G1202" s="11"/>
      <c r="H1202" s="9"/>
    </row>
    <row r="1203" spans="1:8" x14ac:dyDescent="0.2">
      <c r="A1203" s="10">
        <v>2.5694444444444447E-2</v>
      </c>
      <c r="B1203" s="11">
        <v>2.1527777777777781E-2</v>
      </c>
      <c r="C1203" s="11">
        <v>4.5138888888888888E-2</v>
      </c>
      <c r="D1203" s="14">
        <v>1.2962962962963001E-2</v>
      </c>
      <c r="G1203" s="11"/>
      <c r="H1203" s="9"/>
    </row>
    <row r="1204" spans="1:8" x14ac:dyDescent="0.2">
      <c r="A1204" s="10">
        <v>2.5706018518518517E-2</v>
      </c>
      <c r="B1204" s="11">
        <v>2.1539351851851851E-2</v>
      </c>
      <c r="C1204" s="11">
        <v>4.5150462962962962E-2</v>
      </c>
      <c r="D1204" s="14">
        <v>1.2974537037037E-2</v>
      </c>
      <c r="G1204" s="11"/>
      <c r="H1204" s="9"/>
    </row>
    <row r="1205" spans="1:8" x14ac:dyDescent="0.2">
      <c r="A1205" s="10">
        <v>2.5717592592592594E-2</v>
      </c>
      <c r="B1205" s="11">
        <v>2.1550925925925928E-2</v>
      </c>
      <c r="C1205" s="11">
        <v>4.5162037037037035E-2</v>
      </c>
      <c r="D1205" s="14">
        <v>1.2986111111111099E-2</v>
      </c>
      <c r="G1205" s="11"/>
      <c r="H1205" s="9"/>
    </row>
    <row r="1206" spans="1:8" x14ac:dyDescent="0.2">
      <c r="A1206" s="10">
        <v>2.5729166666666664E-2</v>
      </c>
      <c r="B1206" s="11">
        <v>2.1562499999999998E-2</v>
      </c>
      <c r="C1206" s="11">
        <v>4.5173611111111116E-2</v>
      </c>
      <c r="D1206" s="14">
        <v>1.2997685185185201E-2</v>
      </c>
      <c r="G1206" s="11"/>
      <c r="H1206" s="9"/>
    </row>
    <row r="1207" spans="1:8" x14ac:dyDescent="0.2">
      <c r="A1207" s="10">
        <v>2.5740740740740745E-2</v>
      </c>
      <c r="B1207" s="11">
        <v>2.1574074074074075E-2</v>
      </c>
      <c r="C1207" s="11">
        <v>4.5185185185185189E-2</v>
      </c>
      <c r="D1207" s="14">
        <v>1.30092592592593E-2</v>
      </c>
      <c r="G1207" s="11"/>
      <c r="H1207" s="9"/>
    </row>
    <row r="1208" spans="1:8" x14ac:dyDescent="0.2">
      <c r="A1208" s="10">
        <v>2.5752314814814815E-2</v>
      </c>
      <c r="B1208" s="11">
        <v>2.1585648148148145E-2</v>
      </c>
      <c r="C1208" s="11">
        <v>4.5196759259259256E-2</v>
      </c>
      <c r="D1208" s="14">
        <v>1.30208333333334E-2</v>
      </c>
      <c r="G1208" s="11"/>
      <c r="H1208" s="9"/>
    </row>
    <row r="1209" spans="1:8" x14ac:dyDescent="0.2">
      <c r="A1209" s="10">
        <v>2.5763888888888892E-2</v>
      </c>
      <c r="B1209" s="11">
        <v>2.1597222222222223E-2</v>
      </c>
      <c r="C1209" s="11">
        <v>4.520833333333333E-2</v>
      </c>
      <c r="D1209" s="14">
        <v>1.3032407407407401E-2</v>
      </c>
      <c r="G1209" s="11"/>
      <c r="H1209" s="9"/>
    </row>
    <row r="1210" spans="1:8" x14ac:dyDescent="0.2">
      <c r="A1210" s="10">
        <v>2.5775462962962962E-2</v>
      </c>
      <c r="B1210" s="11">
        <v>2.1608796296296296E-2</v>
      </c>
      <c r="C1210" s="11">
        <v>4.521990740740741E-2</v>
      </c>
      <c r="D1210" s="14">
        <v>1.30439814814815E-2</v>
      </c>
      <c r="G1210" s="11"/>
      <c r="H1210" s="9"/>
    </row>
    <row r="1211" spans="1:8" x14ac:dyDescent="0.2">
      <c r="A1211" s="10">
        <v>2.5787037037037039E-2</v>
      </c>
      <c r="B1211" s="11">
        <v>2.162037037037037E-2</v>
      </c>
      <c r="C1211" s="11">
        <v>4.5231481481481484E-2</v>
      </c>
      <c r="D1211" s="14">
        <v>1.30555555555556E-2</v>
      </c>
      <c r="G1211" s="11"/>
      <c r="H1211" s="9"/>
    </row>
    <row r="1212" spans="1:8" x14ac:dyDescent="0.2">
      <c r="A1212" s="10">
        <v>2.5798611111111109E-2</v>
      </c>
      <c r="B1212" s="11">
        <v>2.1631944444444443E-2</v>
      </c>
      <c r="C1212" s="11">
        <v>4.5243055555555557E-2</v>
      </c>
      <c r="D1212" s="14">
        <v>1.3067129629629699E-2</v>
      </c>
      <c r="G1212" s="11"/>
      <c r="H1212" s="9"/>
    </row>
    <row r="1213" spans="1:8" x14ac:dyDescent="0.2">
      <c r="A1213" s="10">
        <v>2.5810185185185183E-2</v>
      </c>
      <c r="B1213" s="11">
        <v>2.164351851851852E-2</v>
      </c>
      <c r="C1213" s="11">
        <v>4.5254629629629624E-2</v>
      </c>
      <c r="D1213" s="14">
        <v>1.30787037037039E-2</v>
      </c>
      <c r="G1213" s="11"/>
      <c r="H1213" s="9"/>
    </row>
    <row r="1214" spans="1:8" x14ac:dyDescent="0.2">
      <c r="A1214" s="10">
        <v>2.5821759259259256E-2</v>
      </c>
      <c r="B1214" s="11">
        <v>2.165509259259259E-2</v>
      </c>
      <c r="C1214" s="11">
        <v>4.5266203703703704E-2</v>
      </c>
      <c r="D1214" s="14">
        <v>1.30902777777778E-2</v>
      </c>
      <c r="G1214" s="11"/>
      <c r="H1214" s="9"/>
    </row>
    <row r="1215" spans="1:8" x14ac:dyDescent="0.2">
      <c r="A1215" s="10">
        <v>2.5833333333333333E-2</v>
      </c>
      <c r="B1215" s="11">
        <v>2.1666666666666667E-2</v>
      </c>
      <c r="C1215" s="11">
        <v>4.5277777777777778E-2</v>
      </c>
      <c r="D1215" s="14">
        <v>1.3101851851852E-2</v>
      </c>
      <c r="G1215" s="11"/>
      <c r="H1215" s="9"/>
    </row>
    <row r="1216" spans="1:8" x14ac:dyDescent="0.2">
      <c r="A1216" s="10">
        <v>2.584490740740741E-2</v>
      </c>
      <c r="B1216" s="11">
        <v>2.1678240740740738E-2</v>
      </c>
      <c r="C1216" s="11">
        <v>4.5289351851851851E-2</v>
      </c>
      <c r="D1216" s="14">
        <v>1.3113425925926001E-2</v>
      </c>
      <c r="G1216" s="11"/>
      <c r="H1216" s="9"/>
    </row>
    <row r="1217" spans="1:8" x14ac:dyDescent="0.2">
      <c r="A1217" s="10">
        <v>2.585648148148148E-2</v>
      </c>
      <c r="B1217" s="11">
        <v>2.1689814814814815E-2</v>
      </c>
      <c r="C1217" s="11">
        <v>4.5300925925925932E-2</v>
      </c>
      <c r="D1217" s="14">
        <v>1.3125000000000201E-2</v>
      </c>
      <c r="G1217" s="11"/>
      <c r="H1217" s="9"/>
    </row>
    <row r="1218" spans="1:8" x14ac:dyDescent="0.2">
      <c r="A1218" s="10">
        <v>2.5868055555555557E-2</v>
      </c>
      <c r="B1218" s="11">
        <v>2.1701388888888892E-2</v>
      </c>
      <c r="C1218" s="11">
        <v>4.5312499999999999E-2</v>
      </c>
      <c r="D1218" s="14">
        <v>1.3125E-2</v>
      </c>
      <c r="G1218" s="11"/>
      <c r="H1218" s="9"/>
    </row>
    <row r="1219" spans="1:8" x14ac:dyDescent="0.2">
      <c r="A1219" s="10">
        <v>2.5879629629629627E-2</v>
      </c>
      <c r="B1219" s="11">
        <v>2.1712962962962962E-2</v>
      </c>
      <c r="C1219" s="11">
        <v>4.5324074074074072E-2</v>
      </c>
      <c r="D1219" s="14">
        <v>1.3136574074074E-2</v>
      </c>
      <c r="G1219" s="11"/>
      <c r="H1219" s="9"/>
    </row>
    <row r="1220" spans="1:8" x14ac:dyDescent="0.2">
      <c r="A1220" s="10">
        <v>2.5891203703703704E-2</v>
      </c>
      <c r="B1220" s="11">
        <v>2.1724537037037039E-2</v>
      </c>
      <c r="C1220" s="11">
        <v>4.5335648148148146E-2</v>
      </c>
      <c r="D1220" s="14">
        <v>1.3148148148147999E-2</v>
      </c>
      <c r="G1220" s="11"/>
      <c r="H1220" s="9"/>
    </row>
    <row r="1221" spans="1:8" x14ac:dyDescent="0.2">
      <c r="A1221" s="10">
        <v>2.5902777777777775E-2</v>
      </c>
      <c r="B1221" s="11">
        <v>2.1736111111111112E-2</v>
      </c>
      <c r="C1221" s="11">
        <v>4.5347222222222226E-2</v>
      </c>
      <c r="D1221" s="14">
        <v>1.3159722222222101E-2</v>
      </c>
      <c r="G1221" s="11"/>
      <c r="H1221" s="9"/>
    </row>
    <row r="1222" spans="1:8" x14ac:dyDescent="0.2">
      <c r="A1222" s="10">
        <v>2.5914351851851855E-2</v>
      </c>
      <c r="B1222" s="11">
        <v>2.1747685185185186E-2</v>
      </c>
      <c r="C1222" s="11">
        <v>4.53587962962963E-2</v>
      </c>
      <c r="D1222" s="14">
        <v>1.31712962962962E-2</v>
      </c>
      <c r="G1222" s="11"/>
      <c r="H1222" s="9"/>
    </row>
    <row r="1223" spans="1:8" x14ac:dyDescent="0.2">
      <c r="A1223" s="10">
        <v>2.5925925925925925E-2</v>
      </c>
      <c r="B1223" s="11">
        <v>2.1759259259259259E-2</v>
      </c>
      <c r="C1223" s="11">
        <v>4.5370370370370366E-2</v>
      </c>
      <c r="D1223" s="14">
        <v>1.31828703703704E-2</v>
      </c>
      <c r="G1223" s="11"/>
      <c r="H1223" s="9"/>
    </row>
    <row r="1224" spans="1:8" x14ac:dyDescent="0.2">
      <c r="A1224" s="10">
        <v>2.5937499999999999E-2</v>
      </c>
      <c r="B1224" s="11">
        <v>2.1770833333333336E-2</v>
      </c>
      <c r="C1224" s="11">
        <v>4.538194444444444E-2</v>
      </c>
      <c r="D1224" s="14">
        <v>1.31944444444443E-2</v>
      </c>
      <c r="G1224" s="11"/>
      <c r="H1224" s="9"/>
    </row>
    <row r="1225" spans="1:8" x14ac:dyDescent="0.2">
      <c r="A1225" s="10">
        <v>2.5949074074074072E-2</v>
      </c>
      <c r="B1225" s="11">
        <v>2.1782407407407407E-2</v>
      </c>
      <c r="C1225" s="11">
        <v>4.5393518518518521E-2</v>
      </c>
      <c r="D1225" s="14">
        <v>1.32060185185186E-2</v>
      </c>
      <c r="G1225" s="11"/>
      <c r="H1225" s="9"/>
    </row>
    <row r="1226" spans="1:8" x14ac:dyDescent="0.2">
      <c r="A1226" s="10">
        <v>2.5960648148148149E-2</v>
      </c>
      <c r="B1226" s="11">
        <v>2.179398148148148E-2</v>
      </c>
      <c r="C1226" s="11">
        <v>4.5405092592592594E-2</v>
      </c>
      <c r="D1226" s="14">
        <v>1.32175925925925E-2</v>
      </c>
      <c r="G1226" s="11"/>
      <c r="H1226" s="9"/>
    </row>
    <row r="1227" spans="1:8" x14ac:dyDescent="0.2">
      <c r="A1227" s="10">
        <v>2.5972222222222219E-2</v>
      </c>
      <c r="B1227" s="11">
        <v>2.1805555555555554E-2</v>
      </c>
      <c r="C1227" s="11">
        <v>4.5416666666666668E-2</v>
      </c>
      <c r="D1227" s="14">
        <v>1.32291666666667E-2</v>
      </c>
      <c r="G1227" s="11"/>
      <c r="H1227" s="9"/>
    </row>
    <row r="1228" spans="1:8" x14ac:dyDescent="0.2">
      <c r="A1228" s="10">
        <v>2.5983796296296297E-2</v>
      </c>
      <c r="B1228" s="11">
        <v>2.1817129629629631E-2</v>
      </c>
      <c r="C1228" s="11">
        <v>4.5428240740740734E-2</v>
      </c>
      <c r="D1228" s="14">
        <v>1.32407407407406E-2</v>
      </c>
      <c r="G1228" s="11"/>
      <c r="H1228" s="9"/>
    </row>
    <row r="1229" spans="1:8" x14ac:dyDescent="0.2">
      <c r="A1229" s="10">
        <v>2.5995370370370367E-2</v>
      </c>
      <c r="B1229" s="11">
        <v>2.1828703703703701E-2</v>
      </c>
      <c r="C1229" s="11">
        <v>4.5439814814814815E-2</v>
      </c>
      <c r="D1229" s="14">
        <v>1.32523148148147E-2</v>
      </c>
      <c r="G1229" s="11"/>
      <c r="H1229" s="9"/>
    </row>
    <row r="1230" spans="1:8" x14ac:dyDescent="0.2">
      <c r="A1230" s="10">
        <v>2.6006944444444447E-2</v>
      </c>
      <c r="B1230" s="11">
        <v>2.1840277777777778E-2</v>
      </c>
      <c r="C1230" s="11">
        <v>4.5451388888888888E-2</v>
      </c>
      <c r="D1230" s="14">
        <v>1.3263888888888801E-2</v>
      </c>
      <c r="G1230" s="11"/>
      <c r="H1230" s="9"/>
    </row>
    <row r="1231" spans="1:8" x14ac:dyDescent="0.2">
      <c r="A1231" s="10">
        <v>2.6018518518518521E-2</v>
      </c>
      <c r="B1231" s="11">
        <v>2.1851851851851848E-2</v>
      </c>
      <c r="C1231" s="11">
        <v>4.5462962962962962E-2</v>
      </c>
      <c r="D1231" s="14">
        <v>1.32754629629629E-2</v>
      </c>
      <c r="G1231" s="11"/>
      <c r="H1231" s="9"/>
    </row>
    <row r="1232" spans="1:8" x14ac:dyDescent="0.2">
      <c r="A1232" s="10">
        <v>2.6030092592592594E-2</v>
      </c>
      <c r="B1232" s="11">
        <v>2.1863425925925925E-2</v>
      </c>
      <c r="C1232" s="11">
        <v>4.5474537037037042E-2</v>
      </c>
      <c r="D1232" s="14">
        <v>1.3287037037037101E-2</v>
      </c>
      <c r="G1232" s="11"/>
      <c r="H1232" s="9"/>
    </row>
    <row r="1233" spans="1:8" x14ac:dyDescent="0.2">
      <c r="A1233" s="10">
        <v>2.6041666666666668E-2</v>
      </c>
      <c r="B1233" s="11">
        <v>2.1874999999999999E-2</v>
      </c>
      <c r="C1233" s="11">
        <v>4.5486111111111109E-2</v>
      </c>
      <c r="D1233" s="14">
        <v>1.3287037037037E-2</v>
      </c>
      <c r="G1233" s="11"/>
      <c r="H1233" s="9"/>
    </row>
    <row r="1234" spans="1:8" x14ac:dyDescent="0.2">
      <c r="A1234" s="10">
        <v>2.6053240740740738E-2</v>
      </c>
      <c r="B1234" s="11">
        <v>2.1886574074074072E-2</v>
      </c>
      <c r="C1234" s="11">
        <v>4.5497685185185183E-2</v>
      </c>
      <c r="D1234" s="14">
        <v>1.32986111111111E-2</v>
      </c>
      <c r="G1234" s="11"/>
      <c r="H1234" s="9"/>
    </row>
    <row r="1235" spans="1:8" x14ac:dyDescent="0.2">
      <c r="A1235" s="10">
        <v>2.6064814814814815E-2</v>
      </c>
      <c r="B1235" s="11">
        <v>2.1898148148148149E-2</v>
      </c>
      <c r="C1235" s="11">
        <v>4.5509259259259256E-2</v>
      </c>
      <c r="D1235" s="14">
        <v>1.3310185185185199E-2</v>
      </c>
      <c r="G1235" s="11"/>
      <c r="H1235" s="9"/>
    </row>
    <row r="1236" spans="1:8" x14ac:dyDescent="0.2">
      <c r="A1236" s="10">
        <v>2.6076388888888885E-2</v>
      </c>
      <c r="B1236" s="11">
        <v>2.1909722222222223E-2</v>
      </c>
      <c r="C1236" s="11">
        <v>4.5520833333333337E-2</v>
      </c>
      <c r="D1236" s="14">
        <v>1.3321759259259301E-2</v>
      </c>
      <c r="G1236" s="11"/>
      <c r="H1236" s="9"/>
    </row>
    <row r="1237" spans="1:8" x14ac:dyDescent="0.2">
      <c r="A1237" s="10">
        <v>2.6087962962962966E-2</v>
      </c>
      <c r="B1237" s="11">
        <v>2.1921296296296296E-2</v>
      </c>
      <c r="C1237" s="11">
        <v>4.553240740740741E-2</v>
      </c>
      <c r="D1237" s="14">
        <v>1.33333333333334E-2</v>
      </c>
      <c r="G1237" s="11"/>
      <c r="H1237" s="9"/>
    </row>
    <row r="1238" spans="1:8" x14ac:dyDescent="0.2">
      <c r="A1238" s="10">
        <v>2.6099537037037036E-2</v>
      </c>
      <c r="B1238" s="11">
        <v>2.193287037037037E-2</v>
      </c>
      <c r="C1238" s="11">
        <v>4.5543981481481477E-2</v>
      </c>
      <c r="D1238" s="14">
        <v>1.33449074074073E-2</v>
      </c>
      <c r="G1238" s="11"/>
      <c r="H1238" s="9"/>
    </row>
    <row r="1239" spans="1:8" x14ac:dyDescent="0.2">
      <c r="A1239" s="10">
        <v>2.6111111111111113E-2</v>
      </c>
      <c r="B1239" s="11">
        <v>2.1944444444444447E-2</v>
      </c>
      <c r="C1239" s="11">
        <v>4.5555555555555551E-2</v>
      </c>
      <c r="D1239" s="14">
        <v>1.33564814814815E-2</v>
      </c>
      <c r="G1239" s="11"/>
      <c r="H1239" s="9"/>
    </row>
    <row r="1240" spans="1:8" x14ac:dyDescent="0.2">
      <c r="A1240" s="10">
        <v>2.6122685185185183E-2</v>
      </c>
      <c r="B1240" s="11">
        <v>2.1956018518518517E-2</v>
      </c>
      <c r="C1240" s="11">
        <v>4.5567129629629631E-2</v>
      </c>
      <c r="D1240" s="14">
        <v>1.33680555555556E-2</v>
      </c>
      <c r="G1240" s="11"/>
      <c r="H1240" s="9"/>
    </row>
    <row r="1241" spans="1:8" x14ac:dyDescent="0.2">
      <c r="A1241" s="10">
        <v>2.613425925925926E-2</v>
      </c>
      <c r="B1241" s="11">
        <v>2.1967592592592594E-2</v>
      </c>
      <c r="C1241" s="11">
        <v>4.5578703703703705E-2</v>
      </c>
      <c r="D1241" s="14">
        <v>1.33796296296297E-2</v>
      </c>
      <c r="G1241" s="11"/>
      <c r="H1241" s="9"/>
    </row>
    <row r="1242" spans="1:8" x14ac:dyDescent="0.2">
      <c r="A1242" s="10">
        <v>2.614583333333333E-2</v>
      </c>
      <c r="B1242" s="11">
        <v>2.1979166666666664E-2</v>
      </c>
      <c r="C1242" s="11">
        <v>4.5590277777777778E-2</v>
      </c>
      <c r="D1242" s="14">
        <v>1.33912037037037E-2</v>
      </c>
      <c r="G1242" s="11"/>
      <c r="H1242" s="9"/>
    </row>
    <row r="1243" spans="1:8" x14ac:dyDescent="0.2">
      <c r="A1243" s="10">
        <v>2.6157407407407407E-2</v>
      </c>
      <c r="B1243" s="11">
        <v>2.1990740740740741E-2</v>
      </c>
      <c r="C1243" s="11">
        <v>4.5601851851851859E-2</v>
      </c>
      <c r="D1243" s="14">
        <v>1.34027777777778E-2</v>
      </c>
      <c r="G1243" s="11"/>
      <c r="H1243" s="9"/>
    </row>
    <row r="1244" spans="1:8" x14ac:dyDescent="0.2">
      <c r="A1244" s="10">
        <v>2.6168981481481477E-2</v>
      </c>
      <c r="B1244" s="11">
        <v>2.2002314814814818E-2</v>
      </c>
      <c r="C1244" s="11">
        <v>4.5613425925925925E-2</v>
      </c>
      <c r="D1244" s="14">
        <v>1.3414351851851899E-2</v>
      </c>
      <c r="G1244" s="11"/>
      <c r="H1244" s="9"/>
    </row>
    <row r="1245" spans="1:8" x14ac:dyDescent="0.2">
      <c r="A1245" s="10">
        <v>2.6180555555555558E-2</v>
      </c>
      <c r="B1245" s="11">
        <v>2.2013888888888888E-2</v>
      </c>
      <c r="C1245" s="11">
        <v>4.5624999999999999E-2</v>
      </c>
      <c r="D1245" s="14">
        <v>1.34259259259261E-2</v>
      </c>
      <c r="G1245" s="11"/>
      <c r="H1245" s="9"/>
    </row>
    <row r="1246" spans="1:8" x14ac:dyDescent="0.2">
      <c r="A1246" s="10">
        <v>2.6192129629629631E-2</v>
      </c>
      <c r="B1246" s="11">
        <v>2.2025462962962958E-2</v>
      </c>
      <c r="C1246" s="11">
        <v>4.5636574074074072E-2</v>
      </c>
      <c r="D1246" s="14">
        <v>1.34375E-2</v>
      </c>
      <c r="G1246" s="11"/>
      <c r="H1246" s="9"/>
    </row>
    <row r="1247" spans="1:8" x14ac:dyDescent="0.2">
      <c r="A1247" s="10">
        <v>2.6203703703703705E-2</v>
      </c>
      <c r="B1247" s="11">
        <v>2.2037037037037036E-2</v>
      </c>
      <c r="C1247" s="11">
        <v>4.5648148148148153E-2</v>
      </c>
      <c r="D1247" s="14">
        <v>1.3449074074074099E-2</v>
      </c>
      <c r="G1247" s="11"/>
      <c r="H1247" s="9"/>
    </row>
    <row r="1248" spans="1:8" x14ac:dyDescent="0.2">
      <c r="A1248" s="10">
        <v>2.6215277777777778E-2</v>
      </c>
      <c r="B1248" s="11">
        <v>2.2048611111111113E-2</v>
      </c>
      <c r="C1248" s="11">
        <v>4.5659722222222227E-2</v>
      </c>
      <c r="D1248" s="14">
        <v>1.3449074074074099E-2</v>
      </c>
      <c r="G1248" s="11"/>
      <c r="H1248" s="9"/>
    </row>
    <row r="1249" spans="1:8" x14ac:dyDescent="0.2">
      <c r="A1249" s="10">
        <v>2.6226851851851852E-2</v>
      </c>
      <c r="B1249" s="11">
        <v>2.2060185185185183E-2</v>
      </c>
      <c r="C1249" s="11">
        <v>4.5671296296296293E-2</v>
      </c>
      <c r="D1249" s="14">
        <v>1.34606481481481E-2</v>
      </c>
      <c r="G1249" s="11"/>
      <c r="H1249" s="9"/>
    </row>
    <row r="1250" spans="1:8" x14ac:dyDescent="0.2">
      <c r="A1250" s="10">
        <v>2.6238425925925925E-2</v>
      </c>
      <c r="B1250" s="11">
        <v>2.207175925925926E-2</v>
      </c>
      <c r="C1250" s="11">
        <v>4.5682870370370367E-2</v>
      </c>
      <c r="D1250" s="14">
        <v>1.34722222222222E-2</v>
      </c>
      <c r="G1250" s="11"/>
      <c r="H1250" s="9"/>
    </row>
    <row r="1251" spans="1:8" x14ac:dyDescent="0.2">
      <c r="A1251" s="10">
        <v>2.6249999999999999E-2</v>
      </c>
      <c r="B1251" s="11">
        <v>2.2083333333333333E-2</v>
      </c>
      <c r="C1251" s="11">
        <v>4.5694444444444447E-2</v>
      </c>
      <c r="D1251" s="14">
        <v>1.34837962962962E-2</v>
      </c>
      <c r="G1251" s="11"/>
      <c r="H1251" s="9"/>
    </row>
    <row r="1252" spans="1:8" x14ac:dyDescent="0.2">
      <c r="A1252" s="10">
        <v>2.6261574074074076E-2</v>
      </c>
      <c r="B1252" s="11">
        <v>2.2094907407407407E-2</v>
      </c>
      <c r="C1252" s="11">
        <v>4.5706018518518521E-2</v>
      </c>
      <c r="D1252" s="14">
        <v>1.3495370370370199E-2</v>
      </c>
      <c r="G1252" s="11"/>
      <c r="H1252" s="9"/>
    </row>
    <row r="1253" spans="1:8" x14ac:dyDescent="0.2">
      <c r="A1253" s="10">
        <v>2.6273148148148153E-2</v>
      </c>
      <c r="B1253" s="11">
        <v>2.210648148148148E-2</v>
      </c>
      <c r="C1253" s="11">
        <v>4.5717592592592594E-2</v>
      </c>
      <c r="D1253" s="14">
        <v>1.3506944444444301E-2</v>
      </c>
      <c r="G1253" s="11"/>
      <c r="H1253" s="9"/>
    </row>
    <row r="1254" spans="1:8" x14ac:dyDescent="0.2">
      <c r="A1254" s="10">
        <v>2.6284722222222223E-2</v>
      </c>
      <c r="B1254" s="11">
        <v>2.2118055555555557E-2</v>
      </c>
      <c r="C1254" s="11">
        <v>4.5729166666666661E-2</v>
      </c>
      <c r="D1254" s="14">
        <v>1.35185185185184E-2</v>
      </c>
      <c r="G1254" s="11"/>
      <c r="H1254" s="9"/>
    </row>
    <row r="1255" spans="1:8" x14ac:dyDescent="0.2">
      <c r="A1255" s="10">
        <v>2.6296296296296293E-2</v>
      </c>
      <c r="B1255" s="11">
        <v>2.2129629629629628E-2</v>
      </c>
      <c r="C1255" s="11">
        <v>4.5740740740740742E-2</v>
      </c>
      <c r="D1255" s="14">
        <v>1.35300925925925E-2</v>
      </c>
      <c r="G1255" s="11"/>
      <c r="H1255" s="9"/>
    </row>
    <row r="1256" spans="1:8" x14ac:dyDescent="0.2">
      <c r="A1256" s="10">
        <v>2.630787037037037E-2</v>
      </c>
      <c r="B1256" s="11">
        <v>2.2141203703703705E-2</v>
      </c>
      <c r="C1256" s="11">
        <v>4.5752314814814815E-2</v>
      </c>
      <c r="D1256" s="14">
        <v>1.3541666666666501E-2</v>
      </c>
      <c r="G1256" s="11"/>
      <c r="H1256" s="9"/>
    </row>
    <row r="1257" spans="1:8" x14ac:dyDescent="0.2">
      <c r="A1257" s="10">
        <v>2.631944444444444E-2</v>
      </c>
      <c r="B1257" s="11">
        <v>2.2152777777777775E-2</v>
      </c>
      <c r="C1257" s="11">
        <v>4.5763888888888889E-2</v>
      </c>
      <c r="D1257" s="14">
        <v>1.35532407407405E-2</v>
      </c>
      <c r="G1257" s="11"/>
      <c r="H1257" s="9"/>
    </row>
    <row r="1258" spans="1:8" x14ac:dyDescent="0.2">
      <c r="A1258" s="10">
        <v>2.6331018518518517E-2</v>
      </c>
      <c r="B1258" s="11">
        <v>2.2164351851851852E-2</v>
      </c>
      <c r="C1258" s="11">
        <v>4.5775462962962969E-2</v>
      </c>
      <c r="D1258" s="14">
        <v>1.35648148148147E-2</v>
      </c>
      <c r="G1258" s="11"/>
      <c r="H1258" s="9"/>
    </row>
    <row r="1259" spans="1:8" x14ac:dyDescent="0.2">
      <c r="A1259" s="10">
        <v>2.6342592592592588E-2</v>
      </c>
      <c r="B1259" s="11">
        <v>2.2175925925925929E-2</v>
      </c>
      <c r="C1259" s="11">
        <v>4.5787037037037036E-2</v>
      </c>
      <c r="D1259" s="14">
        <v>1.35763888888886E-2</v>
      </c>
      <c r="G1259" s="11"/>
      <c r="H1259" s="9"/>
    </row>
    <row r="1260" spans="1:8" x14ac:dyDescent="0.2">
      <c r="A1260" s="10">
        <v>2.6354166666666668E-2</v>
      </c>
      <c r="B1260" s="11">
        <v>2.2187499999999999E-2</v>
      </c>
      <c r="C1260" s="11">
        <v>4.5798611111111109E-2</v>
      </c>
      <c r="D1260" s="14">
        <v>1.3587962962962699E-2</v>
      </c>
      <c r="G1260" s="11"/>
      <c r="H1260" s="9"/>
    </row>
    <row r="1261" spans="1:8" x14ac:dyDescent="0.2">
      <c r="A1261" s="10">
        <v>2.6365740740740742E-2</v>
      </c>
      <c r="B1261" s="11">
        <v>2.2199074074074076E-2</v>
      </c>
      <c r="C1261" s="11">
        <v>4.5810185185185183E-2</v>
      </c>
      <c r="D1261" s="14">
        <v>1.35995370370369E-2</v>
      </c>
      <c r="G1261" s="11"/>
      <c r="H1261" s="9"/>
    </row>
    <row r="1262" spans="1:8" x14ac:dyDescent="0.2">
      <c r="A1262" s="10">
        <v>2.6377314814814815E-2</v>
      </c>
      <c r="B1262" s="11">
        <v>2.2210648148148149E-2</v>
      </c>
      <c r="C1262" s="11">
        <v>4.5821759259259263E-2</v>
      </c>
      <c r="D1262" s="14">
        <v>1.36111111111109E-2</v>
      </c>
      <c r="G1262" s="11"/>
      <c r="H1262" s="9"/>
    </row>
    <row r="1263" spans="1:8" x14ac:dyDescent="0.2">
      <c r="A1263" s="10">
        <v>2.6388888888888889E-2</v>
      </c>
      <c r="B1263" s="11">
        <v>2.2222222222222223E-2</v>
      </c>
      <c r="C1263" s="11">
        <v>4.5833333333333337E-2</v>
      </c>
      <c r="D1263" s="14">
        <v>1.36111111111111E-2</v>
      </c>
      <c r="G1263" s="11"/>
      <c r="H1263" s="9"/>
    </row>
    <row r="1264" spans="1:8" x14ac:dyDescent="0.2">
      <c r="A1264" s="10">
        <v>2.6400462962962962E-2</v>
      </c>
      <c r="B1264" s="11">
        <v>2.2233796296296297E-2</v>
      </c>
      <c r="C1264" s="11">
        <v>4.5844907407407404E-2</v>
      </c>
      <c r="D1264" s="14">
        <v>1.3622685185185199E-2</v>
      </c>
      <c r="G1264" s="11"/>
      <c r="H1264" s="9"/>
    </row>
    <row r="1265" spans="1:8" x14ac:dyDescent="0.2">
      <c r="A1265" s="10">
        <v>2.6412037037037036E-2</v>
      </c>
      <c r="B1265" s="11">
        <v>2.224537037037037E-2</v>
      </c>
      <c r="C1265" s="11">
        <v>4.5856481481481477E-2</v>
      </c>
      <c r="D1265" s="14">
        <v>1.3634259259259301E-2</v>
      </c>
      <c r="G1265" s="11"/>
      <c r="H1265" s="9"/>
    </row>
    <row r="1266" spans="1:8" x14ac:dyDescent="0.2">
      <c r="A1266" s="10">
        <v>2.642361111111111E-2</v>
      </c>
      <c r="B1266" s="11">
        <v>2.225694444444444E-2</v>
      </c>
      <c r="C1266" s="11">
        <v>4.5868055555555558E-2</v>
      </c>
      <c r="D1266" s="14">
        <v>1.36458333333334E-2</v>
      </c>
      <c r="G1266" s="11"/>
      <c r="H1266" s="9"/>
    </row>
    <row r="1267" spans="1:8" x14ac:dyDescent="0.2">
      <c r="A1267" s="10">
        <v>2.6435185185185187E-2</v>
      </c>
      <c r="B1267" s="11">
        <v>2.2268518518518521E-2</v>
      </c>
      <c r="C1267" s="11">
        <v>4.5879629629629631E-2</v>
      </c>
      <c r="D1267" s="14">
        <v>1.3657407407407399E-2</v>
      </c>
      <c r="G1267" s="11"/>
      <c r="H1267" s="9"/>
    </row>
    <row r="1268" spans="1:8" x14ac:dyDescent="0.2">
      <c r="A1268" s="10">
        <v>2.6446759259259264E-2</v>
      </c>
      <c r="B1268" s="11">
        <v>2.2280092592592591E-2</v>
      </c>
      <c r="C1268" s="11">
        <v>4.5891203703703705E-2</v>
      </c>
      <c r="D1268" s="14">
        <v>1.3668981481481501E-2</v>
      </c>
      <c r="G1268" s="11"/>
      <c r="H1268" s="9"/>
    </row>
    <row r="1269" spans="1:8" x14ac:dyDescent="0.2">
      <c r="A1269" s="10">
        <v>2.6458333333333334E-2</v>
      </c>
      <c r="B1269" s="11">
        <v>2.2291666666666668E-2</v>
      </c>
      <c r="C1269" s="11">
        <v>4.5902777777777772E-2</v>
      </c>
      <c r="D1269" s="14">
        <v>1.36805555555556E-2</v>
      </c>
      <c r="G1269" s="11"/>
      <c r="H1269" s="9"/>
    </row>
    <row r="1270" spans="1:8" x14ac:dyDescent="0.2">
      <c r="A1270" s="10">
        <v>2.6469907407407411E-2</v>
      </c>
      <c r="B1270" s="11">
        <v>2.2303240740740738E-2</v>
      </c>
      <c r="C1270" s="11">
        <v>4.5914351851851852E-2</v>
      </c>
      <c r="D1270" s="14">
        <v>1.36921296296297E-2</v>
      </c>
      <c r="G1270" s="11"/>
      <c r="H1270" s="9"/>
    </row>
    <row r="1271" spans="1:8" x14ac:dyDescent="0.2">
      <c r="A1271" s="10">
        <v>2.6481481481481481E-2</v>
      </c>
      <c r="B1271" s="11">
        <v>2.2314814814814815E-2</v>
      </c>
      <c r="C1271" s="11">
        <v>4.5925925925925926E-2</v>
      </c>
      <c r="D1271" s="14">
        <v>1.3703703703703701E-2</v>
      </c>
      <c r="G1271" s="11"/>
      <c r="H1271" s="9"/>
    </row>
    <row r="1272" spans="1:8" x14ac:dyDescent="0.2">
      <c r="A1272" s="10">
        <v>2.6493055555555558E-2</v>
      </c>
      <c r="B1272" s="11">
        <v>2.2326388888888885E-2</v>
      </c>
      <c r="C1272" s="11">
        <v>4.5937499999999999E-2</v>
      </c>
      <c r="D1272" s="14">
        <v>1.37152777777778E-2</v>
      </c>
      <c r="G1272" s="11"/>
      <c r="H1272" s="9"/>
    </row>
    <row r="1273" spans="1:8" x14ac:dyDescent="0.2">
      <c r="A1273" s="10">
        <v>2.6504629629629628E-2</v>
      </c>
      <c r="B1273" s="11">
        <v>2.2337962962962962E-2</v>
      </c>
      <c r="C1273" s="11">
        <v>4.594907407407408E-2</v>
      </c>
      <c r="D1273" s="14">
        <v>1.3726851851852099E-2</v>
      </c>
      <c r="G1273" s="11"/>
      <c r="H1273" s="9"/>
    </row>
    <row r="1274" spans="1:8" x14ac:dyDescent="0.2">
      <c r="A1274" s="10">
        <v>2.6516203703703698E-2</v>
      </c>
      <c r="B1274" s="11">
        <v>2.2349537037037032E-2</v>
      </c>
      <c r="C1274" s="11">
        <v>4.5960648148148146E-2</v>
      </c>
      <c r="D1274" s="14">
        <v>1.3738425925925999E-2</v>
      </c>
      <c r="G1274" s="11"/>
      <c r="H1274" s="9"/>
    </row>
    <row r="1275" spans="1:8" x14ac:dyDescent="0.2">
      <c r="A1275" s="10">
        <v>2.6527777777777779E-2</v>
      </c>
      <c r="B1275" s="11">
        <v>2.2361111111111113E-2</v>
      </c>
      <c r="C1275" s="11">
        <v>4.597222222222222E-2</v>
      </c>
      <c r="D1275" s="14">
        <v>1.37500000000002E-2</v>
      </c>
      <c r="G1275" s="11"/>
      <c r="H1275" s="9"/>
    </row>
    <row r="1276" spans="1:8" x14ac:dyDescent="0.2">
      <c r="A1276" s="10">
        <v>2.6539351851851852E-2</v>
      </c>
      <c r="B1276" s="11">
        <v>2.2372685185185186E-2</v>
      </c>
      <c r="C1276" s="11">
        <v>4.5983796296296293E-2</v>
      </c>
      <c r="D1276" s="14">
        <v>1.37615740740741E-2</v>
      </c>
      <c r="G1276" s="11"/>
      <c r="H1276" s="9"/>
    </row>
    <row r="1277" spans="1:8" x14ac:dyDescent="0.2">
      <c r="A1277" s="10">
        <v>2.6550925925925926E-2</v>
      </c>
      <c r="B1277" s="11">
        <v>2.238425925925926E-2</v>
      </c>
      <c r="C1277" s="11">
        <v>4.5995370370370374E-2</v>
      </c>
      <c r="D1277" s="14">
        <v>1.37731481481484E-2</v>
      </c>
      <c r="G1277" s="11"/>
      <c r="H1277" s="9"/>
    </row>
    <row r="1278" spans="1:8" x14ac:dyDescent="0.2">
      <c r="A1278" s="10">
        <v>2.6562499999999999E-2</v>
      </c>
      <c r="B1278" s="11">
        <v>2.2395833333333334E-2</v>
      </c>
      <c r="C1278" s="11">
        <v>4.6006944444444448E-2</v>
      </c>
      <c r="D1278" s="14">
        <v>1.3773148148148199E-2</v>
      </c>
      <c r="G1278" s="11"/>
      <c r="H1278" s="9"/>
    </row>
    <row r="1279" spans="1:8" x14ac:dyDescent="0.2">
      <c r="A1279" s="10">
        <v>2.6574074074074073E-2</v>
      </c>
      <c r="B1279" s="11">
        <v>2.2407407407407407E-2</v>
      </c>
      <c r="C1279" s="11">
        <v>4.6018518518518514E-2</v>
      </c>
      <c r="D1279" s="14">
        <v>1.3784722222222099E-2</v>
      </c>
      <c r="G1279" s="11"/>
      <c r="H1279" s="9"/>
    </row>
    <row r="1280" spans="1:8" x14ac:dyDescent="0.2">
      <c r="A1280" s="10">
        <v>2.6585648148148146E-2</v>
      </c>
      <c r="B1280" s="11">
        <v>2.2418981481481481E-2</v>
      </c>
      <c r="C1280" s="11">
        <v>4.6030092592592588E-2</v>
      </c>
      <c r="D1280" s="14">
        <v>1.37962962962961E-2</v>
      </c>
      <c r="G1280" s="11"/>
      <c r="H1280" s="9"/>
    </row>
    <row r="1281" spans="1:8" x14ac:dyDescent="0.2">
      <c r="A1281" s="10">
        <v>2.659722222222222E-2</v>
      </c>
      <c r="B1281" s="11">
        <v>2.2430555555555554E-2</v>
      </c>
      <c r="C1281" s="11">
        <v>4.6041666666666668E-2</v>
      </c>
      <c r="D1281" s="14">
        <v>1.38078703703702E-2</v>
      </c>
      <c r="G1281" s="11"/>
      <c r="H1281" s="9"/>
    </row>
    <row r="1282" spans="1:8" x14ac:dyDescent="0.2">
      <c r="A1282" s="10">
        <v>2.6608796296296297E-2</v>
      </c>
      <c r="B1282" s="11">
        <v>2.2442129629629631E-2</v>
      </c>
      <c r="C1282" s="11">
        <v>4.6053240740740742E-2</v>
      </c>
      <c r="D1282" s="14">
        <v>1.3819444444444299E-2</v>
      </c>
      <c r="G1282" s="11"/>
      <c r="H1282" s="9"/>
    </row>
    <row r="1283" spans="1:8" x14ac:dyDescent="0.2">
      <c r="A1283" s="10">
        <v>2.6620370370370374E-2</v>
      </c>
      <c r="B1283" s="11">
        <v>2.2453703703703708E-2</v>
      </c>
      <c r="C1283" s="11">
        <v>4.6064814814814815E-2</v>
      </c>
      <c r="D1283" s="14">
        <v>1.3831018518518499E-2</v>
      </c>
      <c r="G1283" s="11"/>
      <c r="H1283" s="9"/>
    </row>
    <row r="1284" spans="1:8" x14ac:dyDescent="0.2">
      <c r="A1284" s="10">
        <v>2.6631944444444444E-2</v>
      </c>
      <c r="B1284" s="11">
        <v>2.2465277777777778E-2</v>
      </c>
      <c r="C1284" s="11">
        <v>4.6076388888888882E-2</v>
      </c>
      <c r="D1284" s="14">
        <v>1.38425925925924E-2</v>
      </c>
      <c r="G1284" s="11"/>
      <c r="H1284" s="9"/>
    </row>
    <row r="1285" spans="1:8" x14ac:dyDescent="0.2">
      <c r="A1285" s="10">
        <v>2.6643518518518521E-2</v>
      </c>
      <c r="B1285" s="11">
        <v>2.2476851851851855E-2</v>
      </c>
      <c r="C1285" s="11">
        <v>4.6087962962962963E-2</v>
      </c>
      <c r="D1285" s="14">
        <v>1.38541666666667E-2</v>
      </c>
      <c r="G1285" s="11"/>
      <c r="H1285" s="9"/>
    </row>
    <row r="1286" spans="1:8" x14ac:dyDescent="0.2">
      <c r="A1286" s="10">
        <v>2.6655092592592591E-2</v>
      </c>
      <c r="B1286" s="11">
        <v>2.2488425925925926E-2</v>
      </c>
      <c r="C1286" s="11">
        <v>4.6099537037037036E-2</v>
      </c>
      <c r="D1286" s="14">
        <v>1.38657407407406E-2</v>
      </c>
      <c r="G1286" s="11"/>
      <c r="H1286" s="9"/>
    </row>
    <row r="1287" spans="1:8" x14ac:dyDescent="0.2">
      <c r="A1287" s="10">
        <v>2.6666666666666668E-2</v>
      </c>
      <c r="B1287" s="11">
        <v>2.2499999999999999E-2</v>
      </c>
      <c r="C1287" s="11">
        <v>4.611111111111111E-2</v>
      </c>
      <c r="D1287" s="14">
        <v>1.3877314814814801E-2</v>
      </c>
      <c r="G1287" s="11"/>
      <c r="H1287" s="9"/>
    </row>
    <row r="1288" spans="1:8" x14ac:dyDescent="0.2">
      <c r="A1288" s="10">
        <v>2.6678240740740738E-2</v>
      </c>
      <c r="B1288" s="11">
        <v>2.2511574074074073E-2</v>
      </c>
      <c r="C1288" s="11">
        <v>4.612268518518519E-2</v>
      </c>
      <c r="D1288" s="14">
        <v>1.3888888888888701E-2</v>
      </c>
      <c r="G1288" s="11"/>
      <c r="H1288" s="9"/>
    </row>
    <row r="1289" spans="1:8" x14ac:dyDescent="0.2">
      <c r="A1289" s="10">
        <v>2.6689814814814816E-2</v>
      </c>
      <c r="B1289" s="11">
        <v>2.2523148148148143E-2</v>
      </c>
      <c r="C1289" s="11">
        <v>4.6134259259259264E-2</v>
      </c>
      <c r="D1289" s="14">
        <v>1.39004629629628E-2</v>
      </c>
      <c r="G1289" s="11"/>
      <c r="H1289" s="9"/>
    </row>
    <row r="1290" spans="1:8" x14ac:dyDescent="0.2">
      <c r="A1290" s="10">
        <v>2.6701388888888889E-2</v>
      </c>
      <c r="B1290" s="11">
        <v>2.2534722222222223E-2</v>
      </c>
      <c r="C1290" s="11">
        <v>4.614583333333333E-2</v>
      </c>
      <c r="D1290" s="14">
        <v>1.39120370370369E-2</v>
      </c>
      <c r="G1290" s="11"/>
      <c r="H1290" s="9"/>
    </row>
    <row r="1291" spans="1:8" x14ac:dyDescent="0.2">
      <c r="A1291" s="10">
        <v>2.6712962962962966E-2</v>
      </c>
      <c r="B1291" s="11">
        <v>2.2546296296296297E-2</v>
      </c>
      <c r="C1291" s="11">
        <v>4.6157407407407404E-2</v>
      </c>
      <c r="D1291" s="14">
        <v>1.3923611111110901E-2</v>
      </c>
      <c r="G1291" s="11"/>
      <c r="H1291" s="9"/>
    </row>
    <row r="1292" spans="1:8" x14ac:dyDescent="0.2">
      <c r="A1292" s="10">
        <v>2.6724537037037036E-2</v>
      </c>
      <c r="B1292" s="11">
        <v>2.255787037037037E-2</v>
      </c>
      <c r="C1292" s="11">
        <v>4.6168981481481484E-2</v>
      </c>
      <c r="D1292" s="14">
        <v>1.39351851851852E-2</v>
      </c>
      <c r="G1292" s="11"/>
      <c r="H1292" s="9"/>
    </row>
    <row r="1293" spans="1:8" x14ac:dyDescent="0.2">
      <c r="A1293" s="10">
        <v>2.6736111111111113E-2</v>
      </c>
      <c r="B1293" s="11">
        <v>2.2569444444444444E-2</v>
      </c>
      <c r="C1293" s="11">
        <v>4.6180555555555558E-2</v>
      </c>
      <c r="D1293" s="14">
        <v>1.39351851851852E-2</v>
      </c>
      <c r="G1293" s="11"/>
      <c r="H1293" s="9"/>
    </row>
    <row r="1294" spans="1:8" x14ac:dyDescent="0.2">
      <c r="A1294" s="10">
        <v>2.6747685185185183E-2</v>
      </c>
      <c r="B1294" s="11">
        <v>2.2581018518518518E-2</v>
      </c>
      <c r="C1294" s="11">
        <v>4.6192129629629632E-2</v>
      </c>
      <c r="D1294" s="14">
        <v>1.3946759259259299E-2</v>
      </c>
      <c r="G1294" s="11"/>
      <c r="H1294" s="9"/>
    </row>
    <row r="1295" spans="1:8" x14ac:dyDescent="0.2">
      <c r="A1295" s="10">
        <v>2.6759259259259257E-2</v>
      </c>
      <c r="B1295" s="11">
        <v>2.2592592592592591E-2</v>
      </c>
      <c r="C1295" s="11">
        <v>4.6203703703703698E-2</v>
      </c>
      <c r="D1295" s="14">
        <v>1.3958333333333401E-2</v>
      </c>
      <c r="G1295" s="11"/>
      <c r="H1295" s="9"/>
    </row>
    <row r="1296" spans="1:8" x14ac:dyDescent="0.2">
      <c r="A1296" s="10">
        <v>2.6770833333333331E-2</v>
      </c>
      <c r="B1296" s="11">
        <v>2.2604166666666665E-2</v>
      </c>
      <c r="C1296" s="11">
        <v>4.6215277777777779E-2</v>
      </c>
      <c r="D1296" s="14">
        <v>1.39699074074074E-2</v>
      </c>
      <c r="G1296" s="11"/>
      <c r="H1296" s="9"/>
    </row>
    <row r="1297" spans="1:8" x14ac:dyDescent="0.2">
      <c r="A1297" s="10">
        <v>2.6782407407407408E-2</v>
      </c>
      <c r="B1297" s="11">
        <v>2.2615740740740742E-2</v>
      </c>
      <c r="C1297" s="11">
        <v>4.6226851851851852E-2</v>
      </c>
      <c r="D1297" s="14">
        <v>1.3981481481481499E-2</v>
      </c>
      <c r="G1297" s="11"/>
      <c r="H1297" s="9"/>
    </row>
    <row r="1298" spans="1:8" x14ac:dyDescent="0.2">
      <c r="A1298" s="10">
        <v>2.6793981481481485E-2</v>
      </c>
      <c r="B1298" s="11">
        <v>2.2627314814814819E-2</v>
      </c>
      <c r="C1298" s="11">
        <v>4.6238425925925926E-2</v>
      </c>
      <c r="D1298" s="14">
        <v>1.3993055555555399E-2</v>
      </c>
      <c r="G1298" s="11"/>
      <c r="H1298" s="9"/>
    </row>
    <row r="1299" spans="1:8" x14ac:dyDescent="0.2">
      <c r="A1299" s="10">
        <v>2.6805555555555555E-2</v>
      </c>
      <c r="B1299" s="11">
        <v>2.2638888888888889E-2</v>
      </c>
      <c r="C1299" s="11">
        <v>4.6249999999999999E-2</v>
      </c>
      <c r="D1299" s="14">
        <v>1.40046296296297E-2</v>
      </c>
      <c r="G1299" s="11"/>
      <c r="H1299" s="9"/>
    </row>
    <row r="1300" spans="1:8" x14ac:dyDescent="0.2">
      <c r="A1300" s="10">
        <v>2.6817129629629632E-2</v>
      </c>
      <c r="B1300" s="11">
        <v>2.2650462962962966E-2</v>
      </c>
      <c r="C1300" s="11">
        <v>4.6261574074074073E-2</v>
      </c>
      <c r="D1300" s="14">
        <v>1.4016203703703701E-2</v>
      </c>
      <c r="G1300" s="11"/>
      <c r="H1300" s="9"/>
    </row>
    <row r="1301" spans="1:8" x14ac:dyDescent="0.2">
      <c r="A1301" s="10">
        <v>2.6828703703703702E-2</v>
      </c>
      <c r="B1301" s="11">
        <v>2.2662037037037036E-2</v>
      </c>
      <c r="C1301" s="11">
        <v>4.6273148148148147E-2</v>
      </c>
      <c r="D1301" s="14">
        <v>1.40277777777778E-2</v>
      </c>
      <c r="G1301" s="11"/>
      <c r="H1301" s="9"/>
    </row>
    <row r="1302" spans="1:8" x14ac:dyDescent="0.2">
      <c r="A1302" s="10">
        <v>2.6840277777777779E-2</v>
      </c>
      <c r="B1302" s="11">
        <v>2.2673611111111113E-2</v>
      </c>
      <c r="C1302" s="11">
        <v>4.628472222222222E-2</v>
      </c>
      <c r="D1302" s="14">
        <v>1.40393518518519E-2</v>
      </c>
      <c r="G1302" s="11"/>
      <c r="H1302" s="9"/>
    </row>
    <row r="1303" spans="1:8" x14ac:dyDescent="0.2">
      <c r="A1303" s="10">
        <v>2.6851851851851849E-2</v>
      </c>
      <c r="B1303" s="11">
        <v>2.2685185185185183E-2</v>
      </c>
      <c r="C1303" s="11">
        <v>4.6296296296296301E-2</v>
      </c>
      <c r="D1303" s="14">
        <v>1.4050925925926E-2</v>
      </c>
      <c r="G1303" s="11"/>
      <c r="H1303" s="9"/>
    </row>
    <row r="1304" spans="1:8" x14ac:dyDescent="0.2">
      <c r="A1304" s="10">
        <v>2.6863425925925926E-2</v>
      </c>
      <c r="B1304" s="11">
        <v>2.269675925925926E-2</v>
      </c>
      <c r="C1304" s="11">
        <v>4.6307870370370374E-2</v>
      </c>
      <c r="D1304" s="14">
        <v>1.40625E-2</v>
      </c>
      <c r="G1304" s="11"/>
      <c r="H1304" s="9"/>
    </row>
    <row r="1305" spans="1:8" x14ac:dyDescent="0.2">
      <c r="A1305" s="10">
        <v>2.6875E-2</v>
      </c>
      <c r="B1305" s="11">
        <v>2.2708333333333334E-2</v>
      </c>
      <c r="C1305" s="11">
        <v>4.6319444444444441E-2</v>
      </c>
      <c r="D1305" s="14">
        <v>1.4074074074074299E-2</v>
      </c>
      <c r="G1305" s="11"/>
      <c r="H1305" s="9"/>
    </row>
    <row r="1306" spans="1:8" x14ac:dyDescent="0.2">
      <c r="A1306" s="10">
        <v>2.6886574074074077E-2</v>
      </c>
      <c r="B1306" s="11">
        <v>2.2719907407407411E-2</v>
      </c>
      <c r="C1306" s="11">
        <v>4.6331018518518514E-2</v>
      </c>
      <c r="D1306" s="14">
        <v>1.40856481481482E-2</v>
      </c>
      <c r="G1306" s="11"/>
      <c r="H1306" s="9"/>
    </row>
    <row r="1307" spans="1:8" x14ac:dyDescent="0.2">
      <c r="A1307" s="10">
        <v>2.6898148148148147E-2</v>
      </c>
      <c r="B1307" s="11">
        <v>2.2731481481481481E-2</v>
      </c>
      <c r="C1307" s="11">
        <v>4.6342592592592595E-2</v>
      </c>
      <c r="D1307" s="14">
        <v>1.4097222222222301E-2</v>
      </c>
      <c r="G1307" s="11"/>
      <c r="H1307" s="9"/>
    </row>
    <row r="1308" spans="1:8" x14ac:dyDescent="0.2">
      <c r="A1308" s="10">
        <v>2.6909722222222224E-2</v>
      </c>
      <c r="B1308" s="11">
        <v>2.2743055555555555E-2</v>
      </c>
      <c r="C1308" s="11">
        <v>4.6354166666666669E-2</v>
      </c>
      <c r="D1308" s="14">
        <v>1.4097222222222301E-2</v>
      </c>
      <c r="G1308" s="11"/>
      <c r="H1308" s="9"/>
    </row>
    <row r="1309" spans="1:8" x14ac:dyDescent="0.2">
      <c r="A1309" s="10">
        <v>2.6921296296296294E-2</v>
      </c>
      <c r="B1309" s="11">
        <v>2.2754629629629628E-2</v>
      </c>
      <c r="C1309" s="11">
        <v>4.6365740740740742E-2</v>
      </c>
      <c r="D1309" s="14">
        <v>1.41087962962963E-2</v>
      </c>
      <c r="G1309" s="11"/>
      <c r="H1309" s="9"/>
    </row>
    <row r="1310" spans="1:8" x14ac:dyDescent="0.2">
      <c r="A1310" s="10">
        <v>2.6932870370370371E-2</v>
      </c>
      <c r="B1310" s="11">
        <v>2.2766203703703702E-2</v>
      </c>
      <c r="C1310" s="11">
        <v>4.6377314814814809E-2</v>
      </c>
      <c r="D1310" s="14">
        <v>1.4120370370370399E-2</v>
      </c>
      <c r="G1310" s="11"/>
      <c r="H1310" s="9"/>
    </row>
    <row r="1311" spans="1:8" x14ac:dyDescent="0.2">
      <c r="A1311" s="10">
        <v>2.6944444444444441E-2</v>
      </c>
      <c r="B1311" s="11">
        <v>2.2777777777777775E-2</v>
      </c>
      <c r="C1311" s="11">
        <v>4.6388888888888889E-2</v>
      </c>
      <c r="D1311" s="14">
        <v>1.41319444444443E-2</v>
      </c>
      <c r="G1311" s="11"/>
      <c r="H1311" s="9"/>
    </row>
    <row r="1312" spans="1:8" x14ac:dyDescent="0.2">
      <c r="A1312" s="10">
        <v>2.6956018518518522E-2</v>
      </c>
      <c r="B1312" s="11">
        <v>2.2789351851851852E-2</v>
      </c>
      <c r="C1312" s="11">
        <v>4.6400462962962963E-2</v>
      </c>
      <c r="D1312" s="14">
        <v>1.4143518518518401E-2</v>
      </c>
      <c r="G1312" s="11"/>
      <c r="H1312" s="9"/>
    </row>
    <row r="1313" spans="1:8" x14ac:dyDescent="0.2">
      <c r="A1313" s="10">
        <v>2.6967592592592595E-2</v>
      </c>
      <c r="B1313" s="11">
        <v>2.2800925925925929E-2</v>
      </c>
      <c r="C1313" s="11">
        <v>4.6412037037037036E-2</v>
      </c>
      <c r="D1313" s="14">
        <v>1.41550925925924E-2</v>
      </c>
      <c r="G1313" s="11"/>
      <c r="H1313" s="9"/>
    </row>
    <row r="1314" spans="1:8" x14ac:dyDescent="0.2">
      <c r="A1314" s="10">
        <v>2.6979166666666669E-2</v>
      </c>
      <c r="B1314" s="11">
        <v>2.2812499999999999E-2</v>
      </c>
      <c r="C1314" s="11">
        <v>4.6423611111111117E-2</v>
      </c>
      <c r="D1314" s="14">
        <v>1.4166666666666499E-2</v>
      </c>
      <c r="G1314" s="11"/>
      <c r="H1314" s="9"/>
    </row>
    <row r="1315" spans="1:8" x14ac:dyDescent="0.2">
      <c r="A1315" s="10">
        <v>2.6990740740740742E-2</v>
      </c>
      <c r="B1315" s="11">
        <v>2.2824074074074076E-2</v>
      </c>
      <c r="C1315" s="11">
        <v>4.6435185185185184E-2</v>
      </c>
      <c r="D1315" s="14">
        <v>1.4178240740740601E-2</v>
      </c>
      <c r="G1315" s="11"/>
      <c r="H1315" s="9"/>
    </row>
    <row r="1316" spans="1:8" x14ac:dyDescent="0.2">
      <c r="A1316" s="10">
        <v>2.7002314814814812E-2</v>
      </c>
      <c r="B1316" s="11">
        <v>2.2835648148148147E-2</v>
      </c>
      <c r="C1316" s="11">
        <v>4.6446759259259257E-2</v>
      </c>
      <c r="D1316" s="14">
        <v>1.41898148148147E-2</v>
      </c>
      <c r="G1316" s="11"/>
      <c r="H1316" s="9"/>
    </row>
    <row r="1317" spans="1:8" x14ac:dyDescent="0.2">
      <c r="A1317" s="10">
        <v>2.7013888888888889E-2</v>
      </c>
      <c r="B1317" s="11">
        <v>2.2847222222222224E-2</v>
      </c>
      <c r="C1317" s="11">
        <v>4.6458333333333331E-2</v>
      </c>
      <c r="D1317" s="14">
        <v>1.42013888888886E-2</v>
      </c>
      <c r="G1317" s="11"/>
      <c r="H1317" s="9"/>
    </row>
    <row r="1318" spans="1:8" x14ac:dyDescent="0.2">
      <c r="A1318" s="10">
        <v>2.7025462962962959E-2</v>
      </c>
      <c r="B1318" s="11">
        <v>2.2858796296296294E-2</v>
      </c>
      <c r="C1318" s="11">
        <v>4.6469907407407411E-2</v>
      </c>
      <c r="D1318" s="14">
        <v>1.4212962962962801E-2</v>
      </c>
      <c r="G1318" s="11"/>
      <c r="H1318" s="9"/>
    </row>
    <row r="1319" spans="1:8" x14ac:dyDescent="0.2">
      <c r="A1319" s="10">
        <v>2.7037037037037037E-2</v>
      </c>
      <c r="B1319" s="11">
        <v>2.2870370370370371E-2</v>
      </c>
      <c r="C1319" s="11">
        <v>4.6481481481481485E-2</v>
      </c>
      <c r="D1319" s="14">
        <v>1.42245370370368E-2</v>
      </c>
      <c r="G1319" s="11"/>
      <c r="H1319" s="9"/>
    </row>
    <row r="1320" spans="1:8" x14ac:dyDescent="0.2">
      <c r="A1320" s="10">
        <v>2.704861111111111E-2</v>
      </c>
      <c r="B1320" s="11">
        <v>2.2881944444444444E-2</v>
      </c>
      <c r="C1320" s="11">
        <v>4.6493055555555551E-2</v>
      </c>
      <c r="D1320" s="14">
        <v>1.42361111111108E-2</v>
      </c>
      <c r="G1320" s="11"/>
      <c r="H1320" s="9"/>
    </row>
    <row r="1321" spans="1:8" x14ac:dyDescent="0.2">
      <c r="A1321" s="10">
        <v>2.7060185185185187E-2</v>
      </c>
      <c r="B1321" s="11">
        <v>2.2893518518518521E-2</v>
      </c>
      <c r="C1321" s="11">
        <v>4.6504629629629625E-2</v>
      </c>
      <c r="D1321" s="14">
        <v>1.4247685185185001E-2</v>
      </c>
      <c r="G1321" s="11"/>
      <c r="H1321" s="9"/>
    </row>
    <row r="1322" spans="1:8" x14ac:dyDescent="0.2">
      <c r="A1322" s="10">
        <v>2.7071759259259257E-2</v>
      </c>
      <c r="B1322" s="11">
        <v>2.2905092592592591E-2</v>
      </c>
      <c r="C1322" s="11">
        <v>4.6516203703703705E-2</v>
      </c>
      <c r="D1322" s="14">
        <v>1.4259259259259E-2</v>
      </c>
      <c r="G1322" s="11"/>
      <c r="H1322" s="9"/>
    </row>
    <row r="1323" spans="1:8" x14ac:dyDescent="0.2">
      <c r="A1323" s="10">
        <v>2.7083333333333334E-2</v>
      </c>
      <c r="B1323" s="11">
        <v>2.2916666666666669E-2</v>
      </c>
      <c r="C1323" s="11">
        <v>4.6527777777777779E-2</v>
      </c>
      <c r="D1323" s="14">
        <v>1.4259259259259201E-2</v>
      </c>
      <c r="G1323" s="11"/>
      <c r="H1323" s="9"/>
    </row>
    <row r="1324" spans="1:8" x14ac:dyDescent="0.2">
      <c r="A1324" s="10">
        <v>2.7094907407407404E-2</v>
      </c>
      <c r="B1324" s="11">
        <v>2.2928240740740739E-2</v>
      </c>
      <c r="C1324" s="11">
        <v>4.6539351851851853E-2</v>
      </c>
      <c r="D1324" s="14">
        <v>1.42708333333333E-2</v>
      </c>
      <c r="G1324" s="11"/>
      <c r="H1324" s="9"/>
    </row>
    <row r="1325" spans="1:8" x14ac:dyDescent="0.2">
      <c r="A1325" s="10">
        <v>2.7106481481481481E-2</v>
      </c>
      <c r="B1325" s="11">
        <v>2.2939814814814816E-2</v>
      </c>
      <c r="C1325" s="11">
        <v>4.6550925925925919E-2</v>
      </c>
      <c r="D1325" s="14">
        <v>1.4282407407407501E-2</v>
      </c>
      <c r="G1325" s="11"/>
      <c r="H1325" s="9"/>
    </row>
    <row r="1326" spans="1:8" x14ac:dyDescent="0.2">
      <c r="A1326" s="10">
        <v>2.7118055555555552E-2</v>
      </c>
      <c r="B1326" s="11">
        <v>2.2951388888888886E-2</v>
      </c>
      <c r="C1326" s="11">
        <v>4.65625E-2</v>
      </c>
      <c r="D1326" s="14">
        <v>1.42939814814816E-2</v>
      </c>
      <c r="G1326" s="11"/>
      <c r="H1326" s="9"/>
    </row>
    <row r="1327" spans="1:8" x14ac:dyDescent="0.2">
      <c r="A1327" s="10">
        <v>2.7129629629629632E-2</v>
      </c>
      <c r="B1327" s="11">
        <v>2.2962962962962966E-2</v>
      </c>
      <c r="C1327" s="11">
        <v>4.6574074074074073E-2</v>
      </c>
      <c r="D1327" s="14">
        <v>1.43055555555555E-2</v>
      </c>
      <c r="G1327" s="11"/>
      <c r="H1327" s="9"/>
    </row>
    <row r="1328" spans="1:8" x14ac:dyDescent="0.2">
      <c r="A1328" s="10">
        <v>2.7141203703703706E-2</v>
      </c>
      <c r="B1328" s="11">
        <v>2.297453703703704E-2</v>
      </c>
      <c r="C1328" s="11">
        <v>4.6585648148148147E-2</v>
      </c>
      <c r="D1328" s="14">
        <v>1.43171296296297E-2</v>
      </c>
      <c r="G1328" s="11"/>
      <c r="H1328" s="9"/>
    </row>
    <row r="1329" spans="1:8" x14ac:dyDescent="0.2">
      <c r="A1329" s="10">
        <v>2.7152777777777779E-2</v>
      </c>
      <c r="B1329" s="11">
        <v>2.298611111111111E-2</v>
      </c>
      <c r="C1329" s="11">
        <v>4.6597222222222227E-2</v>
      </c>
      <c r="D1329" s="14">
        <v>1.4328703703703699E-2</v>
      </c>
      <c r="G1329" s="11"/>
      <c r="H1329" s="9"/>
    </row>
    <row r="1330" spans="1:8" x14ac:dyDescent="0.2">
      <c r="A1330" s="10">
        <v>2.7164351851851853E-2</v>
      </c>
      <c r="B1330" s="11">
        <v>2.2997685185185187E-2</v>
      </c>
      <c r="C1330" s="11">
        <v>4.6608796296296294E-2</v>
      </c>
      <c r="D1330" s="14">
        <v>1.4340277777777801E-2</v>
      </c>
      <c r="G1330" s="11"/>
      <c r="H1330" s="9"/>
    </row>
    <row r="1331" spans="1:8" x14ac:dyDescent="0.2">
      <c r="A1331" s="10">
        <v>2.7175925925925926E-2</v>
      </c>
      <c r="B1331" s="11">
        <v>2.3009259259259257E-2</v>
      </c>
      <c r="C1331" s="11">
        <v>4.6620370370370368E-2</v>
      </c>
      <c r="D1331" s="14">
        <v>1.43518518518519E-2</v>
      </c>
      <c r="G1331" s="11"/>
      <c r="H1331" s="9"/>
    </row>
    <row r="1332" spans="1:8" x14ac:dyDescent="0.2">
      <c r="A1332" s="10">
        <v>2.71875E-2</v>
      </c>
      <c r="B1332" s="11">
        <v>2.3020833333333334E-2</v>
      </c>
      <c r="C1332" s="11">
        <v>4.6631944444444441E-2</v>
      </c>
      <c r="D1332" s="14">
        <v>1.4363425925925899E-2</v>
      </c>
      <c r="G1332" s="11"/>
      <c r="H1332" s="9"/>
    </row>
    <row r="1333" spans="1:8" x14ac:dyDescent="0.2">
      <c r="A1333" s="10">
        <v>2.7199074074074073E-2</v>
      </c>
      <c r="B1333" s="11">
        <v>2.3032407407407404E-2</v>
      </c>
      <c r="C1333" s="11">
        <v>4.6643518518518522E-2</v>
      </c>
      <c r="D1333" s="14">
        <v>1.43750000000002E-2</v>
      </c>
      <c r="G1333" s="11"/>
      <c r="H1333" s="9"/>
    </row>
    <row r="1334" spans="1:8" x14ac:dyDescent="0.2">
      <c r="A1334" s="10">
        <v>2.7210648148148147E-2</v>
      </c>
      <c r="B1334" s="11">
        <v>2.3043981481481481E-2</v>
      </c>
      <c r="C1334" s="11">
        <v>4.6655092592592595E-2</v>
      </c>
      <c r="D1334" s="14">
        <v>1.4386574074074201E-2</v>
      </c>
      <c r="G1334" s="11"/>
      <c r="H1334" s="9"/>
    </row>
    <row r="1335" spans="1:8" x14ac:dyDescent="0.2">
      <c r="A1335" s="10">
        <v>2.7222222222222228E-2</v>
      </c>
      <c r="B1335" s="11">
        <v>2.3055555555555555E-2</v>
      </c>
      <c r="C1335" s="11">
        <v>4.6666666666666669E-2</v>
      </c>
      <c r="D1335" s="14">
        <v>1.43981481481483E-2</v>
      </c>
      <c r="G1335" s="11"/>
      <c r="H1335" s="9"/>
    </row>
    <row r="1336" spans="1:8" x14ac:dyDescent="0.2">
      <c r="A1336" s="10">
        <v>2.7233796296296298E-2</v>
      </c>
      <c r="B1336" s="11">
        <v>2.3067129629629632E-2</v>
      </c>
      <c r="C1336" s="11">
        <v>4.6678240740740735E-2</v>
      </c>
      <c r="D1336" s="14">
        <v>1.4409722222222201E-2</v>
      </c>
      <c r="G1336" s="11"/>
      <c r="H1336" s="9"/>
    </row>
    <row r="1337" spans="1:8" x14ac:dyDescent="0.2">
      <c r="A1337" s="10">
        <v>2.7245370370370368E-2</v>
      </c>
      <c r="B1337" s="11">
        <v>2.3078703703703702E-2</v>
      </c>
      <c r="C1337" s="11">
        <v>4.6689814814814816E-2</v>
      </c>
      <c r="D1337" s="14">
        <v>1.44212962962965E-2</v>
      </c>
      <c r="G1337" s="11"/>
      <c r="H1337" s="9"/>
    </row>
    <row r="1338" spans="1:8" x14ac:dyDescent="0.2">
      <c r="A1338" s="10">
        <v>2.7256944444444445E-2</v>
      </c>
      <c r="B1338" s="11">
        <v>2.3090277777777779E-2</v>
      </c>
      <c r="C1338" s="11">
        <v>4.670138888888889E-2</v>
      </c>
      <c r="D1338" s="14">
        <v>1.44212962962963E-2</v>
      </c>
      <c r="G1338" s="11"/>
      <c r="H1338" s="9"/>
    </row>
    <row r="1339" spans="1:8" x14ac:dyDescent="0.2">
      <c r="A1339" s="10">
        <v>2.7268518518518515E-2</v>
      </c>
      <c r="B1339" s="11">
        <v>2.3101851851851849E-2</v>
      </c>
      <c r="C1339" s="11">
        <v>4.6712962962962963E-2</v>
      </c>
      <c r="D1339" s="14">
        <v>1.4432870370370301E-2</v>
      </c>
      <c r="G1339" s="11"/>
      <c r="H1339" s="9"/>
    </row>
    <row r="1340" spans="1:8" x14ac:dyDescent="0.2">
      <c r="A1340" s="10">
        <v>2.7280092592592592E-2</v>
      </c>
      <c r="B1340" s="11">
        <v>2.3113425925925926E-2</v>
      </c>
      <c r="C1340" s="11">
        <v>4.6724537037037044E-2</v>
      </c>
      <c r="D1340" s="14">
        <v>1.44444444444443E-2</v>
      </c>
      <c r="G1340" s="11"/>
      <c r="H1340" s="9"/>
    </row>
    <row r="1341" spans="1:8" x14ac:dyDescent="0.2">
      <c r="A1341" s="10">
        <v>2.7291666666666662E-2</v>
      </c>
      <c r="B1341" s="11">
        <v>2.3125E-2</v>
      </c>
      <c r="C1341" s="11">
        <v>4.673611111111111E-2</v>
      </c>
      <c r="D1341" s="14">
        <v>1.4456018518518399E-2</v>
      </c>
      <c r="G1341" s="11"/>
      <c r="H1341" s="9"/>
    </row>
    <row r="1342" spans="1:8" x14ac:dyDescent="0.2">
      <c r="A1342" s="10">
        <v>2.7303240740740743E-2</v>
      </c>
      <c r="B1342" s="11">
        <v>2.3136574074074077E-2</v>
      </c>
      <c r="C1342" s="11">
        <v>4.6747685185185184E-2</v>
      </c>
      <c r="D1342" s="14">
        <v>1.4467592592592501E-2</v>
      </c>
      <c r="G1342" s="11"/>
      <c r="H1342" s="9"/>
    </row>
    <row r="1343" spans="1:8" x14ac:dyDescent="0.2">
      <c r="A1343" s="10">
        <v>2.7314814814814816E-2</v>
      </c>
      <c r="B1343" s="11">
        <v>2.314814814814815E-2</v>
      </c>
      <c r="C1343" s="11">
        <v>4.6759259259259257E-2</v>
      </c>
      <c r="D1343" s="14">
        <v>1.4479166666666699E-2</v>
      </c>
      <c r="G1343" s="11"/>
      <c r="H1343" s="9"/>
    </row>
    <row r="1344" spans="1:8" x14ac:dyDescent="0.2">
      <c r="A1344" s="10">
        <v>2.732638888888889E-2</v>
      </c>
      <c r="B1344" s="11">
        <v>2.3159722222222224E-2</v>
      </c>
      <c r="C1344" s="11">
        <v>4.6770833333333338E-2</v>
      </c>
      <c r="D1344" s="14">
        <v>1.4490740740740599E-2</v>
      </c>
      <c r="G1344" s="11"/>
      <c r="H1344" s="9"/>
    </row>
    <row r="1345" spans="1:8" x14ac:dyDescent="0.2">
      <c r="A1345" s="10">
        <v>2.7337962962962963E-2</v>
      </c>
      <c r="B1345" s="11">
        <v>2.3171296296296297E-2</v>
      </c>
      <c r="C1345" s="11">
        <v>4.6782407407407411E-2</v>
      </c>
      <c r="D1345" s="14">
        <v>1.45023148148149E-2</v>
      </c>
      <c r="G1345" s="11"/>
      <c r="H1345" s="9"/>
    </row>
    <row r="1346" spans="1:8" x14ac:dyDescent="0.2">
      <c r="A1346" s="10">
        <v>2.7349537037037037E-2</v>
      </c>
      <c r="B1346" s="11">
        <v>2.3182870370370371E-2</v>
      </c>
      <c r="C1346" s="11">
        <v>4.6793981481481478E-2</v>
      </c>
      <c r="D1346" s="14">
        <v>1.45138888888888E-2</v>
      </c>
      <c r="G1346" s="11"/>
      <c r="H1346" s="9"/>
    </row>
    <row r="1347" spans="1:8" x14ac:dyDescent="0.2">
      <c r="A1347" s="10">
        <v>2.736111111111111E-2</v>
      </c>
      <c r="B1347" s="11">
        <v>2.3194444444444445E-2</v>
      </c>
      <c r="C1347" s="11">
        <v>4.6805555555555552E-2</v>
      </c>
      <c r="D1347" s="14">
        <v>1.4525462962963E-2</v>
      </c>
      <c r="G1347" s="11"/>
      <c r="H1347" s="9"/>
    </row>
    <row r="1348" spans="1:8" x14ac:dyDescent="0.2">
      <c r="A1348" s="10">
        <v>2.7372685185185184E-2</v>
      </c>
      <c r="B1348" s="11">
        <v>2.3206018518518515E-2</v>
      </c>
      <c r="C1348" s="11">
        <v>4.6817129629629632E-2</v>
      </c>
      <c r="D1348" s="14">
        <v>1.4537037037036901E-2</v>
      </c>
      <c r="G1348" s="11"/>
      <c r="H1348" s="9"/>
    </row>
    <row r="1349" spans="1:8" x14ac:dyDescent="0.2">
      <c r="A1349" s="10">
        <v>2.7384259259259257E-2</v>
      </c>
      <c r="B1349" s="11">
        <v>2.3217592592592592E-2</v>
      </c>
      <c r="C1349" s="11">
        <v>4.6828703703703706E-2</v>
      </c>
      <c r="D1349" s="14">
        <v>1.4548611111111E-2</v>
      </c>
      <c r="G1349" s="11"/>
      <c r="H1349" s="9"/>
    </row>
    <row r="1350" spans="1:8" x14ac:dyDescent="0.2">
      <c r="A1350" s="10">
        <v>2.7395833333333338E-2</v>
      </c>
      <c r="B1350" s="11">
        <v>2.3229166666666665E-2</v>
      </c>
      <c r="C1350" s="11">
        <v>4.6840277777777779E-2</v>
      </c>
      <c r="D1350" s="14">
        <v>1.45601851851851E-2</v>
      </c>
      <c r="G1350" s="11"/>
      <c r="H1350" s="9"/>
    </row>
    <row r="1351" spans="1:8" x14ac:dyDescent="0.2">
      <c r="A1351" s="10">
        <v>2.7407407407407408E-2</v>
      </c>
      <c r="B1351" s="11">
        <v>2.3240740740740742E-2</v>
      </c>
      <c r="C1351" s="11">
        <v>4.6851851851851846E-2</v>
      </c>
      <c r="D1351" s="14">
        <v>1.45717592592591E-2</v>
      </c>
      <c r="G1351" s="11"/>
      <c r="H1351" s="9"/>
    </row>
    <row r="1352" spans="1:8" x14ac:dyDescent="0.2">
      <c r="A1352" s="10">
        <v>2.7418981481481485E-2</v>
      </c>
      <c r="B1352" s="11">
        <v>2.3252314814814812E-2</v>
      </c>
      <c r="C1352" s="11">
        <v>4.6863425925925926E-2</v>
      </c>
      <c r="D1352" s="14">
        <v>1.4583333333333399E-2</v>
      </c>
      <c r="G1352" s="11"/>
      <c r="H1352" s="9"/>
    </row>
    <row r="1353" spans="1:8" x14ac:dyDescent="0.2">
      <c r="A1353" s="10">
        <v>2.7430555555555555E-2</v>
      </c>
      <c r="B1353" s="11">
        <v>2.326388888888889E-2</v>
      </c>
      <c r="C1353" s="11">
        <v>4.6875E-2</v>
      </c>
      <c r="D1353" s="14">
        <v>1.4583333333333301E-2</v>
      </c>
      <c r="G1353" s="11"/>
      <c r="H1353" s="9"/>
    </row>
    <row r="1354" spans="1:8" x14ac:dyDescent="0.2">
      <c r="A1354" s="10">
        <v>2.7442129629629632E-2</v>
      </c>
      <c r="B1354" s="11">
        <v>2.327546296296296E-2</v>
      </c>
      <c r="C1354" s="11">
        <v>4.6886574074074074E-2</v>
      </c>
      <c r="D1354" s="14">
        <v>1.45949074074074E-2</v>
      </c>
      <c r="G1354" s="11"/>
      <c r="H1354" s="9"/>
    </row>
    <row r="1355" spans="1:8" x14ac:dyDescent="0.2">
      <c r="A1355" s="10">
        <v>2.7453703703703702E-2</v>
      </c>
      <c r="B1355" s="11">
        <v>2.3287037037037037E-2</v>
      </c>
      <c r="C1355" s="11">
        <v>4.6898148148148154E-2</v>
      </c>
      <c r="D1355" s="14">
        <v>1.46064814814815E-2</v>
      </c>
      <c r="G1355" s="11"/>
      <c r="H1355" s="9"/>
    </row>
    <row r="1356" spans="1:8" x14ac:dyDescent="0.2">
      <c r="A1356" s="10">
        <v>2.7465277777777772E-2</v>
      </c>
      <c r="B1356" s="11">
        <v>2.3298611111111107E-2</v>
      </c>
      <c r="C1356" s="11">
        <v>4.6909722222222221E-2</v>
      </c>
      <c r="D1356" s="14">
        <v>1.4618055555555599E-2</v>
      </c>
      <c r="G1356" s="11"/>
      <c r="H1356" s="9"/>
    </row>
    <row r="1357" spans="1:8" x14ac:dyDescent="0.2">
      <c r="A1357" s="10">
        <v>2.7476851851851853E-2</v>
      </c>
      <c r="B1357" s="11">
        <v>2.3310185185185187E-2</v>
      </c>
      <c r="C1357" s="11">
        <v>4.6921296296296294E-2</v>
      </c>
      <c r="D1357" s="14">
        <v>1.4629629629629701E-2</v>
      </c>
      <c r="G1357" s="11"/>
      <c r="H1357" s="9"/>
    </row>
    <row r="1358" spans="1:8" x14ac:dyDescent="0.2">
      <c r="A1358" s="10">
        <v>2.7488425925925927E-2</v>
      </c>
      <c r="B1358" s="11">
        <v>2.3321759259259261E-2</v>
      </c>
      <c r="C1358" s="11">
        <v>4.6932870370370368E-2</v>
      </c>
      <c r="D1358" s="14">
        <v>1.4641203703703601E-2</v>
      </c>
      <c r="G1358" s="11"/>
      <c r="H1358" s="9"/>
    </row>
    <row r="1359" spans="1:8" x14ac:dyDescent="0.2">
      <c r="A1359" s="10">
        <v>2.75E-2</v>
      </c>
      <c r="B1359" s="11">
        <v>2.3333333333333334E-2</v>
      </c>
      <c r="C1359" s="11">
        <v>4.6944444444444448E-2</v>
      </c>
      <c r="D1359" s="14">
        <v>1.46527777777779E-2</v>
      </c>
      <c r="G1359" s="11"/>
      <c r="H1359" s="9"/>
    </row>
    <row r="1360" spans="1:8" x14ac:dyDescent="0.2">
      <c r="A1360" s="10">
        <v>2.7511574074074074E-2</v>
      </c>
      <c r="B1360" s="11">
        <v>2.3344907407407408E-2</v>
      </c>
      <c r="C1360" s="11">
        <v>4.6956018518518522E-2</v>
      </c>
      <c r="D1360" s="14">
        <v>1.4664351851851901E-2</v>
      </c>
      <c r="G1360" s="11"/>
      <c r="H1360" s="9"/>
    </row>
    <row r="1361" spans="1:8" x14ac:dyDescent="0.2">
      <c r="A1361" s="10">
        <v>2.7523148148148147E-2</v>
      </c>
      <c r="B1361" s="11">
        <v>2.3356481481481482E-2</v>
      </c>
      <c r="C1361" s="11">
        <v>4.6967592592592589E-2</v>
      </c>
      <c r="D1361" s="14">
        <v>1.46759259259259E-2</v>
      </c>
      <c r="G1361" s="11"/>
      <c r="H1361" s="9"/>
    </row>
    <row r="1362" spans="1:8" x14ac:dyDescent="0.2">
      <c r="A1362" s="10">
        <v>2.7534722222222221E-2</v>
      </c>
      <c r="B1362" s="11">
        <v>2.3368055555555555E-2</v>
      </c>
      <c r="C1362" s="11">
        <v>4.6979166666666662E-2</v>
      </c>
      <c r="D1362" s="14">
        <v>1.4687499999999999E-2</v>
      </c>
      <c r="G1362" s="11"/>
      <c r="H1362" s="9"/>
    </row>
    <row r="1363" spans="1:8" x14ac:dyDescent="0.2">
      <c r="A1363" s="10">
        <v>2.7546296296296294E-2</v>
      </c>
      <c r="B1363" s="11">
        <v>2.3379629629629629E-2</v>
      </c>
      <c r="C1363" s="11">
        <v>4.6990740740740743E-2</v>
      </c>
      <c r="D1363" s="14">
        <v>1.46990740740741E-2</v>
      </c>
      <c r="G1363" s="11"/>
      <c r="H1363" s="9"/>
    </row>
    <row r="1364" spans="1:8" x14ac:dyDescent="0.2">
      <c r="A1364" s="10">
        <v>2.7557870370370368E-2</v>
      </c>
      <c r="B1364" s="11">
        <v>2.3391203703703702E-2</v>
      </c>
      <c r="C1364" s="11">
        <v>4.7002314814814816E-2</v>
      </c>
      <c r="D1364" s="14">
        <v>1.4710648148148099E-2</v>
      </c>
      <c r="G1364" s="11"/>
      <c r="H1364" s="9"/>
    </row>
    <row r="1365" spans="1:8" x14ac:dyDescent="0.2">
      <c r="A1365" s="10">
        <v>2.7569444444444448E-2</v>
      </c>
      <c r="B1365" s="11">
        <v>2.3402777777777783E-2</v>
      </c>
      <c r="C1365" s="11">
        <v>4.701388888888889E-2</v>
      </c>
      <c r="D1365" s="14">
        <v>1.47222222222224E-2</v>
      </c>
      <c r="G1365" s="11"/>
      <c r="H1365" s="9"/>
    </row>
    <row r="1366" spans="1:8" x14ac:dyDescent="0.2">
      <c r="A1366" s="10">
        <v>2.7581018518518519E-2</v>
      </c>
      <c r="B1366" s="11">
        <v>2.3414351851851853E-2</v>
      </c>
      <c r="C1366" s="11">
        <v>4.702546296296297E-2</v>
      </c>
      <c r="D1366" s="14">
        <v>1.4733796296296399E-2</v>
      </c>
      <c r="G1366" s="11"/>
      <c r="H1366" s="9"/>
    </row>
    <row r="1367" spans="1:8" x14ac:dyDescent="0.2">
      <c r="A1367" s="10">
        <v>2.7592592592592596E-2</v>
      </c>
      <c r="B1367" s="11">
        <v>2.342592592592593E-2</v>
      </c>
      <c r="C1367" s="11">
        <v>4.7037037037037037E-2</v>
      </c>
      <c r="D1367" s="14">
        <v>1.4745370370370501E-2</v>
      </c>
      <c r="G1367" s="11"/>
      <c r="H1367" s="9"/>
    </row>
    <row r="1368" spans="1:8" x14ac:dyDescent="0.2">
      <c r="A1368" s="10">
        <v>2.7604166666666666E-2</v>
      </c>
      <c r="B1368" s="11">
        <v>2.34375E-2</v>
      </c>
      <c r="C1368" s="11">
        <v>4.704861111111111E-2</v>
      </c>
      <c r="D1368" s="14">
        <v>1.47453703703704E-2</v>
      </c>
      <c r="G1368" s="11"/>
      <c r="H1368" s="9"/>
    </row>
    <row r="1369" spans="1:8" x14ac:dyDescent="0.2">
      <c r="A1369" s="10">
        <v>2.7615740740740743E-2</v>
      </c>
      <c r="B1369" s="11">
        <v>2.344907407407407E-2</v>
      </c>
      <c r="C1369" s="11">
        <v>4.7060185185185184E-2</v>
      </c>
      <c r="D1369" s="14">
        <v>1.4756944444444401E-2</v>
      </c>
      <c r="G1369" s="11"/>
      <c r="H1369" s="9"/>
    </row>
    <row r="1370" spans="1:8" x14ac:dyDescent="0.2">
      <c r="A1370" s="10">
        <v>2.7627314814814813E-2</v>
      </c>
      <c r="B1370" s="11">
        <v>2.3460648148148147E-2</v>
      </c>
      <c r="C1370" s="11">
        <v>4.7071759259259265E-2</v>
      </c>
      <c r="D1370" s="14">
        <v>1.4768518518518599E-2</v>
      </c>
      <c r="G1370" s="11"/>
      <c r="H1370" s="9"/>
    </row>
    <row r="1371" spans="1:8" x14ac:dyDescent="0.2">
      <c r="A1371" s="10">
        <v>2.763888888888889E-2</v>
      </c>
      <c r="B1371" s="11">
        <v>2.3472222222222217E-2</v>
      </c>
      <c r="C1371" s="11">
        <v>4.7083333333333331E-2</v>
      </c>
      <c r="D1371" s="14">
        <v>1.4780092592592499E-2</v>
      </c>
      <c r="G1371" s="11"/>
      <c r="H1371" s="9"/>
    </row>
    <row r="1372" spans="1:8" x14ac:dyDescent="0.2">
      <c r="A1372" s="10">
        <v>2.7650462962962963E-2</v>
      </c>
      <c r="B1372" s="11">
        <v>2.3483796296296298E-2</v>
      </c>
      <c r="C1372" s="11">
        <v>4.7094907407407405E-2</v>
      </c>
      <c r="D1372" s="14">
        <v>1.4791666666666601E-2</v>
      </c>
      <c r="G1372" s="11"/>
      <c r="H1372" s="9"/>
    </row>
    <row r="1373" spans="1:8" x14ac:dyDescent="0.2">
      <c r="A1373" s="10">
        <v>2.7662037037037041E-2</v>
      </c>
      <c r="B1373" s="11">
        <v>2.3495370370370371E-2</v>
      </c>
      <c r="C1373" s="11">
        <v>4.7106481481481478E-2</v>
      </c>
      <c r="D1373" s="14">
        <v>1.48032407407406E-2</v>
      </c>
      <c r="G1373" s="11"/>
      <c r="H1373" s="9"/>
    </row>
    <row r="1374" spans="1:8" x14ac:dyDescent="0.2">
      <c r="A1374" s="10">
        <v>2.7673611111111111E-2</v>
      </c>
      <c r="B1374" s="11">
        <v>2.3506944444444445E-2</v>
      </c>
      <c r="C1374" s="11">
        <v>4.7118055555555559E-2</v>
      </c>
      <c r="D1374" s="14">
        <v>1.4814814814814699E-2</v>
      </c>
      <c r="G1374" s="11"/>
      <c r="H1374" s="9"/>
    </row>
    <row r="1375" spans="1:8" x14ac:dyDescent="0.2">
      <c r="A1375" s="10">
        <v>2.7685185185185188E-2</v>
      </c>
      <c r="B1375" s="11">
        <v>2.3518518518518518E-2</v>
      </c>
      <c r="C1375" s="11">
        <v>4.7129629629629632E-2</v>
      </c>
      <c r="D1375" s="14">
        <v>1.48263888888888E-2</v>
      </c>
      <c r="G1375" s="11"/>
      <c r="H1375" s="9"/>
    </row>
    <row r="1376" spans="1:8" x14ac:dyDescent="0.2">
      <c r="A1376" s="10">
        <v>2.7696759259259258E-2</v>
      </c>
      <c r="B1376" s="11">
        <v>2.3530092592592592E-2</v>
      </c>
      <c r="C1376" s="11">
        <v>4.7141203703703706E-2</v>
      </c>
      <c r="D1376" s="14">
        <v>1.4837962962962799E-2</v>
      </c>
      <c r="G1376" s="11"/>
      <c r="H1376" s="9"/>
    </row>
    <row r="1377" spans="1:8" x14ac:dyDescent="0.2">
      <c r="A1377" s="10">
        <v>2.7708333333333331E-2</v>
      </c>
      <c r="B1377" s="11">
        <v>2.3541666666666666E-2</v>
      </c>
      <c r="C1377" s="11">
        <v>4.7152777777777773E-2</v>
      </c>
      <c r="D1377" s="14">
        <v>1.48495370370367E-2</v>
      </c>
      <c r="G1377" s="11"/>
      <c r="H1377" s="9"/>
    </row>
    <row r="1378" spans="1:8" x14ac:dyDescent="0.2">
      <c r="A1378" s="10">
        <v>2.7719907407407405E-2</v>
      </c>
      <c r="B1378" s="11">
        <v>2.3553240740740739E-2</v>
      </c>
      <c r="C1378" s="11">
        <v>4.7164351851851853E-2</v>
      </c>
      <c r="D1378" s="14">
        <v>1.4861111111111E-2</v>
      </c>
      <c r="G1378" s="11"/>
      <c r="H1378" s="9"/>
    </row>
    <row r="1379" spans="1:8" x14ac:dyDescent="0.2">
      <c r="A1379" s="10">
        <v>2.7731481481481478E-2</v>
      </c>
      <c r="B1379" s="11">
        <v>2.3564814814814813E-2</v>
      </c>
      <c r="C1379" s="11">
        <v>4.7175925925925927E-2</v>
      </c>
      <c r="D1379" s="14">
        <v>1.48726851851849E-2</v>
      </c>
      <c r="G1379" s="11"/>
      <c r="H1379" s="9"/>
    </row>
    <row r="1380" spans="1:8" x14ac:dyDescent="0.2">
      <c r="A1380" s="10">
        <v>2.7743055555555559E-2</v>
      </c>
      <c r="B1380" s="11">
        <v>2.3576388888888893E-2</v>
      </c>
      <c r="C1380" s="11">
        <v>4.71875E-2</v>
      </c>
      <c r="D1380" s="14">
        <v>1.4884259259258899E-2</v>
      </c>
      <c r="G1380" s="11"/>
      <c r="H1380" s="9"/>
    </row>
    <row r="1381" spans="1:8" x14ac:dyDescent="0.2">
      <c r="A1381" s="10">
        <v>2.7754629629629629E-2</v>
      </c>
      <c r="B1381" s="11">
        <v>2.3587962962962963E-2</v>
      </c>
      <c r="C1381" s="11">
        <v>4.7199074074074067E-2</v>
      </c>
      <c r="D1381" s="14">
        <v>1.48958333333332E-2</v>
      </c>
      <c r="G1381" s="11"/>
      <c r="H1381" s="9"/>
    </row>
    <row r="1382" spans="1:8" x14ac:dyDescent="0.2">
      <c r="A1382" s="10">
        <v>2.7766203703703706E-2</v>
      </c>
      <c r="B1382" s="11">
        <v>2.359953703703704E-2</v>
      </c>
      <c r="C1382" s="11">
        <v>4.7210648148148147E-2</v>
      </c>
      <c r="D1382" s="14">
        <v>1.49074074074071E-2</v>
      </c>
      <c r="G1382" s="11"/>
      <c r="H1382" s="9"/>
    </row>
    <row r="1383" spans="1:8" x14ac:dyDescent="0.2">
      <c r="A1383" s="10">
        <v>2.7777777777777776E-2</v>
      </c>
      <c r="B1383" s="11">
        <v>2.361111111111111E-2</v>
      </c>
      <c r="C1383" s="11">
        <v>4.7222222222222221E-2</v>
      </c>
      <c r="D1383" s="14">
        <v>1.49074074074074E-2</v>
      </c>
      <c r="G1383" s="11"/>
      <c r="H1383" s="9"/>
    </row>
    <row r="1384" spans="1:8" x14ac:dyDescent="0.2">
      <c r="A1384" s="10">
        <v>2.7789351851851853E-2</v>
      </c>
      <c r="B1384" s="11">
        <v>2.3622685185185188E-2</v>
      </c>
      <c r="C1384" s="11">
        <v>4.7233796296296295E-2</v>
      </c>
      <c r="D1384" s="14">
        <v>1.49189814814815E-2</v>
      </c>
      <c r="G1384" s="11"/>
      <c r="H1384" s="9"/>
    </row>
    <row r="1385" spans="1:8" x14ac:dyDescent="0.2">
      <c r="A1385" s="10">
        <v>2.7800925925925923E-2</v>
      </c>
      <c r="B1385" s="11">
        <v>2.3634259259259258E-2</v>
      </c>
      <c r="C1385" s="11">
        <v>4.7245370370370375E-2</v>
      </c>
      <c r="D1385" s="14">
        <v>1.49305555555556E-2</v>
      </c>
      <c r="G1385" s="11"/>
      <c r="H1385" s="9"/>
    </row>
    <row r="1386" spans="1:8" x14ac:dyDescent="0.2">
      <c r="A1386" s="10">
        <v>2.78125E-2</v>
      </c>
      <c r="B1386" s="11">
        <v>2.3645833333333335E-2</v>
      </c>
      <c r="C1386" s="11">
        <v>4.7256944444444449E-2</v>
      </c>
      <c r="D1386" s="14">
        <v>1.4942129629629699E-2</v>
      </c>
      <c r="G1386" s="11"/>
      <c r="H1386" s="9"/>
    </row>
    <row r="1387" spans="1:8" x14ac:dyDescent="0.2">
      <c r="A1387" s="10">
        <v>2.7824074074074074E-2</v>
      </c>
      <c r="B1387" s="11">
        <v>2.3657407407407408E-2</v>
      </c>
      <c r="C1387" s="11">
        <v>4.7268518518518515E-2</v>
      </c>
      <c r="D1387" s="14">
        <v>1.49537037037037E-2</v>
      </c>
      <c r="G1387" s="11"/>
      <c r="H1387" s="9"/>
    </row>
    <row r="1388" spans="1:8" x14ac:dyDescent="0.2">
      <c r="A1388" s="10">
        <v>2.7835648148148151E-2</v>
      </c>
      <c r="B1388" s="11">
        <v>2.3668981481481485E-2</v>
      </c>
      <c r="C1388" s="11">
        <v>4.7280092592592589E-2</v>
      </c>
      <c r="D1388" s="14">
        <v>1.49652777777778E-2</v>
      </c>
      <c r="G1388" s="11"/>
      <c r="H1388" s="9"/>
    </row>
    <row r="1389" spans="1:8" x14ac:dyDescent="0.2">
      <c r="A1389" s="10">
        <v>2.7847222222222221E-2</v>
      </c>
      <c r="B1389" s="11">
        <v>2.3680555555555555E-2</v>
      </c>
      <c r="C1389" s="11">
        <v>4.7291666666666669E-2</v>
      </c>
      <c r="D1389" s="14">
        <v>1.4976851851851899E-2</v>
      </c>
      <c r="G1389" s="11"/>
      <c r="H1389" s="9"/>
    </row>
    <row r="1390" spans="1:8" x14ac:dyDescent="0.2">
      <c r="A1390" s="10">
        <v>2.7858796296296298E-2</v>
      </c>
      <c r="B1390" s="11">
        <v>2.3692129629629629E-2</v>
      </c>
      <c r="C1390" s="11">
        <v>4.7303240740740743E-2</v>
      </c>
      <c r="D1390" s="14">
        <v>1.4988425925926E-2</v>
      </c>
      <c r="G1390" s="11"/>
      <c r="H1390" s="9"/>
    </row>
    <row r="1391" spans="1:8" x14ac:dyDescent="0.2">
      <c r="A1391" s="10">
        <v>2.7870370370370368E-2</v>
      </c>
      <c r="B1391" s="11">
        <v>2.3703703703703703E-2</v>
      </c>
      <c r="C1391" s="11">
        <v>4.731481481481481E-2</v>
      </c>
      <c r="D1391" s="14">
        <v>1.4999999999999999E-2</v>
      </c>
      <c r="G1391" s="11"/>
      <c r="H1391" s="9"/>
    </row>
    <row r="1392" spans="1:8" x14ac:dyDescent="0.2">
      <c r="A1392" s="10">
        <v>2.7881944444444445E-2</v>
      </c>
      <c r="B1392" s="11">
        <v>2.3715277777777776E-2</v>
      </c>
      <c r="C1392" s="11">
        <v>4.7326388888888883E-2</v>
      </c>
      <c r="D1392" s="14">
        <v>1.5011574074074101E-2</v>
      </c>
      <c r="G1392" s="11"/>
      <c r="H1392" s="9"/>
    </row>
    <row r="1393" spans="1:8" x14ac:dyDescent="0.2">
      <c r="A1393" s="10">
        <v>2.7893518518518515E-2</v>
      </c>
      <c r="B1393" s="11">
        <v>2.372685185185185E-2</v>
      </c>
      <c r="C1393" s="11">
        <v>4.7337962962962964E-2</v>
      </c>
      <c r="D1393" s="14">
        <v>1.50231481481484E-2</v>
      </c>
      <c r="G1393" s="11"/>
      <c r="H1393" s="9"/>
    </row>
    <row r="1394" spans="1:8" x14ac:dyDescent="0.2">
      <c r="A1394" s="10">
        <v>2.7905092592592592E-2</v>
      </c>
      <c r="B1394" s="11">
        <v>2.3738425925925923E-2</v>
      </c>
      <c r="C1394" s="11">
        <v>4.7349537037037037E-2</v>
      </c>
      <c r="D1394" s="14">
        <v>1.50347222222223E-2</v>
      </c>
      <c r="G1394" s="11"/>
      <c r="H1394" s="9"/>
    </row>
    <row r="1395" spans="1:8" x14ac:dyDescent="0.2">
      <c r="A1395" s="10">
        <v>2.7916666666666669E-2</v>
      </c>
      <c r="B1395" s="11">
        <v>2.375E-2</v>
      </c>
      <c r="C1395" s="11">
        <v>4.7361111111111111E-2</v>
      </c>
      <c r="D1395" s="14">
        <v>1.50462962962965E-2</v>
      </c>
      <c r="G1395" s="11"/>
      <c r="H1395" s="9"/>
    </row>
    <row r="1396" spans="1:8" x14ac:dyDescent="0.2">
      <c r="A1396" s="10">
        <v>2.7928240740740743E-2</v>
      </c>
      <c r="B1396" s="11">
        <v>2.3761574074074074E-2</v>
      </c>
      <c r="C1396" s="11">
        <v>4.7372685185185191E-2</v>
      </c>
      <c r="D1396" s="14">
        <v>1.50578703703704E-2</v>
      </c>
      <c r="G1396" s="11"/>
      <c r="H1396" s="9"/>
    </row>
    <row r="1397" spans="1:8" x14ac:dyDescent="0.2">
      <c r="A1397" s="10">
        <v>2.7939814814814817E-2</v>
      </c>
      <c r="B1397" s="11">
        <v>2.3773148148148151E-2</v>
      </c>
      <c r="C1397" s="11">
        <v>4.7384259259259258E-2</v>
      </c>
      <c r="D1397" s="14">
        <v>1.5069444444444699E-2</v>
      </c>
      <c r="G1397" s="11"/>
      <c r="H1397" s="9"/>
    </row>
    <row r="1398" spans="1:8" x14ac:dyDescent="0.2">
      <c r="A1398" s="10">
        <v>2.7951388888888887E-2</v>
      </c>
      <c r="B1398" s="11">
        <v>2.3784722222222221E-2</v>
      </c>
      <c r="C1398" s="11">
        <v>4.7395833333333331E-2</v>
      </c>
      <c r="D1398" s="14">
        <v>1.50694444444445E-2</v>
      </c>
      <c r="G1398" s="11"/>
      <c r="H1398" s="9"/>
    </row>
    <row r="1399" spans="1:8" x14ac:dyDescent="0.2">
      <c r="A1399" s="10">
        <v>2.7962962962962964E-2</v>
      </c>
      <c r="B1399" s="11">
        <v>2.3796296296296298E-2</v>
      </c>
      <c r="C1399" s="11">
        <v>4.7407407407407405E-2</v>
      </c>
      <c r="D1399" s="14">
        <v>1.50810185185184E-2</v>
      </c>
      <c r="G1399" s="11"/>
      <c r="H1399" s="9"/>
    </row>
    <row r="1400" spans="1:8" x14ac:dyDescent="0.2">
      <c r="A1400" s="10">
        <v>2.7974537037037034E-2</v>
      </c>
      <c r="B1400" s="11">
        <v>2.3807870370370368E-2</v>
      </c>
      <c r="C1400" s="11">
        <v>4.7418981481481486E-2</v>
      </c>
      <c r="D1400" s="14">
        <v>1.5092592592592401E-2</v>
      </c>
      <c r="G1400" s="11"/>
      <c r="H1400" s="9"/>
    </row>
    <row r="1401" spans="1:8" x14ac:dyDescent="0.2">
      <c r="A1401" s="10">
        <v>2.7986111111111111E-2</v>
      </c>
      <c r="B1401" s="11">
        <v>2.3819444444444445E-2</v>
      </c>
      <c r="C1401" s="11">
        <v>4.7430555555555559E-2</v>
      </c>
      <c r="D1401" s="14">
        <v>1.51041666666665E-2</v>
      </c>
      <c r="G1401" s="11"/>
      <c r="H1401" s="9"/>
    </row>
    <row r="1402" spans="1:8" x14ac:dyDescent="0.2">
      <c r="A1402" s="10">
        <v>2.7997685185185184E-2</v>
      </c>
      <c r="B1402" s="11">
        <v>2.3831018518518519E-2</v>
      </c>
      <c r="C1402" s="11">
        <v>4.7442129629629626E-2</v>
      </c>
      <c r="D1402" s="14">
        <v>1.51157407407406E-2</v>
      </c>
      <c r="G1402" s="11"/>
      <c r="H1402" s="9"/>
    </row>
    <row r="1403" spans="1:8" x14ac:dyDescent="0.2">
      <c r="A1403" s="10">
        <v>2.8009259259259262E-2</v>
      </c>
      <c r="B1403" s="11">
        <v>2.3842592592592596E-2</v>
      </c>
      <c r="C1403" s="11">
        <v>4.7453703703703699E-2</v>
      </c>
      <c r="D1403" s="14">
        <v>1.5127314814814901E-2</v>
      </c>
      <c r="G1403" s="11"/>
      <c r="H1403" s="9"/>
    </row>
    <row r="1404" spans="1:8" x14ac:dyDescent="0.2">
      <c r="A1404" s="10">
        <v>2.8020833333333332E-2</v>
      </c>
      <c r="B1404" s="11">
        <v>2.3854166666666666E-2</v>
      </c>
      <c r="C1404" s="11">
        <v>4.746527777777778E-2</v>
      </c>
      <c r="D1404" s="14">
        <v>1.51388888888887E-2</v>
      </c>
      <c r="G1404" s="11"/>
      <c r="H1404" s="9"/>
    </row>
    <row r="1405" spans="1:8" x14ac:dyDescent="0.2">
      <c r="A1405" s="10">
        <v>2.8032407407407409E-2</v>
      </c>
      <c r="B1405" s="11">
        <v>2.3865740740740743E-2</v>
      </c>
      <c r="C1405" s="11">
        <v>4.7476851851851853E-2</v>
      </c>
      <c r="D1405" s="14">
        <v>1.5150462962962999E-2</v>
      </c>
      <c r="G1405" s="11"/>
      <c r="H1405" s="9"/>
    </row>
    <row r="1406" spans="1:8" x14ac:dyDescent="0.2">
      <c r="A1406" s="10">
        <v>2.8043981481481479E-2</v>
      </c>
      <c r="B1406" s="11">
        <v>2.3877314814814813E-2</v>
      </c>
      <c r="C1406" s="11">
        <v>4.7488425925925927E-2</v>
      </c>
      <c r="D1406" s="14">
        <v>1.5162037037036899E-2</v>
      </c>
      <c r="G1406" s="11"/>
      <c r="H1406" s="9"/>
    </row>
    <row r="1407" spans="1:8" x14ac:dyDescent="0.2">
      <c r="A1407" s="10">
        <v>2.8055555555555556E-2</v>
      </c>
      <c r="B1407" s="11">
        <v>2.388888888888889E-2</v>
      </c>
      <c r="C1407" s="11">
        <v>4.7500000000000001E-2</v>
      </c>
      <c r="D1407" s="14">
        <v>1.51736111111111E-2</v>
      </c>
      <c r="G1407" s="11"/>
      <c r="H1407" s="9"/>
    </row>
    <row r="1408" spans="1:8" x14ac:dyDescent="0.2">
      <c r="A1408" s="10">
        <v>2.8067129629629626E-2</v>
      </c>
      <c r="B1408" s="11">
        <v>2.390046296296296E-2</v>
      </c>
      <c r="C1408" s="11">
        <v>4.7511574074074074E-2</v>
      </c>
      <c r="D1408" s="14">
        <v>1.5185185185185E-2</v>
      </c>
      <c r="G1408" s="11"/>
      <c r="H1408" s="9"/>
    </row>
    <row r="1409" spans="1:8" x14ac:dyDescent="0.2">
      <c r="A1409" s="10">
        <v>2.8078703703703703E-2</v>
      </c>
      <c r="B1409" s="11">
        <v>2.3912037037037034E-2</v>
      </c>
      <c r="C1409" s="11">
        <v>4.7523148148148148E-2</v>
      </c>
      <c r="D1409" s="14">
        <v>1.5196759259259099E-2</v>
      </c>
      <c r="G1409" s="11"/>
      <c r="H1409" s="9"/>
    </row>
    <row r="1410" spans="1:8" x14ac:dyDescent="0.2">
      <c r="A1410" s="10">
        <v>2.809027777777778E-2</v>
      </c>
      <c r="B1410" s="11">
        <v>2.3923611111111114E-2</v>
      </c>
      <c r="C1410" s="11">
        <v>4.7534722222222221E-2</v>
      </c>
      <c r="D1410" s="14">
        <v>1.5208333333333201E-2</v>
      </c>
      <c r="G1410" s="11"/>
      <c r="H1410" s="9"/>
    </row>
    <row r="1411" spans="1:8" x14ac:dyDescent="0.2">
      <c r="A1411" s="10">
        <v>2.8101851851851854E-2</v>
      </c>
      <c r="B1411" s="11">
        <v>2.3935185185185184E-2</v>
      </c>
      <c r="C1411" s="11">
        <v>4.7546296296296302E-2</v>
      </c>
      <c r="D1411" s="14">
        <v>1.52199074074073E-2</v>
      </c>
      <c r="G1411" s="11"/>
      <c r="H1411" s="9"/>
    </row>
    <row r="1412" spans="1:8" x14ac:dyDescent="0.2">
      <c r="A1412" s="10">
        <v>2.8113425925925927E-2</v>
      </c>
      <c r="B1412" s="11">
        <v>2.3946759259259261E-2</v>
      </c>
      <c r="C1412" s="11">
        <v>4.7557870370370368E-2</v>
      </c>
      <c r="D1412" s="14">
        <v>1.52314814814815E-2</v>
      </c>
      <c r="G1412" s="11"/>
      <c r="H1412" s="9"/>
    </row>
    <row r="1413" spans="1:8" x14ac:dyDescent="0.2">
      <c r="A1413" s="10">
        <v>2.8125000000000001E-2</v>
      </c>
      <c r="B1413" s="11">
        <v>2.3958333333333331E-2</v>
      </c>
      <c r="C1413" s="11">
        <v>4.7569444444444442E-2</v>
      </c>
      <c r="D1413" s="14">
        <v>1.52314814814815E-2</v>
      </c>
      <c r="G1413" s="11"/>
      <c r="H1413" s="9"/>
    </row>
    <row r="1414" spans="1:8" x14ac:dyDescent="0.2">
      <c r="A1414" s="10">
        <v>2.8136574074074074E-2</v>
      </c>
      <c r="B1414" s="11">
        <v>2.3969907407407409E-2</v>
      </c>
      <c r="C1414" s="11">
        <v>4.7581018518518516E-2</v>
      </c>
      <c r="D1414" s="14">
        <v>1.52430555555556E-2</v>
      </c>
      <c r="G1414" s="11"/>
      <c r="H1414" s="9"/>
    </row>
    <row r="1415" spans="1:8" x14ac:dyDescent="0.2">
      <c r="A1415" s="10">
        <v>2.8148148148148148E-2</v>
      </c>
      <c r="B1415" s="11">
        <v>2.3981481481481479E-2</v>
      </c>
      <c r="C1415" s="11">
        <v>4.7592592592592596E-2</v>
      </c>
      <c r="D1415" s="14">
        <v>1.52546296296297E-2</v>
      </c>
      <c r="G1415" s="11"/>
      <c r="H1415" s="9"/>
    </row>
    <row r="1416" spans="1:8" x14ac:dyDescent="0.2">
      <c r="A1416" s="10">
        <v>2.8159722222222221E-2</v>
      </c>
      <c r="B1416" s="11">
        <v>2.3993055555555556E-2</v>
      </c>
      <c r="C1416" s="11">
        <v>4.760416666666667E-2</v>
      </c>
      <c r="D1416" s="14">
        <v>1.52662037037037E-2</v>
      </c>
      <c r="G1416" s="11"/>
      <c r="H1416" s="9"/>
    </row>
    <row r="1417" spans="1:8" x14ac:dyDescent="0.2">
      <c r="A1417" s="10">
        <v>2.8171296296296302E-2</v>
      </c>
      <c r="B1417" s="11">
        <v>2.4004629629629629E-2</v>
      </c>
      <c r="C1417" s="11">
        <v>4.7615740740740743E-2</v>
      </c>
      <c r="D1417" s="14">
        <v>1.52777777777778E-2</v>
      </c>
      <c r="G1417" s="11"/>
      <c r="H1417" s="9"/>
    </row>
    <row r="1418" spans="1:8" x14ac:dyDescent="0.2">
      <c r="A1418" s="10">
        <v>2.8182870370370372E-2</v>
      </c>
      <c r="B1418" s="11">
        <v>2.4016203703703706E-2</v>
      </c>
      <c r="C1418" s="11">
        <v>4.762731481481481E-2</v>
      </c>
      <c r="D1418" s="14">
        <v>1.52893518518517E-2</v>
      </c>
      <c r="G1418" s="11"/>
      <c r="H1418" s="9"/>
    </row>
    <row r="1419" spans="1:8" x14ac:dyDescent="0.2">
      <c r="A1419" s="10">
        <v>2.8194444444444442E-2</v>
      </c>
      <c r="B1419" s="11">
        <v>2.4027777777777776E-2</v>
      </c>
      <c r="C1419" s="11">
        <v>4.763888888888889E-2</v>
      </c>
      <c r="D1419" s="14">
        <v>1.5300925925926001E-2</v>
      </c>
      <c r="G1419" s="11"/>
      <c r="H1419" s="9"/>
    </row>
    <row r="1420" spans="1:8" x14ac:dyDescent="0.2">
      <c r="A1420" s="10">
        <v>2.8206018518518519E-2</v>
      </c>
      <c r="B1420" s="11">
        <v>2.4039351851851853E-2</v>
      </c>
      <c r="C1420" s="11">
        <v>4.7650462962962964E-2</v>
      </c>
      <c r="D1420" s="14">
        <v>1.53125E-2</v>
      </c>
      <c r="G1420" s="11"/>
      <c r="H1420" s="9"/>
    </row>
    <row r="1421" spans="1:8" x14ac:dyDescent="0.2">
      <c r="A1421" s="10">
        <v>2.8217592592592589E-2</v>
      </c>
      <c r="B1421" s="11">
        <v>2.4050925925925924E-2</v>
      </c>
      <c r="C1421" s="11">
        <v>4.7662037037037037E-2</v>
      </c>
      <c r="D1421" s="14">
        <v>1.5324074074074099E-2</v>
      </c>
      <c r="G1421" s="11"/>
      <c r="H1421" s="9"/>
    </row>
    <row r="1422" spans="1:8" x14ac:dyDescent="0.2">
      <c r="A1422" s="10">
        <v>2.8229166666666666E-2</v>
      </c>
      <c r="B1422" s="11">
        <v>2.4062500000000001E-2</v>
      </c>
      <c r="C1422" s="11">
        <v>4.7673611111111104E-2</v>
      </c>
      <c r="D1422" s="14">
        <v>1.5335648148148201E-2</v>
      </c>
      <c r="G1422" s="11"/>
      <c r="H1422" s="9"/>
    </row>
    <row r="1423" spans="1:8" x14ac:dyDescent="0.2">
      <c r="A1423" s="10">
        <v>2.8240740740740736E-2</v>
      </c>
      <c r="B1423" s="11">
        <v>2.4074074074074071E-2</v>
      </c>
      <c r="C1423" s="11">
        <v>4.7685185185185185E-2</v>
      </c>
      <c r="D1423" s="14">
        <v>1.53472222222223E-2</v>
      </c>
      <c r="G1423" s="11"/>
      <c r="H1423" s="9"/>
    </row>
    <row r="1424" spans="1:8" x14ac:dyDescent="0.2">
      <c r="A1424" s="10">
        <v>2.8252314814814813E-2</v>
      </c>
      <c r="B1424" s="11">
        <v>2.4085648148148148E-2</v>
      </c>
      <c r="C1424" s="11">
        <v>4.7696759259259258E-2</v>
      </c>
      <c r="D1424" s="14">
        <v>1.5358796296296299E-2</v>
      </c>
      <c r="G1424" s="11"/>
      <c r="H1424" s="9"/>
    </row>
    <row r="1425" spans="1:8" x14ac:dyDescent="0.2">
      <c r="A1425" s="10">
        <v>2.826388888888889E-2</v>
      </c>
      <c r="B1425" s="11">
        <v>2.4097222222222225E-2</v>
      </c>
      <c r="C1425" s="11">
        <v>4.7708333333333332E-2</v>
      </c>
      <c r="D1425" s="14">
        <v>1.53703703703706E-2</v>
      </c>
      <c r="G1425" s="11"/>
      <c r="H1425" s="9"/>
    </row>
    <row r="1426" spans="1:8" x14ac:dyDescent="0.2">
      <c r="A1426" s="10">
        <v>2.8275462962962964E-2</v>
      </c>
      <c r="B1426" s="11">
        <v>2.4108796296296298E-2</v>
      </c>
      <c r="C1426" s="11">
        <v>4.7719907407407412E-2</v>
      </c>
      <c r="D1426" s="14">
        <v>1.53819444444445E-2</v>
      </c>
      <c r="G1426" s="11"/>
      <c r="H1426" s="9"/>
    </row>
    <row r="1427" spans="1:8" x14ac:dyDescent="0.2">
      <c r="A1427" s="10">
        <v>2.8287037037037038E-2</v>
      </c>
      <c r="B1427" s="11">
        <v>2.4120370370370372E-2</v>
      </c>
      <c r="C1427" s="11">
        <v>4.7731481481481486E-2</v>
      </c>
      <c r="D1427" s="14">
        <v>1.5393518518518501E-2</v>
      </c>
      <c r="G1427" s="11"/>
      <c r="H1427" s="9"/>
    </row>
    <row r="1428" spans="1:8" x14ac:dyDescent="0.2">
      <c r="A1428" s="10">
        <v>2.8298611111111111E-2</v>
      </c>
      <c r="B1428" s="11">
        <v>2.4131944444444445E-2</v>
      </c>
      <c r="C1428" s="11">
        <v>4.7743055555555552E-2</v>
      </c>
      <c r="D1428" s="14">
        <v>1.53935185185186E-2</v>
      </c>
      <c r="G1428" s="11"/>
      <c r="H1428" s="9"/>
    </row>
    <row r="1429" spans="1:8" x14ac:dyDescent="0.2">
      <c r="A1429" s="10">
        <v>2.8310185185185185E-2</v>
      </c>
      <c r="B1429" s="11">
        <v>2.4143518518518519E-2</v>
      </c>
      <c r="C1429" s="11">
        <v>4.7754629629629626E-2</v>
      </c>
      <c r="D1429" s="14">
        <v>1.54050925925926E-2</v>
      </c>
      <c r="G1429" s="11"/>
      <c r="H1429" s="9"/>
    </row>
    <row r="1430" spans="1:8" x14ac:dyDescent="0.2">
      <c r="A1430" s="10">
        <v>2.8321759259259258E-2</v>
      </c>
      <c r="B1430" s="11">
        <v>2.4155092592592589E-2</v>
      </c>
      <c r="C1430" s="11">
        <v>4.7766203703703707E-2</v>
      </c>
      <c r="D1430" s="14">
        <v>1.54166666666667E-2</v>
      </c>
      <c r="G1430" s="11"/>
      <c r="H1430" s="9"/>
    </row>
    <row r="1431" spans="1:8" x14ac:dyDescent="0.2">
      <c r="A1431" s="10">
        <v>2.8333333333333332E-2</v>
      </c>
      <c r="B1431" s="11">
        <v>2.4166666666666666E-2</v>
      </c>
      <c r="C1431" s="11">
        <v>4.777777777777778E-2</v>
      </c>
      <c r="D1431" s="14">
        <v>1.54282407407406E-2</v>
      </c>
      <c r="G1431" s="11"/>
      <c r="H1431" s="9"/>
    </row>
    <row r="1432" spans="1:8" x14ac:dyDescent="0.2">
      <c r="A1432" s="10">
        <v>2.8344907407407412E-2</v>
      </c>
      <c r="B1432" s="11">
        <v>2.417824074074074E-2</v>
      </c>
      <c r="C1432" s="11">
        <v>4.7789351851851847E-2</v>
      </c>
      <c r="D1432" s="14">
        <v>1.54398148148147E-2</v>
      </c>
      <c r="G1432" s="11"/>
      <c r="H1432" s="9"/>
    </row>
    <row r="1433" spans="1:8" x14ac:dyDescent="0.2">
      <c r="A1433" s="10">
        <v>2.8356481481481483E-2</v>
      </c>
      <c r="B1433" s="11">
        <v>2.4189814814814817E-2</v>
      </c>
      <c r="C1433" s="11">
        <v>4.780092592592592E-2</v>
      </c>
      <c r="D1433" s="14">
        <v>1.54513888888887E-2</v>
      </c>
      <c r="G1433" s="11"/>
      <c r="H1433" s="9"/>
    </row>
    <row r="1434" spans="1:8" x14ac:dyDescent="0.2">
      <c r="A1434" s="10">
        <v>2.836805555555556E-2</v>
      </c>
      <c r="B1434" s="11">
        <v>2.4201388888888887E-2</v>
      </c>
      <c r="C1434" s="11">
        <v>4.7812500000000001E-2</v>
      </c>
      <c r="D1434" s="14">
        <v>1.54629629629628E-2</v>
      </c>
      <c r="G1434" s="11"/>
      <c r="H1434" s="9"/>
    </row>
    <row r="1435" spans="1:8" x14ac:dyDescent="0.2">
      <c r="A1435" s="10">
        <v>2.837962962962963E-2</v>
      </c>
      <c r="B1435" s="11">
        <v>2.4212962962962964E-2</v>
      </c>
      <c r="C1435" s="11">
        <v>4.7824074074074074E-2</v>
      </c>
      <c r="D1435" s="14">
        <v>1.54745370370369E-2</v>
      </c>
      <c r="G1435" s="11"/>
      <c r="H1435" s="9"/>
    </row>
    <row r="1436" spans="1:8" x14ac:dyDescent="0.2">
      <c r="A1436" s="10">
        <v>2.8391203703703707E-2</v>
      </c>
      <c r="B1436" s="11">
        <v>2.4224537037037034E-2</v>
      </c>
      <c r="C1436" s="11">
        <v>4.7835648148148148E-2</v>
      </c>
      <c r="D1436" s="14">
        <v>1.5486111111110999E-2</v>
      </c>
      <c r="G1436" s="11"/>
      <c r="H1436" s="9"/>
    </row>
    <row r="1437" spans="1:8" x14ac:dyDescent="0.2">
      <c r="A1437" s="10">
        <v>2.8402777777777777E-2</v>
      </c>
      <c r="B1437" s="11">
        <v>2.4236111111111111E-2</v>
      </c>
      <c r="C1437" s="11">
        <v>4.7847222222222228E-2</v>
      </c>
      <c r="D1437" s="14">
        <v>1.54976851851848E-2</v>
      </c>
      <c r="G1437" s="11"/>
      <c r="H1437" s="9"/>
    </row>
    <row r="1438" spans="1:8" x14ac:dyDescent="0.2">
      <c r="A1438" s="10">
        <v>2.8414351851851847E-2</v>
      </c>
      <c r="B1438" s="11">
        <v>2.4247685185185181E-2</v>
      </c>
      <c r="C1438" s="11">
        <v>4.7858796296296295E-2</v>
      </c>
      <c r="D1438" s="14">
        <v>1.5509259259259099E-2</v>
      </c>
      <c r="G1438" s="11"/>
      <c r="H1438" s="9"/>
    </row>
    <row r="1439" spans="1:8" x14ac:dyDescent="0.2">
      <c r="A1439" s="10">
        <v>2.8425925925925924E-2</v>
      </c>
      <c r="B1439" s="11">
        <v>2.4259259259259258E-2</v>
      </c>
      <c r="C1439" s="11">
        <v>4.7870370370370369E-2</v>
      </c>
      <c r="D1439" s="14">
        <v>1.5520833333333E-2</v>
      </c>
      <c r="G1439" s="11"/>
      <c r="H1439" s="9"/>
    </row>
    <row r="1440" spans="1:8" x14ac:dyDescent="0.2">
      <c r="A1440" s="10">
        <v>2.8437500000000001E-2</v>
      </c>
      <c r="B1440" s="11">
        <v>2.4270833333333335E-2</v>
      </c>
      <c r="C1440" s="11">
        <v>4.7881944444444442E-2</v>
      </c>
      <c r="D1440" s="14">
        <v>1.5532407407407E-2</v>
      </c>
      <c r="G1440" s="11"/>
      <c r="H1440" s="9"/>
    </row>
    <row r="1441" spans="1:8" x14ac:dyDescent="0.2">
      <c r="A1441" s="10">
        <v>2.8449074074074075E-2</v>
      </c>
      <c r="B1441" s="11">
        <v>2.4282407407407409E-2</v>
      </c>
      <c r="C1441" s="11">
        <v>4.7893518518518523E-2</v>
      </c>
      <c r="D1441" s="14">
        <v>1.5543981481481299E-2</v>
      </c>
      <c r="G1441" s="11"/>
      <c r="H1441" s="9"/>
    </row>
    <row r="1442" spans="1:8" x14ac:dyDescent="0.2">
      <c r="A1442" s="10">
        <v>2.8460648148148148E-2</v>
      </c>
      <c r="B1442" s="11">
        <v>2.4293981481481482E-2</v>
      </c>
      <c r="C1442" s="11">
        <v>4.7905092592592589E-2</v>
      </c>
      <c r="D1442" s="14">
        <v>1.5555555555555199E-2</v>
      </c>
      <c r="G1442" s="11"/>
      <c r="H1442" s="9"/>
    </row>
    <row r="1443" spans="1:8" x14ac:dyDescent="0.2">
      <c r="A1443" s="10">
        <v>2.8472222222222222E-2</v>
      </c>
      <c r="B1443" s="11">
        <v>2.4305555555555556E-2</v>
      </c>
      <c r="C1443" s="11">
        <v>4.7916666666666663E-2</v>
      </c>
      <c r="D1443" s="14">
        <v>1.55555555555555E-2</v>
      </c>
      <c r="G1443" s="11"/>
      <c r="H1443" s="9"/>
    </row>
    <row r="1444" spans="1:8" x14ac:dyDescent="0.2">
      <c r="A1444" s="10">
        <v>2.8483796296296295E-2</v>
      </c>
      <c r="B1444" s="11">
        <v>2.431712962962963E-2</v>
      </c>
      <c r="C1444" s="11">
        <v>4.7928240740740737E-2</v>
      </c>
      <c r="D1444" s="14">
        <v>1.5567129629629599E-2</v>
      </c>
      <c r="G1444" s="11"/>
      <c r="H1444" s="9"/>
    </row>
    <row r="1445" spans="1:8" x14ac:dyDescent="0.2">
      <c r="A1445" s="10">
        <v>2.8495370370370369E-2</v>
      </c>
      <c r="B1445" s="11">
        <v>2.4328703703703703E-2</v>
      </c>
      <c r="C1445" s="11">
        <v>4.7939814814814817E-2</v>
      </c>
      <c r="D1445" s="14">
        <v>1.5578703703703799E-2</v>
      </c>
      <c r="G1445" s="11"/>
      <c r="H1445" s="9"/>
    </row>
    <row r="1446" spans="1:8" x14ac:dyDescent="0.2">
      <c r="A1446" s="10">
        <v>2.8506944444444442E-2</v>
      </c>
      <c r="B1446" s="11">
        <v>2.4340277777777777E-2</v>
      </c>
      <c r="C1446" s="11">
        <v>4.7951388888888891E-2</v>
      </c>
      <c r="D1446" s="14">
        <v>1.5590277777777901E-2</v>
      </c>
      <c r="G1446" s="11"/>
      <c r="H1446" s="9"/>
    </row>
    <row r="1447" spans="1:8" x14ac:dyDescent="0.2">
      <c r="A1447" s="10">
        <v>2.8518518518518523E-2</v>
      </c>
      <c r="B1447" s="11">
        <v>2.4351851851851857E-2</v>
      </c>
      <c r="C1447" s="11">
        <v>4.7962962962962964E-2</v>
      </c>
      <c r="D1447" s="14">
        <v>1.5601851851851801E-2</v>
      </c>
      <c r="G1447" s="11"/>
      <c r="H1447" s="9"/>
    </row>
    <row r="1448" spans="1:8" x14ac:dyDescent="0.2">
      <c r="A1448" s="10">
        <v>2.8530092592592593E-2</v>
      </c>
      <c r="B1448" s="11">
        <v>2.4363425925925927E-2</v>
      </c>
      <c r="C1448" s="11">
        <v>4.7974537037037045E-2</v>
      </c>
      <c r="D1448" s="14">
        <v>1.5613425925925999E-2</v>
      </c>
      <c r="G1448" s="11"/>
      <c r="H1448" s="9"/>
    </row>
    <row r="1449" spans="1:8" x14ac:dyDescent="0.2">
      <c r="A1449" s="10">
        <v>2.854166666666667E-2</v>
      </c>
      <c r="B1449" s="11">
        <v>2.4375000000000001E-2</v>
      </c>
      <c r="C1449" s="11">
        <v>4.7986111111111111E-2</v>
      </c>
      <c r="D1449" s="14">
        <v>1.5625E-2</v>
      </c>
      <c r="G1449" s="11"/>
      <c r="H1449" s="9"/>
    </row>
    <row r="1450" spans="1:8" x14ac:dyDescent="0.2">
      <c r="A1450" s="10">
        <v>2.855324074074074E-2</v>
      </c>
      <c r="B1450" s="11">
        <v>2.4386574074074074E-2</v>
      </c>
      <c r="C1450" s="11">
        <v>4.7997685185185185E-2</v>
      </c>
      <c r="D1450" s="14">
        <v>1.5636574074074101E-2</v>
      </c>
      <c r="G1450" s="11"/>
      <c r="H1450" s="9"/>
    </row>
    <row r="1451" spans="1:8" x14ac:dyDescent="0.2">
      <c r="A1451" s="10">
        <v>2.8564814814814817E-2</v>
      </c>
      <c r="B1451" s="11">
        <v>2.4398148148148145E-2</v>
      </c>
      <c r="C1451" s="11">
        <v>4.8009259259259258E-2</v>
      </c>
      <c r="D1451" s="14">
        <v>1.5648148148148199E-2</v>
      </c>
      <c r="G1451" s="11"/>
      <c r="H1451" s="9"/>
    </row>
    <row r="1452" spans="1:8" x14ac:dyDescent="0.2">
      <c r="A1452" s="10">
        <v>2.8576388888888887E-2</v>
      </c>
      <c r="B1452" s="11">
        <v>2.4409722222222222E-2</v>
      </c>
      <c r="C1452" s="11">
        <v>4.8020833333333339E-2</v>
      </c>
      <c r="D1452" s="14">
        <v>1.56597222222222E-2</v>
      </c>
      <c r="G1452" s="11"/>
      <c r="H1452" s="9"/>
    </row>
    <row r="1453" spans="1:8" x14ac:dyDescent="0.2">
      <c r="A1453" s="10">
        <v>2.8587962962962964E-2</v>
      </c>
      <c r="B1453" s="11">
        <v>2.4421296296296292E-2</v>
      </c>
      <c r="C1453" s="11">
        <v>4.8032407407407406E-2</v>
      </c>
      <c r="D1453" s="14">
        <v>1.5671296296296499E-2</v>
      </c>
      <c r="G1453" s="11"/>
      <c r="H1453" s="9"/>
    </row>
    <row r="1454" spans="1:8" x14ac:dyDescent="0.2">
      <c r="A1454" s="10">
        <v>2.8599537037037034E-2</v>
      </c>
      <c r="B1454" s="11">
        <v>2.4432870370370369E-2</v>
      </c>
      <c r="C1454" s="11">
        <v>4.8043981481481479E-2</v>
      </c>
      <c r="D1454" s="14">
        <v>1.56828703703705E-2</v>
      </c>
      <c r="G1454" s="11"/>
      <c r="H1454" s="9"/>
    </row>
    <row r="1455" spans="1:8" x14ac:dyDescent="0.2">
      <c r="A1455" s="10">
        <v>2.8611111111111115E-2</v>
      </c>
      <c r="B1455" s="11">
        <v>2.4444444444444446E-2</v>
      </c>
      <c r="C1455" s="11">
        <v>4.8055555555555553E-2</v>
      </c>
      <c r="D1455" s="14">
        <v>1.5694444444444601E-2</v>
      </c>
      <c r="G1455" s="11"/>
      <c r="H1455" s="9"/>
    </row>
    <row r="1456" spans="1:8" x14ac:dyDescent="0.2">
      <c r="A1456" s="10">
        <v>2.8622685185185185E-2</v>
      </c>
      <c r="B1456" s="11">
        <v>2.4456018518518519E-2</v>
      </c>
      <c r="C1456" s="11">
        <v>4.8067129629629633E-2</v>
      </c>
      <c r="D1456" s="14">
        <v>1.5706018518518501E-2</v>
      </c>
      <c r="G1456" s="11"/>
      <c r="H1456" s="9"/>
    </row>
    <row r="1457" spans="1:8" x14ac:dyDescent="0.2">
      <c r="A1457" s="10">
        <v>2.8634259259259262E-2</v>
      </c>
      <c r="B1457" s="11">
        <v>2.4467592592592593E-2</v>
      </c>
      <c r="C1457" s="11">
        <v>4.8078703703703707E-2</v>
      </c>
      <c r="D1457" s="14">
        <v>1.57175925925928E-2</v>
      </c>
      <c r="G1457" s="11"/>
      <c r="H1457" s="9"/>
    </row>
    <row r="1458" spans="1:8" x14ac:dyDescent="0.2">
      <c r="A1458" s="10">
        <v>2.8645833333333332E-2</v>
      </c>
      <c r="B1458" s="11">
        <v>2.4479166666666666E-2</v>
      </c>
      <c r="C1458" s="11">
        <v>4.809027777777778E-2</v>
      </c>
      <c r="D1458" s="14">
        <v>1.5717592592592599E-2</v>
      </c>
      <c r="G1458" s="11"/>
      <c r="H1458" s="9"/>
    </row>
    <row r="1459" spans="1:8" x14ac:dyDescent="0.2">
      <c r="A1459" s="10">
        <v>2.8657407407407406E-2</v>
      </c>
      <c r="B1459" s="11">
        <v>2.449074074074074E-2</v>
      </c>
      <c r="C1459" s="11">
        <v>4.8101851851851847E-2</v>
      </c>
      <c r="D1459" s="14">
        <v>1.57291666666666E-2</v>
      </c>
      <c r="G1459" s="11"/>
      <c r="H1459" s="9"/>
    </row>
    <row r="1460" spans="1:8" x14ac:dyDescent="0.2">
      <c r="A1460" s="10">
        <v>2.8668981481481479E-2</v>
      </c>
      <c r="B1460" s="11">
        <v>2.4502314814814814E-2</v>
      </c>
      <c r="C1460" s="11">
        <v>4.8113425925925928E-2</v>
      </c>
      <c r="D1460" s="14">
        <v>1.57407407407406E-2</v>
      </c>
      <c r="G1460" s="11"/>
      <c r="H1460" s="9"/>
    </row>
    <row r="1461" spans="1:8" x14ac:dyDescent="0.2">
      <c r="A1461" s="10">
        <v>2.8680555555555553E-2</v>
      </c>
      <c r="B1461" s="11">
        <v>2.4513888888888887E-2</v>
      </c>
      <c r="C1461" s="11">
        <v>4.8125000000000001E-2</v>
      </c>
      <c r="D1461" s="14">
        <v>1.5752314814814702E-2</v>
      </c>
      <c r="G1461" s="11"/>
      <c r="H1461" s="9"/>
    </row>
    <row r="1462" spans="1:8" x14ac:dyDescent="0.2">
      <c r="A1462" s="10">
        <v>2.8692129629629633E-2</v>
      </c>
      <c r="B1462" s="11">
        <v>2.4525462962962968E-2</v>
      </c>
      <c r="C1462" s="11">
        <v>4.8136574074074075E-2</v>
      </c>
      <c r="D1462" s="14">
        <v>1.57638888888888E-2</v>
      </c>
      <c r="G1462" s="11"/>
      <c r="H1462" s="9"/>
    </row>
    <row r="1463" spans="1:8" x14ac:dyDescent="0.2">
      <c r="A1463" s="10">
        <v>2.8703703703703703E-2</v>
      </c>
      <c r="B1463" s="11">
        <v>2.4537037037037038E-2</v>
      </c>
      <c r="C1463" s="11">
        <v>4.8148148148148141E-2</v>
      </c>
      <c r="D1463" s="14">
        <v>1.5775462962962901E-2</v>
      </c>
      <c r="G1463" s="11"/>
      <c r="H1463" s="9"/>
    </row>
    <row r="1464" spans="1:8" x14ac:dyDescent="0.2">
      <c r="A1464" s="10">
        <v>2.8715277777777781E-2</v>
      </c>
      <c r="B1464" s="11">
        <v>2.4548611111111115E-2</v>
      </c>
      <c r="C1464" s="11">
        <v>4.8159722222222222E-2</v>
      </c>
      <c r="D1464" s="14">
        <v>1.5787037037036902E-2</v>
      </c>
      <c r="G1464" s="11"/>
      <c r="H1464" s="9"/>
    </row>
    <row r="1465" spans="1:8" x14ac:dyDescent="0.2">
      <c r="A1465" s="10">
        <v>2.8726851851851851E-2</v>
      </c>
      <c r="B1465" s="11">
        <v>2.4560185185185185E-2</v>
      </c>
      <c r="C1465" s="11">
        <v>4.8171296296296295E-2</v>
      </c>
      <c r="D1465" s="14">
        <v>1.5798611111111201E-2</v>
      </c>
      <c r="G1465" s="11"/>
      <c r="H1465" s="9"/>
    </row>
    <row r="1466" spans="1:8" x14ac:dyDescent="0.2">
      <c r="A1466" s="10">
        <v>2.8738425925925928E-2</v>
      </c>
      <c r="B1466" s="11">
        <v>2.4571759259259262E-2</v>
      </c>
      <c r="C1466" s="11">
        <v>4.8182870370370369E-2</v>
      </c>
      <c r="D1466" s="14">
        <v>1.5810185185185101E-2</v>
      </c>
      <c r="G1466" s="11"/>
      <c r="H1466" s="9"/>
    </row>
    <row r="1467" spans="1:8" x14ac:dyDescent="0.2">
      <c r="A1467" s="10">
        <v>2.8750000000000001E-2</v>
      </c>
      <c r="B1467" s="11">
        <v>2.4583333333333332E-2</v>
      </c>
      <c r="C1467" s="11">
        <v>4.8194444444444449E-2</v>
      </c>
      <c r="D1467" s="14">
        <v>1.5821759259259299E-2</v>
      </c>
      <c r="G1467" s="11"/>
      <c r="H1467" s="9"/>
    </row>
    <row r="1468" spans="1:8" x14ac:dyDescent="0.2">
      <c r="A1468" s="10">
        <v>2.8761574074074075E-2</v>
      </c>
      <c r="B1468" s="11">
        <v>2.4594907407407409E-2</v>
      </c>
      <c r="C1468" s="11">
        <v>4.8206018518518523E-2</v>
      </c>
      <c r="D1468" s="14">
        <v>1.5833333333333199E-2</v>
      </c>
      <c r="G1468" s="11"/>
      <c r="H1468" s="9"/>
    </row>
    <row r="1469" spans="1:8" x14ac:dyDescent="0.2">
      <c r="A1469" s="10">
        <v>2.8773148148148145E-2</v>
      </c>
      <c r="B1469" s="11">
        <v>2.4606481481481479E-2</v>
      </c>
      <c r="C1469" s="11">
        <v>4.821759259259259E-2</v>
      </c>
      <c r="D1469" s="14">
        <v>1.5844907407407301E-2</v>
      </c>
      <c r="G1469" s="11"/>
      <c r="H1469" s="9"/>
    </row>
    <row r="1470" spans="1:8" x14ac:dyDescent="0.2">
      <c r="A1470" s="10">
        <v>2.8784722222222225E-2</v>
      </c>
      <c r="B1470" s="11">
        <v>2.461805555555556E-2</v>
      </c>
      <c r="C1470" s="11">
        <v>4.8229166666666663E-2</v>
      </c>
      <c r="D1470" s="14">
        <v>1.5856481481481399E-2</v>
      </c>
      <c r="G1470" s="11"/>
      <c r="H1470" s="9"/>
    </row>
    <row r="1471" spans="1:8" x14ac:dyDescent="0.2">
      <c r="A1471" s="10">
        <v>2.8796296296296296E-2</v>
      </c>
      <c r="B1471" s="11">
        <v>2.462962962962963E-2</v>
      </c>
      <c r="C1471" s="11">
        <v>4.8240740740740744E-2</v>
      </c>
      <c r="D1471" s="14">
        <v>1.58680555555555E-2</v>
      </c>
      <c r="G1471" s="11"/>
      <c r="H1471" s="9"/>
    </row>
    <row r="1472" spans="1:8" x14ac:dyDescent="0.2">
      <c r="A1472" s="10">
        <v>2.8807870370370373E-2</v>
      </c>
      <c r="B1472" s="11">
        <v>2.4641203703703703E-2</v>
      </c>
      <c r="C1472" s="11">
        <v>4.8252314814814817E-2</v>
      </c>
      <c r="D1472" s="14">
        <v>1.5879629629629698E-2</v>
      </c>
      <c r="G1472" s="11"/>
      <c r="H1472" s="9"/>
    </row>
    <row r="1473" spans="1:8" x14ac:dyDescent="0.2">
      <c r="A1473" s="10">
        <v>2.8819444444444443E-2</v>
      </c>
      <c r="B1473" s="11">
        <v>2.4652777777777777E-2</v>
      </c>
      <c r="C1473" s="11">
        <v>4.8263888888888884E-2</v>
      </c>
      <c r="D1473" s="14">
        <v>1.5879629629629601E-2</v>
      </c>
      <c r="G1473" s="11"/>
      <c r="H1473" s="9"/>
    </row>
    <row r="1474" spans="1:8" x14ac:dyDescent="0.2">
      <c r="A1474" s="10">
        <v>2.883101851851852E-2</v>
      </c>
      <c r="B1474" s="11">
        <v>2.4664351851851851E-2</v>
      </c>
      <c r="C1474" s="11">
        <v>4.8275462962962958E-2</v>
      </c>
      <c r="D1474" s="14">
        <v>1.5891203703703699E-2</v>
      </c>
      <c r="G1474" s="11"/>
      <c r="H1474" s="9"/>
    </row>
    <row r="1475" spans="1:8" x14ac:dyDescent="0.2">
      <c r="A1475" s="10">
        <v>2.884259259259259E-2</v>
      </c>
      <c r="B1475" s="11">
        <v>2.4675925925925924E-2</v>
      </c>
      <c r="C1475" s="11">
        <v>4.8287037037037038E-2</v>
      </c>
      <c r="D1475" s="14">
        <v>1.59027777777778E-2</v>
      </c>
      <c r="G1475" s="11"/>
      <c r="H1475" s="9"/>
    </row>
    <row r="1476" spans="1:8" x14ac:dyDescent="0.2">
      <c r="A1476" s="10">
        <v>2.8854166666666667E-2</v>
      </c>
      <c r="B1476" s="11">
        <v>2.4687500000000001E-2</v>
      </c>
      <c r="C1476" s="11">
        <v>4.8298611111111112E-2</v>
      </c>
      <c r="D1476" s="14">
        <v>1.5914351851851902E-2</v>
      </c>
      <c r="G1476" s="11"/>
      <c r="H1476" s="9"/>
    </row>
    <row r="1477" spans="1:8" x14ac:dyDescent="0.2">
      <c r="A1477" s="10">
        <v>2.8865740740740744E-2</v>
      </c>
      <c r="B1477" s="11">
        <v>2.4699074074074078E-2</v>
      </c>
      <c r="C1477" s="11">
        <v>4.8310185185185185E-2</v>
      </c>
      <c r="D1477" s="14">
        <v>1.5925925925926E-2</v>
      </c>
      <c r="G1477" s="11"/>
      <c r="H1477" s="9"/>
    </row>
    <row r="1478" spans="1:8" x14ac:dyDescent="0.2">
      <c r="A1478" s="10">
        <v>2.8877314814814817E-2</v>
      </c>
      <c r="B1478" s="11">
        <v>2.4710648148148148E-2</v>
      </c>
      <c r="C1478" s="11">
        <v>4.8321759259259266E-2</v>
      </c>
      <c r="D1478" s="14">
        <v>1.59374999999999E-2</v>
      </c>
      <c r="G1478" s="11"/>
      <c r="H1478" s="9"/>
    </row>
    <row r="1479" spans="1:8" x14ac:dyDescent="0.2">
      <c r="A1479" s="10">
        <v>2.8888888888888891E-2</v>
      </c>
      <c r="B1479" s="11">
        <v>2.4722222222222225E-2</v>
      </c>
      <c r="C1479" s="11">
        <v>4.8333333333333332E-2</v>
      </c>
      <c r="D1479" s="14">
        <v>1.5949074074074199E-2</v>
      </c>
      <c r="G1479" s="11"/>
      <c r="H1479" s="9"/>
    </row>
    <row r="1480" spans="1:8" x14ac:dyDescent="0.2">
      <c r="A1480" s="10">
        <v>2.8900462962962961E-2</v>
      </c>
      <c r="B1480" s="11">
        <v>2.4733796296296295E-2</v>
      </c>
      <c r="C1480" s="11">
        <v>4.8344907407407406E-2</v>
      </c>
      <c r="D1480" s="14">
        <v>1.5960648148148199E-2</v>
      </c>
      <c r="G1480" s="11"/>
      <c r="H1480" s="9"/>
    </row>
    <row r="1481" spans="1:8" x14ac:dyDescent="0.2">
      <c r="A1481" s="10">
        <v>2.8912037037037038E-2</v>
      </c>
      <c r="B1481" s="11">
        <v>2.4745370370370372E-2</v>
      </c>
      <c r="C1481" s="11">
        <v>4.8356481481481479E-2</v>
      </c>
      <c r="D1481" s="14">
        <v>1.59722222222222E-2</v>
      </c>
      <c r="G1481" s="11"/>
      <c r="H1481" s="9"/>
    </row>
    <row r="1482" spans="1:8" x14ac:dyDescent="0.2">
      <c r="A1482" s="10">
        <v>2.8923611111111108E-2</v>
      </c>
      <c r="B1482" s="11">
        <v>2.4756944444444443E-2</v>
      </c>
      <c r="C1482" s="11">
        <v>4.836805555555556E-2</v>
      </c>
      <c r="D1482" s="14">
        <v>1.5983796296296301E-2</v>
      </c>
      <c r="G1482" s="11"/>
      <c r="H1482" s="9"/>
    </row>
    <row r="1483" spans="1:8" x14ac:dyDescent="0.2">
      <c r="A1483" s="10">
        <v>2.8935185185185185E-2</v>
      </c>
      <c r="B1483" s="11">
        <v>2.476851851851852E-2</v>
      </c>
      <c r="C1483" s="11">
        <v>4.8379629629629627E-2</v>
      </c>
      <c r="D1483" s="14">
        <v>1.5995370370370399E-2</v>
      </c>
      <c r="G1483" s="11"/>
      <c r="H1483" s="9"/>
    </row>
    <row r="1484" spans="1:8" x14ac:dyDescent="0.2">
      <c r="A1484" s="10">
        <v>2.8946759259259255E-2</v>
      </c>
      <c r="B1484" s="11">
        <v>2.478009259259259E-2</v>
      </c>
      <c r="C1484" s="11">
        <v>4.83912037037037E-2</v>
      </c>
      <c r="D1484" s="14">
        <v>1.60069444444444E-2</v>
      </c>
      <c r="G1484" s="11"/>
      <c r="H1484" s="9"/>
    </row>
    <row r="1485" spans="1:8" x14ac:dyDescent="0.2">
      <c r="A1485" s="10">
        <v>2.8958333333333336E-2</v>
      </c>
      <c r="B1485" s="11">
        <v>2.479166666666667E-2</v>
      </c>
      <c r="C1485" s="11">
        <v>4.8402777777777774E-2</v>
      </c>
      <c r="D1485" s="14">
        <v>1.6018518518518699E-2</v>
      </c>
      <c r="G1485" s="11"/>
      <c r="H1485" s="9"/>
    </row>
    <row r="1486" spans="1:8" x14ac:dyDescent="0.2">
      <c r="A1486" s="10">
        <v>2.8969907407407406E-2</v>
      </c>
      <c r="B1486" s="11">
        <v>2.480324074074074E-2</v>
      </c>
      <c r="C1486" s="11">
        <v>4.8414351851851854E-2</v>
      </c>
      <c r="D1486" s="14">
        <v>1.60300925925927E-2</v>
      </c>
      <c r="G1486" s="11"/>
      <c r="H1486" s="9"/>
    </row>
    <row r="1487" spans="1:8" x14ac:dyDescent="0.2">
      <c r="A1487" s="10">
        <v>2.8981481481481483E-2</v>
      </c>
      <c r="B1487" s="11">
        <v>2.4814814814814817E-2</v>
      </c>
      <c r="C1487" s="11">
        <v>4.8425925925925928E-2</v>
      </c>
      <c r="D1487" s="14">
        <v>1.6041666666666701E-2</v>
      </c>
      <c r="G1487" s="11"/>
      <c r="H1487" s="9"/>
    </row>
    <row r="1488" spans="1:8" x14ac:dyDescent="0.2">
      <c r="A1488" s="10">
        <v>2.8993055555555553E-2</v>
      </c>
      <c r="B1488" s="11">
        <v>2.4826388888888887E-2</v>
      </c>
      <c r="C1488" s="11">
        <v>4.8437500000000001E-2</v>
      </c>
      <c r="D1488" s="14">
        <v>1.6041666666666701E-2</v>
      </c>
      <c r="G1488" s="11"/>
      <c r="H1488" s="9"/>
    </row>
    <row r="1489" spans="1:8" x14ac:dyDescent="0.2">
      <c r="A1489" s="10">
        <v>2.900462962962963E-2</v>
      </c>
      <c r="B1489" s="11">
        <v>2.4837962962962964E-2</v>
      </c>
      <c r="C1489" s="11">
        <v>4.8449074074074082E-2</v>
      </c>
      <c r="D1489" s="14">
        <v>1.6053240740740701E-2</v>
      </c>
      <c r="G1489" s="11"/>
      <c r="H1489" s="9"/>
    </row>
    <row r="1490" spans="1:8" x14ac:dyDescent="0.2">
      <c r="A1490" s="10">
        <v>2.90162037037037E-2</v>
      </c>
      <c r="B1490" s="11">
        <v>2.4849537037037035E-2</v>
      </c>
      <c r="C1490" s="11">
        <v>4.8460648148148149E-2</v>
      </c>
      <c r="D1490" s="14">
        <v>1.60648148148149E-2</v>
      </c>
      <c r="G1490" s="11"/>
      <c r="H1490" s="9"/>
    </row>
    <row r="1491" spans="1:8" x14ac:dyDescent="0.2">
      <c r="A1491" s="10">
        <v>2.9027777777777777E-2</v>
      </c>
      <c r="B1491" s="11">
        <v>2.4861111111111108E-2</v>
      </c>
      <c r="C1491" s="11">
        <v>4.8472222222222222E-2</v>
      </c>
      <c r="D1491" s="14">
        <v>1.60763888888888E-2</v>
      </c>
      <c r="G1491" s="11"/>
      <c r="H1491" s="9"/>
    </row>
    <row r="1492" spans="1:8" x14ac:dyDescent="0.2">
      <c r="A1492" s="10">
        <v>2.9039351851851854E-2</v>
      </c>
      <c r="B1492" s="11">
        <v>2.4872685185185189E-2</v>
      </c>
      <c r="C1492" s="11">
        <v>4.8483796296296296E-2</v>
      </c>
      <c r="D1492" s="14">
        <v>1.6087962962962801E-2</v>
      </c>
      <c r="G1492" s="11"/>
      <c r="H1492" s="9"/>
    </row>
    <row r="1493" spans="1:8" x14ac:dyDescent="0.2">
      <c r="A1493" s="10">
        <v>2.9050925925925928E-2</v>
      </c>
      <c r="B1493" s="11">
        <v>2.4884259259259259E-2</v>
      </c>
      <c r="C1493" s="11">
        <v>4.8495370370370376E-2</v>
      </c>
      <c r="D1493" s="14">
        <v>1.6099537037036898E-2</v>
      </c>
      <c r="G1493" s="11"/>
      <c r="H1493" s="9"/>
    </row>
    <row r="1494" spans="1:8" x14ac:dyDescent="0.2">
      <c r="A1494" s="10">
        <v>2.9062500000000002E-2</v>
      </c>
      <c r="B1494" s="11">
        <v>2.4895833333333336E-2</v>
      </c>
      <c r="C1494" s="11">
        <v>4.8506944444444443E-2</v>
      </c>
      <c r="D1494" s="14">
        <v>1.6111111111111E-2</v>
      </c>
      <c r="G1494" s="11"/>
      <c r="H1494" s="9"/>
    </row>
    <row r="1495" spans="1:8" x14ac:dyDescent="0.2">
      <c r="A1495" s="10">
        <v>2.9074074074074075E-2</v>
      </c>
      <c r="B1495" s="11">
        <v>2.4907407407407406E-2</v>
      </c>
      <c r="C1495" s="11">
        <v>4.8518518518518516E-2</v>
      </c>
      <c r="D1495" s="14">
        <v>1.6122685185185101E-2</v>
      </c>
      <c r="G1495" s="11"/>
      <c r="H1495" s="9"/>
    </row>
    <row r="1496" spans="1:8" x14ac:dyDescent="0.2">
      <c r="A1496" s="10">
        <v>2.9085648148148149E-2</v>
      </c>
      <c r="B1496" s="11">
        <v>2.4918981481481483E-2</v>
      </c>
      <c r="C1496" s="11">
        <v>4.853009259259259E-2</v>
      </c>
      <c r="D1496" s="14">
        <v>1.6134259259259199E-2</v>
      </c>
      <c r="G1496" s="11"/>
      <c r="H1496" s="9"/>
    </row>
    <row r="1497" spans="1:8" x14ac:dyDescent="0.2">
      <c r="A1497" s="10">
        <v>2.9097222222222222E-2</v>
      </c>
      <c r="B1497" s="11">
        <v>2.4930555555555553E-2</v>
      </c>
      <c r="C1497" s="11">
        <v>4.854166666666667E-2</v>
      </c>
      <c r="D1497" s="14">
        <v>1.6145833333332998E-2</v>
      </c>
      <c r="G1497" s="11"/>
      <c r="H1497" s="9"/>
    </row>
    <row r="1498" spans="1:8" x14ac:dyDescent="0.2">
      <c r="A1498" s="10">
        <v>2.9108796296296296E-2</v>
      </c>
      <c r="B1498" s="11">
        <v>2.494212962962963E-2</v>
      </c>
      <c r="C1498" s="11">
        <v>4.8553240740740744E-2</v>
      </c>
      <c r="D1498" s="14">
        <v>1.6157407407407301E-2</v>
      </c>
      <c r="G1498" s="11"/>
      <c r="H1498" s="9"/>
    </row>
    <row r="1499" spans="1:8" x14ac:dyDescent="0.2">
      <c r="A1499" s="10">
        <v>2.9120370370370366E-2</v>
      </c>
      <c r="B1499" s="11">
        <v>2.49537037037037E-2</v>
      </c>
      <c r="C1499" s="11">
        <v>4.8564814814814818E-2</v>
      </c>
      <c r="D1499" s="14">
        <v>1.6168981481481201E-2</v>
      </c>
      <c r="G1499" s="11"/>
      <c r="H1499" s="9"/>
    </row>
    <row r="1500" spans="1:8" x14ac:dyDescent="0.2">
      <c r="A1500" s="10">
        <v>2.9131944444444446E-2</v>
      </c>
      <c r="B1500" s="11">
        <v>2.4965277777777781E-2</v>
      </c>
      <c r="C1500" s="11">
        <v>4.8576388888888884E-2</v>
      </c>
      <c r="D1500" s="14">
        <v>1.6180555555555299E-2</v>
      </c>
      <c r="G1500" s="11"/>
      <c r="H1500" s="9"/>
    </row>
    <row r="1501" spans="1:8" x14ac:dyDescent="0.2">
      <c r="A1501" s="10">
        <v>2.9143518518518517E-2</v>
      </c>
      <c r="B1501" s="11">
        <v>2.4976851851851851E-2</v>
      </c>
      <c r="C1501" s="11">
        <v>4.8587962962962965E-2</v>
      </c>
      <c r="D1501" s="14">
        <v>1.6192129629629501E-2</v>
      </c>
      <c r="G1501" s="11"/>
      <c r="H1501" s="9"/>
    </row>
    <row r="1502" spans="1:8" x14ac:dyDescent="0.2">
      <c r="A1502" s="10">
        <v>2.9155092592592594E-2</v>
      </c>
      <c r="B1502" s="11">
        <v>2.4988425925925928E-2</v>
      </c>
      <c r="C1502" s="11">
        <v>4.8599537037037038E-2</v>
      </c>
      <c r="D1502" s="14">
        <v>1.6203703703703401E-2</v>
      </c>
      <c r="G1502" s="11"/>
      <c r="H1502" s="9"/>
    </row>
    <row r="1503" spans="1:8" x14ac:dyDescent="0.2">
      <c r="A1503" s="10">
        <v>2.9166666666666664E-2</v>
      </c>
      <c r="B1503" s="11">
        <v>2.5000000000000001E-2</v>
      </c>
      <c r="C1503" s="11">
        <v>4.8611111111111112E-2</v>
      </c>
      <c r="D1503" s="14">
        <v>1.6203703703703699E-2</v>
      </c>
      <c r="G1503" s="11"/>
      <c r="H1503" s="9"/>
    </row>
    <row r="1504" spans="1:8" x14ac:dyDescent="0.2">
      <c r="A1504" s="10">
        <v>2.9178240740740741E-2</v>
      </c>
      <c r="B1504" s="11">
        <v>2.5011574074074075E-2</v>
      </c>
      <c r="C1504" s="11">
        <v>4.8622685185185179E-2</v>
      </c>
      <c r="D1504" s="14">
        <v>1.6215277777777801E-2</v>
      </c>
      <c r="G1504" s="11"/>
      <c r="H1504" s="9"/>
    </row>
    <row r="1505" spans="1:8" x14ac:dyDescent="0.2">
      <c r="A1505" s="10">
        <v>2.9189814814814811E-2</v>
      </c>
      <c r="B1505" s="11">
        <v>2.5023148148148145E-2</v>
      </c>
      <c r="C1505" s="11">
        <v>4.8634259259259259E-2</v>
      </c>
      <c r="D1505" s="14">
        <v>1.6226851851851899E-2</v>
      </c>
      <c r="G1505" s="11"/>
      <c r="H1505" s="9"/>
    </row>
    <row r="1506" spans="1:8" x14ac:dyDescent="0.2">
      <c r="A1506" s="10">
        <v>2.9201388888888888E-2</v>
      </c>
      <c r="B1506" s="11">
        <v>2.5034722222222222E-2</v>
      </c>
      <c r="C1506" s="11">
        <v>4.8645833333333333E-2</v>
      </c>
      <c r="D1506" s="14">
        <v>1.6238425925926E-2</v>
      </c>
      <c r="G1506" s="11"/>
      <c r="H1506" s="9"/>
    </row>
    <row r="1507" spans="1:8" x14ac:dyDescent="0.2">
      <c r="A1507" s="10">
        <v>2.9212962962962965E-2</v>
      </c>
      <c r="B1507" s="11">
        <v>2.5046296296296299E-2</v>
      </c>
      <c r="C1507" s="11">
        <v>4.8657407407407406E-2</v>
      </c>
      <c r="D1507" s="14">
        <v>1.6250000000000001E-2</v>
      </c>
      <c r="G1507" s="11"/>
      <c r="H1507" s="9"/>
    </row>
    <row r="1508" spans="1:8" x14ac:dyDescent="0.2">
      <c r="A1508" s="10">
        <v>2.9224537037037038E-2</v>
      </c>
      <c r="B1508" s="11">
        <v>2.5057870370370373E-2</v>
      </c>
      <c r="C1508" s="11">
        <v>4.8668981481481487E-2</v>
      </c>
      <c r="D1508" s="14">
        <v>1.6261574074074098E-2</v>
      </c>
      <c r="G1508" s="11"/>
      <c r="H1508" s="9"/>
    </row>
    <row r="1509" spans="1:8" x14ac:dyDescent="0.2">
      <c r="A1509" s="10">
        <v>2.9236111111111112E-2</v>
      </c>
      <c r="B1509" s="11">
        <v>2.5069444444444446E-2</v>
      </c>
      <c r="C1509" s="11">
        <v>4.868055555555556E-2</v>
      </c>
      <c r="D1509" s="14">
        <v>1.62731481481482E-2</v>
      </c>
      <c r="G1509" s="11"/>
      <c r="H1509" s="9"/>
    </row>
    <row r="1510" spans="1:8" x14ac:dyDescent="0.2">
      <c r="A1510" s="10">
        <v>2.9247685185185186E-2</v>
      </c>
      <c r="B1510" s="11">
        <v>2.508101851851852E-2</v>
      </c>
      <c r="C1510" s="11">
        <v>4.8692129629629627E-2</v>
      </c>
      <c r="D1510" s="14">
        <v>1.6284722222222301E-2</v>
      </c>
      <c r="G1510" s="11"/>
      <c r="H1510" s="9"/>
    </row>
    <row r="1511" spans="1:8" x14ac:dyDescent="0.2">
      <c r="A1511" s="10">
        <v>2.9259259259259259E-2</v>
      </c>
      <c r="B1511" s="11">
        <v>2.5092592592592593E-2</v>
      </c>
      <c r="C1511" s="11">
        <v>4.87037037037037E-2</v>
      </c>
      <c r="D1511" s="14">
        <v>1.6296296296296298E-2</v>
      </c>
      <c r="G1511" s="11"/>
      <c r="H1511" s="9"/>
    </row>
    <row r="1512" spans="1:8" x14ac:dyDescent="0.2">
      <c r="A1512" s="10">
        <v>2.9270833333333333E-2</v>
      </c>
      <c r="B1512" s="11">
        <v>2.5104166666666664E-2</v>
      </c>
      <c r="C1512" s="11">
        <v>4.8715277777777781E-2</v>
      </c>
      <c r="D1512" s="14">
        <v>1.63078703703704E-2</v>
      </c>
      <c r="G1512" s="11"/>
      <c r="H1512" s="9"/>
    </row>
    <row r="1513" spans="1:8" x14ac:dyDescent="0.2">
      <c r="A1513" s="10">
        <v>2.9282407407407406E-2</v>
      </c>
      <c r="B1513" s="11">
        <v>2.5115740740740741E-2</v>
      </c>
      <c r="C1513" s="11">
        <v>4.8726851851851855E-2</v>
      </c>
      <c r="D1513" s="14">
        <v>1.6319444444444699E-2</v>
      </c>
      <c r="G1513" s="11"/>
      <c r="H1513" s="9"/>
    </row>
    <row r="1514" spans="1:8" x14ac:dyDescent="0.2">
      <c r="A1514" s="10">
        <v>2.929398148148148E-2</v>
      </c>
      <c r="B1514" s="11">
        <v>2.5127314814814811E-2</v>
      </c>
      <c r="C1514" s="11">
        <v>4.8738425925925921E-2</v>
      </c>
      <c r="D1514" s="14">
        <v>1.6331018518518599E-2</v>
      </c>
      <c r="G1514" s="11"/>
      <c r="H1514" s="9"/>
    </row>
    <row r="1515" spans="1:8" x14ac:dyDescent="0.2">
      <c r="A1515" s="10">
        <v>2.9305555555555557E-2</v>
      </c>
      <c r="B1515" s="11">
        <v>2.5138888888888891E-2</v>
      </c>
      <c r="C1515" s="11">
        <v>4.8750000000000002E-2</v>
      </c>
      <c r="D1515" s="14">
        <v>1.6342592592592801E-2</v>
      </c>
      <c r="G1515" s="11"/>
      <c r="H1515" s="9"/>
    </row>
    <row r="1516" spans="1:8" x14ac:dyDescent="0.2">
      <c r="A1516" s="10">
        <v>2.9317129629629634E-2</v>
      </c>
      <c r="B1516" s="11">
        <v>2.5150462962962961E-2</v>
      </c>
      <c r="C1516" s="11">
        <v>4.8761574074074075E-2</v>
      </c>
      <c r="D1516" s="14">
        <v>1.6354166666666701E-2</v>
      </c>
      <c r="G1516" s="11"/>
      <c r="H1516" s="9"/>
    </row>
    <row r="1517" spans="1:8" x14ac:dyDescent="0.2">
      <c r="A1517" s="10">
        <v>2.9328703703703704E-2</v>
      </c>
      <c r="B1517" s="11">
        <v>2.5162037037037038E-2</v>
      </c>
      <c r="C1517" s="11">
        <v>4.8773148148148149E-2</v>
      </c>
      <c r="D1517" s="14">
        <v>1.6365740740741E-2</v>
      </c>
      <c r="G1517" s="11"/>
      <c r="H1517" s="9"/>
    </row>
    <row r="1518" spans="1:8" x14ac:dyDescent="0.2">
      <c r="A1518" s="10">
        <v>2.9340277777777781E-2</v>
      </c>
      <c r="B1518" s="11">
        <v>2.5173611111111108E-2</v>
      </c>
      <c r="C1518" s="11">
        <v>4.8784722222222222E-2</v>
      </c>
      <c r="D1518" s="14">
        <v>1.6365740740740702E-2</v>
      </c>
      <c r="G1518" s="11"/>
      <c r="H1518" s="9"/>
    </row>
    <row r="1519" spans="1:8" x14ac:dyDescent="0.2">
      <c r="A1519" s="10">
        <v>2.9351851851851851E-2</v>
      </c>
      <c r="B1519" s="11">
        <v>2.5185185185185185E-2</v>
      </c>
      <c r="C1519" s="11">
        <v>4.8796296296296303E-2</v>
      </c>
      <c r="D1519" s="14">
        <v>1.6377314814814699E-2</v>
      </c>
      <c r="G1519" s="11"/>
      <c r="H1519" s="9"/>
    </row>
    <row r="1520" spans="1:8" x14ac:dyDescent="0.2">
      <c r="A1520" s="10">
        <v>2.9363425925925921E-2</v>
      </c>
      <c r="B1520" s="11">
        <v>2.5196759259259256E-2</v>
      </c>
      <c r="C1520" s="11">
        <v>4.880787037037037E-2</v>
      </c>
      <c r="D1520" s="14">
        <v>1.63888888888887E-2</v>
      </c>
      <c r="G1520" s="11"/>
      <c r="H1520" s="9"/>
    </row>
    <row r="1521" spans="1:8" x14ac:dyDescent="0.2">
      <c r="A1521" s="10">
        <v>2.9374999999999998E-2</v>
      </c>
      <c r="B1521" s="11">
        <v>2.5208333333333333E-2</v>
      </c>
      <c r="C1521" s="11">
        <v>4.8819444444444443E-2</v>
      </c>
      <c r="D1521" s="14">
        <v>1.6400462962962801E-2</v>
      </c>
      <c r="G1521" s="11"/>
      <c r="H1521" s="9"/>
    </row>
    <row r="1522" spans="1:8" x14ac:dyDescent="0.2">
      <c r="A1522" s="10">
        <v>2.9386574074074075E-2</v>
      </c>
      <c r="B1522" s="11">
        <v>2.521990740740741E-2</v>
      </c>
      <c r="C1522" s="11">
        <v>4.8831018518518517E-2</v>
      </c>
      <c r="D1522" s="14">
        <v>1.6412037037036899E-2</v>
      </c>
      <c r="G1522" s="11"/>
      <c r="H1522" s="9"/>
    </row>
    <row r="1523" spans="1:8" x14ac:dyDescent="0.2">
      <c r="A1523" s="10">
        <v>2.9398148148148149E-2</v>
      </c>
      <c r="B1523" s="11">
        <v>2.5231481481481483E-2</v>
      </c>
      <c r="C1523" s="11">
        <v>4.8842592592592597E-2</v>
      </c>
      <c r="D1523" s="14">
        <v>1.6423611111111201E-2</v>
      </c>
      <c r="G1523" s="11"/>
      <c r="H1523" s="9"/>
    </row>
    <row r="1524" spans="1:8" x14ac:dyDescent="0.2">
      <c r="A1524" s="10">
        <v>2.9409722222222223E-2</v>
      </c>
      <c r="B1524" s="11">
        <v>2.5243055555555557E-2</v>
      </c>
      <c r="C1524" s="11">
        <v>4.8854166666666664E-2</v>
      </c>
      <c r="D1524" s="14">
        <v>1.6435185185185001E-2</v>
      </c>
      <c r="G1524" s="11"/>
      <c r="H1524" s="9"/>
    </row>
    <row r="1525" spans="1:8" x14ac:dyDescent="0.2">
      <c r="A1525" s="10">
        <v>2.9421296296296296E-2</v>
      </c>
      <c r="B1525" s="11">
        <v>2.525462962962963E-2</v>
      </c>
      <c r="C1525" s="11">
        <v>4.8865740740740737E-2</v>
      </c>
      <c r="D1525" s="14">
        <v>1.64467592592593E-2</v>
      </c>
      <c r="G1525" s="11"/>
      <c r="H1525" s="9"/>
    </row>
    <row r="1526" spans="1:8" x14ac:dyDescent="0.2">
      <c r="A1526" s="10">
        <v>2.943287037037037E-2</v>
      </c>
      <c r="B1526" s="11">
        <v>2.5266203703703704E-2</v>
      </c>
      <c r="C1526" s="11">
        <v>4.8877314814814811E-2</v>
      </c>
      <c r="D1526" s="14">
        <v>1.64583333333332E-2</v>
      </c>
      <c r="G1526" s="11"/>
      <c r="H1526" s="9"/>
    </row>
    <row r="1527" spans="1:8" x14ac:dyDescent="0.2">
      <c r="A1527" s="10">
        <v>2.9444444444444443E-2</v>
      </c>
      <c r="B1527" s="11">
        <v>2.5277777777777777E-2</v>
      </c>
      <c r="C1527" s="11">
        <v>4.8888888888888891E-2</v>
      </c>
      <c r="D1527" s="14">
        <v>1.6469907407407499E-2</v>
      </c>
      <c r="G1527" s="11"/>
      <c r="H1527" s="9"/>
    </row>
    <row r="1528" spans="1:8" x14ac:dyDescent="0.2">
      <c r="A1528" s="10">
        <v>2.9456018518518517E-2</v>
      </c>
      <c r="B1528" s="11">
        <v>2.5289351851851851E-2</v>
      </c>
      <c r="C1528" s="11">
        <v>4.8900462962962965E-2</v>
      </c>
      <c r="D1528" s="14">
        <v>1.6481481481481298E-2</v>
      </c>
      <c r="G1528" s="11"/>
      <c r="H1528" s="9"/>
    </row>
    <row r="1529" spans="1:8" x14ac:dyDescent="0.2">
      <c r="A1529" s="10">
        <v>2.946759259259259E-2</v>
      </c>
      <c r="B1529" s="11">
        <v>2.5300925925925925E-2</v>
      </c>
      <c r="C1529" s="11">
        <v>4.8912037037037039E-2</v>
      </c>
      <c r="D1529" s="14">
        <v>1.64930555555554E-2</v>
      </c>
      <c r="G1529" s="11"/>
      <c r="H1529" s="9"/>
    </row>
    <row r="1530" spans="1:8" x14ac:dyDescent="0.2">
      <c r="A1530" s="10">
        <v>2.9479166666666667E-2</v>
      </c>
      <c r="B1530" s="11">
        <v>2.5312500000000002E-2</v>
      </c>
      <c r="C1530" s="11">
        <v>4.8923611111111105E-2</v>
      </c>
      <c r="D1530" s="14">
        <v>1.6504629629629501E-2</v>
      </c>
      <c r="G1530" s="11"/>
      <c r="H1530" s="9"/>
    </row>
    <row r="1531" spans="1:8" x14ac:dyDescent="0.2">
      <c r="A1531" s="10">
        <v>2.9490740740740744E-2</v>
      </c>
      <c r="B1531" s="11">
        <v>2.5324074074074079E-2</v>
      </c>
      <c r="C1531" s="11">
        <v>4.8935185185185186E-2</v>
      </c>
      <c r="D1531" s="14">
        <v>1.6516203703703599E-2</v>
      </c>
      <c r="G1531" s="11"/>
      <c r="H1531" s="9"/>
    </row>
    <row r="1532" spans="1:8" x14ac:dyDescent="0.2">
      <c r="A1532" s="10">
        <v>2.9502314814814815E-2</v>
      </c>
      <c r="B1532" s="11">
        <v>2.5335648148148149E-2</v>
      </c>
      <c r="C1532" s="11">
        <v>4.8946759259259259E-2</v>
      </c>
      <c r="D1532" s="14">
        <v>1.6527777777777801E-2</v>
      </c>
      <c r="G1532" s="11"/>
      <c r="H1532" s="9"/>
    </row>
    <row r="1533" spans="1:8" x14ac:dyDescent="0.2">
      <c r="A1533" s="10">
        <v>2.9513888888888892E-2</v>
      </c>
      <c r="B1533" s="11">
        <v>2.5347222222222219E-2</v>
      </c>
      <c r="C1533" s="11">
        <v>4.8958333333333333E-2</v>
      </c>
      <c r="D1533" s="14">
        <v>1.65277777777777E-2</v>
      </c>
      <c r="G1533" s="11"/>
      <c r="H1533" s="9"/>
    </row>
    <row r="1534" spans="1:8" x14ac:dyDescent="0.2">
      <c r="A1534" s="10">
        <v>2.9525462962962962E-2</v>
      </c>
      <c r="B1534" s="11">
        <v>2.5358796296296296E-2</v>
      </c>
      <c r="C1534" s="11">
        <v>4.8969907407407413E-2</v>
      </c>
      <c r="D1534" s="14">
        <v>1.6539351851851899E-2</v>
      </c>
      <c r="G1534" s="11"/>
      <c r="H1534" s="9"/>
    </row>
    <row r="1535" spans="1:8" x14ac:dyDescent="0.2">
      <c r="A1535" s="10">
        <v>2.9537037037037039E-2</v>
      </c>
      <c r="B1535" s="11">
        <v>2.5370370370370366E-2</v>
      </c>
      <c r="C1535" s="11">
        <v>4.898148148148148E-2</v>
      </c>
      <c r="D1535" s="14">
        <v>1.6550925925926E-2</v>
      </c>
      <c r="G1535" s="11"/>
      <c r="H1535" s="9"/>
    </row>
    <row r="1536" spans="1:8" x14ac:dyDescent="0.2">
      <c r="A1536" s="10">
        <v>2.9548611111111109E-2</v>
      </c>
      <c r="B1536" s="11">
        <v>2.5381944444444443E-2</v>
      </c>
      <c r="C1536" s="11">
        <v>4.8993055555555554E-2</v>
      </c>
      <c r="D1536" s="14">
        <v>1.6562500000000001E-2</v>
      </c>
      <c r="G1536" s="11"/>
      <c r="H1536" s="9"/>
    </row>
    <row r="1537" spans="1:8" x14ac:dyDescent="0.2">
      <c r="A1537" s="10">
        <v>2.9560185185185189E-2</v>
      </c>
      <c r="B1537" s="11">
        <v>2.539351851851852E-2</v>
      </c>
      <c r="C1537" s="11">
        <v>4.9004629629629627E-2</v>
      </c>
      <c r="D1537" s="14">
        <v>1.6574074074074099E-2</v>
      </c>
      <c r="G1537" s="11"/>
      <c r="H1537" s="9"/>
    </row>
    <row r="1538" spans="1:8" x14ac:dyDescent="0.2">
      <c r="A1538" s="10">
        <v>2.9571759259259259E-2</v>
      </c>
      <c r="B1538" s="11">
        <v>2.5405092592592594E-2</v>
      </c>
      <c r="C1538" s="11">
        <v>4.9016203703703708E-2</v>
      </c>
      <c r="D1538" s="14">
        <v>1.6585648148147999E-2</v>
      </c>
      <c r="G1538" s="11"/>
      <c r="H1538" s="9"/>
    </row>
    <row r="1539" spans="1:8" x14ac:dyDescent="0.2">
      <c r="A1539" s="10">
        <v>2.9583333333333336E-2</v>
      </c>
      <c r="B1539" s="11">
        <v>2.5416666666666667E-2</v>
      </c>
      <c r="C1539" s="11">
        <v>4.9027777777777781E-2</v>
      </c>
      <c r="D1539" s="14">
        <v>1.6597222222222301E-2</v>
      </c>
      <c r="G1539" s="11"/>
      <c r="H1539" s="9"/>
    </row>
    <row r="1540" spans="1:8" x14ac:dyDescent="0.2">
      <c r="A1540" s="10">
        <v>2.9594907407407407E-2</v>
      </c>
      <c r="B1540" s="11">
        <v>2.5428240740740741E-2</v>
      </c>
      <c r="C1540" s="11">
        <v>4.9039351851851855E-2</v>
      </c>
      <c r="D1540" s="14">
        <v>1.6608796296296299E-2</v>
      </c>
      <c r="G1540" s="11"/>
      <c r="H1540" s="9"/>
    </row>
    <row r="1541" spans="1:8" x14ac:dyDescent="0.2">
      <c r="A1541" s="10">
        <v>2.960648148148148E-2</v>
      </c>
      <c r="B1541" s="11">
        <v>2.5439814814814814E-2</v>
      </c>
      <c r="C1541" s="11">
        <v>4.9050925925925921E-2</v>
      </c>
      <c r="D1541" s="14">
        <v>1.66203703703704E-2</v>
      </c>
      <c r="G1541" s="11"/>
      <c r="H1541" s="9"/>
    </row>
    <row r="1542" spans="1:8" x14ac:dyDescent="0.2">
      <c r="A1542" s="10">
        <v>2.9618055555555554E-2</v>
      </c>
      <c r="B1542" s="11">
        <v>2.5451388888888888E-2</v>
      </c>
      <c r="C1542" s="11">
        <v>4.9062500000000002E-2</v>
      </c>
      <c r="D1542" s="14">
        <v>1.6631944444444501E-2</v>
      </c>
      <c r="G1542" s="11"/>
      <c r="H1542" s="9"/>
    </row>
    <row r="1543" spans="1:8" x14ac:dyDescent="0.2">
      <c r="A1543" s="10">
        <v>2.9629629629629627E-2</v>
      </c>
      <c r="B1543" s="11">
        <v>2.5462962962962962E-2</v>
      </c>
      <c r="C1543" s="11">
        <v>4.9074074074074076E-2</v>
      </c>
      <c r="D1543" s="14">
        <v>1.6643518518518599E-2</v>
      </c>
      <c r="G1543" s="11"/>
      <c r="H1543" s="9"/>
    </row>
    <row r="1544" spans="1:8" x14ac:dyDescent="0.2">
      <c r="A1544" s="10">
        <v>2.9641203703703701E-2</v>
      </c>
      <c r="B1544" s="11">
        <v>2.5474537037037035E-2</v>
      </c>
      <c r="C1544" s="11">
        <v>4.9085648148148149E-2</v>
      </c>
      <c r="D1544" s="14">
        <v>1.66550925925926E-2</v>
      </c>
      <c r="G1544" s="11"/>
      <c r="H1544" s="9"/>
    </row>
    <row r="1545" spans="1:8" x14ac:dyDescent="0.2">
      <c r="A1545" s="10">
        <v>2.9652777777777778E-2</v>
      </c>
      <c r="B1545" s="11">
        <v>2.5486111111111112E-2</v>
      </c>
      <c r="C1545" s="11">
        <v>4.9097222222222216E-2</v>
      </c>
      <c r="D1545" s="14">
        <v>1.6666666666666899E-2</v>
      </c>
      <c r="G1545" s="11"/>
      <c r="H1545" s="9"/>
    </row>
    <row r="1546" spans="1:8" x14ac:dyDescent="0.2">
      <c r="A1546" s="10">
        <v>2.9664351851851855E-2</v>
      </c>
      <c r="B1546" s="11">
        <v>2.5497685185185189E-2</v>
      </c>
      <c r="C1546" s="11">
        <v>4.9108796296296296E-2</v>
      </c>
      <c r="D1546" s="14">
        <v>1.6678240740740799E-2</v>
      </c>
      <c r="G1546" s="11"/>
      <c r="H1546" s="9"/>
    </row>
    <row r="1547" spans="1:8" x14ac:dyDescent="0.2">
      <c r="A1547" s="10">
        <v>2.9675925925925925E-2</v>
      </c>
      <c r="B1547" s="11">
        <v>2.5509259259259259E-2</v>
      </c>
      <c r="C1547" s="11">
        <v>4.912037037037037E-2</v>
      </c>
      <c r="D1547" s="14">
        <v>1.66898148148149E-2</v>
      </c>
      <c r="G1547" s="11"/>
      <c r="H1547" s="9"/>
    </row>
    <row r="1548" spans="1:8" x14ac:dyDescent="0.2">
      <c r="A1548" s="10">
        <v>2.9687499999999999E-2</v>
      </c>
      <c r="B1548" s="11">
        <v>2.5520833333333336E-2</v>
      </c>
      <c r="C1548" s="11">
        <v>4.9131944444444443E-2</v>
      </c>
      <c r="D1548" s="14">
        <v>1.66898148148149E-2</v>
      </c>
      <c r="G1548" s="11"/>
      <c r="H1548" s="9"/>
    </row>
    <row r="1549" spans="1:8" x14ac:dyDescent="0.2">
      <c r="A1549" s="10">
        <v>2.9699074074074072E-2</v>
      </c>
      <c r="B1549" s="11">
        <v>2.5532407407407406E-2</v>
      </c>
      <c r="C1549" s="11">
        <v>4.9143518518518524E-2</v>
      </c>
      <c r="D1549" s="14">
        <v>1.6701388888888901E-2</v>
      </c>
      <c r="G1549" s="11"/>
      <c r="H1549" s="9"/>
    </row>
    <row r="1550" spans="1:8" x14ac:dyDescent="0.2">
      <c r="A1550" s="10">
        <v>2.9710648148148149E-2</v>
      </c>
      <c r="B1550" s="11">
        <v>2.5543981481481483E-2</v>
      </c>
      <c r="C1550" s="11">
        <v>4.9155092592592597E-2</v>
      </c>
      <c r="D1550" s="14">
        <v>1.6712962962962999E-2</v>
      </c>
      <c r="G1550" s="11"/>
      <c r="H1550" s="9"/>
    </row>
    <row r="1551" spans="1:8" x14ac:dyDescent="0.2">
      <c r="A1551" s="10">
        <v>2.9722222222222219E-2</v>
      </c>
      <c r="B1551" s="11">
        <v>2.5555555555555554E-2</v>
      </c>
      <c r="C1551" s="11">
        <v>4.9166666666666664E-2</v>
      </c>
      <c r="D1551" s="14">
        <v>1.6724537037036899E-2</v>
      </c>
      <c r="G1551" s="11"/>
      <c r="H1551" s="9"/>
    </row>
    <row r="1552" spans="1:8" x14ac:dyDescent="0.2">
      <c r="A1552" s="10">
        <v>2.97337962962963E-2</v>
      </c>
      <c r="B1552" s="11">
        <v>2.5567129629629634E-2</v>
      </c>
      <c r="C1552" s="11">
        <v>4.9178240740740738E-2</v>
      </c>
      <c r="D1552" s="14">
        <v>1.67361111111109E-2</v>
      </c>
      <c r="G1552" s="11"/>
      <c r="H1552" s="9"/>
    </row>
    <row r="1553" spans="1:8" x14ac:dyDescent="0.2">
      <c r="A1553" s="10">
        <v>2.974537037037037E-2</v>
      </c>
      <c r="B1553" s="11">
        <v>2.5578703703703704E-2</v>
      </c>
      <c r="C1553" s="11">
        <v>4.9189814814814818E-2</v>
      </c>
      <c r="D1553" s="14">
        <v>1.6747685185185001E-2</v>
      </c>
      <c r="G1553" s="11"/>
      <c r="H1553" s="9"/>
    </row>
    <row r="1554" spans="1:8" x14ac:dyDescent="0.2">
      <c r="A1554" s="10">
        <v>2.9756944444444447E-2</v>
      </c>
      <c r="B1554" s="11">
        <v>2.5590277777777778E-2</v>
      </c>
      <c r="C1554" s="11">
        <v>4.9201388888888892E-2</v>
      </c>
      <c r="D1554" s="14">
        <v>1.6759259259259099E-2</v>
      </c>
      <c r="G1554" s="11"/>
      <c r="H1554" s="9"/>
    </row>
    <row r="1555" spans="1:8" x14ac:dyDescent="0.2">
      <c r="A1555" s="10">
        <v>2.9768518518518517E-2</v>
      </c>
      <c r="B1555" s="11">
        <v>2.5601851851851851E-2</v>
      </c>
      <c r="C1555" s="11">
        <v>4.9212962962962958E-2</v>
      </c>
      <c r="D1555" s="14">
        <v>1.67708333333332E-2</v>
      </c>
      <c r="G1555" s="11"/>
      <c r="H1555" s="9"/>
    </row>
    <row r="1556" spans="1:8" x14ac:dyDescent="0.2">
      <c r="A1556" s="10">
        <v>2.9780092592592594E-2</v>
      </c>
      <c r="B1556" s="11">
        <v>2.5613425925925925E-2</v>
      </c>
      <c r="C1556" s="11">
        <v>4.9224537037037032E-2</v>
      </c>
      <c r="D1556" s="14">
        <v>1.6782407407407201E-2</v>
      </c>
      <c r="G1556" s="11"/>
      <c r="H1556" s="9"/>
    </row>
    <row r="1557" spans="1:8" x14ac:dyDescent="0.2">
      <c r="A1557" s="10">
        <v>2.9791666666666664E-2</v>
      </c>
      <c r="B1557" s="11">
        <v>2.5624999999999998E-2</v>
      </c>
      <c r="C1557" s="11">
        <v>4.9236111111111112E-2</v>
      </c>
      <c r="D1557" s="14">
        <v>1.6793981481481101E-2</v>
      </c>
      <c r="G1557" s="11"/>
      <c r="H1557" s="9"/>
    </row>
    <row r="1558" spans="1:8" x14ac:dyDescent="0.2">
      <c r="A1558" s="10">
        <v>2.9803240740740741E-2</v>
      </c>
      <c r="B1558" s="11">
        <v>2.5636574074074072E-2</v>
      </c>
      <c r="C1558" s="11">
        <v>4.9247685185185186E-2</v>
      </c>
      <c r="D1558" s="14">
        <v>1.68055555555554E-2</v>
      </c>
      <c r="G1558" s="11"/>
      <c r="H1558" s="9"/>
    </row>
    <row r="1559" spans="1:8" x14ac:dyDescent="0.2">
      <c r="A1559" s="10">
        <v>2.9814814814814811E-2</v>
      </c>
      <c r="B1559" s="11">
        <v>2.5648148148148146E-2</v>
      </c>
      <c r="C1559" s="11">
        <v>4.925925925925926E-2</v>
      </c>
      <c r="D1559" s="14">
        <v>1.68171296296293E-2</v>
      </c>
      <c r="G1559" s="11"/>
      <c r="H1559" s="9"/>
    </row>
    <row r="1560" spans="1:8" x14ac:dyDescent="0.2">
      <c r="A1560" s="10">
        <v>2.9826388888888892E-2</v>
      </c>
      <c r="B1560" s="11">
        <v>2.5659722222222223E-2</v>
      </c>
      <c r="C1560" s="11">
        <v>4.927083333333334E-2</v>
      </c>
      <c r="D1560" s="14">
        <v>1.6828703703703301E-2</v>
      </c>
      <c r="G1560" s="11"/>
      <c r="H1560" s="9"/>
    </row>
    <row r="1561" spans="1:8" x14ac:dyDescent="0.2">
      <c r="A1561" s="10">
        <v>2.9837962962962965E-2</v>
      </c>
      <c r="B1561" s="11">
        <v>2.56712962962963E-2</v>
      </c>
      <c r="C1561" s="11">
        <v>4.9282407407407407E-2</v>
      </c>
      <c r="D1561" s="14">
        <v>1.68402777777776E-2</v>
      </c>
      <c r="G1561" s="11"/>
      <c r="H1561" s="9"/>
    </row>
    <row r="1562" spans="1:8" x14ac:dyDescent="0.2">
      <c r="A1562" s="10">
        <v>2.9849537037037036E-2</v>
      </c>
      <c r="B1562" s="11">
        <v>2.568287037037037E-2</v>
      </c>
      <c r="C1562" s="11">
        <v>4.929398148148148E-2</v>
      </c>
      <c r="D1562" s="14">
        <v>1.68518518518515E-2</v>
      </c>
      <c r="G1562" s="11"/>
      <c r="H1562" s="9"/>
    </row>
    <row r="1563" spans="1:8" x14ac:dyDescent="0.2">
      <c r="A1563" s="10">
        <v>2.9861111111111113E-2</v>
      </c>
      <c r="B1563" s="11">
        <v>2.5694444444444447E-2</v>
      </c>
      <c r="C1563" s="11">
        <v>4.9305555555555554E-2</v>
      </c>
      <c r="D1563" s="14">
        <v>1.6851851851851798E-2</v>
      </c>
      <c r="G1563" s="11"/>
      <c r="H1563" s="9"/>
    </row>
    <row r="1564" spans="1:8" x14ac:dyDescent="0.2">
      <c r="A1564" s="10">
        <v>2.9872685185185183E-2</v>
      </c>
      <c r="B1564" s="11">
        <v>2.5706018518518517E-2</v>
      </c>
      <c r="C1564" s="11">
        <v>4.9317129629629634E-2</v>
      </c>
      <c r="D1564" s="14">
        <v>1.68634259259259E-2</v>
      </c>
      <c r="G1564" s="11"/>
      <c r="H1564" s="9"/>
    </row>
    <row r="1565" spans="1:8" x14ac:dyDescent="0.2">
      <c r="A1565" s="10">
        <v>2.988425925925926E-2</v>
      </c>
      <c r="B1565" s="11">
        <v>2.5717592592592594E-2</v>
      </c>
      <c r="C1565" s="11">
        <v>4.9328703703703701E-2</v>
      </c>
      <c r="D1565" s="14">
        <v>1.6875000000000102E-2</v>
      </c>
      <c r="G1565" s="11"/>
      <c r="H1565" s="9"/>
    </row>
    <row r="1566" spans="1:8" x14ac:dyDescent="0.2">
      <c r="A1566" s="10">
        <v>2.989583333333333E-2</v>
      </c>
      <c r="B1566" s="11">
        <v>2.5729166666666664E-2</v>
      </c>
      <c r="C1566" s="11">
        <v>4.9340277777777775E-2</v>
      </c>
      <c r="D1566" s="14">
        <v>1.68865740740742E-2</v>
      </c>
      <c r="G1566" s="11"/>
      <c r="H1566" s="9"/>
    </row>
    <row r="1567" spans="1:8" x14ac:dyDescent="0.2">
      <c r="A1567" s="10">
        <v>2.990740740740741E-2</v>
      </c>
      <c r="B1567" s="11">
        <v>2.5740740740740745E-2</v>
      </c>
      <c r="C1567" s="11">
        <v>4.9351851851851848E-2</v>
      </c>
      <c r="D1567" s="14">
        <v>1.68981481481481E-2</v>
      </c>
      <c r="G1567" s="11"/>
      <c r="H1567" s="9"/>
    </row>
    <row r="1568" spans="1:8" x14ac:dyDescent="0.2">
      <c r="A1568" s="10">
        <v>2.991898148148148E-2</v>
      </c>
      <c r="B1568" s="11">
        <v>2.5752314814814815E-2</v>
      </c>
      <c r="C1568" s="11">
        <v>4.9363425925925929E-2</v>
      </c>
      <c r="D1568" s="14">
        <v>1.6909722222222302E-2</v>
      </c>
      <c r="G1568" s="11"/>
      <c r="H1568" s="9"/>
    </row>
    <row r="1569" spans="1:8" x14ac:dyDescent="0.2">
      <c r="A1569" s="10">
        <v>2.9930555555555557E-2</v>
      </c>
      <c r="B1569" s="11">
        <v>2.5763888888888892E-2</v>
      </c>
      <c r="C1569" s="11">
        <v>4.9375000000000002E-2</v>
      </c>
      <c r="D1569" s="14">
        <v>1.6921296296296299E-2</v>
      </c>
      <c r="G1569" s="11"/>
      <c r="H1569" s="9"/>
    </row>
    <row r="1570" spans="1:8" x14ac:dyDescent="0.2">
      <c r="A1570" s="10">
        <v>2.9942129629629628E-2</v>
      </c>
      <c r="B1570" s="11">
        <v>2.5775462962962962E-2</v>
      </c>
      <c r="C1570" s="11">
        <v>4.9386574074074076E-2</v>
      </c>
      <c r="D1570" s="14">
        <v>1.69328703703704E-2</v>
      </c>
      <c r="G1570" s="11"/>
      <c r="H1570" s="9"/>
    </row>
    <row r="1571" spans="1:8" x14ac:dyDescent="0.2">
      <c r="A1571" s="10">
        <v>2.9953703703703705E-2</v>
      </c>
      <c r="B1571" s="11">
        <v>2.5787037037037039E-2</v>
      </c>
      <c r="C1571" s="11">
        <v>4.9398148148148142E-2</v>
      </c>
      <c r="D1571" s="14">
        <v>1.6944444444444502E-2</v>
      </c>
      <c r="G1571" s="11"/>
      <c r="H1571" s="9"/>
    </row>
    <row r="1572" spans="1:8" x14ac:dyDescent="0.2">
      <c r="A1572" s="10">
        <v>2.9965277777777775E-2</v>
      </c>
      <c r="B1572" s="11">
        <v>2.5798611111111109E-2</v>
      </c>
      <c r="C1572" s="11">
        <v>4.9409722222222223E-2</v>
      </c>
      <c r="D1572" s="14">
        <v>1.6956018518518499E-2</v>
      </c>
      <c r="G1572" s="11"/>
      <c r="H1572" s="9"/>
    </row>
    <row r="1573" spans="1:8" x14ac:dyDescent="0.2">
      <c r="A1573" s="10">
        <v>2.9976851851851852E-2</v>
      </c>
      <c r="B1573" s="11">
        <v>2.5810185185185183E-2</v>
      </c>
      <c r="C1573" s="11">
        <v>4.9421296296296297E-2</v>
      </c>
      <c r="D1573" s="14">
        <v>1.6967592592592898E-2</v>
      </c>
      <c r="G1573" s="11"/>
      <c r="H1573" s="9"/>
    </row>
    <row r="1574" spans="1:8" x14ac:dyDescent="0.2">
      <c r="A1574" s="10">
        <v>2.9988425925925922E-2</v>
      </c>
      <c r="B1574" s="11">
        <v>2.5821759259259256E-2</v>
      </c>
      <c r="C1574" s="11">
        <v>4.943287037037037E-2</v>
      </c>
      <c r="D1574" s="14">
        <v>1.6979166666666799E-2</v>
      </c>
      <c r="G1574" s="11"/>
      <c r="H1574" s="9"/>
    </row>
    <row r="1575" spans="1:8" x14ac:dyDescent="0.2">
      <c r="A1575" s="10">
        <v>0.03</v>
      </c>
      <c r="B1575" s="11">
        <v>2.5833333333333333E-2</v>
      </c>
      <c r="C1575" s="11">
        <v>4.9444444444444437E-2</v>
      </c>
      <c r="D1575" s="14">
        <v>1.6990740740741E-2</v>
      </c>
      <c r="G1575" s="11"/>
      <c r="H1575" s="9"/>
    </row>
    <row r="1576" spans="1:8" x14ac:dyDescent="0.2">
      <c r="A1576" s="10">
        <v>3.0011574074074076E-2</v>
      </c>
      <c r="B1576" s="11">
        <v>2.584490740740741E-2</v>
      </c>
      <c r="C1576" s="11">
        <v>4.9456018518518517E-2</v>
      </c>
      <c r="D1576" s="14">
        <v>1.70023148148148E-2</v>
      </c>
      <c r="G1576" s="11"/>
      <c r="H1576" s="9"/>
    </row>
    <row r="1577" spans="1:8" x14ac:dyDescent="0.2">
      <c r="A1577" s="10">
        <v>3.0023148148148149E-2</v>
      </c>
      <c r="B1577" s="11">
        <v>2.585648148148148E-2</v>
      </c>
      <c r="C1577" s="11">
        <v>4.9467592592592591E-2</v>
      </c>
      <c r="D1577" s="14">
        <v>1.7013888888889099E-2</v>
      </c>
      <c r="G1577" s="11"/>
      <c r="H1577" s="9"/>
    </row>
    <row r="1578" spans="1:8" x14ac:dyDescent="0.2">
      <c r="A1578" s="10">
        <v>3.0034722222222223E-2</v>
      </c>
      <c r="B1578" s="11">
        <v>2.5868055555555557E-2</v>
      </c>
      <c r="C1578" s="11">
        <v>4.9479166666666664E-2</v>
      </c>
      <c r="D1578" s="14">
        <v>1.7013888888888901E-2</v>
      </c>
      <c r="G1578" s="11"/>
      <c r="H1578" s="9"/>
    </row>
    <row r="1579" spans="1:8" x14ac:dyDescent="0.2">
      <c r="A1579" s="10">
        <v>3.0046296296296297E-2</v>
      </c>
      <c r="B1579" s="11">
        <v>2.5879629629629627E-2</v>
      </c>
      <c r="C1579" s="11">
        <v>4.9490740740740745E-2</v>
      </c>
      <c r="D1579" s="14">
        <v>1.7025462962962801E-2</v>
      </c>
      <c r="G1579" s="11"/>
      <c r="H1579" s="9"/>
    </row>
    <row r="1580" spans="1:8" x14ac:dyDescent="0.2">
      <c r="A1580" s="10">
        <v>3.005787037037037E-2</v>
      </c>
      <c r="B1580" s="11">
        <v>2.5891203703703704E-2</v>
      </c>
      <c r="C1580" s="11">
        <v>4.9502314814814818E-2</v>
      </c>
      <c r="D1580" s="14">
        <v>1.7037037037036799E-2</v>
      </c>
      <c r="G1580" s="11"/>
      <c r="H1580" s="9"/>
    </row>
    <row r="1581" spans="1:8" x14ac:dyDescent="0.2">
      <c r="A1581" s="10">
        <v>3.006944444444444E-2</v>
      </c>
      <c r="B1581" s="11">
        <v>2.5902777777777775E-2</v>
      </c>
      <c r="C1581" s="11">
        <v>4.9513888888888892E-2</v>
      </c>
      <c r="D1581" s="14">
        <v>1.70486111111109E-2</v>
      </c>
      <c r="G1581" s="11"/>
      <c r="H1581" s="9"/>
    </row>
    <row r="1582" spans="1:8" x14ac:dyDescent="0.2">
      <c r="A1582" s="10">
        <v>3.0081018518518521E-2</v>
      </c>
      <c r="B1582" s="11">
        <v>2.5914351851851855E-2</v>
      </c>
      <c r="C1582" s="11">
        <v>4.9525462962962959E-2</v>
      </c>
      <c r="D1582" s="14">
        <v>1.7060185185185001E-2</v>
      </c>
      <c r="G1582" s="11"/>
      <c r="H1582" s="9"/>
    </row>
    <row r="1583" spans="1:8" x14ac:dyDescent="0.2">
      <c r="A1583" s="10">
        <v>3.0092592592592591E-2</v>
      </c>
      <c r="B1583" s="11">
        <v>2.5925925925925925E-2</v>
      </c>
      <c r="C1583" s="11">
        <v>4.9537037037037039E-2</v>
      </c>
      <c r="D1583" s="14">
        <v>1.70717592592593E-2</v>
      </c>
      <c r="G1583" s="11"/>
      <c r="H1583" s="9"/>
    </row>
    <row r="1584" spans="1:8" x14ac:dyDescent="0.2">
      <c r="A1584" s="10">
        <v>3.0104166666666668E-2</v>
      </c>
      <c r="B1584" s="11">
        <v>2.5937499999999999E-2</v>
      </c>
      <c r="C1584" s="11">
        <v>4.9548611111111113E-2</v>
      </c>
      <c r="D1584" s="14">
        <v>1.70833333333331E-2</v>
      </c>
      <c r="G1584" s="11"/>
      <c r="H1584" s="9"/>
    </row>
    <row r="1585" spans="1:8" x14ac:dyDescent="0.2">
      <c r="A1585" s="10">
        <v>3.0115740740740738E-2</v>
      </c>
      <c r="B1585" s="11">
        <v>2.5949074074074072E-2</v>
      </c>
      <c r="C1585" s="11">
        <v>4.9560185185185186E-2</v>
      </c>
      <c r="D1585" s="14">
        <v>1.70949074074075E-2</v>
      </c>
      <c r="G1585" s="11"/>
      <c r="H1585" s="9"/>
    </row>
    <row r="1586" spans="1:8" x14ac:dyDescent="0.2">
      <c r="A1586" s="10">
        <v>3.0127314814814815E-2</v>
      </c>
      <c r="B1586" s="11">
        <v>2.5960648148148149E-2</v>
      </c>
      <c r="C1586" s="11">
        <v>4.9571759259259253E-2</v>
      </c>
      <c r="D1586" s="14">
        <v>1.7106481481481299E-2</v>
      </c>
      <c r="G1586" s="11"/>
      <c r="H1586" s="9"/>
    </row>
    <row r="1587" spans="1:8" x14ac:dyDescent="0.2">
      <c r="A1587" s="10">
        <v>3.0138888888888885E-2</v>
      </c>
      <c r="B1587" s="11">
        <v>2.5972222222222219E-2</v>
      </c>
      <c r="C1587" s="11">
        <v>4.9583333333333333E-2</v>
      </c>
      <c r="D1587" s="14">
        <v>1.7118055555555501E-2</v>
      </c>
      <c r="G1587" s="11"/>
      <c r="H1587" s="9"/>
    </row>
    <row r="1588" spans="1:8" x14ac:dyDescent="0.2">
      <c r="A1588" s="10">
        <v>3.0150462962962962E-2</v>
      </c>
      <c r="B1588" s="11">
        <v>2.5983796296296297E-2</v>
      </c>
      <c r="C1588" s="11">
        <v>4.9594907407407407E-2</v>
      </c>
      <c r="D1588" s="14">
        <v>1.7129629629629401E-2</v>
      </c>
      <c r="G1588" s="11"/>
      <c r="H1588" s="9"/>
    </row>
    <row r="1589" spans="1:8" x14ac:dyDescent="0.2">
      <c r="A1589" s="10">
        <v>3.0162037037037032E-2</v>
      </c>
      <c r="B1589" s="11">
        <v>2.5995370370370367E-2</v>
      </c>
      <c r="C1589" s="11">
        <v>4.9606481481481481E-2</v>
      </c>
      <c r="D1589" s="14">
        <v>1.7141203703703499E-2</v>
      </c>
      <c r="G1589" s="11"/>
      <c r="H1589" s="9"/>
    </row>
    <row r="1590" spans="1:8" x14ac:dyDescent="0.2">
      <c r="A1590" s="10">
        <v>3.0173611111111113E-2</v>
      </c>
      <c r="B1590" s="11">
        <v>2.6006944444444447E-2</v>
      </c>
      <c r="C1590" s="11">
        <v>4.9618055555555561E-2</v>
      </c>
      <c r="D1590" s="14">
        <v>1.71527777777776E-2</v>
      </c>
      <c r="G1590" s="11"/>
      <c r="H1590" s="9"/>
    </row>
    <row r="1591" spans="1:8" x14ac:dyDescent="0.2">
      <c r="A1591" s="10">
        <v>3.0185185185185186E-2</v>
      </c>
      <c r="B1591" s="11">
        <v>2.6018518518518521E-2</v>
      </c>
      <c r="C1591" s="11">
        <v>4.9629629629629635E-2</v>
      </c>
      <c r="D1591" s="14">
        <v>1.7164351851851601E-2</v>
      </c>
      <c r="G1591" s="11"/>
      <c r="H1591" s="9"/>
    </row>
    <row r="1592" spans="1:8" x14ac:dyDescent="0.2">
      <c r="A1592" s="10">
        <v>3.019675925925926E-2</v>
      </c>
      <c r="B1592" s="11">
        <v>2.6030092592592594E-2</v>
      </c>
      <c r="C1592" s="11">
        <v>4.9641203703703701E-2</v>
      </c>
      <c r="D1592" s="14">
        <v>1.7175925925926001E-2</v>
      </c>
      <c r="G1592" s="11"/>
      <c r="H1592" s="9"/>
    </row>
    <row r="1593" spans="1:8" x14ac:dyDescent="0.2">
      <c r="A1593" s="10">
        <v>3.0208333333333334E-2</v>
      </c>
      <c r="B1593" s="11">
        <v>2.6041666666666668E-2</v>
      </c>
      <c r="C1593" s="11">
        <v>4.9652777777777775E-2</v>
      </c>
      <c r="D1593" s="14">
        <v>1.71759259259259E-2</v>
      </c>
      <c r="G1593" s="11"/>
      <c r="H1593" s="9"/>
    </row>
    <row r="1594" spans="1:8" x14ac:dyDescent="0.2">
      <c r="A1594" s="10">
        <v>3.0219907407407407E-2</v>
      </c>
      <c r="B1594" s="11">
        <v>2.6053240740740738E-2</v>
      </c>
      <c r="C1594" s="11">
        <v>4.9664351851851855E-2</v>
      </c>
      <c r="D1594" s="14">
        <v>1.7187500000000001E-2</v>
      </c>
      <c r="G1594" s="11"/>
      <c r="H1594" s="9"/>
    </row>
    <row r="1595" spans="1:8" x14ac:dyDescent="0.2">
      <c r="A1595" s="10">
        <v>3.0231481481481481E-2</v>
      </c>
      <c r="B1595" s="11">
        <v>2.6064814814814815E-2</v>
      </c>
      <c r="C1595" s="11">
        <v>4.9675925925925929E-2</v>
      </c>
      <c r="D1595" s="14">
        <v>1.7199074074074099E-2</v>
      </c>
      <c r="G1595" s="11"/>
      <c r="H1595" s="9"/>
    </row>
    <row r="1596" spans="1:8" x14ac:dyDescent="0.2">
      <c r="A1596" s="10">
        <v>3.0243055555555554E-2</v>
      </c>
      <c r="B1596" s="11">
        <v>2.6076388888888885E-2</v>
      </c>
      <c r="C1596" s="11">
        <v>4.9687500000000002E-2</v>
      </c>
      <c r="D1596" s="14">
        <v>1.7210648148148201E-2</v>
      </c>
      <c r="G1596" s="11"/>
      <c r="H1596" s="9"/>
    </row>
    <row r="1597" spans="1:8" x14ac:dyDescent="0.2">
      <c r="A1597" s="10">
        <v>3.0254629629629631E-2</v>
      </c>
      <c r="B1597" s="11">
        <v>2.6087962962962966E-2</v>
      </c>
      <c r="C1597" s="11">
        <v>4.9699074074074069E-2</v>
      </c>
      <c r="D1597" s="14">
        <v>1.7222222222222298E-2</v>
      </c>
      <c r="G1597" s="11"/>
      <c r="H1597" s="9"/>
    </row>
    <row r="1598" spans="1:8" x14ac:dyDescent="0.2">
      <c r="A1598" s="10">
        <v>3.0266203703703708E-2</v>
      </c>
      <c r="B1598" s="11">
        <v>2.6099537037037036E-2</v>
      </c>
      <c r="C1598" s="11">
        <v>4.971064814814815E-2</v>
      </c>
      <c r="D1598" s="14">
        <v>1.7233796296296101E-2</v>
      </c>
      <c r="G1598" s="11"/>
      <c r="H1598" s="9"/>
    </row>
    <row r="1599" spans="1:8" x14ac:dyDescent="0.2">
      <c r="A1599" s="10">
        <v>3.0277777777777778E-2</v>
      </c>
      <c r="B1599" s="11">
        <v>2.6111111111111113E-2</v>
      </c>
      <c r="C1599" s="11">
        <v>4.9722222222222223E-2</v>
      </c>
      <c r="D1599" s="14">
        <v>1.7245370370370501E-2</v>
      </c>
      <c r="G1599" s="11"/>
      <c r="H1599" s="9"/>
    </row>
    <row r="1600" spans="1:8" x14ac:dyDescent="0.2">
      <c r="A1600" s="10">
        <v>3.0289351851851855E-2</v>
      </c>
      <c r="B1600" s="11">
        <v>2.6122685185185183E-2</v>
      </c>
      <c r="C1600" s="11">
        <v>4.9733796296296297E-2</v>
      </c>
      <c r="D1600" s="14">
        <v>1.7256944444444498E-2</v>
      </c>
      <c r="G1600" s="11"/>
      <c r="H1600" s="9"/>
    </row>
    <row r="1601" spans="1:8" x14ac:dyDescent="0.2">
      <c r="A1601" s="10">
        <v>3.0300925925925926E-2</v>
      </c>
      <c r="B1601" s="11">
        <v>2.613425925925926E-2</v>
      </c>
      <c r="C1601" s="11">
        <v>4.9745370370370377E-2</v>
      </c>
      <c r="D1601" s="14">
        <v>1.7268518518518499E-2</v>
      </c>
      <c r="G1601" s="11"/>
      <c r="H1601" s="9"/>
    </row>
    <row r="1602" spans="1:8" x14ac:dyDescent="0.2">
      <c r="A1602" s="10">
        <v>3.0312499999999999E-2</v>
      </c>
      <c r="B1602" s="11">
        <v>2.614583333333333E-2</v>
      </c>
      <c r="C1602" s="11">
        <v>4.9756944444444444E-2</v>
      </c>
      <c r="D1602" s="14">
        <v>1.72800925925926E-2</v>
      </c>
      <c r="G1602" s="11"/>
      <c r="H1602" s="9"/>
    </row>
    <row r="1603" spans="1:8" x14ac:dyDescent="0.2">
      <c r="A1603" s="10">
        <v>3.0324074074074073E-2</v>
      </c>
      <c r="B1603" s="11">
        <v>2.6157407407407407E-2</v>
      </c>
      <c r="C1603" s="11">
        <v>4.9768518518518517E-2</v>
      </c>
      <c r="D1603" s="14">
        <v>1.7291666666666702E-2</v>
      </c>
      <c r="G1603" s="11"/>
      <c r="H1603" s="9"/>
    </row>
    <row r="1604" spans="1:8" x14ac:dyDescent="0.2">
      <c r="A1604" s="10">
        <v>3.0335648148148143E-2</v>
      </c>
      <c r="B1604" s="11">
        <v>2.6168981481481477E-2</v>
      </c>
      <c r="C1604" s="11">
        <v>4.9780092592592591E-2</v>
      </c>
      <c r="D1604" s="14">
        <v>1.7303240740740699E-2</v>
      </c>
      <c r="G1604" s="11"/>
      <c r="H1604" s="9"/>
    </row>
    <row r="1605" spans="1:8" x14ac:dyDescent="0.2">
      <c r="A1605" s="10">
        <v>3.0347222222222223E-2</v>
      </c>
      <c r="B1605" s="11">
        <v>2.6180555555555558E-2</v>
      </c>
      <c r="C1605" s="11">
        <v>4.9791666666666672E-2</v>
      </c>
      <c r="D1605" s="14">
        <v>1.7314814814815099E-2</v>
      </c>
      <c r="G1605" s="11"/>
      <c r="H1605" s="9"/>
    </row>
    <row r="1606" spans="1:8" x14ac:dyDescent="0.2">
      <c r="A1606" s="10">
        <v>3.0358796296296297E-2</v>
      </c>
      <c r="B1606" s="11">
        <v>2.6192129629629631E-2</v>
      </c>
      <c r="C1606" s="11">
        <v>4.9803240740740738E-2</v>
      </c>
      <c r="D1606" s="14">
        <v>1.7326388888888999E-2</v>
      </c>
      <c r="G1606" s="11"/>
      <c r="H1606" s="9"/>
    </row>
    <row r="1607" spans="1:8" x14ac:dyDescent="0.2">
      <c r="A1607" s="10">
        <v>3.037037037037037E-2</v>
      </c>
      <c r="B1607" s="11">
        <v>2.6203703703703705E-2</v>
      </c>
      <c r="C1607" s="11">
        <v>4.9814814814814812E-2</v>
      </c>
      <c r="D1607" s="14">
        <v>1.73379629629631E-2</v>
      </c>
      <c r="G1607" s="11"/>
      <c r="H1607" s="9"/>
    </row>
    <row r="1608" spans="1:8" x14ac:dyDescent="0.2">
      <c r="A1608" s="10">
        <v>3.0381944444444444E-2</v>
      </c>
      <c r="B1608" s="11">
        <v>2.6215277777777778E-2</v>
      </c>
      <c r="C1608" s="11">
        <v>4.9826388888888885E-2</v>
      </c>
      <c r="D1608" s="14">
        <v>1.7337962962962999E-2</v>
      </c>
      <c r="G1608" s="11"/>
      <c r="H1608" s="9"/>
    </row>
    <row r="1609" spans="1:8" x14ac:dyDescent="0.2">
      <c r="A1609" s="10">
        <v>3.0393518518518518E-2</v>
      </c>
      <c r="B1609" s="11">
        <v>2.6226851851851852E-2</v>
      </c>
      <c r="C1609" s="11">
        <v>4.9837962962962966E-2</v>
      </c>
      <c r="D1609" s="14">
        <v>1.7349537037037E-2</v>
      </c>
      <c r="G1609" s="11"/>
      <c r="H1609" s="9"/>
    </row>
    <row r="1610" spans="1:8" x14ac:dyDescent="0.2">
      <c r="A1610" s="10">
        <v>3.0405092592592591E-2</v>
      </c>
      <c r="B1610" s="11">
        <v>2.6238425925925925E-2</v>
      </c>
      <c r="C1610" s="11">
        <v>4.9849537037037039E-2</v>
      </c>
      <c r="D1610" s="14">
        <v>1.7361111111111199E-2</v>
      </c>
      <c r="G1610" s="11"/>
      <c r="H1610" s="9"/>
    </row>
    <row r="1611" spans="1:8" x14ac:dyDescent="0.2">
      <c r="A1611" s="10">
        <v>3.0416666666666665E-2</v>
      </c>
      <c r="B1611" s="11">
        <v>2.6249999999999999E-2</v>
      </c>
      <c r="C1611" s="11">
        <v>4.9861111111111113E-2</v>
      </c>
      <c r="D1611" s="14">
        <v>1.7372685185185002E-2</v>
      </c>
      <c r="G1611" s="11"/>
      <c r="H1611" s="9"/>
    </row>
    <row r="1612" spans="1:8" x14ac:dyDescent="0.2">
      <c r="A1612" s="10">
        <v>3.0428240740740742E-2</v>
      </c>
      <c r="B1612" s="11">
        <v>2.6261574074074076E-2</v>
      </c>
      <c r="C1612" s="11">
        <v>4.987268518518518E-2</v>
      </c>
      <c r="D1612" s="14">
        <v>1.7384259259259099E-2</v>
      </c>
      <c r="G1612" s="11"/>
      <c r="H1612" s="9"/>
    </row>
    <row r="1613" spans="1:8" x14ac:dyDescent="0.2">
      <c r="A1613" s="10">
        <v>3.0439814814814819E-2</v>
      </c>
      <c r="B1613" s="11">
        <v>2.6273148148148153E-2</v>
      </c>
      <c r="C1613" s="11">
        <v>4.988425925925926E-2</v>
      </c>
      <c r="D1613" s="14">
        <v>1.73958333333331E-2</v>
      </c>
      <c r="G1613" s="11"/>
      <c r="H1613" s="9"/>
    </row>
    <row r="1614" spans="1:8" x14ac:dyDescent="0.2">
      <c r="A1614" s="10">
        <v>3.0451388888888889E-2</v>
      </c>
      <c r="B1614" s="11">
        <v>2.6284722222222223E-2</v>
      </c>
      <c r="C1614" s="11">
        <v>4.9895833333333334E-2</v>
      </c>
      <c r="D1614" s="14">
        <v>1.7407407407407201E-2</v>
      </c>
      <c r="G1614" s="11"/>
      <c r="H1614" s="9"/>
    </row>
    <row r="1615" spans="1:8" x14ac:dyDescent="0.2">
      <c r="A1615" s="10">
        <v>3.0462962962962966E-2</v>
      </c>
      <c r="B1615" s="11">
        <v>2.6296296296296293E-2</v>
      </c>
      <c r="C1615" s="11">
        <v>4.9907407407407407E-2</v>
      </c>
      <c r="D1615" s="14">
        <v>1.7418981481481299E-2</v>
      </c>
      <c r="G1615" s="11"/>
      <c r="H1615" s="9"/>
    </row>
    <row r="1616" spans="1:8" x14ac:dyDescent="0.2">
      <c r="A1616" s="10">
        <v>3.0474537037037036E-2</v>
      </c>
      <c r="B1616" s="11">
        <v>2.630787037037037E-2</v>
      </c>
      <c r="C1616" s="11">
        <v>4.9918981481481474E-2</v>
      </c>
      <c r="D1616" s="14">
        <v>1.7430555555555401E-2</v>
      </c>
      <c r="G1616" s="11"/>
      <c r="H1616" s="9"/>
    </row>
    <row r="1617" spans="1:8" x14ac:dyDescent="0.2">
      <c r="A1617" s="10">
        <v>3.0486111111111113E-2</v>
      </c>
      <c r="B1617" s="11">
        <v>2.631944444444444E-2</v>
      </c>
      <c r="C1617" s="11">
        <v>4.9930555555555554E-2</v>
      </c>
      <c r="D1617" s="14">
        <v>1.74421296296292E-2</v>
      </c>
      <c r="G1617" s="11"/>
      <c r="H1617" s="9"/>
    </row>
    <row r="1618" spans="1:8" x14ac:dyDescent="0.2">
      <c r="A1618" s="10">
        <v>3.0497685185185183E-2</v>
      </c>
      <c r="B1618" s="11">
        <v>2.6331018518518517E-2</v>
      </c>
      <c r="C1618" s="11">
        <v>4.9942129629629628E-2</v>
      </c>
      <c r="D1618" s="14">
        <v>1.7453703703703499E-2</v>
      </c>
      <c r="G1618" s="11"/>
      <c r="H1618" s="9"/>
    </row>
    <row r="1619" spans="1:8" x14ac:dyDescent="0.2">
      <c r="A1619" s="10">
        <v>3.050925925925926E-2</v>
      </c>
      <c r="B1619" s="11">
        <v>2.6342592592592588E-2</v>
      </c>
      <c r="C1619" s="11">
        <v>4.9953703703703702E-2</v>
      </c>
      <c r="D1619" s="14">
        <v>1.7465277777777399E-2</v>
      </c>
      <c r="G1619" s="11"/>
      <c r="H1619" s="9"/>
    </row>
    <row r="1620" spans="1:8" x14ac:dyDescent="0.2">
      <c r="A1620" s="10">
        <v>3.0520833333333334E-2</v>
      </c>
      <c r="B1620" s="11">
        <v>2.6354166666666668E-2</v>
      </c>
      <c r="C1620" s="11">
        <v>4.9965277777777782E-2</v>
      </c>
      <c r="D1620" s="14">
        <v>1.74768518518514E-2</v>
      </c>
      <c r="G1620" s="11"/>
      <c r="H1620" s="9"/>
    </row>
    <row r="1621" spans="1:8" x14ac:dyDescent="0.2">
      <c r="A1621" s="10">
        <v>3.0532407407407411E-2</v>
      </c>
      <c r="B1621" s="11">
        <v>2.6365740740740742E-2</v>
      </c>
      <c r="C1621" s="11">
        <v>4.9976851851851856E-2</v>
      </c>
      <c r="D1621" s="14">
        <v>1.7488425925925699E-2</v>
      </c>
      <c r="G1621" s="11"/>
      <c r="H1621" s="9"/>
    </row>
    <row r="1622" spans="1:8" x14ac:dyDescent="0.2">
      <c r="A1622" s="10">
        <v>3.0543981481481481E-2</v>
      </c>
      <c r="B1622" s="11">
        <v>2.6377314814814815E-2</v>
      </c>
      <c r="C1622" s="11">
        <v>4.9988425925925922E-2</v>
      </c>
      <c r="D1622" s="14">
        <v>1.7499999999999599E-2</v>
      </c>
      <c r="G1622" s="11"/>
      <c r="H1622" s="9"/>
    </row>
    <row r="1623" spans="1:8" x14ac:dyDescent="0.2">
      <c r="A1623" s="10">
        <v>3.0555555555555555E-2</v>
      </c>
      <c r="B1623" s="11">
        <v>2.6388888888888889E-2</v>
      </c>
      <c r="C1623" s="11">
        <v>0.05</v>
      </c>
      <c r="D1623" s="14">
        <v>1.7499999999999901E-2</v>
      </c>
      <c r="G1623" s="11"/>
      <c r="H1623" s="9"/>
    </row>
    <row r="1624" spans="1:8" x14ac:dyDescent="0.2">
      <c r="A1624" s="10">
        <v>3.0567129629629628E-2</v>
      </c>
      <c r="B1624" s="11">
        <v>2.6400462962962962E-2</v>
      </c>
      <c r="C1624" s="11">
        <v>5.0011574074074076E-2</v>
      </c>
      <c r="D1624" s="14">
        <v>1.75115740740741E-2</v>
      </c>
      <c r="G1624" s="11"/>
      <c r="H1624" s="9"/>
    </row>
    <row r="1625" spans="1:8" x14ac:dyDescent="0.2">
      <c r="A1625" s="10">
        <v>3.0578703703703702E-2</v>
      </c>
      <c r="B1625" s="11">
        <v>2.6412037037037036E-2</v>
      </c>
      <c r="C1625" s="11">
        <v>5.002314814814815E-2</v>
      </c>
      <c r="D1625" s="14">
        <v>1.7523148148148201E-2</v>
      </c>
      <c r="G1625" s="11"/>
      <c r="H1625" s="9"/>
    </row>
    <row r="1626" spans="1:8" x14ac:dyDescent="0.2">
      <c r="A1626" s="10">
        <v>3.0590277777777775E-2</v>
      </c>
      <c r="B1626" s="11">
        <v>2.642361111111111E-2</v>
      </c>
      <c r="C1626" s="11">
        <v>5.0034722222222223E-2</v>
      </c>
      <c r="D1626" s="14">
        <v>1.7534722222222299E-2</v>
      </c>
      <c r="G1626" s="11"/>
      <c r="H1626" s="9"/>
    </row>
    <row r="1627" spans="1:8" x14ac:dyDescent="0.2">
      <c r="A1627" s="10">
        <v>3.0601851851851852E-2</v>
      </c>
      <c r="B1627" s="11">
        <v>2.6435185185185187E-2</v>
      </c>
      <c r="C1627" s="11">
        <v>5.004629629629629E-2</v>
      </c>
      <c r="D1627" s="14">
        <v>1.7546296296296299E-2</v>
      </c>
      <c r="G1627" s="11"/>
      <c r="H1627" s="9"/>
    </row>
    <row r="1628" spans="1:8" x14ac:dyDescent="0.2">
      <c r="A1628" s="10">
        <v>3.0613425925925929E-2</v>
      </c>
      <c r="B1628" s="11">
        <v>2.6446759259259264E-2</v>
      </c>
      <c r="C1628" s="11">
        <v>5.0057870370370371E-2</v>
      </c>
      <c r="D1628" s="14">
        <v>1.7557870370370401E-2</v>
      </c>
      <c r="G1628" s="11"/>
      <c r="H1628" s="9"/>
    </row>
    <row r="1629" spans="1:8" x14ac:dyDescent="0.2">
      <c r="A1629" s="10">
        <v>3.0624999999999999E-2</v>
      </c>
      <c r="B1629" s="11">
        <v>2.6458333333333334E-2</v>
      </c>
      <c r="C1629" s="11">
        <v>5.0069444444444444E-2</v>
      </c>
      <c r="D1629" s="14">
        <v>1.7569444444444499E-2</v>
      </c>
      <c r="G1629" s="11"/>
      <c r="H1629" s="9"/>
    </row>
    <row r="1630" spans="1:8" x14ac:dyDescent="0.2">
      <c r="A1630" s="10">
        <v>3.0636574074074076E-2</v>
      </c>
      <c r="B1630" s="11">
        <v>2.6469907407407411E-2</v>
      </c>
      <c r="C1630" s="11">
        <v>5.0081018518518518E-2</v>
      </c>
      <c r="D1630" s="14">
        <v>1.75810185185186E-2</v>
      </c>
      <c r="G1630" s="11"/>
      <c r="H1630" s="9"/>
    </row>
    <row r="1631" spans="1:8" x14ac:dyDescent="0.2">
      <c r="A1631" s="10">
        <v>3.0648148148148147E-2</v>
      </c>
      <c r="B1631" s="11">
        <v>2.6481481481481481E-2</v>
      </c>
      <c r="C1631" s="11">
        <v>5.0092592592592598E-2</v>
      </c>
      <c r="D1631" s="14">
        <v>1.7592592592592601E-2</v>
      </c>
      <c r="G1631" s="11"/>
      <c r="H1631" s="9"/>
    </row>
    <row r="1632" spans="1:8" x14ac:dyDescent="0.2">
      <c r="A1632" s="10">
        <v>3.0659722222222224E-2</v>
      </c>
      <c r="B1632" s="11">
        <v>2.6493055555555558E-2</v>
      </c>
      <c r="C1632" s="11">
        <v>5.0104166666666672E-2</v>
      </c>
      <c r="D1632" s="14">
        <v>1.7604166666666698E-2</v>
      </c>
      <c r="G1632" s="11"/>
      <c r="H1632" s="9"/>
    </row>
    <row r="1633" spans="1:8" x14ac:dyDescent="0.2">
      <c r="A1633" s="10">
        <v>3.0671296296296294E-2</v>
      </c>
      <c r="B1633" s="11">
        <v>2.6504629629629628E-2</v>
      </c>
      <c r="C1633" s="11">
        <v>5.0115740740740738E-2</v>
      </c>
      <c r="D1633" s="14">
        <v>1.7615740740741001E-2</v>
      </c>
      <c r="G1633" s="11"/>
      <c r="H1633" s="9"/>
    </row>
    <row r="1634" spans="1:8" x14ac:dyDescent="0.2">
      <c r="A1634" s="10">
        <v>3.0682870370370371E-2</v>
      </c>
      <c r="B1634" s="11">
        <v>2.6516203703703698E-2</v>
      </c>
      <c r="C1634" s="11">
        <v>5.0127314814814812E-2</v>
      </c>
      <c r="D1634" s="14">
        <v>1.7627314814814901E-2</v>
      </c>
      <c r="G1634" s="11"/>
      <c r="H1634" s="9"/>
    </row>
    <row r="1635" spans="1:8" x14ac:dyDescent="0.2">
      <c r="A1635" s="10">
        <v>3.0694444444444444E-2</v>
      </c>
      <c r="B1635" s="11">
        <v>2.6527777777777779E-2</v>
      </c>
      <c r="C1635" s="11">
        <v>5.0138888888888893E-2</v>
      </c>
      <c r="D1635" s="14">
        <v>1.76388888888891E-2</v>
      </c>
      <c r="G1635" s="11"/>
      <c r="H1635" s="9"/>
    </row>
    <row r="1636" spans="1:8" x14ac:dyDescent="0.2">
      <c r="A1636" s="10">
        <v>3.0706018518518521E-2</v>
      </c>
      <c r="B1636" s="11">
        <v>2.6539351851851852E-2</v>
      </c>
      <c r="C1636" s="11">
        <v>5.0150462962962966E-2</v>
      </c>
      <c r="D1636" s="14">
        <v>1.7650462962963E-2</v>
      </c>
      <c r="G1636" s="11"/>
      <c r="H1636" s="9"/>
    </row>
    <row r="1637" spans="1:8" x14ac:dyDescent="0.2">
      <c r="A1637" s="10">
        <v>3.0717592592592591E-2</v>
      </c>
      <c r="B1637" s="11">
        <v>2.6550925925925926E-2</v>
      </c>
      <c r="C1637" s="11">
        <v>5.0162037037037033E-2</v>
      </c>
      <c r="D1637" s="14">
        <v>1.7662037037037299E-2</v>
      </c>
      <c r="G1637" s="11"/>
      <c r="H1637" s="9"/>
    </row>
    <row r="1638" spans="1:8" x14ac:dyDescent="0.2">
      <c r="A1638" s="10">
        <v>3.0729166666666669E-2</v>
      </c>
      <c r="B1638" s="11">
        <v>2.6562499999999999E-2</v>
      </c>
      <c r="C1638" s="11">
        <v>5.0173611111111106E-2</v>
      </c>
      <c r="D1638" s="14">
        <v>1.7662037037037E-2</v>
      </c>
      <c r="G1638" s="11"/>
      <c r="H1638" s="9"/>
    </row>
    <row r="1639" spans="1:8" x14ac:dyDescent="0.2">
      <c r="A1639" s="10">
        <v>3.0740740740740739E-2</v>
      </c>
      <c r="B1639" s="11">
        <v>2.6574074074074073E-2</v>
      </c>
      <c r="C1639" s="11">
        <v>5.0185185185185187E-2</v>
      </c>
      <c r="D1639" s="14">
        <v>1.7673611111111001E-2</v>
      </c>
      <c r="G1639" s="11"/>
      <c r="H1639" s="9"/>
    </row>
    <row r="1640" spans="1:8" x14ac:dyDescent="0.2">
      <c r="A1640" s="10">
        <v>3.0752314814814816E-2</v>
      </c>
      <c r="B1640" s="11">
        <v>2.6585648148148146E-2</v>
      </c>
      <c r="C1640" s="11">
        <v>5.019675925925926E-2</v>
      </c>
      <c r="D1640" s="14">
        <v>1.7685185185184998E-2</v>
      </c>
      <c r="G1640" s="11"/>
      <c r="H1640" s="9"/>
    </row>
    <row r="1641" spans="1:8" x14ac:dyDescent="0.2">
      <c r="A1641" s="10">
        <v>3.0763888888888886E-2</v>
      </c>
      <c r="B1641" s="11">
        <v>2.659722222222222E-2</v>
      </c>
      <c r="C1641" s="11">
        <v>5.0208333333333334E-2</v>
      </c>
      <c r="D1641" s="14">
        <v>1.76967592592591E-2</v>
      </c>
      <c r="G1641" s="11"/>
      <c r="H1641" s="9"/>
    </row>
    <row r="1642" spans="1:8" x14ac:dyDescent="0.2">
      <c r="A1642" s="10">
        <v>3.0775462962962966E-2</v>
      </c>
      <c r="B1642" s="11">
        <v>2.6608796296296297E-2</v>
      </c>
      <c r="C1642" s="11">
        <v>5.0219907407407414E-2</v>
      </c>
      <c r="D1642" s="14">
        <v>1.7708333333333201E-2</v>
      </c>
      <c r="G1642" s="11"/>
      <c r="H1642" s="9"/>
    </row>
    <row r="1643" spans="1:8" x14ac:dyDescent="0.2">
      <c r="A1643" s="10">
        <v>3.078703703703704E-2</v>
      </c>
      <c r="B1643" s="11">
        <v>2.6620370370370374E-2</v>
      </c>
      <c r="C1643" s="11">
        <v>5.0231481481481481E-2</v>
      </c>
      <c r="D1643" s="14">
        <v>1.77199074074074E-2</v>
      </c>
      <c r="G1643" s="11"/>
      <c r="H1643" s="9"/>
    </row>
    <row r="1644" spans="1:8" x14ac:dyDescent="0.2">
      <c r="A1644" s="10">
        <v>3.079861111111111E-2</v>
      </c>
      <c r="B1644" s="11">
        <v>2.6631944444444444E-2</v>
      </c>
      <c r="C1644" s="11">
        <v>5.0243055555555555E-2</v>
      </c>
      <c r="D1644" s="14">
        <v>1.77314814814813E-2</v>
      </c>
      <c r="G1644" s="11"/>
      <c r="H1644" s="9"/>
    </row>
    <row r="1645" spans="1:8" x14ac:dyDescent="0.2">
      <c r="A1645" s="10">
        <v>3.0810185185185187E-2</v>
      </c>
      <c r="B1645" s="11">
        <v>2.6643518518518521E-2</v>
      </c>
      <c r="C1645" s="11">
        <v>5.0254629629629628E-2</v>
      </c>
      <c r="D1645" s="14">
        <v>1.7743055555555599E-2</v>
      </c>
      <c r="G1645" s="11"/>
      <c r="H1645" s="9"/>
    </row>
    <row r="1646" spans="1:8" x14ac:dyDescent="0.2">
      <c r="A1646" s="10">
        <v>3.0821759259259257E-2</v>
      </c>
      <c r="B1646" s="11">
        <v>2.6655092592592591E-2</v>
      </c>
      <c r="C1646" s="11">
        <v>5.0266203703703709E-2</v>
      </c>
      <c r="D1646" s="14">
        <v>1.7754629629629499E-2</v>
      </c>
      <c r="G1646" s="11"/>
      <c r="H1646" s="9"/>
    </row>
    <row r="1647" spans="1:8" x14ac:dyDescent="0.2">
      <c r="A1647" s="10">
        <v>3.0833333333333334E-2</v>
      </c>
      <c r="B1647" s="11">
        <v>2.6666666666666668E-2</v>
      </c>
      <c r="C1647" s="11">
        <v>5.0277777777777775E-2</v>
      </c>
      <c r="D1647" s="14">
        <v>1.7766203703703701E-2</v>
      </c>
      <c r="G1647" s="11"/>
      <c r="H1647" s="9"/>
    </row>
    <row r="1648" spans="1:8" x14ac:dyDescent="0.2">
      <c r="A1648" s="10">
        <v>3.0844907407407404E-2</v>
      </c>
      <c r="B1648" s="11">
        <v>2.6678240740740738E-2</v>
      </c>
      <c r="C1648" s="11">
        <v>5.0289351851851849E-2</v>
      </c>
      <c r="D1648" s="14">
        <v>1.7777777777777601E-2</v>
      </c>
      <c r="G1648" s="11"/>
      <c r="H1648" s="9"/>
    </row>
    <row r="1649" spans="1:8" x14ac:dyDescent="0.2">
      <c r="A1649" s="10">
        <v>3.0856481481481481E-2</v>
      </c>
      <c r="B1649" s="11">
        <v>2.6689814814814816E-2</v>
      </c>
      <c r="C1649" s="11">
        <v>5.0300925925925923E-2</v>
      </c>
      <c r="D1649" s="14">
        <v>1.7789351851851699E-2</v>
      </c>
      <c r="G1649" s="11"/>
      <c r="H1649" s="9"/>
    </row>
    <row r="1650" spans="1:8" x14ac:dyDescent="0.2">
      <c r="A1650" s="10">
        <v>3.0868055555555555E-2</v>
      </c>
      <c r="B1650" s="11">
        <v>2.6701388888888889E-2</v>
      </c>
      <c r="C1650" s="11">
        <v>5.0312500000000003E-2</v>
      </c>
      <c r="D1650" s="14">
        <v>1.78009259259258E-2</v>
      </c>
      <c r="G1650" s="11"/>
      <c r="H1650" s="9"/>
    </row>
    <row r="1651" spans="1:8" x14ac:dyDescent="0.2">
      <c r="A1651" s="10">
        <v>3.0879629629629632E-2</v>
      </c>
      <c r="B1651" s="11">
        <v>2.6712962962962966E-2</v>
      </c>
      <c r="C1651" s="11">
        <v>5.0324074074074077E-2</v>
      </c>
      <c r="D1651" s="14">
        <v>1.7812499999999801E-2</v>
      </c>
      <c r="G1651" s="11"/>
      <c r="H1651" s="9"/>
    </row>
    <row r="1652" spans="1:8" x14ac:dyDescent="0.2">
      <c r="A1652" s="10">
        <v>3.0891203703703702E-2</v>
      </c>
      <c r="B1652" s="11">
        <v>2.6724537037037036E-2</v>
      </c>
      <c r="C1652" s="11">
        <v>5.033564814814815E-2</v>
      </c>
      <c r="D1652" s="14">
        <v>1.78240740740741E-2</v>
      </c>
      <c r="G1652" s="11"/>
      <c r="H1652" s="9"/>
    </row>
    <row r="1653" spans="1:8" x14ac:dyDescent="0.2">
      <c r="A1653" s="10">
        <v>3.0902777777777779E-2</v>
      </c>
      <c r="B1653" s="11">
        <v>2.6736111111111113E-2</v>
      </c>
      <c r="C1653" s="11">
        <v>5.0347222222222217E-2</v>
      </c>
      <c r="D1653" s="14">
        <v>1.7824074074073999E-2</v>
      </c>
      <c r="G1653" s="11"/>
      <c r="H1653" s="9"/>
    </row>
    <row r="1654" spans="1:8" x14ac:dyDescent="0.2">
      <c r="A1654" s="10">
        <v>3.0914351851851849E-2</v>
      </c>
      <c r="B1654" s="11">
        <v>2.6747685185185183E-2</v>
      </c>
      <c r="C1654" s="11">
        <v>5.0358796296296297E-2</v>
      </c>
      <c r="D1654" s="14">
        <v>1.7835648148148101E-2</v>
      </c>
      <c r="G1654" s="11"/>
      <c r="H1654" s="9"/>
    </row>
    <row r="1655" spans="1:8" x14ac:dyDescent="0.2">
      <c r="A1655" s="10">
        <v>3.0925925925925926E-2</v>
      </c>
      <c r="B1655" s="11">
        <v>2.6759259259259257E-2</v>
      </c>
      <c r="C1655" s="11">
        <v>5.0370370370370371E-2</v>
      </c>
      <c r="D1655" s="14">
        <v>1.7847222222222299E-2</v>
      </c>
      <c r="G1655" s="11"/>
      <c r="H1655" s="9"/>
    </row>
    <row r="1656" spans="1:8" x14ac:dyDescent="0.2">
      <c r="A1656" s="10">
        <v>3.09375E-2</v>
      </c>
      <c r="B1656" s="11">
        <v>2.6770833333333331E-2</v>
      </c>
      <c r="C1656" s="11">
        <v>5.0381944444444444E-2</v>
      </c>
      <c r="D1656" s="14">
        <v>1.78587962962963E-2</v>
      </c>
      <c r="G1656" s="11"/>
      <c r="H1656" s="9"/>
    </row>
    <row r="1657" spans="1:8" x14ac:dyDescent="0.2">
      <c r="A1657" s="10">
        <v>3.0949074074074077E-2</v>
      </c>
      <c r="B1657" s="11">
        <v>2.6782407407407408E-2</v>
      </c>
      <c r="C1657" s="11">
        <v>5.0393518518518511E-2</v>
      </c>
      <c r="D1657" s="14">
        <v>1.7870370370370401E-2</v>
      </c>
      <c r="G1657" s="11"/>
      <c r="H1657" s="9"/>
    </row>
    <row r="1658" spans="1:8" x14ac:dyDescent="0.2">
      <c r="A1658" s="10">
        <v>3.096064814814815E-2</v>
      </c>
      <c r="B1658" s="11">
        <v>2.6793981481481485E-2</v>
      </c>
      <c r="C1658" s="11">
        <v>5.0405092592592592E-2</v>
      </c>
      <c r="D1658" s="14">
        <v>1.7881944444444301E-2</v>
      </c>
      <c r="G1658" s="11"/>
      <c r="H1658" s="9"/>
    </row>
    <row r="1659" spans="1:8" x14ac:dyDescent="0.2">
      <c r="A1659" s="10">
        <v>3.0972222222222224E-2</v>
      </c>
      <c r="B1659" s="11">
        <v>2.6805555555555555E-2</v>
      </c>
      <c r="C1659" s="11">
        <v>5.0416666666666665E-2</v>
      </c>
      <c r="D1659" s="14">
        <v>1.78935185185186E-2</v>
      </c>
      <c r="G1659" s="11"/>
      <c r="H1659" s="9"/>
    </row>
    <row r="1660" spans="1:8" x14ac:dyDescent="0.2">
      <c r="A1660" s="10">
        <v>3.0983796296296297E-2</v>
      </c>
      <c r="B1660" s="11">
        <v>2.6817129629629632E-2</v>
      </c>
      <c r="C1660" s="11">
        <v>5.0428240740740739E-2</v>
      </c>
      <c r="D1660" s="14">
        <v>1.7905092592592601E-2</v>
      </c>
      <c r="G1660" s="11"/>
      <c r="H1660" s="9"/>
    </row>
    <row r="1661" spans="1:8" x14ac:dyDescent="0.2">
      <c r="A1661" s="10">
        <v>3.0995370370370371E-2</v>
      </c>
      <c r="B1661" s="11">
        <v>2.6828703703703702E-2</v>
      </c>
      <c r="C1661" s="11">
        <v>5.0439814814814819E-2</v>
      </c>
      <c r="D1661" s="14">
        <v>1.7916666666666699E-2</v>
      </c>
      <c r="G1661" s="11"/>
      <c r="H1661" s="9"/>
    </row>
    <row r="1662" spans="1:8" x14ac:dyDescent="0.2">
      <c r="A1662" s="10">
        <v>3.1006944444444445E-2</v>
      </c>
      <c r="B1662" s="11">
        <v>2.6840277777777779E-2</v>
      </c>
      <c r="C1662" s="11">
        <v>5.0451388888888893E-2</v>
      </c>
      <c r="D1662" s="14">
        <v>1.79282407407408E-2</v>
      </c>
      <c r="G1662" s="11"/>
      <c r="H1662" s="9"/>
    </row>
    <row r="1663" spans="1:8" x14ac:dyDescent="0.2">
      <c r="A1663" s="10">
        <v>3.1018518518518515E-2</v>
      </c>
      <c r="B1663" s="11">
        <v>2.6851851851851849E-2</v>
      </c>
      <c r="C1663" s="11">
        <v>5.0462962962962959E-2</v>
      </c>
      <c r="D1663" s="14">
        <v>1.7939814814814901E-2</v>
      </c>
      <c r="G1663" s="11"/>
      <c r="H1663" s="9"/>
    </row>
    <row r="1664" spans="1:8" x14ac:dyDescent="0.2">
      <c r="A1664" s="10">
        <v>3.1030092592592592E-2</v>
      </c>
      <c r="B1664" s="11">
        <v>2.6863425925925926E-2</v>
      </c>
      <c r="C1664" s="11">
        <v>5.0474537037037033E-2</v>
      </c>
      <c r="D1664" s="14">
        <v>1.7951388888888899E-2</v>
      </c>
      <c r="G1664" s="11"/>
      <c r="H1664" s="9"/>
    </row>
    <row r="1665" spans="1:8" x14ac:dyDescent="0.2">
      <c r="A1665" s="10">
        <v>3.1041666666666665E-2</v>
      </c>
      <c r="B1665" s="11">
        <v>2.6875E-2</v>
      </c>
      <c r="C1665" s="11">
        <v>5.0486111111111114E-2</v>
      </c>
      <c r="D1665" s="14">
        <v>1.7962962962963201E-2</v>
      </c>
      <c r="G1665" s="11"/>
      <c r="H1665" s="9"/>
    </row>
    <row r="1666" spans="1:8" x14ac:dyDescent="0.2">
      <c r="A1666" s="10">
        <v>3.1053240740740742E-2</v>
      </c>
      <c r="B1666" s="11">
        <v>2.6886574074074077E-2</v>
      </c>
      <c r="C1666" s="11">
        <v>5.0497685185185187E-2</v>
      </c>
      <c r="D1666" s="14">
        <v>1.7974537037037101E-2</v>
      </c>
      <c r="G1666" s="11"/>
      <c r="H1666" s="9"/>
    </row>
    <row r="1667" spans="1:8" x14ac:dyDescent="0.2">
      <c r="A1667" s="10">
        <v>3.1064814814814812E-2</v>
      </c>
      <c r="B1667" s="11">
        <v>2.6898148148148147E-2</v>
      </c>
      <c r="C1667" s="11">
        <v>5.0509259259259254E-2</v>
      </c>
      <c r="D1667" s="14">
        <v>1.7986111111111199E-2</v>
      </c>
      <c r="G1667" s="11"/>
      <c r="H1667" s="9"/>
    </row>
    <row r="1668" spans="1:8" x14ac:dyDescent="0.2">
      <c r="A1668" s="10">
        <v>3.107638888888889E-2</v>
      </c>
      <c r="B1668" s="11">
        <v>2.6909722222222224E-2</v>
      </c>
      <c r="C1668" s="11">
        <v>5.0520833333333327E-2</v>
      </c>
      <c r="D1668" s="14">
        <v>1.7986111111111199E-2</v>
      </c>
      <c r="G1668" s="11"/>
      <c r="H1668" s="9"/>
    </row>
    <row r="1669" spans="1:8" x14ac:dyDescent="0.2">
      <c r="A1669" s="10">
        <v>3.108796296296296E-2</v>
      </c>
      <c r="B1669" s="11">
        <v>2.6921296296296294E-2</v>
      </c>
      <c r="C1669" s="11">
        <v>5.0532407407407408E-2</v>
      </c>
      <c r="D1669" s="14">
        <v>1.7997685185185099E-2</v>
      </c>
      <c r="G1669" s="11"/>
      <c r="H1669" s="9"/>
    </row>
    <row r="1670" spans="1:8" x14ac:dyDescent="0.2">
      <c r="A1670" s="10">
        <v>3.1099537037037037E-2</v>
      </c>
      <c r="B1670" s="11">
        <v>2.6932870370370371E-2</v>
      </c>
      <c r="C1670" s="11">
        <v>5.0543981481481481E-2</v>
      </c>
      <c r="D1670" s="14">
        <v>1.8009259259259301E-2</v>
      </c>
      <c r="G1670" s="11"/>
      <c r="H1670" s="9"/>
    </row>
    <row r="1671" spans="1:8" x14ac:dyDescent="0.2">
      <c r="A1671" s="10">
        <v>3.1111111111111107E-2</v>
      </c>
      <c r="B1671" s="11">
        <v>2.6944444444444441E-2</v>
      </c>
      <c r="C1671" s="11">
        <v>5.0555555555555555E-2</v>
      </c>
      <c r="D1671" s="14">
        <v>1.8020833333333201E-2</v>
      </c>
      <c r="G1671" s="11"/>
      <c r="H1671" s="9"/>
    </row>
    <row r="1672" spans="1:8" x14ac:dyDescent="0.2">
      <c r="A1672" s="10">
        <v>3.1122685185185187E-2</v>
      </c>
      <c r="B1672" s="11">
        <v>2.6956018518518522E-2</v>
      </c>
      <c r="C1672" s="11">
        <v>5.0567129629629635E-2</v>
      </c>
      <c r="D1672" s="14">
        <v>1.8032407407407299E-2</v>
      </c>
      <c r="G1672" s="11"/>
      <c r="H1672" s="9"/>
    </row>
    <row r="1673" spans="1:8" x14ac:dyDescent="0.2">
      <c r="A1673" s="10">
        <v>3.1134259259259261E-2</v>
      </c>
      <c r="B1673" s="11">
        <v>2.6967592592592595E-2</v>
      </c>
      <c r="C1673" s="11">
        <v>5.0578703703703709E-2</v>
      </c>
      <c r="D1673" s="14">
        <v>1.80439814814813E-2</v>
      </c>
      <c r="G1673" s="11"/>
      <c r="H1673" s="9"/>
    </row>
    <row r="1674" spans="1:8" x14ac:dyDescent="0.2">
      <c r="A1674" s="10">
        <v>3.1145833333333334E-2</v>
      </c>
      <c r="B1674" s="11">
        <v>2.6979166666666669E-2</v>
      </c>
      <c r="C1674" s="11">
        <v>5.0590277777777776E-2</v>
      </c>
      <c r="D1674" s="14">
        <v>1.8055555555555401E-2</v>
      </c>
      <c r="G1674" s="11"/>
      <c r="H1674" s="9"/>
    </row>
    <row r="1675" spans="1:8" x14ac:dyDescent="0.2">
      <c r="A1675" s="10">
        <v>3.1157407407407408E-2</v>
      </c>
      <c r="B1675" s="11">
        <v>2.6990740740740742E-2</v>
      </c>
      <c r="C1675" s="11">
        <v>5.0601851851851849E-2</v>
      </c>
      <c r="D1675" s="14">
        <v>1.8067129629629499E-2</v>
      </c>
      <c r="G1675" s="11"/>
      <c r="H1675" s="9"/>
    </row>
    <row r="1676" spans="1:8" x14ac:dyDescent="0.2">
      <c r="A1676" s="10">
        <v>3.1168981481481482E-2</v>
      </c>
      <c r="B1676" s="11">
        <v>2.7002314814814812E-2</v>
      </c>
      <c r="C1676" s="11">
        <v>5.061342592592593E-2</v>
      </c>
      <c r="D1676" s="14">
        <v>1.80787037037035E-2</v>
      </c>
      <c r="G1676" s="11"/>
      <c r="H1676" s="9"/>
    </row>
    <row r="1677" spans="1:8" x14ac:dyDescent="0.2">
      <c r="A1677" s="10">
        <v>3.1180555555555555E-2</v>
      </c>
      <c r="B1677" s="11">
        <v>2.7013888888888889E-2</v>
      </c>
      <c r="C1677" s="11">
        <v>5.0625000000000003E-2</v>
      </c>
      <c r="D1677" s="14">
        <v>1.80902777777774E-2</v>
      </c>
      <c r="G1677" s="11"/>
      <c r="H1677" s="9"/>
    </row>
    <row r="1678" spans="1:8" x14ac:dyDescent="0.2">
      <c r="A1678" s="10">
        <v>3.1192129629629629E-2</v>
      </c>
      <c r="B1678" s="11">
        <v>2.7025462962962959E-2</v>
      </c>
      <c r="C1678" s="11">
        <v>5.063657407407407E-2</v>
      </c>
      <c r="D1678" s="14">
        <v>1.8101851851851699E-2</v>
      </c>
      <c r="G1678" s="11"/>
      <c r="H1678" s="9"/>
    </row>
    <row r="1679" spans="1:8" x14ac:dyDescent="0.2">
      <c r="A1679" s="10">
        <v>3.1203703703703702E-2</v>
      </c>
      <c r="B1679" s="11">
        <v>2.7037037037037037E-2</v>
      </c>
      <c r="C1679" s="11">
        <v>5.0648148148148144E-2</v>
      </c>
      <c r="D1679" s="14">
        <v>1.8113425925925498E-2</v>
      </c>
      <c r="G1679" s="11"/>
      <c r="H1679" s="9"/>
    </row>
    <row r="1680" spans="1:8" x14ac:dyDescent="0.2">
      <c r="A1680" s="10">
        <v>3.1215277777777783E-2</v>
      </c>
      <c r="B1680" s="11">
        <v>2.704861111111111E-2</v>
      </c>
      <c r="C1680" s="11">
        <v>5.0659722222222224E-2</v>
      </c>
      <c r="D1680" s="14">
        <v>1.81249999999997E-2</v>
      </c>
      <c r="G1680" s="11"/>
      <c r="H1680" s="9"/>
    </row>
    <row r="1681" spans="1:8" x14ac:dyDescent="0.2">
      <c r="A1681" s="10">
        <v>3.1226851851851853E-2</v>
      </c>
      <c r="B1681" s="11">
        <v>2.7060185185185187E-2</v>
      </c>
      <c r="C1681" s="11">
        <v>5.0671296296296298E-2</v>
      </c>
      <c r="D1681" s="14">
        <v>1.8136574074073899E-2</v>
      </c>
      <c r="G1681" s="11"/>
      <c r="H1681" s="9"/>
    </row>
    <row r="1682" spans="1:8" x14ac:dyDescent="0.2">
      <c r="A1682" s="10">
        <v>3.123842592592593E-2</v>
      </c>
      <c r="B1682" s="11">
        <v>2.7071759259259257E-2</v>
      </c>
      <c r="C1682" s="11">
        <v>5.0682870370370371E-2</v>
      </c>
      <c r="D1682" s="14">
        <v>1.8148148148147799E-2</v>
      </c>
      <c r="G1682" s="11"/>
      <c r="H1682" s="9"/>
    </row>
    <row r="1683" spans="1:8" x14ac:dyDescent="0.2">
      <c r="A1683" s="10">
        <v>3.125E-2</v>
      </c>
      <c r="B1683" s="11">
        <v>2.7083333333333334E-2</v>
      </c>
      <c r="C1683" s="11">
        <v>5.0694444444444452E-2</v>
      </c>
      <c r="D1683" s="14">
        <v>1.8148148148148101E-2</v>
      </c>
      <c r="G1683" s="11"/>
      <c r="H1683" s="9"/>
    </row>
    <row r="1684" spans="1:8" x14ac:dyDescent="0.2">
      <c r="A1684" s="10">
        <v>3.1261574074074074E-2</v>
      </c>
      <c r="B1684" s="11">
        <v>2.7094907407407404E-2</v>
      </c>
      <c r="C1684" s="11">
        <v>5.0706018518518518E-2</v>
      </c>
      <c r="D1684" s="14">
        <v>1.8159722222222199E-2</v>
      </c>
      <c r="G1684" s="11"/>
      <c r="H1684" s="9"/>
    </row>
    <row r="1685" spans="1:8" x14ac:dyDescent="0.2">
      <c r="A1685" s="10">
        <v>3.1273148148148147E-2</v>
      </c>
      <c r="B1685" s="11">
        <v>2.7106481481481481E-2</v>
      </c>
      <c r="C1685" s="11">
        <v>5.0717592592592592E-2</v>
      </c>
      <c r="D1685" s="14">
        <v>1.8171296296296401E-2</v>
      </c>
      <c r="G1685" s="11"/>
      <c r="H1685" s="9"/>
    </row>
    <row r="1686" spans="1:8" x14ac:dyDescent="0.2">
      <c r="A1686" s="10">
        <v>3.1284722222222221E-2</v>
      </c>
      <c r="B1686" s="11">
        <v>2.7118055555555552E-2</v>
      </c>
      <c r="C1686" s="11">
        <v>5.0729166666666665E-2</v>
      </c>
      <c r="D1686" s="14">
        <v>1.8182870370370498E-2</v>
      </c>
      <c r="G1686" s="11"/>
      <c r="H1686" s="9"/>
    </row>
    <row r="1687" spans="1:8" x14ac:dyDescent="0.2">
      <c r="A1687" s="10">
        <v>3.1296296296296301E-2</v>
      </c>
      <c r="B1687" s="11">
        <v>2.7129629629629632E-2</v>
      </c>
      <c r="C1687" s="11">
        <v>5.0740740740740746E-2</v>
      </c>
      <c r="D1687" s="14">
        <v>1.8194444444444399E-2</v>
      </c>
      <c r="G1687" s="11"/>
      <c r="H1687" s="9"/>
    </row>
    <row r="1688" spans="1:8" x14ac:dyDescent="0.2">
      <c r="A1688" s="10">
        <v>3.1307870370370368E-2</v>
      </c>
      <c r="B1688" s="11">
        <v>2.7141203703703706E-2</v>
      </c>
      <c r="C1688" s="11">
        <v>5.0752314814814813E-2</v>
      </c>
      <c r="D1688" s="14">
        <v>1.82060185185186E-2</v>
      </c>
      <c r="G1688" s="11"/>
      <c r="H1688" s="9"/>
    </row>
    <row r="1689" spans="1:8" x14ac:dyDescent="0.2">
      <c r="A1689" s="10">
        <v>3.1319444444444448E-2</v>
      </c>
      <c r="B1689" s="11">
        <v>2.7152777777777779E-2</v>
      </c>
      <c r="C1689" s="11">
        <v>5.0763888888888886E-2</v>
      </c>
      <c r="D1689" s="14">
        <v>1.8217592592592601E-2</v>
      </c>
      <c r="G1689" s="11"/>
      <c r="H1689" s="9"/>
    </row>
    <row r="1690" spans="1:8" x14ac:dyDescent="0.2">
      <c r="A1690" s="10">
        <v>3.1331018518518515E-2</v>
      </c>
      <c r="B1690" s="11">
        <v>2.7164351851851853E-2</v>
      </c>
      <c r="C1690" s="11">
        <v>5.077546296296296E-2</v>
      </c>
      <c r="D1690" s="14">
        <v>1.8229166666666699E-2</v>
      </c>
      <c r="G1690" s="11"/>
      <c r="H1690" s="9"/>
    </row>
    <row r="1691" spans="1:8" x14ac:dyDescent="0.2">
      <c r="A1691" s="10">
        <v>3.1342592592592596E-2</v>
      </c>
      <c r="B1691" s="11">
        <v>2.7175925925925926E-2</v>
      </c>
      <c r="C1691" s="11">
        <v>5.078703703703704E-2</v>
      </c>
      <c r="D1691" s="14">
        <v>1.82407407407408E-2</v>
      </c>
      <c r="G1691" s="11"/>
      <c r="H1691" s="9"/>
    </row>
    <row r="1692" spans="1:8" x14ac:dyDescent="0.2">
      <c r="A1692" s="10">
        <v>3.1354166666666662E-2</v>
      </c>
      <c r="B1692" s="11">
        <v>2.71875E-2</v>
      </c>
      <c r="C1692" s="11">
        <v>5.0798611111111114E-2</v>
      </c>
      <c r="D1692" s="14">
        <v>1.8252314814814801E-2</v>
      </c>
      <c r="G1692" s="11"/>
      <c r="H1692" s="9"/>
    </row>
    <row r="1693" spans="1:8" x14ac:dyDescent="0.2">
      <c r="A1693" s="10">
        <v>3.1365740740740743E-2</v>
      </c>
      <c r="B1693" s="11">
        <v>2.7199074074074073E-2</v>
      </c>
      <c r="C1693" s="11">
        <v>5.0810185185185187E-2</v>
      </c>
      <c r="D1693" s="14">
        <v>1.8263888888889201E-2</v>
      </c>
      <c r="G1693" s="11"/>
      <c r="H1693" s="9"/>
    </row>
    <row r="1694" spans="1:8" x14ac:dyDescent="0.2">
      <c r="A1694" s="10">
        <v>3.1377314814814809E-2</v>
      </c>
      <c r="B1694" s="11">
        <v>2.7210648148148147E-2</v>
      </c>
      <c r="C1694" s="11">
        <v>5.0821759259259254E-2</v>
      </c>
      <c r="D1694" s="14">
        <v>1.8275462962963101E-2</v>
      </c>
      <c r="G1694" s="11"/>
      <c r="H1694" s="9"/>
    </row>
    <row r="1695" spans="1:8" x14ac:dyDescent="0.2">
      <c r="A1695" s="10">
        <v>3.138888888888889E-2</v>
      </c>
      <c r="B1695" s="11">
        <v>2.7222222222222228E-2</v>
      </c>
      <c r="C1695" s="11">
        <v>5.0833333333333335E-2</v>
      </c>
      <c r="D1695" s="14">
        <v>1.8287037037037299E-2</v>
      </c>
      <c r="G1695" s="11"/>
      <c r="H1695" s="9"/>
    </row>
    <row r="1696" spans="1:8" x14ac:dyDescent="0.2">
      <c r="A1696" s="10">
        <v>3.1400462962962963E-2</v>
      </c>
      <c r="B1696" s="11">
        <v>2.7233796296296298E-2</v>
      </c>
      <c r="C1696" s="11">
        <v>5.0844907407407408E-2</v>
      </c>
      <c r="D1696" s="14">
        <v>1.8298611111111099E-2</v>
      </c>
      <c r="G1696" s="11"/>
      <c r="H1696" s="9"/>
    </row>
    <row r="1697" spans="1:8" x14ac:dyDescent="0.2">
      <c r="A1697" s="10">
        <v>3.1412037037037037E-2</v>
      </c>
      <c r="B1697" s="11">
        <v>2.7245370370370368E-2</v>
      </c>
      <c r="C1697" s="11">
        <v>5.0856481481481482E-2</v>
      </c>
      <c r="D1697" s="14">
        <v>1.8310185185185499E-2</v>
      </c>
      <c r="G1697" s="11"/>
      <c r="H1697" s="9"/>
    </row>
    <row r="1698" spans="1:8" x14ac:dyDescent="0.2">
      <c r="A1698" s="10">
        <v>3.142361111111111E-2</v>
      </c>
      <c r="B1698" s="11">
        <v>2.7256944444444445E-2</v>
      </c>
      <c r="C1698" s="11">
        <v>5.0868055555555548E-2</v>
      </c>
      <c r="D1698" s="14">
        <v>1.83101851851852E-2</v>
      </c>
      <c r="G1698" s="11"/>
      <c r="H1698" s="9"/>
    </row>
    <row r="1699" spans="1:8" x14ac:dyDescent="0.2">
      <c r="A1699" s="10">
        <v>3.1435185185185184E-2</v>
      </c>
      <c r="B1699" s="11">
        <v>2.7268518518518515E-2</v>
      </c>
      <c r="C1699" s="11">
        <v>5.0879629629629629E-2</v>
      </c>
      <c r="D1699" s="14">
        <v>1.83217592592591E-2</v>
      </c>
      <c r="G1699" s="11"/>
      <c r="H1699" s="9"/>
    </row>
    <row r="1700" spans="1:8" x14ac:dyDescent="0.2">
      <c r="A1700" s="10">
        <v>3.1446759259259258E-2</v>
      </c>
      <c r="B1700" s="11">
        <v>2.7280092592592592E-2</v>
      </c>
      <c r="C1700" s="11">
        <v>5.0891203703703702E-2</v>
      </c>
      <c r="D1700" s="14">
        <v>1.8333333333333101E-2</v>
      </c>
      <c r="G1700" s="11"/>
      <c r="H1700" s="9"/>
    </row>
    <row r="1701" spans="1:8" x14ac:dyDescent="0.2">
      <c r="A1701" s="10">
        <v>3.1458333333333331E-2</v>
      </c>
      <c r="B1701" s="11">
        <v>2.7291666666666662E-2</v>
      </c>
      <c r="C1701" s="11">
        <v>5.0902777777777776E-2</v>
      </c>
      <c r="D1701" s="14">
        <v>1.8344907407407199E-2</v>
      </c>
      <c r="G1701" s="11"/>
      <c r="H1701" s="9"/>
    </row>
    <row r="1702" spans="1:8" x14ac:dyDescent="0.2">
      <c r="A1702" s="10">
        <v>3.1469907407407412E-2</v>
      </c>
      <c r="B1702" s="11">
        <v>2.7303240740740743E-2</v>
      </c>
      <c r="C1702" s="11">
        <v>5.0914351851851856E-2</v>
      </c>
      <c r="D1702" s="14">
        <v>1.83564814814813E-2</v>
      </c>
      <c r="G1702" s="11"/>
      <c r="H1702" s="9"/>
    </row>
    <row r="1703" spans="1:8" x14ac:dyDescent="0.2">
      <c r="A1703" s="10">
        <v>3.1481481481481485E-2</v>
      </c>
      <c r="B1703" s="11">
        <v>2.7314814814814816E-2</v>
      </c>
      <c r="C1703" s="11">
        <v>5.092592592592593E-2</v>
      </c>
      <c r="D1703" s="14">
        <v>1.8368055555555599E-2</v>
      </c>
      <c r="G1703" s="11"/>
      <c r="H1703" s="9"/>
    </row>
    <row r="1704" spans="1:8" x14ac:dyDescent="0.2">
      <c r="A1704" s="10">
        <v>3.1493055555555559E-2</v>
      </c>
      <c r="B1704" s="11">
        <v>2.732638888888889E-2</v>
      </c>
      <c r="C1704" s="11">
        <v>5.0937499999999997E-2</v>
      </c>
      <c r="D1704" s="14">
        <v>1.8379629629629399E-2</v>
      </c>
      <c r="G1704" s="11"/>
      <c r="H1704" s="9"/>
    </row>
    <row r="1705" spans="1:8" x14ac:dyDescent="0.2">
      <c r="A1705" s="10">
        <v>3.1504629629629625E-2</v>
      </c>
      <c r="B1705" s="11">
        <v>2.7337962962962963E-2</v>
      </c>
      <c r="C1705" s="11">
        <v>5.094907407407407E-2</v>
      </c>
      <c r="D1705" s="14">
        <v>1.8391203703703798E-2</v>
      </c>
      <c r="G1705" s="11"/>
      <c r="H1705" s="9"/>
    </row>
    <row r="1706" spans="1:8" x14ac:dyDescent="0.2">
      <c r="A1706" s="10">
        <v>3.1516203703703706E-2</v>
      </c>
      <c r="B1706" s="11">
        <v>2.7349537037037037E-2</v>
      </c>
      <c r="C1706" s="11">
        <v>5.0960648148148151E-2</v>
      </c>
      <c r="D1706" s="14">
        <v>1.8402777777777601E-2</v>
      </c>
      <c r="G1706" s="11"/>
      <c r="H1706" s="9"/>
    </row>
    <row r="1707" spans="1:8" x14ac:dyDescent="0.2">
      <c r="A1707" s="10">
        <v>3.1527777777777773E-2</v>
      </c>
      <c r="B1707" s="11">
        <v>2.736111111111111E-2</v>
      </c>
      <c r="C1707" s="11">
        <v>5.0972222222222224E-2</v>
      </c>
      <c r="D1707" s="14">
        <v>1.84143518518519E-2</v>
      </c>
      <c r="G1707" s="11"/>
      <c r="H1707" s="9"/>
    </row>
    <row r="1708" spans="1:8" x14ac:dyDescent="0.2">
      <c r="A1708" s="10">
        <v>3.1539351851851853E-2</v>
      </c>
      <c r="B1708" s="11">
        <v>2.7372685185185184E-2</v>
      </c>
      <c r="C1708" s="11">
        <v>5.0983796296296291E-2</v>
      </c>
      <c r="D1708" s="14">
        <v>1.84259259259257E-2</v>
      </c>
      <c r="G1708" s="11"/>
      <c r="H1708" s="9"/>
    </row>
    <row r="1709" spans="1:8" x14ac:dyDescent="0.2">
      <c r="A1709" s="10">
        <v>3.155092592592592E-2</v>
      </c>
      <c r="B1709" s="11">
        <v>2.7384259259259257E-2</v>
      </c>
      <c r="C1709" s="11">
        <v>5.0995370370370365E-2</v>
      </c>
      <c r="D1709" s="14">
        <v>1.8437499999999801E-2</v>
      </c>
      <c r="G1709" s="11"/>
      <c r="H1709" s="9"/>
    </row>
    <row r="1710" spans="1:8" x14ac:dyDescent="0.2">
      <c r="A1710" s="10">
        <v>3.15625E-2</v>
      </c>
      <c r="B1710" s="11">
        <v>2.7395833333333338E-2</v>
      </c>
      <c r="C1710" s="11">
        <v>5.1006944444444445E-2</v>
      </c>
      <c r="D1710" s="14">
        <v>1.8449074074073899E-2</v>
      </c>
      <c r="G1710" s="11"/>
      <c r="H1710" s="9"/>
    </row>
    <row r="1711" spans="1:8" x14ac:dyDescent="0.2">
      <c r="A1711" s="10">
        <v>3.1574074074074074E-2</v>
      </c>
      <c r="B1711" s="11">
        <v>2.7407407407407408E-2</v>
      </c>
      <c r="C1711" s="11">
        <v>5.1018518518518519E-2</v>
      </c>
      <c r="D1711" s="14">
        <v>1.84606481481479E-2</v>
      </c>
      <c r="G1711" s="11"/>
      <c r="H1711" s="9"/>
    </row>
    <row r="1712" spans="1:8" x14ac:dyDescent="0.2">
      <c r="A1712" s="10">
        <v>3.1585648148148147E-2</v>
      </c>
      <c r="B1712" s="11">
        <v>2.7418981481481485E-2</v>
      </c>
      <c r="C1712" s="11">
        <v>5.1030092592592592E-2</v>
      </c>
      <c r="D1712" s="14">
        <v>1.84722222222223E-2</v>
      </c>
      <c r="G1712" s="11"/>
      <c r="H1712" s="9"/>
    </row>
    <row r="1713" spans="1:8" x14ac:dyDescent="0.2">
      <c r="A1713" s="10">
        <v>3.1597222222222221E-2</v>
      </c>
      <c r="B1713" s="11">
        <v>2.7430555555555555E-2</v>
      </c>
      <c r="C1713" s="11">
        <v>5.1041666666666673E-2</v>
      </c>
      <c r="D1713" s="14">
        <v>1.8472222222222199E-2</v>
      </c>
      <c r="G1713" s="11"/>
      <c r="H1713" s="9"/>
    </row>
    <row r="1714" spans="1:8" x14ac:dyDescent="0.2">
      <c r="A1714" s="10">
        <v>3.1608796296296295E-2</v>
      </c>
      <c r="B1714" s="11">
        <v>2.7442129629629632E-2</v>
      </c>
      <c r="C1714" s="11">
        <v>5.1053240740740746E-2</v>
      </c>
      <c r="D1714" s="14">
        <v>1.84837962962963E-2</v>
      </c>
      <c r="G1714" s="11"/>
      <c r="H1714" s="9"/>
    </row>
    <row r="1715" spans="1:8" x14ac:dyDescent="0.2">
      <c r="A1715" s="10">
        <v>3.1620370370370368E-2</v>
      </c>
      <c r="B1715" s="11">
        <v>2.7453703703703702E-2</v>
      </c>
      <c r="C1715" s="11">
        <v>5.1064814814814813E-2</v>
      </c>
      <c r="D1715" s="14">
        <v>1.8495370370370402E-2</v>
      </c>
      <c r="G1715" s="11"/>
      <c r="H1715" s="9"/>
    </row>
    <row r="1716" spans="1:8" x14ac:dyDescent="0.2">
      <c r="A1716" s="10">
        <v>3.1631944444444442E-2</v>
      </c>
      <c r="B1716" s="11">
        <v>2.7465277777777772E-2</v>
      </c>
      <c r="C1716" s="11">
        <v>5.1076388888888886E-2</v>
      </c>
      <c r="D1716" s="14">
        <v>1.8506944444444499E-2</v>
      </c>
      <c r="G1716" s="11"/>
      <c r="H1716" s="9"/>
    </row>
    <row r="1717" spans="1:8" x14ac:dyDescent="0.2">
      <c r="A1717" s="10">
        <v>3.1643518518518522E-2</v>
      </c>
      <c r="B1717" s="11">
        <v>2.7476851851851853E-2</v>
      </c>
      <c r="C1717" s="11">
        <v>5.1087962962962967E-2</v>
      </c>
      <c r="D1717" s="14">
        <v>1.8518518518518601E-2</v>
      </c>
      <c r="G1717" s="11"/>
      <c r="H1717" s="9"/>
    </row>
    <row r="1718" spans="1:8" x14ac:dyDescent="0.2">
      <c r="A1718" s="10">
        <v>3.1655092592592596E-2</v>
      </c>
      <c r="B1718" s="11">
        <v>2.7488425925925927E-2</v>
      </c>
      <c r="C1718" s="11">
        <v>5.1099537037037041E-2</v>
      </c>
      <c r="D1718" s="14">
        <v>1.85300925925924E-2</v>
      </c>
      <c r="G1718" s="11"/>
      <c r="H1718" s="9"/>
    </row>
    <row r="1719" spans="1:8" x14ac:dyDescent="0.2">
      <c r="A1719" s="10">
        <v>3.1666666666666669E-2</v>
      </c>
      <c r="B1719" s="11">
        <v>2.75E-2</v>
      </c>
      <c r="C1719" s="11">
        <v>5.1111111111111107E-2</v>
      </c>
      <c r="D1719" s="14">
        <v>1.85416666666668E-2</v>
      </c>
      <c r="G1719" s="11"/>
      <c r="H1719" s="9"/>
    </row>
    <row r="1720" spans="1:8" x14ac:dyDescent="0.2">
      <c r="A1720" s="10">
        <v>3.1678240740740743E-2</v>
      </c>
      <c r="B1720" s="11">
        <v>2.7511574074074074E-2</v>
      </c>
      <c r="C1720" s="11">
        <v>5.1122685185185181E-2</v>
      </c>
      <c r="D1720" s="14">
        <v>1.8553240740740801E-2</v>
      </c>
      <c r="G1720" s="11"/>
      <c r="H1720" s="9"/>
    </row>
    <row r="1721" spans="1:8" x14ac:dyDescent="0.2">
      <c r="A1721" s="10">
        <v>3.1689814814814816E-2</v>
      </c>
      <c r="B1721" s="11">
        <v>2.7523148148148147E-2</v>
      </c>
      <c r="C1721" s="11">
        <v>5.1134259259259261E-2</v>
      </c>
      <c r="D1721" s="14">
        <v>1.8564814814814801E-2</v>
      </c>
      <c r="G1721" s="11"/>
      <c r="H1721" s="9"/>
    </row>
    <row r="1722" spans="1:8" x14ac:dyDescent="0.2">
      <c r="A1722" s="10">
        <v>3.170138888888889E-2</v>
      </c>
      <c r="B1722" s="11">
        <v>2.7534722222222221E-2</v>
      </c>
      <c r="C1722" s="11">
        <v>5.1145833333333335E-2</v>
      </c>
      <c r="D1722" s="14">
        <v>1.8576388888888899E-2</v>
      </c>
      <c r="G1722" s="11"/>
      <c r="H1722" s="9"/>
    </row>
    <row r="1723" spans="1:8" x14ac:dyDescent="0.2">
      <c r="A1723" s="10">
        <v>3.1712962962962964E-2</v>
      </c>
      <c r="B1723" s="11">
        <v>2.7546296296296294E-2</v>
      </c>
      <c r="C1723" s="11">
        <v>5.1157407407407408E-2</v>
      </c>
      <c r="D1723" s="14">
        <v>1.8587962962963001E-2</v>
      </c>
      <c r="G1723" s="11"/>
      <c r="H1723" s="9"/>
    </row>
    <row r="1724" spans="1:8" x14ac:dyDescent="0.2">
      <c r="A1724" s="10">
        <v>3.172453703703703E-2</v>
      </c>
      <c r="B1724" s="11">
        <v>2.7557870370370368E-2</v>
      </c>
      <c r="C1724" s="11">
        <v>5.1168981481481489E-2</v>
      </c>
      <c r="D1724" s="14">
        <v>1.8599537037037001E-2</v>
      </c>
      <c r="G1724" s="11"/>
      <c r="H1724" s="9"/>
    </row>
    <row r="1725" spans="1:8" x14ac:dyDescent="0.2">
      <c r="A1725" s="10">
        <v>3.1736111111111111E-2</v>
      </c>
      <c r="B1725" s="11">
        <v>2.7569444444444448E-2</v>
      </c>
      <c r="C1725" s="11">
        <v>5.1180555555555556E-2</v>
      </c>
      <c r="D1725" s="14">
        <v>1.8611111111111401E-2</v>
      </c>
      <c r="G1725" s="11"/>
      <c r="H1725" s="9"/>
    </row>
    <row r="1726" spans="1:8" x14ac:dyDescent="0.2">
      <c r="A1726" s="10">
        <v>3.1747685185185184E-2</v>
      </c>
      <c r="B1726" s="11">
        <v>2.7581018518518519E-2</v>
      </c>
      <c r="C1726" s="11">
        <v>5.1192129629629629E-2</v>
      </c>
      <c r="D1726" s="14">
        <v>1.8622685185185301E-2</v>
      </c>
      <c r="G1726" s="11"/>
      <c r="H1726" s="9"/>
    </row>
    <row r="1727" spans="1:8" x14ac:dyDescent="0.2">
      <c r="A1727" s="10">
        <v>3.1759259259259258E-2</v>
      </c>
      <c r="B1727" s="11">
        <v>2.7592592592592596E-2</v>
      </c>
      <c r="C1727" s="11">
        <v>5.1203703703703703E-2</v>
      </c>
      <c r="D1727" s="14">
        <v>1.8634259259259399E-2</v>
      </c>
      <c r="G1727" s="11"/>
      <c r="H1727" s="9"/>
    </row>
    <row r="1728" spans="1:8" x14ac:dyDescent="0.2">
      <c r="A1728" s="10">
        <v>3.1770833333333331E-2</v>
      </c>
      <c r="B1728" s="11">
        <v>2.7604166666666666E-2</v>
      </c>
      <c r="C1728" s="11">
        <v>5.1215277777777783E-2</v>
      </c>
      <c r="D1728" s="14">
        <v>1.8634259259259298E-2</v>
      </c>
      <c r="G1728" s="11"/>
      <c r="H1728" s="9"/>
    </row>
    <row r="1729" spans="1:8" x14ac:dyDescent="0.2">
      <c r="A1729" s="10">
        <v>3.1782407407407405E-2</v>
      </c>
      <c r="B1729" s="11">
        <v>2.7615740740740743E-2</v>
      </c>
      <c r="C1729" s="11">
        <v>5.122685185185185E-2</v>
      </c>
      <c r="D1729" s="14">
        <v>1.8645833333333299E-2</v>
      </c>
      <c r="G1729" s="11"/>
      <c r="H1729" s="9"/>
    </row>
    <row r="1730" spans="1:8" x14ac:dyDescent="0.2">
      <c r="A1730" s="10">
        <v>3.1793981481481479E-2</v>
      </c>
      <c r="B1730" s="11">
        <v>2.7627314814814813E-2</v>
      </c>
      <c r="C1730" s="11">
        <v>5.1238425925925923E-2</v>
      </c>
      <c r="D1730" s="14">
        <v>1.8657407407407501E-2</v>
      </c>
      <c r="G1730" s="11"/>
      <c r="H1730" s="9"/>
    </row>
    <row r="1731" spans="1:8" x14ac:dyDescent="0.2">
      <c r="A1731" s="10">
        <v>3.1805555555555552E-2</v>
      </c>
      <c r="B1731" s="11">
        <v>2.763888888888889E-2</v>
      </c>
      <c r="C1731" s="11">
        <v>5.1249999999999997E-2</v>
      </c>
      <c r="D1731" s="14">
        <v>1.86689814814813E-2</v>
      </c>
      <c r="G1731" s="11"/>
      <c r="H1731" s="9"/>
    </row>
    <row r="1732" spans="1:8" x14ac:dyDescent="0.2">
      <c r="A1732" s="10">
        <v>3.1817129629629633E-2</v>
      </c>
      <c r="B1732" s="11">
        <v>2.7650462962962963E-2</v>
      </c>
      <c r="C1732" s="11">
        <v>5.1261574074074077E-2</v>
      </c>
      <c r="D1732" s="14">
        <v>1.8680555555555301E-2</v>
      </c>
      <c r="G1732" s="11"/>
      <c r="H1732" s="9"/>
    </row>
    <row r="1733" spans="1:8" x14ac:dyDescent="0.2">
      <c r="A1733" s="10">
        <v>3.1828703703703706E-2</v>
      </c>
      <c r="B1733" s="11">
        <v>2.7662037037037041E-2</v>
      </c>
      <c r="C1733" s="11">
        <v>5.1273148148148151E-2</v>
      </c>
      <c r="D1733" s="14">
        <v>1.8692129629629399E-2</v>
      </c>
      <c r="G1733" s="11"/>
      <c r="H1733" s="9"/>
    </row>
    <row r="1734" spans="1:8" x14ac:dyDescent="0.2">
      <c r="A1734" s="10">
        <v>3.184027777777778E-2</v>
      </c>
      <c r="B1734" s="11">
        <v>2.7673611111111111E-2</v>
      </c>
      <c r="C1734" s="11">
        <v>5.1284722222222225E-2</v>
      </c>
      <c r="D1734" s="14">
        <v>1.87037037037035E-2</v>
      </c>
      <c r="G1734" s="11"/>
      <c r="H1734" s="9"/>
    </row>
    <row r="1735" spans="1:8" x14ac:dyDescent="0.2">
      <c r="A1735" s="10">
        <v>3.1851851851851853E-2</v>
      </c>
      <c r="B1735" s="11">
        <v>2.7685185185185188E-2</v>
      </c>
      <c r="C1735" s="11">
        <v>5.1296296296296291E-2</v>
      </c>
      <c r="D1735" s="14">
        <v>1.8715277777777602E-2</v>
      </c>
      <c r="G1735" s="11"/>
      <c r="H1735" s="9"/>
    </row>
    <row r="1736" spans="1:8" x14ac:dyDescent="0.2">
      <c r="A1736" s="10">
        <v>3.1863425925925927E-2</v>
      </c>
      <c r="B1736" s="11">
        <v>2.7696759259259258E-2</v>
      </c>
      <c r="C1736" s="11">
        <v>5.1307870370370372E-2</v>
      </c>
      <c r="D1736" s="14">
        <v>1.8726851851851599E-2</v>
      </c>
      <c r="G1736" s="11"/>
      <c r="H1736" s="9"/>
    </row>
    <row r="1737" spans="1:8" x14ac:dyDescent="0.2">
      <c r="A1737" s="10">
        <v>3.1875000000000001E-2</v>
      </c>
      <c r="B1737" s="11">
        <v>2.7708333333333331E-2</v>
      </c>
      <c r="C1737" s="11">
        <v>5.1319444444444445E-2</v>
      </c>
      <c r="D1737" s="14">
        <v>1.8738425925925499E-2</v>
      </c>
      <c r="G1737" s="11"/>
      <c r="H1737" s="9"/>
    </row>
    <row r="1738" spans="1:8" x14ac:dyDescent="0.2">
      <c r="A1738" s="10">
        <v>3.1886574074074074E-2</v>
      </c>
      <c r="B1738" s="11">
        <v>2.7719907407407405E-2</v>
      </c>
      <c r="C1738" s="11">
        <v>5.1331018518518519E-2</v>
      </c>
      <c r="D1738" s="14">
        <v>1.8749999999999802E-2</v>
      </c>
      <c r="G1738" s="11"/>
      <c r="H1738" s="9"/>
    </row>
    <row r="1739" spans="1:8" x14ac:dyDescent="0.2">
      <c r="A1739" s="10">
        <v>3.1898148148148148E-2</v>
      </c>
      <c r="B1739" s="11">
        <v>2.7731481481481478E-2</v>
      </c>
      <c r="C1739" s="11">
        <v>5.1342592592592586E-2</v>
      </c>
      <c r="D1739" s="14">
        <v>1.8761574074073702E-2</v>
      </c>
      <c r="G1739" s="11"/>
      <c r="H1739" s="9"/>
    </row>
    <row r="1740" spans="1:8" x14ac:dyDescent="0.2">
      <c r="A1740" s="10">
        <v>3.1909722222222221E-2</v>
      </c>
      <c r="B1740" s="11">
        <v>2.7743055555555559E-2</v>
      </c>
      <c r="C1740" s="11">
        <v>5.1354166666666666E-2</v>
      </c>
      <c r="D1740" s="14">
        <v>1.87731481481478E-2</v>
      </c>
      <c r="G1740" s="11"/>
      <c r="H1740" s="9"/>
    </row>
    <row r="1741" spans="1:8" x14ac:dyDescent="0.2">
      <c r="A1741" s="10">
        <v>3.1921296296296302E-2</v>
      </c>
      <c r="B1741" s="11">
        <v>2.7754629629629629E-2</v>
      </c>
      <c r="C1741" s="11">
        <v>5.136574074074074E-2</v>
      </c>
      <c r="D1741" s="14">
        <v>1.8784722222222001E-2</v>
      </c>
      <c r="G1741" s="11"/>
      <c r="H1741" s="9"/>
    </row>
    <row r="1742" spans="1:8" x14ac:dyDescent="0.2">
      <c r="A1742" s="10">
        <v>3.1932870370370368E-2</v>
      </c>
      <c r="B1742" s="11">
        <v>2.7766203703703706E-2</v>
      </c>
      <c r="C1742" s="11">
        <v>5.1377314814814813E-2</v>
      </c>
      <c r="D1742" s="14">
        <v>1.8796296296295902E-2</v>
      </c>
      <c r="G1742" s="11"/>
      <c r="H1742" s="9"/>
    </row>
    <row r="1743" spans="1:8" x14ac:dyDescent="0.2">
      <c r="A1743" s="10">
        <v>3.1944444444444449E-2</v>
      </c>
      <c r="B1743" s="11">
        <v>2.7777777777777776E-2</v>
      </c>
      <c r="C1743" s="11">
        <v>5.1388888888888894E-2</v>
      </c>
      <c r="D1743" s="14">
        <v>1.87962962962962E-2</v>
      </c>
      <c r="G1743" s="11"/>
      <c r="H1743" s="9"/>
    </row>
    <row r="1744" spans="1:8" x14ac:dyDescent="0.2">
      <c r="A1744" s="10">
        <v>3.1956018518518516E-2</v>
      </c>
      <c r="B1744" s="11">
        <v>2.7789351851851853E-2</v>
      </c>
      <c r="C1744" s="11">
        <v>5.1400462962962967E-2</v>
      </c>
      <c r="D1744" s="14">
        <v>1.8807870370370398E-2</v>
      </c>
      <c r="G1744" s="11"/>
      <c r="H1744" s="9"/>
    </row>
    <row r="1745" spans="1:8" x14ac:dyDescent="0.2">
      <c r="A1745" s="10">
        <v>3.1967592592592589E-2</v>
      </c>
      <c r="B1745" s="11">
        <v>2.7800925925925923E-2</v>
      </c>
      <c r="C1745" s="11">
        <v>5.1412037037037034E-2</v>
      </c>
      <c r="D1745" s="14">
        <v>1.88194444444445E-2</v>
      </c>
      <c r="G1745" s="11"/>
      <c r="H1745" s="9"/>
    </row>
    <row r="1746" spans="1:8" x14ac:dyDescent="0.2">
      <c r="A1746" s="10">
        <v>3.1979166666666663E-2</v>
      </c>
      <c r="B1746" s="11">
        <v>2.78125E-2</v>
      </c>
      <c r="C1746" s="11">
        <v>5.1423611111111107E-2</v>
      </c>
      <c r="D1746" s="14">
        <v>1.8831018518518601E-2</v>
      </c>
      <c r="G1746" s="11"/>
      <c r="H1746" s="9"/>
    </row>
    <row r="1747" spans="1:8" x14ac:dyDescent="0.2">
      <c r="A1747" s="10">
        <v>3.1990740740740743E-2</v>
      </c>
      <c r="B1747" s="11">
        <v>2.7824074074074074E-2</v>
      </c>
      <c r="C1747" s="11">
        <v>5.1435185185185188E-2</v>
      </c>
      <c r="D1747" s="14">
        <v>1.8842592592592598E-2</v>
      </c>
      <c r="G1747" s="11"/>
      <c r="H1747" s="9"/>
    </row>
    <row r="1748" spans="1:8" x14ac:dyDescent="0.2">
      <c r="A1748" s="10">
        <v>3.2002314814814817E-2</v>
      </c>
      <c r="B1748" s="11">
        <v>2.7835648148148151E-2</v>
      </c>
      <c r="C1748" s="11">
        <v>5.1446759259259262E-2</v>
      </c>
      <c r="D1748" s="14">
        <v>1.88541666666667E-2</v>
      </c>
      <c r="G1748" s="11"/>
      <c r="H1748" s="9"/>
    </row>
    <row r="1749" spans="1:8" x14ac:dyDescent="0.2">
      <c r="A1749" s="10">
        <v>3.201388888888889E-2</v>
      </c>
      <c r="B1749" s="11">
        <v>2.7847222222222221E-2</v>
      </c>
      <c r="C1749" s="11">
        <v>5.1458333333333328E-2</v>
      </c>
      <c r="D1749" s="14">
        <v>1.8865740740740801E-2</v>
      </c>
      <c r="G1749" s="11"/>
      <c r="H1749" s="9"/>
    </row>
    <row r="1750" spans="1:8" x14ac:dyDescent="0.2">
      <c r="A1750" s="10">
        <v>3.2025462962962964E-2</v>
      </c>
      <c r="B1750" s="11">
        <v>2.7858796296296298E-2</v>
      </c>
      <c r="C1750" s="11">
        <v>5.1469907407407402E-2</v>
      </c>
      <c r="D1750" s="14">
        <v>1.8877314814814899E-2</v>
      </c>
      <c r="G1750" s="11"/>
      <c r="H1750" s="9"/>
    </row>
    <row r="1751" spans="1:8" x14ac:dyDescent="0.2">
      <c r="A1751" s="10">
        <v>3.2037037037037037E-2</v>
      </c>
      <c r="B1751" s="11">
        <v>2.7870370370370368E-2</v>
      </c>
      <c r="C1751" s="11">
        <v>5.1481481481481482E-2</v>
      </c>
      <c r="D1751" s="14">
        <v>1.8888888888888899E-2</v>
      </c>
      <c r="G1751" s="11"/>
      <c r="H1751" s="9"/>
    </row>
    <row r="1752" spans="1:8" x14ac:dyDescent="0.2">
      <c r="A1752" s="10">
        <v>3.2048611111111111E-2</v>
      </c>
      <c r="B1752" s="11">
        <v>2.7881944444444445E-2</v>
      </c>
      <c r="C1752" s="11">
        <v>5.1493055555555556E-2</v>
      </c>
      <c r="D1752" s="14">
        <v>1.8900462962963001E-2</v>
      </c>
      <c r="G1752" s="11"/>
      <c r="H1752" s="9"/>
    </row>
    <row r="1753" spans="1:8" x14ac:dyDescent="0.2">
      <c r="A1753" s="10">
        <v>3.2060185185185185E-2</v>
      </c>
      <c r="B1753" s="11">
        <v>2.7893518518518515E-2</v>
      </c>
      <c r="C1753" s="11">
        <v>5.1504629629629629E-2</v>
      </c>
      <c r="D1753" s="14">
        <v>1.89120370370373E-2</v>
      </c>
      <c r="G1753" s="11"/>
      <c r="H1753" s="9"/>
    </row>
    <row r="1754" spans="1:8" x14ac:dyDescent="0.2">
      <c r="A1754" s="10">
        <v>3.2071759259259258E-2</v>
      </c>
      <c r="B1754" s="11">
        <v>2.7905092592592592E-2</v>
      </c>
      <c r="C1754" s="11">
        <v>5.151620370370371E-2</v>
      </c>
      <c r="D1754" s="14">
        <v>1.89236111111112E-2</v>
      </c>
      <c r="G1754" s="11"/>
      <c r="H1754" s="9"/>
    </row>
    <row r="1755" spans="1:8" x14ac:dyDescent="0.2">
      <c r="A1755" s="10">
        <v>3.2083333333333332E-2</v>
      </c>
      <c r="B1755" s="11">
        <v>2.7916666666666669E-2</v>
      </c>
      <c r="C1755" s="11">
        <v>5.1527777777777777E-2</v>
      </c>
      <c r="D1755" s="14">
        <v>1.8935185185185398E-2</v>
      </c>
      <c r="G1755" s="11"/>
      <c r="H1755" s="9"/>
    </row>
    <row r="1756" spans="1:8" x14ac:dyDescent="0.2">
      <c r="A1756" s="10">
        <v>3.2094907407407412E-2</v>
      </c>
      <c r="B1756" s="11">
        <v>2.7928240740740743E-2</v>
      </c>
      <c r="C1756" s="11">
        <v>5.153935185185185E-2</v>
      </c>
      <c r="D1756" s="14">
        <v>1.8946759259259299E-2</v>
      </c>
      <c r="G1756" s="11"/>
      <c r="H1756" s="9"/>
    </row>
    <row r="1757" spans="1:8" x14ac:dyDescent="0.2">
      <c r="A1757" s="10">
        <v>3.2106481481481479E-2</v>
      </c>
      <c r="B1757" s="11">
        <v>2.7939814814814817E-2</v>
      </c>
      <c r="C1757" s="11">
        <v>5.1550925925925924E-2</v>
      </c>
      <c r="D1757" s="14">
        <v>1.8958333333333601E-2</v>
      </c>
      <c r="G1757" s="11"/>
      <c r="H1757" s="9"/>
    </row>
    <row r="1758" spans="1:8" x14ac:dyDescent="0.2">
      <c r="A1758" s="10">
        <v>3.2118055555555559E-2</v>
      </c>
      <c r="B1758" s="11">
        <v>2.7951388888888887E-2</v>
      </c>
      <c r="C1758" s="11">
        <v>5.1562499999999997E-2</v>
      </c>
      <c r="D1758" s="14">
        <v>1.8958333333333299E-2</v>
      </c>
      <c r="G1758" s="11"/>
      <c r="H1758" s="9"/>
    </row>
    <row r="1759" spans="1:8" x14ac:dyDescent="0.2">
      <c r="A1759" s="10">
        <v>3.2129629629629626E-2</v>
      </c>
      <c r="B1759" s="11">
        <v>2.7962962962962964E-2</v>
      </c>
      <c r="C1759" s="11">
        <v>5.1574074074074078E-2</v>
      </c>
      <c r="D1759" s="14">
        <v>1.89699074074073E-2</v>
      </c>
      <c r="G1759" s="11"/>
      <c r="H1759" s="9"/>
    </row>
    <row r="1760" spans="1:8" x14ac:dyDescent="0.2">
      <c r="A1760" s="10">
        <v>3.2141203703703707E-2</v>
      </c>
      <c r="B1760" s="11">
        <v>2.7974537037037034E-2</v>
      </c>
      <c r="C1760" s="11">
        <v>5.1585648148148144E-2</v>
      </c>
      <c r="D1760" s="14">
        <v>1.8981481481481301E-2</v>
      </c>
      <c r="G1760" s="11"/>
      <c r="H1760" s="9"/>
    </row>
    <row r="1761" spans="1:8" x14ac:dyDescent="0.2">
      <c r="A1761" s="10">
        <v>3.2152777777777773E-2</v>
      </c>
      <c r="B1761" s="11">
        <v>2.7986111111111111E-2</v>
      </c>
      <c r="C1761" s="11">
        <v>5.1597222222222218E-2</v>
      </c>
      <c r="D1761" s="14">
        <v>1.8993055555555399E-2</v>
      </c>
      <c r="G1761" s="11"/>
      <c r="H1761" s="9"/>
    </row>
    <row r="1762" spans="1:8" x14ac:dyDescent="0.2">
      <c r="A1762" s="10">
        <v>3.2164351851851854E-2</v>
      </c>
      <c r="B1762" s="11">
        <v>2.7997685185185184E-2</v>
      </c>
      <c r="C1762" s="11">
        <v>5.1608796296296298E-2</v>
      </c>
      <c r="D1762" s="14">
        <v>1.90046296296295E-2</v>
      </c>
      <c r="G1762" s="11"/>
      <c r="H1762" s="9"/>
    </row>
    <row r="1763" spans="1:8" x14ac:dyDescent="0.2">
      <c r="A1763" s="10">
        <v>3.2175925925925927E-2</v>
      </c>
      <c r="B1763" s="11">
        <v>2.8009259259259262E-2</v>
      </c>
      <c r="C1763" s="11">
        <v>5.1620370370370372E-2</v>
      </c>
      <c r="D1763" s="14">
        <v>1.9016203703703799E-2</v>
      </c>
      <c r="G1763" s="11"/>
      <c r="H1763" s="9"/>
    </row>
    <row r="1764" spans="1:8" x14ac:dyDescent="0.2">
      <c r="A1764" s="10">
        <v>3.2187500000000001E-2</v>
      </c>
      <c r="B1764" s="11">
        <v>2.8020833333333332E-2</v>
      </c>
      <c r="C1764" s="11">
        <v>5.1631944444444446E-2</v>
      </c>
      <c r="D1764" s="14">
        <v>1.9027777777777598E-2</v>
      </c>
      <c r="G1764" s="11"/>
      <c r="H1764" s="9"/>
    </row>
    <row r="1765" spans="1:8" x14ac:dyDescent="0.2">
      <c r="A1765" s="10">
        <v>3.2199074074074074E-2</v>
      </c>
      <c r="B1765" s="11">
        <v>2.8032407407407409E-2</v>
      </c>
      <c r="C1765" s="11">
        <v>5.1643518518518526E-2</v>
      </c>
      <c r="D1765" s="14">
        <v>1.9039351851851901E-2</v>
      </c>
      <c r="G1765" s="11"/>
      <c r="H1765" s="9"/>
    </row>
    <row r="1766" spans="1:8" x14ac:dyDescent="0.2">
      <c r="A1766" s="10">
        <v>3.2210648148148148E-2</v>
      </c>
      <c r="B1766" s="11">
        <v>2.8043981481481479E-2</v>
      </c>
      <c r="C1766" s="11">
        <v>5.1655092592592593E-2</v>
      </c>
      <c r="D1766" s="14">
        <v>1.9050925925925801E-2</v>
      </c>
      <c r="G1766" s="11"/>
      <c r="H1766" s="9"/>
    </row>
    <row r="1767" spans="1:8" x14ac:dyDescent="0.2">
      <c r="A1767" s="10">
        <v>3.2222222222222222E-2</v>
      </c>
      <c r="B1767" s="11">
        <v>2.8055555555555556E-2</v>
      </c>
      <c r="C1767" s="11">
        <v>5.1666666666666666E-2</v>
      </c>
      <c r="D1767" s="14">
        <v>1.90625000000001E-2</v>
      </c>
      <c r="G1767" s="11"/>
      <c r="H1767" s="9"/>
    </row>
    <row r="1768" spans="1:8" x14ac:dyDescent="0.2">
      <c r="A1768" s="10">
        <v>3.2233796296296295E-2</v>
      </c>
      <c r="B1768" s="11">
        <v>2.8067129629629626E-2</v>
      </c>
      <c r="C1768" s="11">
        <v>5.167824074074074E-2</v>
      </c>
      <c r="D1768" s="14">
        <v>1.90740740740739E-2</v>
      </c>
      <c r="G1768" s="11"/>
      <c r="H1768" s="9"/>
    </row>
    <row r="1769" spans="1:8" x14ac:dyDescent="0.2">
      <c r="A1769" s="10">
        <v>3.2245370370370369E-2</v>
      </c>
      <c r="B1769" s="11">
        <v>2.8078703703703703E-2</v>
      </c>
      <c r="C1769" s="11">
        <v>5.168981481481482E-2</v>
      </c>
      <c r="D1769" s="14">
        <v>1.9085648148148001E-2</v>
      </c>
      <c r="G1769" s="11"/>
      <c r="H1769" s="9"/>
    </row>
    <row r="1770" spans="1:8" x14ac:dyDescent="0.2">
      <c r="A1770" s="10">
        <v>3.2256944444444442E-2</v>
      </c>
      <c r="B1770" s="11">
        <v>2.809027777777778E-2</v>
      </c>
      <c r="C1770" s="11">
        <v>5.1701388888888887E-2</v>
      </c>
      <c r="D1770" s="14">
        <v>1.9097222222222099E-2</v>
      </c>
      <c r="G1770" s="11"/>
      <c r="H1770" s="9"/>
    </row>
    <row r="1771" spans="1:8" x14ac:dyDescent="0.2">
      <c r="A1771" s="10">
        <v>3.2268518518518523E-2</v>
      </c>
      <c r="B1771" s="11">
        <v>2.8101851851851854E-2</v>
      </c>
      <c r="C1771" s="11">
        <v>5.1712962962962961E-2</v>
      </c>
      <c r="D1771" s="14">
        <v>1.91087962962962E-2</v>
      </c>
      <c r="G1771" s="11"/>
      <c r="H1771" s="9"/>
    </row>
    <row r="1772" spans="1:8" x14ac:dyDescent="0.2">
      <c r="A1772" s="10">
        <v>3.2280092592592589E-2</v>
      </c>
      <c r="B1772" s="11">
        <v>2.8113425925925927E-2</v>
      </c>
      <c r="C1772" s="11">
        <v>5.1724537037037034E-2</v>
      </c>
      <c r="D1772" s="14">
        <v>1.9120370370370399E-2</v>
      </c>
      <c r="G1772" s="11"/>
      <c r="H1772" s="9"/>
    </row>
    <row r="1773" spans="1:8" x14ac:dyDescent="0.2">
      <c r="A1773" s="10">
        <v>3.229166666666667E-2</v>
      </c>
      <c r="B1773" s="11">
        <v>2.8125000000000001E-2</v>
      </c>
      <c r="C1773" s="11">
        <v>5.1736111111111115E-2</v>
      </c>
      <c r="D1773" s="14">
        <v>1.9120370370370302E-2</v>
      </c>
      <c r="G1773" s="11"/>
      <c r="H1773" s="9"/>
    </row>
    <row r="1774" spans="1:8" x14ac:dyDescent="0.2">
      <c r="A1774" s="10">
        <v>3.2303240740740737E-2</v>
      </c>
      <c r="B1774" s="11">
        <v>2.8136574074074074E-2</v>
      </c>
      <c r="C1774" s="11">
        <v>5.1747685185185188E-2</v>
      </c>
      <c r="D1774" s="14">
        <v>1.9131944444444399E-2</v>
      </c>
      <c r="G1774" s="11"/>
      <c r="H1774" s="9"/>
    </row>
    <row r="1775" spans="1:8" x14ac:dyDescent="0.2">
      <c r="A1775" s="10">
        <v>3.2314814814814817E-2</v>
      </c>
      <c r="B1775" s="11">
        <v>2.8148148148148148E-2</v>
      </c>
      <c r="C1775" s="11">
        <v>5.1759259259259262E-2</v>
      </c>
      <c r="D1775" s="14">
        <v>1.9143518518518601E-2</v>
      </c>
      <c r="G1775" s="11"/>
      <c r="H1775" s="9"/>
    </row>
    <row r="1776" spans="1:8" x14ac:dyDescent="0.2">
      <c r="A1776" s="10">
        <v>3.2326388888888884E-2</v>
      </c>
      <c r="B1776" s="11">
        <v>2.8159722222222221E-2</v>
      </c>
      <c r="C1776" s="11">
        <v>5.1770833333333328E-2</v>
      </c>
      <c r="D1776" s="14">
        <v>1.9155092592592599E-2</v>
      </c>
      <c r="G1776" s="11"/>
      <c r="H1776" s="9"/>
    </row>
    <row r="1777" spans="1:8" x14ac:dyDescent="0.2">
      <c r="A1777" s="10">
        <v>3.2337962962962964E-2</v>
      </c>
      <c r="B1777" s="11">
        <v>2.8171296296296302E-2</v>
      </c>
      <c r="C1777" s="11">
        <v>5.1782407407407409E-2</v>
      </c>
      <c r="D1777" s="14">
        <v>1.91666666666667E-2</v>
      </c>
      <c r="G1777" s="11"/>
      <c r="H1777" s="9"/>
    </row>
    <row r="1778" spans="1:8" x14ac:dyDescent="0.2">
      <c r="A1778" s="10">
        <v>3.2349537037037038E-2</v>
      </c>
      <c r="B1778" s="11">
        <v>2.8182870370370372E-2</v>
      </c>
      <c r="C1778" s="11">
        <v>5.1793981481481483E-2</v>
      </c>
      <c r="D1778" s="14">
        <v>1.9178240740740499E-2</v>
      </c>
      <c r="G1778" s="11"/>
      <c r="H1778" s="9"/>
    </row>
    <row r="1779" spans="1:8" x14ac:dyDescent="0.2">
      <c r="A1779" s="10">
        <v>3.2361111111111111E-2</v>
      </c>
      <c r="B1779" s="11">
        <v>2.8194444444444442E-2</v>
      </c>
      <c r="C1779" s="11">
        <v>5.1805555555555556E-2</v>
      </c>
      <c r="D1779" s="14">
        <v>1.9189814814814899E-2</v>
      </c>
      <c r="G1779" s="11"/>
      <c r="H1779" s="9"/>
    </row>
    <row r="1780" spans="1:8" x14ac:dyDescent="0.2">
      <c r="A1780" s="10">
        <v>3.2372685185185185E-2</v>
      </c>
      <c r="B1780" s="11">
        <v>2.8206018518518519E-2</v>
      </c>
      <c r="C1780" s="11">
        <v>5.1817129629629623E-2</v>
      </c>
      <c r="D1780" s="14">
        <v>1.92013888888889E-2</v>
      </c>
      <c r="G1780" s="11"/>
      <c r="H1780" s="9"/>
    </row>
    <row r="1781" spans="1:8" x14ac:dyDescent="0.2">
      <c r="A1781" s="10">
        <v>3.2384259259259258E-2</v>
      </c>
      <c r="B1781" s="11">
        <v>2.8217592592592589E-2</v>
      </c>
      <c r="C1781" s="11">
        <v>5.1828703703703703E-2</v>
      </c>
      <c r="D1781" s="14">
        <v>1.9212962962963001E-2</v>
      </c>
      <c r="G1781" s="11"/>
      <c r="H1781" s="9"/>
    </row>
    <row r="1782" spans="1:8" x14ac:dyDescent="0.2">
      <c r="A1782" s="10">
        <v>3.2395833333333332E-2</v>
      </c>
      <c r="B1782" s="11">
        <v>2.8229166666666666E-2</v>
      </c>
      <c r="C1782" s="11">
        <v>5.1840277777777777E-2</v>
      </c>
      <c r="D1782" s="14">
        <v>1.9224537037037099E-2</v>
      </c>
      <c r="G1782" s="11"/>
      <c r="H1782" s="9"/>
    </row>
    <row r="1783" spans="1:8" x14ac:dyDescent="0.2">
      <c r="A1783" s="10">
        <v>3.2407407407407406E-2</v>
      </c>
      <c r="B1783" s="11">
        <v>2.8240740740740736E-2</v>
      </c>
      <c r="C1783" s="11">
        <v>5.185185185185185E-2</v>
      </c>
      <c r="D1783" s="14">
        <v>1.92361111111112E-2</v>
      </c>
      <c r="G1783" s="11"/>
      <c r="H1783" s="9"/>
    </row>
    <row r="1784" spans="1:8" x14ac:dyDescent="0.2">
      <c r="A1784" s="10">
        <v>3.2418981481481479E-2</v>
      </c>
      <c r="B1784" s="11">
        <v>2.8252314814814813E-2</v>
      </c>
      <c r="C1784" s="11">
        <v>5.1863425925925931E-2</v>
      </c>
      <c r="D1784" s="14">
        <v>1.9247685185185201E-2</v>
      </c>
      <c r="G1784" s="11"/>
      <c r="H1784" s="9"/>
    </row>
    <row r="1785" spans="1:8" x14ac:dyDescent="0.2">
      <c r="A1785" s="10">
        <v>3.243055555555556E-2</v>
      </c>
      <c r="B1785" s="11">
        <v>2.826388888888889E-2</v>
      </c>
      <c r="C1785" s="11">
        <v>5.1874999999999998E-2</v>
      </c>
      <c r="D1785" s="14">
        <v>1.92592592592595E-2</v>
      </c>
      <c r="G1785" s="11"/>
      <c r="H1785" s="9"/>
    </row>
    <row r="1786" spans="1:8" x14ac:dyDescent="0.2">
      <c r="A1786" s="10">
        <v>3.2442129629629633E-2</v>
      </c>
      <c r="B1786" s="11">
        <v>2.8275462962962964E-2</v>
      </c>
      <c r="C1786" s="11">
        <v>5.1886574074074071E-2</v>
      </c>
      <c r="D1786" s="14">
        <v>1.92708333333334E-2</v>
      </c>
      <c r="G1786" s="11"/>
      <c r="H1786" s="9"/>
    </row>
    <row r="1787" spans="1:8" x14ac:dyDescent="0.2">
      <c r="A1787" s="10">
        <v>3.24537037037037E-2</v>
      </c>
      <c r="B1787" s="11">
        <v>2.8287037037037038E-2</v>
      </c>
      <c r="C1787" s="11">
        <v>5.1898148148148145E-2</v>
      </c>
      <c r="D1787" s="14">
        <v>1.9282407407407401E-2</v>
      </c>
      <c r="G1787" s="11"/>
      <c r="H1787" s="9"/>
    </row>
    <row r="1788" spans="1:8" x14ac:dyDescent="0.2">
      <c r="A1788" s="10">
        <v>3.246527777777778E-2</v>
      </c>
      <c r="B1788" s="11">
        <v>2.8298611111111111E-2</v>
      </c>
      <c r="C1788" s="11">
        <v>5.1909722222222225E-2</v>
      </c>
      <c r="D1788" s="14">
        <v>1.9282407407407502E-2</v>
      </c>
      <c r="G1788" s="11"/>
      <c r="H1788" s="9"/>
    </row>
    <row r="1789" spans="1:8" x14ac:dyDescent="0.2">
      <c r="A1789" s="10">
        <v>3.2476851851851847E-2</v>
      </c>
      <c r="B1789" s="11">
        <v>2.8310185185185185E-2</v>
      </c>
      <c r="C1789" s="11">
        <v>5.1921296296296299E-2</v>
      </c>
      <c r="D1789" s="14">
        <v>1.9293981481481402E-2</v>
      </c>
      <c r="G1789" s="11"/>
      <c r="H1789" s="9"/>
    </row>
    <row r="1790" spans="1:8" x14ac:dyDescent="0.2">
      <c r="A1790" s="10">
        <v>3.2488425925925928E-2</v>
      </c>
      <c r="B1790" s="11">
        <v>2.8321759259259258E-2</v>
      </c>
      <c r="C1790" s="11">
        <v>5.1932870370370365E-2</v>
      </c>
      <c r="D1790" s="14">
        <v>1.93055555555556E-2</v>
      </c>
      <c r="G1790" s="11"/>
      <c r="H1790" s="9"/>
    </row>
    <row r="1791" spans="1:8" x14ac:dyDescent="0.2">
      <c r="A1791" s="10">
        <v>3.2500000000000001E-2</v>
      </c>
      <c r="B1791" s="11">
        <v>2.8333333333333332E-2</v>
      </c>
      <c r="C1791" s="11">
        <v>5.1944444444444439E-2</v>
      </c>
      <c r="D1791" s="14">
        <v>1.93171296296295E-2</v>
      </c>
      <c r="G1791" s="11"/>
      <c r="H1791" s="9"/>
    </row>
    <row r="1792" spans="1:8" x14ac:dyDescent="0.2">
      <c r="A1792" s="10">
        <v>3.2511574074074075E-2</v>
      </c>
      <c r="B1792" s="11">
        <v>2.8344907407407412E-2</v>
      </c>
      <c r="C1792" s="11">
        <v>5.1956018518518519E-2</v>
      </c>
      <c r="D1792" s="14">
        <v>1.9328703703703501E-2</v>
      </c>
      <c r="G1792" s="11"/>
      <c r="H1792" s="9"/>
    </row>
    <row r="1793" spans="1:8" x14ac:dyDescent="0.2">
      <c r="A1793" s="10">
        <v>3.2523148148148148E-2</v>
      </c>
      <c r="B1793" s="11">
        <v>2.8356481481481483E-2</v>
      </c>
      <c r="C1793" s="11">
        <v>5.1967592592592593E-2</v>
      </c>
      <c r="D1793" s="14">
        <v>1.9340277777777599E-2</v>
      </c>
      <c r="G1793" s="11"/>
      <c r="H1793" s="9"/>
    </row>
    <row r="1794" spans="1:8" x14ac:dyDescent="0.2">
      <c r="A1794" s="10">
        <v>3.2534722222222222E-2</v>
      </c>
      <c r="B1794" s="11">
        <v>2.836805555555556E-2</v>
      </c>
      <c r="C1794" s="11">
        <v>5.1979166666666667E-2</v>
      </c>
      <c r="D1794" s="14">
        <v>1.93518518518517E-2</v>
      </c>
      <c r="G1794" s="11"/>
      <c r="H1794" s="9"/>
    </row>
    <row r="1795" spans="1:8" x14ac:dyDescent="0.2">
      <c r="A1795" s="10">
        <v>3.2546296296296295E-2</v>
      </c>
      <c r="B1795" s="11">
        <v>2.837962962962963E-2</v>
      </c>
      <c r="C1795" s="11">
        <v>5.1990740740740747E-2</v>
      </c>
      <c r="D1795" s="14">
        <v>1.9363425925925801E-2</v>
      </c>
      <c r="G1795" s="11"/>
      <c r="H1795" s="9"/>
    </row>
    <row r="1796" spans="1:8" x14ac:dyDescent="0.2">
      <c r="A1796" s="10">
        <v>3.2557870370370369E-2</v>
      </c>
      <c r="B1796" s="11">
        <v>2.8391203703703707E-2</v>
      </c>
      <c r="C1796" s="11">
        <v>5.2002314814814814E-2</v>
      </c>
      <c r="D1796" s="14">
        <v>1.9374999999999899E-2</v>
      </c>
      <c r="G1796" s="11"/>
      <c r="H1796" s="9"/>
    </row>
    <row r="1797" spans="1:8" x14ac:dyDescent="0.2">
      <c r="A1797" s="10">
        <v>3.2569444444444443E-2</v>
      </c>
      <c r="B1797" s="11">
        <v>2.8402777777777777E-2</v>
      </c>
      <c r="C1797" s="11">
        <v>5.2013888888888887E-2</v>
      </c>
      <c r="D1797" s="14">
        <v>1.9386574074073602E-2</v>
      </c>
      <c r="G1797" s="11"/>
      <c r="H1797" s="9"/>
    </row>
    <row r="1798" spans="1:8" x14ac:dyDescent="0.2">
      <c r="A1798" s="10">
        <v>3.2581018518518516E-2</v>
      </c>
      <c r="B1798" s="11">
        <v>2.8414351851851847E-2</v>
      </c>
      <c r="C1798" s="11">
        <v>5.2025462962962961E-2</v>
      </c>
      <c r="D1798" s="14">
        <v>1.9398148148147901E-2</v>
      </c>
      <c r="G1798" s="11"/>
      <c r="H1798" s="9"/>
    </row>
    <row r="1799" spans="1:8" x14ac:dyDescent="0.2">
      <c r="A1799" s="10">
        <v>3.259259259259259E-2</v>
      </c>
      <c r="B1799" s="11">
        <v>2.8425925925925924E-2</v>
      </c>
      <c r="C1799" s="11">
        <v>5.2037037037037041E-2</v>
      </c>
      <c r="D1799" s="14">
        <v>1.9409722222221801E-2</v>
      </c>
      <c r="G1799" s="11"/>
      <c r="H1799" s="9"/>
    </row>
    <row r="1800" spans="1:8" x14ac:dyDescent="0.2">
      <c r="A1800" s="10">
        <v>3.260416666666667E-2</v>
      </c>
      <c r="B1800" s="11">
        <v>2.8437500000000001E-2</v>
      </c>
      <c r="C1800" s="11">
        <v>5.2048611111111108E-2</v>
      </c>
      <c r="D1800" s="14">
        <v>1.9421296296295899E-2</v>
      </c>
      <c r="G1800" s="11"/>
      <c r="H1800" s="9"/>
    </row>
    <row r="1801" spans="1:8" x14ac:dyDescent="0.2">
      <c r="A1801" s="10">
        <v>3.2615740740740744E-2</v>
      </c>
      <c r="B1801" s="11">
        <v>2.8449074074074075E-2</v>
      </c>
      <c r="C1801" s="11">
        <v>5.2060185185185182E-2</v>
      </c>
      <c r="D1801" s="14">
        <v>1.9432870370370201E-2</v>
      </c>
      <c r="G1801" s="11"/>
      <c r="H1801" s="9"/>
    </row>
    <row r="1802" spans="1:8" x14ac:dyDescent="0.2">
      <c r="A1802" s="10">
        <v>3.2627314814814817E-2</v>
      </c>
      <c r="B1802" s="11">
        <v>2.8460648148148148E-2</v>
      </c>
      <c r="C1802" s="11">
        <v>5.2071759259259255E-2</v>
      </c>
      <c r="D1802" s="14">
        <v>1.9444444444444001E-2</v>
      </c>
      <c r="G1802" s="11"/>
      <c r="H1802" s="9"/>
    </row>
    <row r="1803" spans="1:8" x14ac:dyDescent="0.2">
      <c r="A1803" s="10">
        <v>3.2638888888888891E-2</v>
      </c>
      <c r="B1803" s="11">
        <v>2.8472222222222222E-2</v>
      </c>
      <c r="C1803" s="11">
        <v>5.2083333333333336E-2</v>
      </c>
      <c r="D1803" s="14">
        <v>1.94444444444444E-2</v>
      </c>
      <c r="G1803" s="11"/>
      <c r="H1803" s="9"/>
    </row>
    <row r="1804" spans="1:8" x14ac:dyDescent="0.2">
      <c r="A1804" s="10">
        <v>3.2650462962962964E-2</v>
      </c>
      <c r="B1804" s="11">
        <v>2.8483796296296295E-2</v>
      </c>
      <c r="C1804" s="11">
        <v>5.2094907407407409E-2</v>
      </c>
      <c r="D1804" s="14">
        <v>1.9456018518518501E-2</v>
      </c>
      <c r="G1804" s="11"/>
      <c r="H1804" s="9"/>
    </row>
    <row r="1805" spans="1:8" x14ac:dyDescent="0.2">
      <c r="A1805" s="10">
        <v>3.2662037037037038E-2</v>
      </c>
      <c r="B1805" s="11">
        <v>2.8495370370370369E-2</v>
      </c>
      <c r="C1805" s="11">
        <v>5.2106481481481483E-2</v>
      </c>
      <c r="D1805" s="14">
        <v>1.9467592592592699E-2</v>
      </c>
      <c r="G1805" s="11"/>
      <c r="H1805" s="9"/>
    </row>
    <row r="1806" spans="1:8" x14ac:dyDescent="0.2">
      <c r="A1806" s="10">
        <v>3.2673611111111105E-2</v>
      </c>
      <c r="B1806" s="11">
        <v>2.8506944444444442E-2</v>
      </c>
      <c r="C1806" s="11">
        <v>5.2118055555555563E-2</v>
      </c>
      <c r="D1806" s="14">
        <v>1.9479166666666801E-2</v>
      </c>
      <c r="G1806" s="11"/>
      <c r="H1806" s="9"/>
    </row>
    <row r="1807" spans="1:8" x14ac:dyDescent="0.2">
      <c r="A1807" s="10">
        <v>3.2685185185185185E-2</v>
      </c>
      <c r="B1807" s="11">
        <v>2.8518518518518523E-2</v>
      </c>
      <c r="C1807" s="11">
        <v>5.212962962962963E-2</v>
      </c>
      <c r="D1807" s="14">
        <v>1.9490740740740701E-2</v>
      </c>
      <c r="G1807" s="11"/>
      <c r="H1807" s="9"/>
    </row>
    <row r="1808" spans="1:8" x14ac:dyDescent="0.2">
      <c r="A1808" s="10">
        <v>3.2696759259259259E-2</v>
      </c>
      <c r="B1808" s="11">
        <v>2.8530092592592593E-2</v>
      </c>
      <c r="C1808" s="11">
        <v>5.2141203703703703E-2</v>
      </c>
      <c r="D1808" s="14">
        <v>1.9502314814814899E-2</v>
      </c>
      <c r="G1808" s="11"/>
      <c r="H1808" s="9"/>
    </row>
    <row r="1809" spans="1:8" x14ac:dyDescent="0.2">
      <c r="A1809" s="10">
        <v>3.2708333333333332E-2</v>
      </c>
      <c r="B1809" s="11">
        <v>2.854166666666667E-2</v>
      </c>
      <c r="C1809" s="11">
        <v>5.2152777777777777E-2</v>
      </c>
      <c r="D1809" s="14">
        <v>1.95138888888889E-2</v>
      </c>
      <c r="G1809" s="11"/>
      <c r="H1809" s="9"/>
    </row>
    <row r="1810" spans="1:8" x14ac:dyDescent="0.2">
      <c r="A1810" s="10">
        <v>3.2719907407407406E-2</v>
      </c>
      <c r="B1810" s="11">
        <v>2.855324074074074E-2</v>
      </c>
      <c r="C1810" s="11">
        <v>5.2164351851851858E-2</v>
      </c>
      <c r="D1810" s="14">
        <v>1.9525462962963001E-2</v>
      </c>
      <c r="G1810" s="11"/>
      <c r="H1810" s="9"/>
    </row>
    <row r="1811" spans="1:8" x14ac:dyDescent="0.2">
      <c r="A1811" s="10">
        <v>3.2731481481481479E-2</v>
      </c>
      <c r="B1811" s="11">
        <v>2.8564814814814817E-2</v>
      </c>
      <c r="C1811" s="11">
        <v>5.2175925925925924E-2</v>
      </c>
      <c r="D1811" s="14">
        <v>1.9537037037037099E-2</v>
      </c>
      <c r="G1811" s="11"/>
      <c r="H1811" s="9"/>
    </row>
    <row r="1812" spans="1:8" x14ac:dyDescent="0.2">
      <c r="A1812" s="10">
        <v>3.2743055555555553E-2</v>
      </c>
      <c r="B1812" s="11">
        <v>2.8576388888888887E-2</v>
      </c>
      <c r="C1812" s="11">
        <v>5.2187499999999998E-2</v>
      </c>
      <c r="D1812" s="14">
        <v>1.95486111111111E-2</v>
      </c>
      <c r="G1812" s="11"/>
      <c r="H1812" s="9"/>
    </row>
    <row r="1813" spans="1:8" x14ac:dyDescent="0.2">
      <c r="A1813" s="10">
        <v>3.2754629629629627E-2</v>
      </c>
      <c r="B1813" s="11">
        <v>2.8587962962962964E-2</v>
      </c>
      <c r="C1813" s="11">
        <v>5.2199074074074071E-2</v>
      </c>
      <c r="D1813" s="14">
        <v>1.95601851851855E-2</v>
      </c>
      <c r="G1813" s="11"/>
      <c r="H1813" s="9"/>
    </row>
    <row r="1814" spans="1:8" x14ac:dyDescent="0.2">
      <c r="A1814" s="10">
        <v>3.27662037037037E-2</v>
      </c>
      <c r="B1814" s="11">
        <v>2.8599537037037034E-2</v>
      </c>
      <c r="C1814" s="11">
        <v>5.2210648148148152E-2</v>
      </c>
      <c r="D1814" s="14">
        <v>1.95717592592594E-2</v>
      </c>
      <c r="G1814" s="11"/>
      <c r="H1814" s="9"/>
    </row>
    <row r="1815" spans="1:8" x14ac:dyDescent="0.2">
      <c r="A1815" s="10">
        <v>3.2777777777777781E-2</v>
      </c>
      <c r="B1815" s="11">
        <v>2.8611111111111115E-2</v>
      </c>
      <c r="C1815" s="11">
        <v>5.2222222222222225E-2</v>
      </c>
      <c r="D1815" s="14">
        <v>1.9583333333333602E-2</v>
      </c>
      <c r="G1815" s="11"/>
      <c r="H1815" s="9"/>
    </row>
    <row r="1816" spans="1:8" x14ac:dyDescent="0.2">
      <c r="A1816" s="10">
        <v>3.2789351851851854E-2</v>
      </c>
      <c r="B1816" s="11">
        <v>2.8622685185185185E-2</v>
      </c>
      <c r="C1816" s="11">
        <v>5.2233796296296299E-2</v>
      </c>
      <c r="D1816" s="14">
        <v>1.9594907407407401E-2</v>
      </c>
      <c r="G1816" s="11"/>
      <c r="H1816" s="9"/>
    </row>
    <row r="1817" spans="1:8" x14ac:dyDescent="0.2">
      <c r="A1817" s="10">
        <v>3.2800925925925928E-2</v>
      </c>
      <c r="B1817" s="11">
        <v>2.8634259259259262E-2</v>
      </c>
      <c r="C1817" s="11">
        <v>5.2245370370370366E-2</v>
      </c>
      <c r="D1817" s="14">
        <v>1.9606481481481801E-2</v>
      </c>
      <c r="G1817" s="11"/>
      <c r="H1817" s="9"/>
    </row>
    <row r="1818" spans="1:8" x14ac:dyDescent="0.2">
      <c r="A1818" s="10">
        <v>3.2812500000000001E-2</v>
      </c>
      <c r="B1818" s="11">
        <v>2.8645833333333332E-2</v>
      </c>
      <c r="C1818" s="11">
        <v>5.2256944444444446E-2</v>
      </c>
      <c r="D1818" s="14">
        <v>1.9606481481481499E-2</v>
      </c>
      <c r="G1818" s="11"/>
      <c r="H1818" s="9"/>
    </row>
    <row r="1819" spans="1:8" x14ac:dyDescent="0.2">
      <c r="A1819" s="10">
        <v>3.2824074074074075E-2</v>
      </c>
      <c r="B1819" s="11">
        <v>2.8657407407407406E-2</v>
      </c>
      <c r="C1819" s="11">
        <v>5.226851851851852E-2</v>
      </c>
      <c r="D1819" s="14">
        <v>1.9618055555555399E-2</v>
      </c>
      <c r="G1819" s="11"/>
      <c r="H1819" s="9"/>
    </row>
    <row r="1820" spans="1:8" x14ac:dyDescent="0.2">
      <c r="A1820" s="10">
        <v>3.2835648148148149E-2</v>
      </c>
      <c r="B1820" s="11">
        <v>2.8668981481481479E-2</v>
      </c>
      <c r="C1820" s="11">
        <v>5.2280092592592593E-2</v>
      </c>
      <c r="D1820" s="14">
        <v>1.96296296296294E-2</v>
      </c>
      <c r="G1820" s="11"/>
      <c r="H1820" s="9"/>
    </row>
    <row r="1821" spans="1:8" x14ac:dyDescent="0.2">
      <c r="A1821" s="10">
        <v>3.2847222222222222E-2</v>
      </c>
      <c r="B1821" s="11">
        <v>2.8680555555555553E-2</v>
      </c>
      <c r="C1821" s="11">
        <v>5.229166666666666E-2</v>
      </c>
      <c r="D1821" s="14">
        <v>1.9641203703703501E-2</v>
      </c>
      <c r="G1821" s="11"/>
      <c r="H1821" s="9"/>
    </row>
    <row r="1822" spans="1:8" x14ac:dyDescent="0.2">
      <c r="A1822" s="10">
        <v>3.2858796296296296E-2</v>
      </c>
      <c r="B1822" s="11">
        <v>2.8692129629629633E-2</v>
      </c>
      <c r="C1822" s="11">
        <v>5.230324074074074E-2</v>
      </c>
      <c r="D1822" s="14">
        <v>1.9652777777777599E-2</v>
      </c>
      <c r="G1822" s="11"/>
      <c r="H1822" s="9"/>
    </row>
    <row r="1823" spans="1:8" x14ac:dyDescent="0.2">
      <c r="A1823" s="10">
        <v>3.2870370370370376E-2</v>
      </c>
      <c r="B1823" s="11">
        <v>2.8703703703703703E-2</v>
      </c>
      <c r="C1823" s="11">
        <v>5.2314814814814814E-2</v>
      </c>
      <c r="D1823" s="14">
        <v>1.9664351851851801E-2</v>
      </c>
      <c r="G1823" s="11"/>
      <c r="H1823" s="9"/>
    </row>
    <row r="1824" spans="1:8" x14ac:dyDescent="0.2">
      <c r="A1824" s="10">
        <v>3.2881944444444443E-2</v>
      </c>
      <c r="B1824" s="11">
        <v>2.8715277777777781E-2</v>
      </c>
      <c r="C1824" s="11">
        <v>5.2326388888888888E-2</v>
      </c>
      <c r="D1824" s="14">
        <v>1.9675925925925701E-2</v>
      </c>
      <c r="G1824" s="11"/>
      <c r="H1824" s="9"/>
    </row>
    <row r="1825" spans="1:8" x14ac:dyDescent="0.2">
      <c r="A1825" s="10">
        <v>3.2893518518518523E-2</v>
      </c>
      <c r="B1825" s="11">
        <v>2.8726851851851851E-2</v>
      </c>
      <c r="C1825" s="11">
        <v>5.2337962962962968E-2</v>
      </c>
      <c r="D1825" s="14">
        <v>1.9687500000000101E-2</v>
      </c>
      <c r="G1825" s="11"/>
      <c r="H1825" s="9"/>
    </row>
    <row r="1826" spans="1:8" x14ac:dyDescent="0.2">
      <c r="A1826" s="10">
        <v>3.290509259259259E-2</v>
      </c>
      <c r="B1826" s="11">
        <v>2.8738425925925928E-2</v>
      </c>
      <c r="C1826" s="11">
        <v>5.2349537037037042E-2</v>
      </c>
      <c r="D1826" s="14">
        <v>1.96990740740739E-2</v>
      </c>
      <c r="G1826" s="11"/>
      <c r="H1826" s="9"/>
    </row>
    <row r="1827" spans="1:8" x14ac:dyDescent="0.2">
      <c r="A1827" s="10">
        <v>3.2916666666666664E-2</v>
      </c>
      <c r="B1827" s="11">
        <v>2.8750000000000001E-2</v>
      </c>
      <c r="C1827" s="11">
        <v>5.2361111111111108E-2</v>
      </c>
      <c r="D1827" s="14">
        <v>1.9710648148148199E-2</v>
      </c>
      <c r="G1827" s="11"/>
      <c r="H1827" s="9"/>
    </row>
    <row r="1828" spans="1:8" x14ac:dyDescent="0.2">
      <c r="A1828" s="10">
        <v>3.2928240740740737E-2</v>
      </c>
      <c r="B1828" s="11">
        <v>2.8761574074074075E-2</v>
      </c>
      <c r="C1828" s="11">
        <v>5.2372685185185182E-2</v>
      </c>
      <c r="D1828" s="14">
        <v>1.9722222222221999E-2</v>
      </c>
      <c r="G1828" s="11"/>
      <c r="H1828" s="9"/>
    </row>
    <row r="1829" spans="1:8" x14ac:dyDescent="0.2">
      <c r="A1829" s="10">
        <v>3.2939814814814811E-2</v>
      </c>
      <c r="B1829" s="11">
        <v>2.8773148148148145E-2</v>
      </c>
      <c r="C1829" s="11">
        <v>5.2384259259259262E-2</v>
      </c>
      <c r="D1829" s="14">
        <v>1.97337962962961E-2</v>
      </c>
      <c r="G1829" s="11"/>
      <c r="H1829" s="9"/>
    </row>
    <row r="1830" spans="1:8" x14ac:dyDescent="0.2">
      <c r="A1830" s="10">
        <v>3.2951388888888891E-2</v>
      </c>
      <c r="B1830" s="11">
        <v>2.8784722222222225E-2</v>
      </c>
      <c r="C1830" s="11">
        <v>5.2395833333333336E-2</v>
      </c>
      <c r="D1830" s="14">
        <v>1.9745370370370201E-2</v>
      </c>
      <c r="G1830" s="11"/>
      <c r="H1830" s="9"/>
    </row>
    <row r="1831" spans="1:8" x14ac:dyDescent="0.2">
      <c r="A1831" s="10">
        <v>3.2962962962962965E-2</v>
      </c>
      <c r="B1831" s="11">
        <v>2.8796296296296296E-2</v>
      </c>
      <c r="C1831" s="11">
        <v>5.2407407407407403E-2</v>
      </c>
      <c r="D1831" s="14">
        <v>1.9756944444444299E-2</v>
      </c>
      <c r="G1831" s="11"/>
      <c r="H1831" s="9"/>
    </row>
    <row r="1832" spans="1:8" x14ac:dyDescent="0.2">
      <c r="A1832" s="10">
        <v>3.2974537037037038E-2</v>
      </c>
      <c r="B1832" s="11">
        <v>2.8807870370370373E-2</v>
      </c>
      <c r="C1832" s="11">
        <v>5.2418981481481476E-2</v>
      </c>
      <c r="D1832" s="14">
        <v>1.9768518518518598E-2</v>
      </c>
      <c r="G1832" s="11"/>
      <c r="H1832" s="9"/>
    </row>
    <row r="1833" spans="1:8" x14ac:dyDescent="0.2">
      <c r="A1833" s="10">
        <v>3.2986111111111112E-2</v>
      </c>
      <c r="B1833" s="11">
        <v>2.8819444444444443E-2</v>
      </c>
      <c r="C1833" s="11">
        <v>5.2430555555555557E-2</v>
      </c>
      <c r="D1833" s="14">
        <v>1.9768518518518501E-2</v>
      </c>
      <c r="G1833" s="11"/>
      <c r="H1833" s="9"/>
    </row>
    <row r="1834" spans="1:8" x14ac:dyDescent="0.2">
      <c r="A1834" s="10">
        <v>3.2997685185185185E-2</v>
      </c>
      <c r="B1834" s="11">
        <v>2.883101851851852E-2</v>
      </c>
      <c r="C1834" s="11">
        <v>5.244212962962963E-2</v>
      </c>
      <c r="D1834" s="14">
        <v>1.9780092592592599E-2</v>
      </c>
      <c r="G1834" s="11"/>
      <c r="H1834" s="9"/>
    </row>
    <row r="1835" spans="1:8" x14ac:dyDescent="0.2">
      <c r="A1835" s="10">
        <v>3.3009259259259259E-2</v>
      </c>
      <c r="B1835" s="11">
        <v>2.884259259259259E-2</v>
      </c>
      <c r="C1835" s="11">
        <v>5.2453703703703704E-2</v>
      </c>
      <c r="D1835" s="14">
        <v>1.97916666666667E-2</v>
      </c>
      <c r="G1835" s="11"/>
      <c r="H1835" s="9"/>
    </row>
    <row r="1836" spans="1:8" x14ac:dyDescent="0.2">
      <c r="A1836" s="10">
        <v>3.3020833333333333E-2</v>
      </c>
      <c r="B1836" s="11">
        <v>2.8854166666666667E-2</v>
      </c>
      <c r="C1836" s="11">
        <v>5.2465277777777784E-2</v>
      </c>
      <c r="D1836" s="14">
        <v>1.9803240740740798E-2</v>
      </c>
      <c r="G1836" s="11"/>
      <c r="H1836" s="9"/>
    </row>
    <row r="1837" spans="1:8" x14ac:dyDescent="0.2">
      <c r="A1837" s="10">
        <v>3.3032407407407406E-2</v>
      </c>
      <c r="B1837" s="11">
        <v>2.8865740740740744E-2</v>
      </c>
      <c r="C1837" s="11">
        <v>5.2476851851851851E-2</v>
      </c>
      <c r="D1837" s="14">
        <v>1.98148148148149E-2</v>
      </c>
      <c r="G1837" s="11"/>
      <c r="H1837" s="9"/>
    </row>
    <row r="1838" spans="1:8" x14ac:dyDescent="0.2">
      <c r="A1838" s="10">
        <v>3.3043981481481487E-2</v>
      </c>
      <c r="B1838" s="11">
        <v>2.8877314814814817E-2</v>
      </c>
      <c r="C1838" s="11">
        <v>5.2488425925925924E-2</v>
      </c>
      <c r="D1838" s="14">
        <v>1.9826388888888699E-2</v>
      </c>
      <c r="G1838" s="11"/>
      <c r="H1838" s="9"/>
    </row>
    <row r="1839" spans="1:8" x14ac:dyDescent="0.2">
      <c r="A1839" s="10">
        <v>3.3055555555555553E-2</v>
      </c>
      <c r="B1839" s="11">
        <v>2.8888888888888891E-2</v>
      </c>
      <c r="C1839" s="11">
        <v>5.2499999999999998E-2</v>
      </c>
      <c r="D1839" s="14">
        <v>1.9837962962963099E-2</v>
      </c>
      <c r="G1839" s="11"/>
      <c r="H1839" s="9"/>
    </row>
    <row r="1840" spans="1:8" x14ac:dyDescent="0.2">
      <c r="A1840" s="10">
        <v>3.3067129629629634E-2</v>
      </c>
      <c r="B1840" s="11">
        <v>2.8900462962962961E-2</v>
      </c>
      <c r="C1840" s="11">
        <v>5.2511574074074079E-2</v>
      </c>
      <c r="D1840" s="14">
        <v>1.98495370370371E-2</v>
      </c>
      <c r="G1840" s="11"/>
      <c r="H1840" s="9"/>
    </row>
    <row r="1841" spans="1:8" x14ac:dyDescent="0.2">
      <c r="A1841" s="10">
        <v>3.30787037037037E-2</v>
      </c>
      <c r="B1841" s="11">
        <v>2.8912037037037038E-2</v>
      </c>
      <c r="C1841" s="11">
        <v>5.2523148148148145E-2</v>
      </c>
      <c r="D1841" s="14">
        <v>1.98611111111111E-2</v>
      </c>
      <c r="G1841" s="11"/>
      <c r="H1841" s="9"/>
    </row>
    <row r="1842" spans="1:8" x14ac:dyDescent="0.2">
      <c r="A1842" s="10">
        <v>3.3090277777777781E-2</v>
      </c>
      <c r="B1842" s="11">
        <v>2.8923611111111108E-2</v>
      </c>
      <c r="C1842" s="11">
        <v>5.2534722222222219E-2</v>
      </c>
      <c r="D1842" s="14">
        <v>1.9872685185185202E-2</v>
      </c>
      <c r="G1842" s="11"/>
      <c r="H1842" s="9"/>
    </row>
    <row r="1843" spans="1:8" x14ac:dyDescent="0.2">
      <c r="A1843" s="10">
        <v>3.3101851851851848E-2</v>
      </c>
      <c r="B1843" s="11">
        <v>2.8935185185185185E-2</v>
      </c>
      <c r="C1843" s="11">
        <v>5.2546296296296292E-2</v>
      </c>
      <c r="D1843" s="14">
        <v>1.9884259259259299E-2</v>
      </c>
      <c r="G1843" s="11"/>
      <c r="H1843" s="9"/>
    </row>
    <row r="1844" spans="1:8" x14ac:dyDescent="0.2">
      <c r="A1844" s="10">
        <v>3.3113425925925928E-2</v>
      </c>
      <c r="B1844" s="11">
        <v>2.8946759259259255E-2</v>
      </c>
      <c r="C1844" s="11">
        <v>5.2557870370370373E-2</v>
      </c>
      <c r="D1844" s="14">
        <v>1.98958333333333E-2</v>
      </c>
      <c r="G1844" s="11"/>
      <c r="H1844" s="9"/>
    </row>
    <row r="1845" spans="1:8" x14ac:dyDescent="0.2">
      <c r="A1845" s="10">
        <v>3.3125000000000002E-2</v>
      </c>
      <c r="B1845" s="11">
        <v>2.8958333333333336E-2</v>
      </c>
      <c r="C1845" s="11">
        <v>5.2569444444444446E-2</v>
      </c>
      <c r="D1845" s="14">
        <v>1.99074074074077E-2</v>
      </c>
      <c r="G1845" s="11"/>
      <c r="H1845" s="9"/>
    </row>
    <row r="1846" spans="1:8" x14ac:dyDescent="0.2">
      <c r="A1846" s="10">
        <v>3.3136574074074075E-2</v>
      </c>
      <c r="B1846" s="11">
        <v>2.8969907407407406E-2</v>
      </c>
      <c r="C1846" s="11">
        <v>5.258101851851852E-2</v>
      </c>
      <c r="D1846" s="14">
        <v>1.99189814814816E-2</v>
      </c>
      <c r="G1846" s="11"/>
      <c r="H1846" s="9"/>
    </row>
    <row r="1847" spans="1:8" x14ac:dyDescent="0.2">
      <c r="A1847" s="10">
        <v>3.3148148148148149E-2</v>
      </c>
      <c r="B1847" s="11">
        <v>2.8981481481481483E-2</v>
      </c>
      <c r="C1847" s="11">
        <v>5.2592592592592587E-2</v>
      </c>
      <c r="D1847" s="14">
        <v>1.9930555555555601E-2</v>
      </c>
      <c r="G1847" s="11"/>
      <c r="H1847" s="9"/>
    </row>
    <row r="1848" spans="1:8" x14ac:dyDescent="0.2">
      <c r="A1848" s="10">
        <v>3.3159722222222222E-2</v>
      </c>
      <c r="B1848" s="11">
        <v>2.8993055555555553E-2</v>
      </c>
      <c r="C1848" s="11">
        <v>5.2604166666666667E-2</v>
      </c>
      <c r="D1848" s="14">
        <v>1.9930555555555601E-2</v>
      </c>
      <c r="G1848" s="11"/>
      <c r="H1848" s="9"/>
    </row>
    <row r="1849" spans="1:8" x14ac:dyDescent="0.2">
      <c r="A1849" s="10">
        <v>3.3171296296296296E-2</v>
      </c>
      <c r="B1849" s="11">
        <v>2.900462962962963E-2</v>
      </c>
      <c r="C1849" s="11">
        <v>5.2615740740740741E-2</v>
      </c>
      <c r="D1849" s="14">
        <v>1.9942129629629601E-2</v>
      </c>
      <c r="G1849" s="11"/>
      <c r="H1849" s="9"/>
    </row>
    <row r="1850" spans="1:8" x14ac:dyDescent="0.2">
      <c r="A1850" s="10">
        <v>3.318287037037037E-2</v>
      </c>
      <c r="B1850" s="11">
        <v>2.90162037037037E-2</v>
      </c>
      <c r="C1850" s="11">
        <v>5.2627314814814814E-2</v>
      </c>
      <c r="D1850" s="14">
        <v>1.99537037037038E-2</v>
      </c>
      <c r="G1850" s="11"/>
      <c r="H1850" s="9"/>
    </row>
    <row r="1851" spans="1:8" x14ac:dyDescent="0.2">
      <c r="A1851" s="10">
        <v>3.3194444444444443E-2</v>
      </c>
      <c r="B1851" s="11">
        <v>2.9027777777777777E-2</v>
      </c>
      <c r="C1851" s="11">
        <v>5.2638888888888895E-2</v>
      </c>
      <c r="D1851" s="14">
        <v>1.9965277777777599E-2</v>
      </c>
      <c r="G1851" s="11"/>
      <c r="H1851" s="9"/>
    </row>
    <row r="1852" spans="1:8" x14ac:dyDescent="0.2">
      <c r="A1852" s="10">
        <v>3.3206018518518517E-2</v>
      </c>
      <c r="B1852" s="11">
        <v>2.9039351851851854E-2</v>
      </c>
      <c r="C1852" s="11">
        <v>5.2650462962962961E-2</v>
      </c>
      <c r="D1852" s="14">
        <v>1.9976851851851701E-2</v>
      </c>
      <c r="G1852" s="11"/>
      <c r="H1852" s="9"/>
    </row>
    <row r="1853" spans="1:8" x14ac:dyDescent="0.2">
      <c r="A1853" s="10">
        <v>3.3217592592592597E-2</v>
      </c>
      <c r="B1853" s="11">
        <v>2.9050925925925928E-2</v>
      </c>
      <c r="C1853" s="11">
        <v>5.2662037037037035E-2</v>
      </c>
      <c r="D1853" s="14">
        <v>1.9988425925925701E-2</v>
      </c>
      <c r="G1853" s="11"/>
      <c r="H1853" s="9"/>
    </row>
    <row r="1854" spans="1:8" x14ac:dyDescent="0.2">
      <c r="A1854" s="10">
        <v>3.3229166666666664E-2</v>
      </c>
      <c r="B1854" s="11">
        <v>2.9062500000000002E-2</v>
      </c>
      <c r="C1854" s="11">
        <v>5.2673611111111109E-2</v>
      </c>
      <c r="D1854" s="14">
        <v>1.9999999999999799E-2</v>
      </c>
      <c r="G1854" s="11"/>
      <c r="H1854" s="9"/>
    </row>
    <row r="1855" spans="1:8" x14ac:dyDescent="0.2">
      <c r="A1855" s="10">
        <v>3.3240740740740744E-2</v>
      </c>
      <c r="B1855" s="11">
        <v>2.9074074074074075E-2</v>
      </c>
      <c r="C1855" s="11">
        <v>5.2685185185185189E-2</v>
      </c>
      <c r="D1855" s="14">
        <v>2.0011574074073901E-2</v>
      </c>
      <c r="G1855" s="11"/>
      <c r="H1855" s="9"/>
    </row>
    <row r="1856" spans="1:8" x14ac:dyDescent="0.2">
      <c r="A1856" s="10">
        <v>3.3252314814814811E-2</v>
      </c>
      <c r="B1856" s="11">
        <v>2.9085648148148149E-2</v>
      </c>
      <c r="C1856" s="11">
        <v>5.2696759259259263E-2</v>
      </c>
      <c r="D1856" s="14">
        <v>2.0023148148147901E-2</v>
      </c>
      <c r="G1856" s="11"/>
      <c r="H1856" s="9"/>
    </row>
    <row r="1857" spans="1:8" x14ac:dyDescent="0.2">
      <c r="A1857" s="10">
        <v>3.3263888888888891E-2</v>
      </c>
      <c r="B1857" s="11">
        <v>2.9097222222222222E-2</v>
      </c>
      <c r="C1857" s="11">
        <v>5.2708333333333336E-2</v>
      </c>
      <c r="D1857" s="14">
        <v>2.0034722222221701E-2</v>
      </c>
      <c r="G1857" s="11"/>
      <c r="H1857" s="9"/>
    </row>
    <row r="1858" spans="1:8" x14ac:dyDescent="0.2">
      <c r="A1858" s="10">
        <v>3.3275462962962958E-2</v>
      </c>
      <c r="B1858" s="11">
        <v>2.9108796296296296E-2</v>
      </c>
      <c r="C1858" s="11">
        <v>5.2719907407407403E-2</v>
      </c>
      <c r="D1858" s="14">
        <v>2.00462962962961E-2</v>
      </c>
      <c r="G1858" s="11"/>
      <c r="H1858" s="9"/>
    </row>
    <row r="1859" spans="1:8" x14ac:dyDescent="0.2">
      <c r="A1859" s="10">
        <v>3.3287037037037039E-2</v>
      </c>
      <c r="B1859" s="11">
        <v>2.9120370370370366E-2</v>
      </c>
      <c r="C1859" s="11">
        <v>5.2731481481481483E-2</v>
      </c>
      <c r="D1859" s="14">
        <v>2.00578703703699E-2</v>
      </c>
      <c r="G1859" s="11"/>
      <c r="H1859" s="9"/>
    </row>
    <row r="1860" spans="1:8" x14ac:dyDescent="0.2">
      <c r="A1860" s="10">
        <v>3.3298611111111112E-2</v>
      </c>
      <c r="B1860" s="11">
        <v>2.9131944444444446E-2</v>
      </c>
      <c r="C1860" s="11">
        <v>5.2743055555555557E-2</v>
      </c>
      <c r="D1860" s="14">
        <v>2.0069444444443901E-2</v>
      </c>
      <c r="G1860" s="11"/>
      <c r="H1860" s="9"/>
    </row>
    <row r="1861" spans="1:8" x14ac:dyDescent="0.2">
      <c r="A1861" s="10">
        <v>3.3310185185185186E-2</v>
      </c>
      <c r="B1861" s="11">
        <v>2.9143518518518517E-2</v>
      </c>
      <c r="C1861" s="11">
        <v>5.275462962962963E-2</v>
      </c>
      <c r="D1861" s="14">
        <v>2.00810185185183E-2</v>
      </c>
      <c r="G1861" s="11"/>
      <c r="H1861" s="9"/>
    </row>
    <row r="1862" spans="1:8" x14ac:dyDescent="0.2">
      <c r="A1862" s="10">
        <v>3.3321759259259259E-2</v>
      </c>
      <c r="B1862" s="11">
        <v>2.9155092592592594E-2</v>
      </c>
      <c r="C1862" s="11">
        <v>5.2766203703703697E-2</v>
      </c>
      <c r="D1862" s="14">
        <v>2.00925925925922E-2</v>
      </c>
      <c r="G1862" s="11"/>
      <c r="H1862" s="9"/>
    </row>
    <row r="1863" spans="1:8" x14ac:dyDescent="0.2">
      <c r="A1863" s="10">
        <v>3.3333333333333333E-2</v>
      </c>
      <c r="B1863" s="11">
        <v>2.9166666666666664E-2</v>
      </c>
      <c r="C1863" s="11">
        <v>5.2777777777777778E-2</v>
      </c>
      <c r="D1863" s="14">
        <v>2.0092592592592499E-2</v>
      </c>
      <c r="G1863" s="11"/>
      <c r="H1863" s="9"/>
    </row>
    <row r="1864" spans="1:8" x14ac:dyDescent="0.2">
      <c r="A1864" s="10">
        <v>3.3344907407407406E-2</v>
      </c>
      <c r="B1864" s="11">
        <v>2.9178240740740741E-2</v>
      </c>
      <c r="C1864" s="11">
        <v>5.2789351851851851E-2</v>
      </c>
      <c r="D1864" s="14">
        <v>2.0104166666666701E-2</v>
      </c>
      <c r="G1864" s="11"/>
      <c r="H1864" s="9"/>
    </row>
    <row r="1865" spans="1:8" x14ac:dyDescent="0.2">
      <c r="A1865" s="10">
        <v>3.335648148148148E-2</v>
      </c>
      <c r="B1865" s="11">
        <v>2.9189814814814811E-2</v>
      </c>
      <c r="C1865" s="11">
        <v>5.2800925925925925E-2</v>
      </c>
      <c r="D1865" s="14">
        <v>2.0115740740740799E-2</v>
      </c>
      <c r="G1865" s="11"/>
      <c r="H1865" s="9"/>
    </row>
    <row r="1866" spans="1:8" x14ac:dyDescent="0.2">
      <c r="A1866" s="10">
        <v>3.3368055555555554E-2</v>
      </c>
      <c r="B1866" s="11">
        <v>2.9201388888888888E-2</v>
      </c>
      <c r="C1866" s="11">
        <v>5.2812499999999998E-2</v>
      </c>
      <c r="D1866" s="14">
        <v>2.01273148148149E-2</v>
      </c>
      <c r="G1866" s="11"/>
      <c r="H1866" s="9"/>
    </row>
    <row r="1867" spans="1:8" x14ac:dyDescent="0.2">
      <c r="A1867" s="10">
        <v>3.3379629629629634E-2</v>
      </c>
      <c r="B1867" s="11">
        <v>2.9212962962962965E-2</v>
      </c>
      <c r="C1867" s="11">
        <v>5.2824074074074079E-2</v>
      </c>
      <c r="D1867" s="14">
        <v>2.0138888888888901E-2</v>
      </c>
      <c r="G1867" s="11"/>
      <c r="H1867" s="9"/>
    </row>
    <row r="1868" spans="1:8" x14ac:dyDescent="0.2">
      <c r="A1868" s="10">
        <v>3.3391203703703708E-2</v>
      </c>
      <c r="B1868" s="11">
        <v>2.9224537037037038E-2</v>
      </c>
      <c r="C1868" s="11">
        <v>5.2835648148148145E-2</v>
      </c>
      <c r="D1868" s="14">
        <v>2.0150462962962998E-2</v>
      </c>
      <c r="G1868" s="11"/>
      <c r="H1868" s="9"/>
    </row>
    <row r="1869" spans="1:8" x14ac:dyDescent="0.2">
      <c r="A1869" s="10">
        <v>3.3402777777777774E-2</v>
      </c>
      <c r="B1869" s="11">
        <v>2.9236111111111112E-2</v>
      </c>
      <c r="C1869" s="11">
        <v>5.2847222222222219E-2</v>
      </c>
      <c r="D1869" s="14">
        <v>2.01620370370371E-2</v>
      </c>
      <c r="G1869" s="11"/>
      <c r="H1869" s="9"/>
    </row>
    <row r="1870" spans="1:8" x14ac:dyDescent="0.2">
      <c r="A1870" s="10">
        <v>3.3414351851851855E-2</v>
      </c>
      <c r="B1870" s="11">
        <v>2.9247685185185186E-2</v>
      </c>
      <c r="C1870" s="11">
        <v>5.28587962962963E-2</v>
      </c>
      <c r="D1870" s="14">
        <v>2.0173611111111201E-2</v>
      </c>
      <c r="G1870" s="11"/>
      <c r="H1870" s="9"/>
    </row>
    <row r="1871" spans="1:8" x14ac:dyDescent="0.2">
      <c r="A1871" s="10">
        <v>3.3425925925925921E-2</v>
      </c>
      <c r="B1871" s="11">
        <v>2.9259259259259259E-2</v>
      </c>
      <c r="C1871" s="11">
        <v>5.2870370370370373E-2</v>
      </c>
      <c r="D1871" s="14">
        <v>2.0185185185185198E-2</v>
      </c>
      <c r="G1871" s="11"/>
      <c r="H1871" s="9"/>
    </row>
    <row r="1872" spans="1:8" x14ac:dyDescent="0.2">
      <c r="A1872" s="10">
        <v>3.3437500000000002E-2</v>
      </c>
      <c r="B1872" s="11">
        <v>2.9270833333333333E-2</v>
      </c>
      <c r="C1872" s="11">
        <v>5.288194444444444E-2</v>
      </c>
      <c r="D1872" s="14">
        <v>2.01967592592593E-2</v>
      </c>
      <c r="G1872" s="11"/>
      <c r="H1872" s="9"/>
    </row>
    <row r="1873" spans="1:8" x14ac:dyDescent="0.2">
      <c r="A1873" s="10">
        <v>3.3449074074074069E-2</v>
      </c>
      <c r="B1873" s="11">
        <v>2.9282407407407406E-2</v>
      </c>
      <c r="C1873" s="11">
        <v>5.2893518518518513E-2</v>
      </c>
      <c r="D1873" s="14">
        <v>2.0208333333333699E-2</v>
      </c>
      <c r="G1873" s="11"/>
      <c r="H1873" s="9"/>
    </row>
    <row r="1874" spans="1:8" x14ac:dyDescent="0.2">
      <c r="A1874" s="10">
        <v>3.3460648148148149E-2</v>
      </c>
      <c r="B1874" s="11">
        <v>2.929398148148148E-2</v>
      </c>
      <c r="C1874" s="11">
        <v>5.2905092592592594E-2</v>
      </c>
      <c r="D1874" s="14">
        <v>2.0219907407407499E-2</v>
      </c>
      <c r="G1874" s="11"/>
      <c r="H1874" s="9"/>
    </row>
    <row r="1875" spans="1:8" x14ac:dyDescent="0.2">
      <c r="A1875" s="10">
        <v>3.3472222222222223E-2</v>
      </c>
      <c r="B1875" s="11">
        <v>2.9305555555555557E-2</v>
      </c>
      <c r="C1875" s="11">
        <v>5.2916666666666667E-2</v>
      </c>
      <c r="D1875" s="14">
        <v>2.0231481481481801E-2</v>
      </c>
      <c r="G1875" s="11"/>
      <c r="H1875" s="9"/>
    </row>
    <row r="1876" spans="1:8" x14ac:dyDescent="0.2">
      <c r="A1876" s="10">
        <v>3.3483796296296296E-2</v>
      </c>
      <c r="B1876" s="11">
        <v>2.9317129629629634E-2</v>
      </c>
      <c r="C1876" s="11">
        <v>5.2928240740740741E-2</v>
      </c>
      <c r="D1876" s="14">
        <v>2.0243055555555601E-2</v>
      </c>
      <c r="G1876" s="11"/>
      <c r="H1876" s="9"/>
    </row>
    <row r="1877" spans="1:8" x14ac:dyDescent="0.2">
      <c r="A1877" s="10">
        <v>3.349537037037037E-2</v>
      </c>
      <c r="B1877" s="11">
        <v>2.9328703703703704E-2</v>
      </c>
      <c r="C1877" s="11">
        <v>5.2939814814814821E-2</v>
      </c>
      <c r="D1877" s="14">
        <v>2.02546296296299E-2</v>
      </c>
      <c r="G1877" s="11"/>
      <c r="H1877" s="9"/>
    </row>
    <row r="1878" spans="1:8" x14ac:dyDescent="0.2">
      <c r="A1878" s="10">
        <v>3.3506944444444443E-2</v>
      </c>
      <c r="B1878" s="11">
        <v>2.9340277777777781E-2</v>
      </c>
      <c r="C1878" s="11">
        <v>5.2951388888888888E-2</v>
      </c>
      <c r="D1878" s="14">
        <v>2.0254629629629602E-2</v>
      </c>
      <c r="G1878" s="11"/>
      <c r="H1878" s="9"/>
    </row>
    <row r="1879" spans="1:8" x14ac:dyDescent="0.2">
      <c r="A1879" s="10">
        <v>3.3518518518518517E-2</v>
      </c>
      <c r="B1879" s="11">
        <v>2.9351851851851851E-2</v>
      </c>
      <c r="C1879" s="11">
        <v>5.2962962962962962E-2</v>
      </c>
      <c r="D1879" s="14">
        <v>2.0266203703703502E-2</v>
      </c>
      <c r="G1879" s="11"/>
      <c r="H1879" s="9"/>
    </row>
    <row r="1880" spans="1:8" x14ac:dyDescent="0.2">
      <c r="A1880" s="10">
        <v>3.3530092592592591E-2</v>
      </c>
      <c r="B1880" s="11">
        <v>2.9363425925925921E-2</v>
      </c>
      <c r="C1880" s="11">
        <v>5.2974537037037035E-2</v>
      </c>
      <c r="D1880" s="14">
        <v>2.0277777777777499E-2</v>
      </c>
      <c r="G1880" s="11"/>
      <c r="H1880" s="9"/>
    </row>
    <row r="1881" spans="1:8" x14ac:dyDescent="0.2">
      <c r="A1881" s="10">
        <v>3.3541666666666664E-2</v>
      </c>
      <c r="B1881" s="11">
        <v>2.9374999999999998E-2</v>
      </c>
      <c r="C1881" s="11">
        <v>5.2986111111111116E-2</v>
      </c>
      <c r="D1881" s="14">
        <v>2.02893518518516E-2</v>
      </c>
      <c r="G1881" s="11"/>
      <c r="H1881" s="9"/>
    </row>
    <row r="1882" spans="1:8" x14ac:dyDescent="0.2">
      <c r="A1882" s="10">
        <v>3.3553240740740745E-2</v>
      </c>
      <c r="B1882" s="11">
        <v>2.9386574074074075E-2</v>
      </c>
      <c r="C1882" s="11">
        <v>5.2997685185185182E-2</v>
      </c>
      <c r="D1882" s="14">
        <v>2.0300925925925702E-2</v>
      </c>
      <c r="G1882" s="11"/>
      <c r="H1882" s="9"/>
    </row>
    <row r="1883" spans="1:8" x14ac:dyDescent="0.2">
      <c r="A1883" s="10">
        <v>3.3564814814814818E-2</v>
      </c>
      <c r="B1883" s="11">
        <v>2.9398148148148149E-2</v>
      </c>
      <c r="C1883" s="11">
        <v>5.3009259259259256E-2</v>
      </c>
      <c r="D1883" s="14">
        <v>2.0312500000000001E-2</v>
      </c>
      <c r="G1883" s="11"/>
      <c r="H1883" s="9"/>
    </row>
    <row r="1884" spans="1:8" x14ac:dyDescent="0.2">
      <c r="A1884" s="10">
        <v>3.3576388888888892E-2</v>
      </c>
      <c r="B1884" s="11">
        <v>2.9409722222222223E-2</v>
      </c>
      <c r="C1884" s="11">
        <v>5.302083333333333E-2</v>
      </c>
      <c r="D1884" s="14">
        <v>2.03240740740738E-2</v>
      </c>
      <c r="G1884" s="11"/>
      <c r="H1884" s="9"/>
    </row>
    <row r="1885" spans="1:8" x14ac:dyDescent="0.2">
      <c r="A1885" s="10">
        <v>3.3587962962962965E-2</v>
      </c>
      <c r="B1885" s="11">
        <v>2.9421296296296296E-2</v>
      </c>
      <c r="C1885" s="11">
        <v>5.303240740740741E-2</v>
      </c>
      <c r="D1885" s="14">
        <v>2.03356481481482E-2</v>
      </c>
      <c r="G1885" s="11"/>
      <c r="H1885" s="9"/>
    </row>
    <row r="1886" spans="1:8" x14ac:dyDescent="0.2">
      <c r="A1886" s="10">
        <v>3.3599537037037039E-2</v>
      </c>
      <c r="B1886" s="11">
        <v>2.943287037037037E-2</v>
      </c>
      <c r="C1886" s="11">
        <v>5.3043981481481484E-2</v>
      </c>
      <c r="D1886" s="14">
        <v>2.0347222222221999E-2</v>
      </c>
      <c r="G1886" s="11"/>
      <c r="H1886" s="9"/>
    </row>
    <row r="1887" spans="1:8" x14ac:dyDescent="0.2">
      <c r="A1887" s="10">
        <v>3.3611111111111112E-2</v>
      </c>
      <c r="B1887" s="11">
        <v>2.9444444444444443E-2</v>
      </c>
      <c r="C1887" s="11">
        <v>5.3055555555555557E-2</v>
      </c>
      <c r="D1887" s="14">
        <v>2.0358796296296399E-2</v>
      </c>
      <c r="G1887" s="11"/>
      <c r="H1887" s="9"/>
    </row>
    <row r="1888" spans="1:8" x14ac:dyDescent="0.2">
      <c r="A1888" s="10">
        <v>3.3622685185185179E-2</v>
      </c>
      <c r="B1888" s="11">
        <v>2.9456018518518517E-2</v>
      </c>
      <c r="C1888" s="11">
        <v>5.3067129629629638E-2</v>
      </c>
      <c r="D1888" s="14">
        <v>2.0370370370370101E-2</v>
      </c>
      <c r="G1888" s="11"/>
      <c r="H1888" s="9"/>
    </row>
    <row r="1889" spans="1:8" x14ac:dyDescent="0.2">
      <c r="A1889" s="10">
        <v>3.363425925925926E-2</v>
      </c>
      <c r="B1889" s="11">
        <v>2.946759259259259E-2</v>
      </c>
      <c r="C1889" s="11">
        <v>5.3078703703703704E-2</v>
      </c>
      <c r="D1889" s="14">
        <v>2.0381944444444199E-2</v>
      </c>
      <c r="G1889" s="11"/>
      <c r="H1889" s="9"/>
    </row>
    <row r="1890" spans="1:8" x14ac:dyDescent="0.2">
      <c r="A1890" s="10">
        <v>3.3645833333333333E-2</v>
      </c>
      <c r="B1890" s="11">
        <v>2.9479166666666667E-2</v>
      </c>
      <c r="C1890" s="11">
        <v>5.3090277777777778E-2</v>
      </c>
      <c r="D1890" s="14">
        <v>2.0393518518518301E-2</v>
      </c>
      <c r="G1890" s="11"/>
      <c r="H1890" s="9"/>
    </row>
    <row r="1891" spans="1:8" x14ac:dyDescent="0.2">
      <c r="A1891" s="10">
        <v>3.3657407407407407E-2</v>
      </c>
      <c r="B1891" s="11">
        <v>2.9490740740740744E-2</v>
      </c>
      <c r="C1891" s="11">
        <v>5.3101851851851851E-2</v>
      </c>
      <c r="D1891" s="14">
        <v>2.0405092592592301E-2</v>
      </c>
      <c r="G1891" s="11"/>
      <c r="H1891" s="9"/>
    </row>
    <row r="1892" spans="1:8" x14ac:dyDescent="0.2">
      <c r="A1892" s="10">
        <v>3.366898148148148E-2</v>
      </c>
      <c r="B1892" s="11">
        <v>2.9502314814814815E-2</v>
      </c>
      <c r="C1892" s="11">
        <v>5.3113425925925932E-2</v>
      </c>
      <c r="D1892" s="14">
        <v>2.0416666666666701E-2</v>
      </c>
      <c r="G1892" s="11"/>
      <c r="H1892" s="9"/>
    </row>
    <row r="1893" spans="1:8" x14ac:dyDescent="0.2">
      <c r="A1893" s="10">
        <v>3.3680555555555554E-2</v>
      </c>
      <c r="B1893" s="11">
        <v>2.9513888888888892E-2</v>
      </c>
      <c r="C1893" s="11">
        <v>5.3124999999999999E-2</v>
      </c>
      <c r="D1893" s="14">
        <v>2.04166666666666E-2</v>
      </c>
      <c r="G1893" s="11"/>
      <c r="H1893" s="9"/>
    </row>
    <row r="1894" spans="1:8" x14ac:dyDescent="0.2">
      <c r="A1894" s="10">
        <v>3.3692129629629627E-2</v>
      </c>
      <c r="B1894" s="11">
        <v>2.9525462962962962E-2</v>
      </c>
      <c r="C1894" s="11">
        <v>5.3136574074074072E-2</v>
      </c>
      <c r="D1894" s="14">
        <v>2.0428240740740702E-2</v>
      </c>
      <c r="G1894" s="11"/>
      <c r="H1894" s="9"/>
    </row>
    <row r="1895" spans="1:8" x14ac:dyDescent="0.2">
      <c r="A1895" s="10">
        <v>3.3703703703703701E-2</v>
      </c>
      <c r="B1895" s="11">
        <v>2.9537037037037039E-2</v>
      </c>
      <c r="C1895" s="11">
        <v>5.3148148148148146E-2</v>
      </c>
      <c r="D1895" s="14">
        <v>2.04398148148149E-2</v>
      </c>
      <c r="G1895" s="11"/>
      <c r="H1895" s="9"/>
    </row>
    <row r="1896" spans="1:8" x14ac:dyDescent="0.2">
      <c r="A1896" s="10">
        <v>3.3715277777777775E-2</v>
      </c>
      <c r="B1896" s="11">
        <v>2.9548611111111109E-2</v>
      </c>
      <c r="C1896" s="11">
        <v>5.3159722222222226E-2</v>
      </c>
      <c r="D1896" s="14">
        <v>2.0451388888888901E-2</v>
      </c>
      <c r="G1896" s="11"/>
      <c r="H1896" s="9"/>
    </row>
    <row r="1897" spans="1:8" x14ac:dyDescent="0.2">
      <c r="A1897" s="10">
        <v>3.3726851851851855E-2</v>
      </c>
      <c r="B1897" s="11">
        <v>2.9560185185185189E-2</v>
      </c>
      <c r="C1897" s="11">
        <v>5.31712962962963E-2</v>
      </c>
      <c r="D1897" s="14">
        <v>2.0462962962962999E-2</v>
      </c>
      <c r="G1897" s="11"/>
      <c r="H1897" s="9"/>
    </row>
    <row r="1898" spans="1:8" x14ac:dyDescent="0.2">
      <c r="A1898" s="10">
        <v>3.3738425925925929E-2</v>
      </c>
      <c r="B1898" s="11">
        <v>2.9571759259259259E-2</v>
      </c>
      <c r="C1898" s="11">
        <v>5.3182870370370366E-2</v>
      </c>
      <c r="D1898" s="14">
        <v>2.0474537037036802E-2</v>
      </c>
      <c r="G1898" s="11"/>
      <c r="H1898" s="9"/>
    </row>
    <row r="1899" spans="1:8" x14ac:dyDescent="0.2">
      <c r="A1899" s="10">
        <v>3.3750000000000002E-2</v>
      </c>
      <c r="B1899" s="11">
        <v>2.9583333333333336E-2</v>
      </c>
      <c r="C1899" s="11">
        <v>5.319444444444444E-2</v>
      </c>
      <c r="D1899" s="14">
        <v>2.0486111111111201E-2</v>
      </c>
      <c r="G1899" s="11"/>
      <c r="H1899" s="9"/>
    </row>
    <row r="1900" spans="1:8" x14ac:dyDescent="0.2">
      <c r="A1900" s="10">
        <v>3.3761574074074076E-2</v>
      </c>
      <c r="B1900" s="11">
        <v>2.9594907407407407E-2</v>
      </c>
      <c r="C1900" s="11">
        <v>5.3206018518518521E-2</v>
      </c>
      <c r="D1900" s="14">
        <v>2.0497685185185199E-2</v>
      </c>
      <c r="G1900" s="11"/>
      <c r="H1900" s="9"/>
    </row>
    <row r="1901" spans="1:8" x14ac:dyDescent="0.2">
      <c r="A1901" s="10">
        <v>3.3773148148148149E-2</v>
      </c>
      <c r="B1901" s="11">
        <v>2.960648148148148E-2</v>
      </c>
      <c r="C1901" s="11">
        <v>5.3217592592592594E-2</v>
      </c>
      <c r="D1901" s="14">
        <v>2.05092592592593E-2</v>
      </c>
      <c r="G1901" s="11"/>
      <c r="H1901" s="9"/>
    </row>
    <row r="1902" spans="1:8" x14ac:dyDescent="0.2">
      <c r="A1902" s="10">
        <v>3.3784722222222223E-2</v>
      </c>
      <c r="B1902" s="11">
        <v>2.9618055555555554E-2</v>
      </c>
      <c r="C1902" s="11">
        <v>5.3229166666666661E-2</v>
      </c>
      <c r="D1902" s="14">
        <v>2.0520833333333401E-2</v>
      </c>
      <c r="G1902" s="11"/>
      <c r="H1902" s="9"/>
    </row>
    <row r="1903" spans="1:8" x14ac:dyDescent="0.2">
      <c r="A1903" s="10">
        <v>3.3796296296296297E-2</v>
      </c>
      <c r="B1903" s="11">
        <v>2.9629629629629627E-2</v>
      </c>
      <c r="C1903" s="11">
        <v>5.3240740740740734E-2</v>
      </c>
      <c r="D1903" s="14">
        <v>2.0532407407407499E-2</v>
      </c>
      <c r="G1903" s="11"/>
      <c r="H1903" s="9"/>
    </row>
    <row r="1904" spans="1:8" x14ac:dyDescent="0.2">
      <c r="A1904" s="10">
        <v>3.380787037037037E-2</v>
      </c>
      <c r="B1904" s="11">
        <v>2.9641203703703701E-2</v>
      </c>
      <c r="C1904" s="11">
        <v>5.3252314814814815E-2</v>
      </c>
      <c r="D1904" s="14">
        <v>2.05439814814815E-2</v>
      </c>
      <c r="G1904" s="11"/>
      <c r="H1904" s="9"/>
    </row>
    <row r="1905" spans="1:8" x14ac:dyDescent="0.2">
      <c r="A1905" s="10">
        <v>3.3819444444444451E-2</v>
      </c>
      <c r="B1905" s="11">
        <v>2.9652777777777778E-2</v>
      </c>
      <c r="C1905" s="11">
        <v>5.3263888888888888E-2</v>
      </c>
      <c r="D1905" s="14">
        <v>2.05555555555559E-2</v>
      </c>
      <c r="G1905" s="11"/>
      <c r="H1905" s="9"/>
    </row>
    <row r="1906" spans="1:8" x14ac:dyDescent="0.2">
      <c r="A1906" s="10">
        <v>3.3831018518518517E-2</v>
      </c>
      <c r="B1906" s="11">
        <v>2.9664351851851855E-2</v>
      </c>
      <c r="C1906" s="11">
        <v>5.3275462962962962E-2</v>
      </c>
      <c r="D1906" s="14">
        <v>2.0567129629629699E-2</v>
      </c>
      <c r="G1906" s="11"/>
      <c r="H1906" s="9"/>
    </row>
    <row r="1907" spans="1:8" x14ac:dyDescent="0.2">
      <c r="A1907" s="10">
        <v>3.3842592592592598E-2</v>
      </c>
      <c r="B1907" s="11">
        <v>2.9675925925925925E-2</v>
      </c>
      <c r="C1907" s="11">
        <v>5.3287037037037042E-2</v>
      </c>
      <c r="D1907" s="14">
        <v>2.05787037037037E-2</v>
      </c>
      <c r="G1907" s="11"/>
      <c r="H1907" s="9"/>
    </row>
    <row r="1908" spans="1:8" x14ac:dyDescent="0.2">
      <c r="A1908" s="10">
        <v>3.3854166666666664E-2</v>
      </c>
      <c r="B1908" s="11">
        <v>2.9687499999999999E-2</v>
      </c>
      <c r="C1908" s="11">
        <v>5.3298611111111116E-2</v>
      </c>
      <c r="D1908" s="14">
        <v>2.05787037037038E-2</v>
      </c>
      <c r="G1908" s="11"/>
      <c r="H1908" s="9"/>
    </row>
    <row r="1909" spans="1:8" x14ac:dyDescent="0.2">
      <c r="A1909" s="10">
        <v>3.3865740740740738E-2</v>
      </c>
      <c r="B1909" s="11">
        <v>2.9699074074074072E-2</v>
      </c>
      <c r="C1909" s="11">
        <v>5.3310185185185183E-2</v>
      </c>
      <c r="D1909" s="14">
        <v>2.05902777777777E-2</v>
      </c>
      <c r="G1909" s="11"/>
      <c r="H1909" s="9"/>
    </row>
    <row r="1910" spans="1:8" x14ac:dyDescent="0.2">
      <c r="A1910" s="10">
        <v>3.3877314814814811E-2</v>
      </c>
      <c r="B1910" s="11">
        <v>2.9710648148148149E-2</v>
      </c>
      <c r="C1910" s="11">
        <v>5.3321759259259256E-2</v>
      </c>
      <c r="D1910" s="14">
        <v>2.0601851851851899E-2</v>
      </c>
      <c r="G1910" s="11"/>
      <c r="H1910" s="9"/>
    </row>
    <row r="1911" spans="1:8" x14ac:dyDescent="0.2">
      <c r="A1911" s="10">
        <v>3.3888888888888885E-2</v>
      </c>
      <c r="B1911" s="11">
        <v>2.9722222222222219E-2</v>
      </c>
      <c r="C1911" s="11">
        <v>5.3333333333333337E-2</v>
      </c>
      <c r="D1911" s="14">
        <v>2.0613425925925698E-2</v>
      </c>
      <c r="G1911" s="11"/>
      <c r="H1911" s="9"/>
    </row>
    <row r="1912" spans="1:8" x14ac:dyDescent="0.2">
      <c r="A1912" s="10">
        <v>3.3900462962962966E-2</v>
      </c>
      <c r="B1912" s="11">
        <v>2.97337962962963E-2</v>
      </c>
      <c r="C1912" s="11">
        <v>5.334490740740741E-2</v>
      </c>
      <c r="D1912" s="14">
        <v>2.06249999999998E-2</v>
      </c>
      <c r="G1912" s="11"/>
      <c r="H1912" s="9"/>
    </row>
    <row r="1913" spans="1:8" x14ac:dyDescent="0.2">
      <c r="A1913" s="10">
        <v>3.3912037037037039E-2</v>
      </c>
      <c r="B1913" s="11">
        <v>2.974537037037037E-2</v>
      </c>
      <c r="C1913" s="11">
        <v>5.3356481481481477E-2</v>
      </c>
      <c r="D1913" s="14">
        <v>2.06365740740738E-2</v>
      </c>
      <c r="G1913" s="11"/>
      <c r="H1913" s="9"/>
    </row>
    <row r="1914" spans="1:8" x14ac:dyDescent="0.2">
      <c r="A1914" s="10">
        <v>3.3923611111111113E-2</v>
      </c>
      <c r="B1914" s="11">
        <v>2.9756944444444447E-2</v>
      </c>
      <c r="C1914" s="11">
        <v>5.3368055555555551E-2</v>
      </c>
      <c r="D1914" s="14">
        <v>2.0648148148147898E-2</v>
      </c>
      <c r="G1914" s="11"/>
      <c r="H1914" s="9"/>
    </row>
    <row r="1915" spans="1:8" x14ac:dyDescent="0.2">
      <c r="A1915" s="10">
        <v>3.3935185185185186E-2</v>
      </c>
      <c r="B1915" s="11">
        <v>2.9768518518518517E-2</v>
      </c>
      <c r="C1915" s="11">
        <v>5.3379629629629631E-2</v>
      </c>
      <c r="D1915" s="14">
        <v>2.0659722222222E-2</v>
      </c>
      <c r="G1915" s="11"/>
      <c r="H1915" s="9"/>
    </row>
    <row r="1916" spans="1:8" x14ac:dyDescent="0.2">
      <c r="A1916" s="10">
        <v>3.394675925925926E-2</v>
      </c>
      <c r="B1916" s="11">
        <v>2.9780092592592594E-2</v>
      </c>
      <c r="C1916" s="11">
        <v>5.3391203703703705E-2</v>
      </c>
      <c r="D1916" s="14">
        <v>2.0671296296296E-2</v>
      </c>
      <c r="G1916" s="11"/>
      <c r="H1916" s="9"/>
    </row>
    <row r="1917" spans="1:8" x14ac:dyDescent="0.2">
      <c r="A1917" s="10">
        <v>3.3958333333333333E-2</v>
      </c>
      <c r="B1917" s="11">
        <v>2.9791666666666664E-2</v>
      </c>
      <c r="C1917" s="11">
        <v>5.3402777777777778E-2</v>
      </c>
      <c r="D1917" s="14">
        <v>2.06828703703699E-2</v>
      </c>
      <c r="G1917" s="11"/>
      <c r="H1917" s="9"/>
    </row>
    <row r="1918" spans="1:8" x14ac:dyDescent="0.2">
      <c r="A1918" s="10">
        <v>3.3969907407407407E-2</v>
      </c>
      <c r="B1918" s="11">
        <v>2.9803240740740741E-2</v>
      </c>
      <c r="C1918" s="11">
        <v>5.3414351851851859E-2</v>
      </c>
      <c r="D1918" s="14">
        <v>2.06944444444442E-2</v>
      </c>
      <c r="G1918" s="11"/>
      <c r="H1918" s="9"/>
    </row>
    <row r="1919" spans="1:8" x14ac:dyDescent="0.2">
      <c r="A1919" s="10">
        <v>3.3981481481481481E-2</v>
      </c>
      <c r="B1919" s="11">
        <v>2.9814814814814811E-2</v>
      </c>
      <c r="C1919" s="11">
        <v>5.3425925925925925E-2</v>
      </c>
      <c r="D1919" s="14">
        <v>2.07060185185181E-2</v>
      </c>
      <c r="G1919" s="11"/>
      <c r="H1919" s="9"/>
    </row>
    <row r="1920" spans="1:8" x14ac:dyDescent="0.2">
      <c r="A1920" s="10">
        <v>3.3993055555555561E-2</v>
      </c>
      <c r="B1920" s="11">
        <v>2.9826388888888892E-2</v>
      </c>
      <c r="C1920" s="11">
        <v>5.3437499999999999E-2</v>
      </c>
      <c r="D1920" s="14">
        <v>2.07175925925921E-2</v>
      </c>
      <c r="G1920" s="11"/>
      <c r="H1920" s="9"/>
    </row>
    <row r="1921" spans="1:8" x14ac:dyDescent="0.2">
      <c r="A1921" s="10">
        <v>3.4004629629629628E-2</v>
      </c>
      <c r="B1921" s="11">
        <v>2.9837962962962965E-2</v>
      </c>
      <c r="C1921" s="11">
        <v>5.3449074074074072E-2</v>
      </c>
      <c r="D1921" s="14">
        <v>2.0729166666666399E-2</v>
      </c>
      <c r="G1921" s="11"/>
      <c r="H1921" s="9"/>
    </row>
    <row r="1922" spans="1:8" x14ac:dyDescent="0.2">
      <c r="A1922" s="10">
        <v>3.4016203703703708E-2</v>
      </c>
      <c r="B1922" s="11">
        <v>2.9849537037037036E-2</v>
      </c>
      <c r="C1922" s="11">
        <v>5.3460648148148153E-2</v>
      </c>
      <c r="D1922" s="14">
        <v>2.07407407407403E-2</v>
      </c>
      <c r="G1922" s="11"/>
      <c r="H1922" s="9"/>
    </row>
    <row r="1923" spans="1:8" x14ac:dyDescent="0.2">
      <c r="A1923" s="10">
        <v>3.4027777777777775E-2</v>
      </c>
      <c r="B1923" s="11">
        <v>2.9861111111111113E-2</v>
      </c>
      <c r="C1923" s="11">
        <v>5.347222222222222E-2</v>
      </c>
      <c r="D1923" s="14">
        <v>2.0740740740740699E-2</v>
      </c>
      <c r="G1923" s="11"/>
      <c r="H1923" s="9"/>
    </row>
    <row r="1924" spans="1:8" x14ac:dyDescent="0.2">
      <c r="A1924" s="10">
        <v>3.4039351851851855E-2</v>
      </c>
      <c r="B1924" s="11">
        <v>2.9872685185185183E-2</v>
      </c>
      <c r="C1924" s="11">
        <v>5.3483796296296293E-2</v>
      </c>
      <c r="D1924" s="14">
        <v>2.07523148148148E-2</v>
      </c>
      <c r="G1924" s="11"/>
      <c r="H1924" s="9"/>
    </row>
    <row r="1925" spans="1:8" x14ac:dyDescent="0.2">
      <c r="A1925" s="10">
        <v>3.4050925925925922E-2</v>
      </c>
      <c r="B1925" s="11">
        <v>2.988425925925926E-2</v>
      </c>
      <c r="C1925" s="11">
        <v>5.3495370370370367E-2</v>
      </c>
      <c r="D1925" s="14">
        <v>2.0763888888888998E-2</v>
      </c>
      <c r="G1925" s="11"/>
      <c r="H1925" s="9"/>
    </row>
    <row r="1926" spans="1:8" x14ac:dyDescent="0.2">
      <c r="A1926" s="10">
        <v>3.4062500000000002E-2</v>
      </c>
      <c r="B1926" s="11">
        <v>2.989583333333333E-2</v>
      </c>
      <c r="C1926" s="11">
        <v>5.3506944444444447E-2</v>
      </c>
      <c r="D1926" s="14">
        <v>2.07754629629631E-2</v>
      </c>
      <c r="G1926" s="11"/>
      <c r="H1926" s="9"/>
    </row>
    <row r="1927" spans="1:8" x14ac:dyDescent="0.2">
      <c r="A1927" s="10">
        <v>3.4074074074074076E-2</v>
      </c>
      <c r="B1927" s="11">
        <v>2.990740740740741E-2</v>
      </c>
      <c r="C1927" s="11">
        <v>5.3518518518518521E-2</v>
      </c>
      <c r="D1927" s="14">
        <v>2.0787037037037E-2</v>
      </c>
      <c r="G1927" s="11"/>
      <c r="H1927" s="9"/>
    </row>
    <row r="1928" spans="1:8" x14ac:dyDescent="0.2">
      <c r="A1928" s="10">
        <v>3.408564814814815E-2</v>
      </c>
      <c r="B1928" s="11">
        <v>2.991898148148148E-2</v>
      </c>
      <c r="C1928" s="11">
        <v>5.3530092592592594E-2</v>
      </c>
      <c r="D1928" s="14">
        <v>2.0798611111111202E-2</v>
      </c>
      <c r="G1928" s="11"/>
      <c r="H1928" s="9"/>
    </row>
    <row r="1929" spans="1:8" x14ac:dyDescent="0.2">
      <c r="A1929" s="10">
        <v>3.4097222222222223E-2</v>
      </c>
      <c r="B1929" s="11">
        <v>2.9930555555555557E-2</v>
      </c>
      <c r="C1929" s="11">
        <v>5.3541666666666675E-2</v>
      </c>
      <c r="D1929" s="14">
        <v>2.0810185185185199E-2</v>
      </c>
      <c r="G1929" s="11"/>
      <c r="H1929" s="9"/>
    </row>
    <row r="1930" spans="1:8" x14ac:dyDescent="0.2">
      <c r="A1930" s="10">
        <v>3.4108796296296297E-2</v>
      </c>
      <c r="B1930" s="11">
        <v>2.9942129629629628E-2</v>
      </c>
      <c r="C1930" s="11">
        <v>5.3553240740740742E-2</v>
      </c>
      <c r="D1930" s="14">
        <v>2.08217592592593E-2</v>
      </c>
      <c r="G1930" s="11"/>
      <c r="H1930" s="9"/>
    </row>
    <row r="1931" spans="1:8" x14ac:dyDescent="0.2">
      <c r="A1931" s="10">
        <v>3.412037037037037E-2</v>
      </c>
      <c r="B1931" s="11">
        <v>2.9953703703703705E-2</v>
      </c>
      <c r="C1931" s="11">
        <v>5.3564814814814815E-2</v>
      </c>
      <c r="D1931" s="14">
        <v>2.0833333333333402E-2</v>
      </c>
      <c r="G1931" s="11"/>
      <c r="H1931" s="9"/>
    </row>
    <row r="1932" spans="1:8" x14ac:dyDescent="0.2">
      <c r="A1932" s="10">
        <v>3.4131944444444444E-2</v>
      </c>
      <c r="B1932" s="11">
        <v>2.9965277777777775E-2</v>
      </c>
      <c r="C1932" s="11">
        <v>5.3576388888888889E-2</v>
      </c>
      <c r="D1932" s="14">
        <v>2.0844907407407399E-2</v>
      </c>
      <c r="G1932" s="11"/>
      <c r="H1932" s="9"/>
    </row>
    <row r="1933" spans="1:8" x14ac:dyDescent="0.2">
      <c r="A1933" s="10">
        <v>3.4143518518518517E-2</v>
      </c>
      <c r="B1933" s="11">
        <v>2.9976851851851852E-2</v>
      </c>
      <c r="C1933" s="11">
        <v>5.3587962962962969E-2</v>
      </c>
      <c r="D1933" s="14">
        <v>2.0856481481481799E-2</v>
      </c>
      <c r="G1933" s="11"/>
      <c r="H1933" s="9"/>
    </row>
    <row r="1934" spans="1:8" x14ac:dyDescent="0.2">
      <c r="A1934" s="10">
        <v>3.4155092592592591E-2</v>
      </c>
      <c r="B1934" s="11">
        <v>2.9988425925925922E-2</v>
      </c>
      <c r="C1934" s="11">
        <v>5.3599537037037036E-2</v>
      </c>
      <c r="D1934" s="14">
        <v>2.0868055555555699E-2</v>
      </c>
      <c r="G1934" s="11"/>
      <c r="H1934" s="9"/>
    </row>
    <row r="1935" spans="1:8" x14ac:dyDescent="0.2">
      <c r="A1935" s="10">
        <v>3.4166666666666672E-2</v>
      </c>
      <c r="B1935" s="11">
        <v>0.03</v>
      </c>
      <c r="C1935" s="11">
        <v>5.3611111111111109E-2</v>
      </c>
      <c r="D1935" s="14">
        <v>2.0879629629629901E-2</v>
      </c>
      <c r="G1935" s="11"/>
      <c r="H1935" s="9"/>
    </row>
    <row r="1936" spans="1:8" x14ac:dyDescent="0.2">
      <c r="A1936" s="10">
        <v>3.4178240740740738E-2</v>
      </c>
      <c r="B1936" s="11">
        <v>3.0011574074074076E-2</v>
      </c>
      <c r="C1936" s="11">
        <v>5.3622685185185183E-2</v>
      </c>
      <c r="D1936" s="14">
        <v>2.08912037037037E-2</v>
      </c>
      <c r="G1936" s="11"/>
      <c r="H1936" s="9"/>
    </row>
    <row r="1937" spans="1:8" x14ac:dyDescent="0.2">
      <c r="A1937" s="10">
        <v>3.4189814814814819E-2</v>
      </c>
      <c r="B1937" s="11">
        <v>3.0023148148148149E-2</v>
      </c>
      <c r="C1937" s="11">
        <v>5.3634259259259263E-2</v>
      </c>
      <c r="D1937" s="14">
        <v>2.09027777777781E-2</v>
      </c>
      <c r="G1937" s="11"/>
      <c r="H1937" s="9"/>
    </row>
    <row r="1938" spans="1:8" x14ac:dyDescent="0.2">
      <c r="A1938" s="10">
        <v>3.4201388888888885E-2</v>
      </c>
      <c r="B1938" s="11">
        <v>3.0034722222222223E-2</v>
      </c>
      <c r="C1938" s="11">
        <v>5.3645833333333337E-2</v>
      </c>
      <c r="D1938" s="14">
        <v>2.0902777777777801E-2</v>
      </c>
      <c r="G1938" s="11"/>
      <c r="H1938" s="9"/>
    </row>
    <row r="1939" spans="1:8" x14ac:dyDescent="0.2">
      <c r="A1939" s="10">
        <v>3.4212962962962966E-2</v>
      </c>
      <c r="B1939" s="11">
        <v>3.0046296296296297E-2</v>
      </c>
      <c r="C1939" s="11">
        <v>5.3657407407407404E-2</v>
      </c>
      <c r="D1939" s="14">
        <v>2.0914351851851701E-2</v>
      </c>
      <c r="G1939" s="11"/>
      <c r="H1939" s="9"/>
    </row>
    <row r="1940" spans="1:8" x14ac:dyDescent="0.2">
      <c r="A1940" s="10">
        <v>3.4224537037037032E-2</v>
      </c>
      <c r="B1940" s="11">
        <v>3.005787037037037E-2</v>
      </c>
      <c r="C1940" s="11">
        <v>5.3668981481481477E-2</v>
      </c>
      <c r="D1940" s="14">
        <v>2.0925925925925699E-2</v>
      </c>
      <c r="G1940" s="11"/>
      <c r="H1940" s="9"/>
    </row>
    <row r="1941" spans="1:8" x14ac:dyDescent="0.2">
      <c r="A1941" s="10">
        <v>3.4236111111111113E-2</v>
      </c>
      <c r="B1941" s="11">
        <v>3.006944444444444E-2</v>
      </c>
      <c r="C1941" s="11">
        <v>5.3680555555555558E-2</v>
      </c>
      <c r="D1941" s="14">
        <v>2.09374999999998E-2</v>
      </c>
      <c r="G1941" s="11"/>
      <c r="H1941" s="9"/>
    </row>
    <row r="1942" spans="1:8" x14ac:dyDescent="0.2">
      <c r="A1942" s="10">
        <v>3.4247685185185187E-2</v>
      </c>
      <c r="B1942" s="11">
        <v>3.0081018518518521E-2</v>
      </c>
      <c r="C1942" s="11">
        <v>5.3692129629629631E-2</v>
      </c>
      <c r="D1942" s="14">
        <v>2.0949074074073901E-2</v>
      </c>
      <c r="G1942" s="11"/>
      <c r="H1942" s="9"/>
    </row>
    <row r="1943" spans="1:8" x14ac:dyDescent="0.2">
      <c r="A1943" s="10">
        <v>3.425925925925926E-2</v>
      </c>
      <c r="B1943" s="11">
        <v>3.0092592592592591E-2</v>
      </c>
      <c r="C1943" s="11">
        <v>5.3703703703703698E-2</v>
      </c>
      <c r="D1943" s="14">
        <v>2.09606481481482E-2</v>
      </c>
      <c r="G1943" s="11"/>
      <c r="H1943" s="9"/>
    </row>
    <row r="1944" spans="1:8" x14ac:dyDescent="0.2">
      <c r="A1944" s="10">
        <v>3.4270833333333334E-2</v>
      </c>
      <c r="B1944" s="11">
        <v>3.0104166666666668E-2</v>
      </c>
      <c r="C1944" s="11">
        <v>5.3715277777777772E-2</v>
      </c>
      <c r="D1944" s="14">
        <v>2.0972222222222E-2</v>
      </c>
      <c r="G1944" s="11"/>
      <c r="H1944" s="9"/>
    </row>
    <row r="1945" spans="1:8" x14ac:dyDescent="0.2">
      <c r="A1945" s="10">
        <v>3.4282407407407407E-2</v>
      </c>
      <c r="B1945" s="11">
        <v>3.0115740740740738E-2</v>
      </c>
      <c r="C1945" s="11">
        <v>5.3726851851851852E-2</v>
      </c>
      <c r="D1945" s="14">
        <v>2.09837962962964E-2</v>
      </c>
      <c r="G1945" s="11"/>
      <c r="H1945" s="9"/>
    </row>
    <row r="1946" spans="1:8" x14ac:dyDescent="0.2">
      <c r="A1946" s="10">
        <v>3.4293981481481481E-2</v>
      </c>
      <c r="B1946" s="11">
        <v>3.0127314814814815E-2</v>
      </c>
      <c r="C1946" s="11">
        <v>5.3738425925925926E-2</v>
      </c>
      <c r="D1946" s="14">
        <v>2.0995370370370199E-2</v>
      </c>
      <c r="G1946" s="11"/>
      <c r="H1946" s="9"/>
    </row>
    <row r="1947" spans="1:8" x14ac:dyDescent="0.2">
      <c r="A1947" s="10">
        <v>3.4305555555555554E-2</v>
      </c>
      <c r="B1947" s="11">
        <v>3.0138888888888885E-2</v>
      </c>
      <c r="C1947" s="11">
        <v>5.3749999999999999E-2</v>
      </c>
      <c r="D1947" s="14">
        <v>2.1006944444444502E-2</v>
      </c>
      <c r="G1947" s="11"/>
      <c r="H1947" s="9"/>
    </row>
    <row r="1948" spans="1:8" x14ac:dyDescent="0.2">
      <c r="A1948" s="10">
        <v>3.4317129629629628E-2</v>
      </c>
      <c r="B1948" s="11">
        <v>3.0150462962962962E-2</v>
      </c>
      <c r="C1948" s="11">
        <v>5.376157407407408E-2</v>
      </c>
      <c r="D1948" s="14">
        <v>2.1018518518518301E-2</v>
      </c>
      <c r="G1948" s="11"/>
      <c r="H1948" s="9"/>
    </row>
    <row r="1949" spans="1:8" x14ac:dyDescent="0.2">
      <c r="A1949" s="10">
        <v>3.4328703703703702E-2</v>
      </c>
      <c r="B1949" s="11">
        <v>3.0162037037037032E-2</v>
      </c>
      <c r="C1949" s="11">
        <v>5.3773148148148153E-2</v>
      </c>
      <c r="D1949" s="14">
        <v>2.1030092592592399E-2</v>
      </c>
      <c r="G1949" s="11"/>
      <c r="H1949" s="9"/>
    </row>
    <row r="1950" spans="1:8" x14ac:dyDescent="0.2">
      <c r="A1950" s="10">
        <v>3.4340277777777782E-2</v>
      </c>
      <c r="B1950" s="11">
        <v>3.0173611111111113E-2</v>
      </c>
      <c r="C1950" s="11">
        <v>5.378472222222222E-2</v>
      </c>
      <c r="D1950" s="14">
        <v>2.10416666666665E-2</v>
      </c>
      <c r="G1950" s="11"/>
      <c r="H1950" s="9"/>
    </row>
    <row r="1951" spans="1:8" x14ac:dyDescent="0.2">
      <c r="A1951" s="10">
        <v>3.4351851851851849E-2</v>
      </c>
      <c r="B1951" s="11">
        <v>3.0185185185185186E-2</v>
      </c>
      <c r="C1951" s="11">
        <v>5.3796296296296293E-2</v>
      </c>
      <c r="D1951" s="14">
        <v>2.1053240740740501E-2</v>
      </c>
      <c r="G1951" s="11"/>
      <c r="H1951" s="9"/>
    </row>
    <row r="1952" spans="1:8" x14ac:dyDescent="0.2">
      <c r="A1952" s="10">
        <v>3.4363425925925929E-2</v>
      </c>
      <c r="B1952" s="11">
        <v>3.019675925925926E-2</v>
      </c>
      <c r="C1952" s="11">
        <v>5.3807870370370374E-2</v>
      </c>
      <c r="D1952" s="14">
        <v>2.1064814814814901E-2</v>
      </c>
      <c r="G1952" s="11"/>
      <c r="H1952" s="9"/>
    </row>
    <row r="1953" spans="1:8" x14ac:dyDescent="0.2">
      <c r="A1953" s="10">
        <v>3.4375000000000003E-2</v>
      </c>
      <c r="B1953" s="11">
        <v>3.0208333333333334E-2</v>
      </c>
      <c r="C1953" s="11">
        <v>5.3819444444444448E-2</v>
      </c>
      <c r="D1953" s="14">
        <v>2.10648148148148E-2</v>
      </c>
      <c r="G1953" s="11"/>
      <c r="H1953" s="9"/>
    </row>
    <row r="1954" spans="1:8" x14ac:dyDescent="0.2">
      <c r="A1954" s="10">
        <v>3.4386574074074076E-2</v>
      </c>
      <c r="B1954" s="11">
        <v>3.0219907407407407E-2</v>
      </c>
      <c r="C1954" s="11">
        <v>5.3831018518518514E-2</v>
      </c>
      <c r="D1954" s="14">
        <v>2.1076388888888901E-2</v>
      </c>
      <c r="G1954" s="11"/>
      <c r="H1954" s="9"/>
    </row>
    <row r="1955" spans="1:8" x14ac:dyDescent="0.2">
      <c r="A1955" s="10">
        <v>3.4398148148148143E-2</v>
      </c>
      <c r="B1955" s="11">
        <v>3.0231481481481481E-2</v>
      </c>
      <c r="C1955" s="11">
        <v>5.3842592592592588E-2</v>
      </c>
      <c r="D1955" s="14">
        <v>2.1087962962962999E-2</v>
      </c>
      <c r="G1955" s="11"/>
      <c r="H1955" s="9"/>
    </row>
    <row r="1956" spans="1:8" x14ac:dyDescent="0.2">
      <c r="A1956" s="10">
        <v>3.4409722222222223E-2</v>
      </c>
      <c r="B1956" s="11">
        <v>3.0243055555555554E-2</v>
      </c>
      <c r="C1956" s="11">
        <v>5.3854166666666668E-2</v>
      </c>
      <c r="D1956" s="14">
        <v>2.1099537037037101E-2</v>
      </c>
      <c r="G1956" s="11"/>
      <c r="H1956" s="9"/>
    </row>
    <row r="1957" spans="1:8" x14ac:dyDescent="0.2">
      <c r="A1957" s="10">
        <v>3.4421296296296297E-2</v>
      </c>
      <c r="B1957" s="11">
        <v>3.0254629629629631E-2</v>
      </c>
      <c r="C1957" s="11">
        <v>5.3865740740740742E-2</v>
      </c>
      <c r="D1957" s="14">
        <v>2.1111111111111198E-2</v>
      </c>
      <c r="G1957" s="11"/>
      <c r="H1957" s="9"/>
    </row>
    <row r="1958" spans="1:8" x14ac:dyDescent="0.2">
      <c r="A1958" s="10">
        <v>3.4432870370370371E-2</v>
      </c>
      <c r="B1958" s="11">
        <v>3.0266203703703708E-2</v>
      </c>
      <c r="C1958" s="11">
        <v>5.3877314814814815E-2</v>
      </c>
      <c r="D1958" s="14">
        <v>2.1122685185185001E-2</v>
      </c>
      <c r="G1958" s="11"/>
      <c r="H1958" s="9"/>
    </row>
    <row r="1959" spans="1:8" x14ac:dyDescent="0.2">
      <c r="A1959" s="10">
        <v>3.4444444444444444E-2</v>
      </c>
      <c r="B1959" s="11">
        <v>3.0277777777777778E-2</v>
      </c>
      <c r="C1959" s="11">
        <v>5.3888888888888896E-2</v>
      </c>
      <c r="D1959" s="14">
        <v>2.1134259259259401E-2</v>
      </c>
      <c r="G1959" s="11"/>
      <c r="H1959" s="9"/>
    </row>
    <row r="1960" spans="1:8" x14ac:dyDescent="0.2">
      <c r="A1960" s="10">
        <v>3.4456018518518518E-2</v>
      </c>
      <c r="B1960" s="11">
        <v>3.0289351851851855E-2</v>
      </c>
      <c r="C1960" s="11">
        <v>5.3900462962962963E-2</v>
      </c>
      <c r="D1960" s="14">
        <v>2.1145833333333398E-2</v>
      </c>
      <c r="G1960" s="11"/>
      <c r="H1960" s="9"/>
    </row>
    <row r="1961" spans="1:8" x14ac:dyDescent="0.2">
      <c r="A1961" s="10">
        <v>3.4467592592592591E-2</v>
      </c>
      <c r="B1961" s="11">
        <v>3.0300925925925926E-2</v>
      </c>
      <c r="C1961" s="11">
        <v>5.3912037037037036E-2</v>
      </c>
      <c r="D1961" s="14">
        <v>2.1157407407407399E-2</v>
      </c>
      <c r="G1961" s="11"/>
      <c r="H1961" s="9"/>
    </row>
    <row r="1962" spans="1:8" x14ac:dyDescent="0.2">
      <c r="A1962" s="10">
        <v>3.4479166666666665E-2</v>
      </c>
      <c r="B1962" s="11">
        <v>3.0312499999999999E-2</v>
      </c>
      <c r="C1962" s="11">
        <v>5.392361111111111E-2</v>
      </c>
      <c r="D1962" s="14">
        <v>2.11689814814815E-2</v>
      </c>
      <c r="G1962" s="11"/>
      <c r="H1962" s="9"/>
    </row>
    <row r="1963" spans="1:8" x14ac:dyDescent="0.2">
      <c r="A1963" s="10">
        <v>3.4490740740740738E-2</v>
      </c>
      <c r="B1963" s="11">
        <v>3.0324074074074073E-2</v>
      </c>
      <c r="C1963" s="11">
        <v>5.393518518518519E-2</v>
      </c>
      <c r="D1963" s="14">
        <v>2.1180555555555598E-2</v>
      </c>
      <c r="G1963" s="11"/>
      <c r="H1963" s="9"/>
    </row>
    <row r="1964" spans="1:8" x14ac:dyDescent="0.2">
      <c r="A1964" s="10">
        <v>3.4502314814814812E-2</v>
      </c>
      <c r="B1964" s="11">
        <v>3.0335648148148143E-2</v>
      </c>
      <c r="C1964" s="11">
        <v>5.3946759259259257E-2</v>
      </c>
      <c r="D1964" s="14">
        <v>2.1192129629629599E-2</v>
      </c>
      <c r="G1964" s="11"/>
      <c r="H1964" s="9"/>
    </row>
    <row r="1965" spans="1:8" x14ac:dyDescent="0.2">
      <c r="A1965" s="10">
        <v>3.4513888888888893E-2</v>
      </c>
      <c r="B1965" s="11">
        <v>3.0347222222222223E-2</v>
      </c>
      <c r="C1965" s="11">
        <v>5.395833333333333E-2</v>
      </c>
      <c r="D1965" s="14">
        <v>2.1203703703703999E-2</v>
      </c>
      <c r="G1965" s="11"/>
      <c r="H1965" s="9"/>
    </row>
    <row r="1966" spans="1:8" x14ac:dyDescent="0.2">
      <c r="A1966" s="10">
        <v>3.4525462962962966E-2</v>
      </c>
      <c r="B1966" s="11">
        <v>3.0358796296296297E-2</v>
      </c>
      <c r="C1966" s="11">
        <v>5.3969907407407404E-2</v>
      </c>
      <c r="D1966" s="14">
        <v>2.1215277777777899E-2</v>
      </c>
      <c r="G1966" s="11"/>
      <c r="H1966" s="9"/>
    </row>
    <row r="1967" spans="1:8" x14ac:dyDescent="0.2">
      <c r="A1967" s="10">
        <v>3.453703703703704E-2</v>
      </c>
      <c r="B1967" s="11">
        <v>3.037037037037037E-2</v>
      </c>
      <c r="C1967" s="11">
        <v>5.3981481481481484E-2</v>
      </c>
      <c r="D1967" s="14">
        <v>2.1226851851851899E-2</v>
      </c>
      <c r="G1967" s="11"/>
      <c r="H1967" s="9"/>
    </row>
    <row r="1968" spans="1:8" x14ac:dyDescent="0.2">
      <c r="A1968" s="10">
        <v>3.4548611111111113E-2</v>
      </c>
      <c r="B1968" s="11">
        <v>3.0381944444444444E-2</v>
      </c>
      <c r="C1968" s="11">
        <v>5.3993055555555558E-2</v>
      </c>
      <c r="D1968" s="14">
        <v>2.1226851851851899E-2</v>
      </c>
      <c r="G1968" s="11"/>
      <c r="H1968" s="9"/>
    </row>
    <row r="1969" spans="1:8" x14ac:dyDescent="0.2">
      <c r="A1969" s="10">
        <v>3.4560185185185187E-2</v>
      </c>
      <c r="B1969" s="11">
        <v>3.0393518518518518E-2</v>
      </c>
      <c r="C1969" s="11">
        <v>5.4004629629629632E-2</v>
      </c>
      <c r="D1969" s="14">
        <v>2.12384259259259E-2</v>
      </c>
      <c r="G1969" s="11"/>
      <c r="H1969" s="9"/>
    </row>
    <row r="1970" spans="1:8" x14ac:dyDescent="0.2">
      <c r="A1970" s="10">
        <v>3.4571759259259253E-2</v>
      </c>
      <c r="B1970" s="11">
        <v>3.0405092592592591E-2</v>
      </c>
      <c r="C1970" s="11">
        <v>5.4016203703703712E-2</v>
      </c>
      <c r="D1970" s="14">
        <v>2.1250000000000099E-2</v>
      </c>
      <c r="G1970" s="11"/>
      <c r="H1970" s="9"/>
    </row>
    <row r="1971" spans="1:8" x14ac:dyDescent="0.2">
      <c r="A1971" s="10">
        <v>3.4583333333333334E-2</v>
      </c>
      <c r="B1971" s="11">
        <v>3.0416666666666665E-2</v>
      </c>
      <c r="C1971" s="11">
        <v>5.4027777777777779E-2</v>
      </c>
      <c r="D1971" s="14">
        <v>2.1261574074073902E-2</v>
      </c>
      <c r="G1971" s="11"/>
      <c r="H1971" s="9"/>
    </row>
    <row r="1972" spans="1:8" x14ac:dyDescent="0.2">
      <c r="A1972" s="10">
        <v>3.4594907407407408E-2</v>
      </c>
      <c r="B1972" s="11">
        <v>3.0428240740740742E-2</v>
      </c>
      <c r="C1972" s="11">
        <v>5.4039351851851852E-2</v>
      </c>
      <c r="D1972" s="14">
        <v>2.1273148148147999E-2</v>
      </c>
      <c r="G1972" s="11"/>
      <c r="H1972" s="9"/>
    </row>
    <row r="1973" spans="1:8" x14ac:dyDescent="0.2">
      <c r="A1973" s="10">
        <v>3.4606481481481481E-2</v>
      </c>
      <c r="B1973" s="11">
        <v>3.0439814814814819E-2</v>
      </c>
      <c r="C1973" s="11">
        <v>5.4050925925925926E-2</v>
      </c>
      <c r="D1973" s="14">
        <v>2.1284722222222E-2</v>
      </c>
      <c r="G1973" s="11"/>
      <c r="H1973" s="9"/>
    </row>
    <row r="1974" spans="1:8" x14ac:dyDescent="0.2">
      <c r="A1974" s="10">
        <v>3.4618055555555555E-2</v>
      </c>
      <c r="B1974" s="11">
        <v>3.0451388888888889E-2</v>
      </c>
      <c r="C1974" s="11">
        <v>5.4062499999999999E-2</v>
      </c>
      <c r="D1974" s="14">
        <v>2.1296296296296102E-2</v>
      </c>
      <c r="G1974" s="11"/>
      <c r="H1974" s="9"/>
    </row>
    <row r="1975" spans="1:8" x14ac:dyDescent="0.2">
      <c r="A1975" s="10">
        <v>3.4629629629629628E-2</v>
      </c>
      <c r="B1975" s="11">
        <v>3.0462962962962966E-2</v>
      </c>
      <c r="C1975" s="11">
        <v>5.4074074074074073E-2</v>
      </c>
      <c r="D1975" s="14">
        <v>2.1307870370370199E-2</v>
      </c>
      <c r="G1975" s="11"/>
      <c r="H1975" s="9"/>
    </row>
    <row r="1976" spans="1:8" x14ac:dyDescent="0.2">
      <c r="A1976" s="10">
        <v>3.4641203703703702E-2</v>
      </c>
      <c r="B1976" s="11">
        <v>3.0474537037037036E-2</v>
      </c>
      <c r="C1976" s="11">
        <v>5.4085648148148147E-2</v>
      </c>
      <c r="D1976" s="14">
        <v>2.1319444444444301E-2</v>
      </c>
      <c r="G1976" s="11"/>
      <c r="H1976" s="9"/>
    </row>
    <row r="1977" spans="1:8" x14ac:dyDescent="0.2">
      <c r="A1977" s="10">
        <v>3.4652777777777775E-2</v>
      </c>
      <c r="B1977" s="11">
        <v>3.0486111111111113E-2</v>
      </c>
      <c r="C1977" s="11">
        <v>5.409722222222222E-2</v>
      </c>
      <c r="D1977" s="14">
        <v>2.1331018518518E-2</v>
      </c>
      <c r="G1977" s="11"/>
      <c r="H1977" s="9"/>
    </row>
    <row r="1978" spans="1:8" x14ac:dyDescent="0.2">
      <c r="A1978" s="10">
        <v>3.4664351851851849E-2</v>
      </c>
      <c r="B1978" s="11">
        <v>3.0497685185185183E-2</v>
      </c>
      <c r="C1978" s="11">
        <v>5.4108796296296301E-2</v>
      </c>
      <c r="D1978" s="14">
        <v>2.1342592592592399E-2</v>
      </c>
      <c r="G1978" s="11"/>
      <c r="H1978" s="9"/>
    </row>
    <row r="1979" spans="1:8" x14ac:dyDescent="0.2">
      <c r="A1979" s="10">
        <v>3.4675925925925923E-2</v>
      </c>
      <c r="B1979" s="11">
        <v>3.050925925925926E-2</v>
      </c>
      <c r="C1979" s="11">
        <v>5.4120370370370374E-2</v>
      </c>
      <c r="D1979" s="14">
        <v>2.1354166666666199E-2</v>
      </c>
      <c r="G1979" s="11"/>
      <c r="H1979" s="9"/>
    </row>
    <row r="1980" spans="1:8" x14ac:dyDescent="0.2">
      <c r="A1980" s="10">
        <v>3.4687500000000003E-2</v>
      </c>
      <c r="B1980" s="11">
        <v>3.0520833333333334E-2</v>
      </c>
      <c r="C1980" s="11">
        <v>5.4131944444444441E-2</v>
      </c>
      <c r="D1980" s="14">
        <v>2.1365740740740199E-2</v>
      </c>
      <c r="G1980" s="11"/>
      <c r="H1980" s="9"/>
    </row>
    <row r="1981" spans="1:8" x14ac:dyDescent="0.2">
      <c r="A1981" s="10">
        <v>3.4699074074074077E-2</v>
      </c>
      <c r="B1981" s="11">
        <v>3.0532407407407411E-2</v>
      </c>
      <c r="C1981" s="11">
        <v>5.4143518518518514E-2</v>
      </c>
      <c r="D1981" s="14">
        <v>2.1377314814814599E-2</v>
      </c>
      <c r="G1981" s="11"/>
      <c r="H1981" s="9"/>
    </row>
    <row r="1982" spans="1:8" x14ac:dyDescent="0.2">
      <c r="A1982" s="10">
        <v>3.471064814814815E-2</v>
      </c>
      <c r="B1982" s="11">
        <v>3.0543981481481481E-2</v>
      </c>
      <c r="C1982" s="11">
        <v>5.4155092592592595E-2</v>
      </c>
      <c r="D1982" s="14">
        <v>2.1388888888888399E-2</v>
      </c>
      <c r="G1982" s="11"/>
      <c r="H1982" s="9"/>
    </row>
    <row r="1983" spans="1:8" x14ac:dyDescent="0.2">
      <c r="A1983" s="10">
        <v>3.4722222222222224E-2</v>
      </c>
      <c r="B1983" s="11">
        <v>3.0555555555555555E-2</v>
      </c>
      <c r="C1983" s="11">
        <v>5.4166666666666669E-2</v>
      </c>
      <c r="D1983" s="14">
        <v>2.1388888888888801E-2</v>
      </c>
      <c r="G1983" s="11"/>
      <c r="H1983" s="9"/>
    </row>
    <row r="1984" spans="1:8" x14ac:dyDescent="0.2">
      <c r="A1984" s="10">
        <v>3.4733796296296297E-2</v>
      </c>
      <c r="B1984" s="11">
        <v>3.0567129629629628E-2</v>
      </c>
      <c r="C1984" s="11">
        <v>5.4178240740740735E-2</v>
      </c>
      <c r="D1984" s="14">
        <v>2.1400462962962899E-2</v>
      </c>
      <c r="G1984" s="11"/>
      <c r="H1984" s="9"/>
    </row>
    <row r="1985" spans="1:8" x14ac:dyDescent="0.2">
      <c r="A1985" s="10">
        <v>3.4745370370370371E-2</v>
      </c>
      <c r="B1985" s="11">
        <v>3.0578703703703702E-2</v>
      </c>
      <c r="C1985" s="11">
        <v>5.4189814814814809E-2</v>
      </c>
      <c r="D1985" s="14">
        <v>2.1412037037037101E-2</v>
      </c>
      <c r="G1985" s="11"/>
      <c r="H1985" s="9"/>
    </row>
    <row r="1986" spans="1:8" x14ac:dyDescent="0.2">
      <c r="A1986" s="10">
        <v>3.4756944444444444E-2</v>
      </c>
      <c r="B1986" s="11">
        <v>3.0590277777777775E-2</v>
      </c>
      <c r="C1986" s="11">
        <v>5.4201388888888889E-2</v>
      </c>
      <c r="D1986" s="14">
        <v>2.1423611111111199E-2</v>
      </c>
      <c r="G1986" s="11"/>
      <c r="H1986" s="9"/>
    </row>
    <row r="1987" spans="1:8" x14ac:dyDescent="0.2">
      <c r="A1987" s="10">
        <v>3.4768518518518525E-2</v>
      </c>
      <c r="B1987" s="11">
        <v>3.0601851851851852E-2</v>
      </c>
      <c r="C1987" s="11">
        <v>5.4212962962962963E-2</v>
      </c>
      <c r="D1987" s="14">
        <v>2.1435185185185199E-2</v>
      </c>
      <c r="G1987" s="11"/>
      <c r="H1987" s="9"/>
    </row>
    <row r="1988" spans="1:8" x14ac:dyDescent="0.2">
      <c r="A1988" s="10">
        <v>3.4780092592592592E-2</v>
      </c>
      <c r="B1988" s="11">
        <v>3.0613425925925929E-2</v>
      </c>
      <c r="C1988" s="11">
        <v>5.4224537037037036E-2</v>
      </c>
      <c r="D1988" s="14">
        <v>2.1446759259259301E-2</v>
      </c>
      <c r="G1988" s="11"/>
      <c r="H1988" s="9"/>
    </row>
    <row r="1989" spans="1:8" x14ac:dyDescent="0.2">
      <c r="A1989" s="10">
        <v>3.4791666666666672E-2</v>
      </c>
      <c r="B1989" s="11">
        <v>3.0624999999999999E-2</v>
      </c>
      <c r="C1989" s="11">
        <v>5.4236111111111117E-2</v>
      </c>
      <c r="D1989" s="14">
        <v>2.1458333333333399E-2</v>
      </c>
      <c r="G1989" s="11"/>
      <c r="H1989" s="9"/>
    </row>
    <row r="1990" spans="1:8" x14ac:dyDescent="0.2">
      <c r="A1990" s="10">
        <v>3.4803240740740739E-2</v>
      </c>
      <c r="B1990" s="11">
        <v>3.0636574074074076E-2</v>
      </c>
      <c r="C1990" s="11">
        <v>5.424768518518519E-2</v>
      </c>
      <c r="D1990" s="14">
        <v>2.14699074074075E-2</v>
      </c>
      <c r="G1990" s="11"/>
      <c r="H1990" s="9"/>
    </row>
    <row r="1991" spans="1:8" x14ac:dyDescent="0.2">
      <c r="A1991" s="10">
        <v>3.4814814814814812E-2</v>
      </c>
      <c r="B1991" s="11">
        <v>3.0648148148148147E-2</v>
      </c>
      <c r="C1991" s="11">
        <v>5.4259259259259257E-2</v>
      </c>
      <c r="D1991" s="14">
        <v>2.1481481481481501E-2</v>
      </c>
      <c r="G1991" s="11"/>
      <c r="H1991" s="9"/>
    </row>
    <row r="1992" spans="1:8" x14ac:dyDescent="0.2">
      <c r="A1992" s="10">
        <v>3.4826388888888886E-2</v>
      </c>
      <c r="B1992" s="11">
        <v>3.0659722222222224E-2</v>
      </c>
      <c r="C1992" s="11">
        <v>5.4270833333333331E-2</v>
      </c>
      <c r="D1992" s="14">
        <v>2.1493055555555599E-2</v>
      </c>
      <c r="G1992" s="11"/>
      <c r="H1992" s="9"/>
    </row>
    <row r="1993" spans="1:8" x14ac:dyDescent="0.2">
      <c r="A1993" s="10">
        <v>3.4837962962962959E-2</v>
      </c>
      <c r="B1993" s="11">
        <v>3.0671296296296294E-2</v>
      </c>
      <c r="C1993" s="11">
        <v>5.4282407407407411E-2</v>
      </c>
      <c r="D1993" s="14">
        <v>2.1504629629630002E-2</v>
      </c>
      <c r="G1993" s="11"/>
      <c r="H1993" s="9"/>
    </row>
    <row r="1994" spans="1:8" x14ac:dyDescent="0.2">
      <c r="A1994" s="10">
        <v>3.4849537037037033E-2</v>
      </c>
      <c r="B1994" s="11">
        <v>3.0682870370370371E-2</v>
      </c>
      <c r="C1994" s="11">
        <v>5.4293981481481485E-2</v>
      </c>
      <c r="D1994" s="14">
        <v>2.1516203703703801E-2</v>
      </c>
      <c r="G1994" s="11"/>
      <c r="H1994" s="9"/>
    </row>
    <row r="1995" spans="1:8" x14ac:dyDescent="0.2">
      <c r="A1995" s="10">
        <v>3.4861111111111114E-2</v>
      </c>
      <c r="B1995" s="11">
        <v>3.0694444444444444E-2</v>
      </c>
      <c r="C1995" s="11">
        <v>5.4305555555555551E-2</v>
      </c>
      <c r="D1995" s="14">
        <v>2.15277777777781E-2</v>
      </c>
      <c r="G1995" s="11"/>
      <c r="H1995" s="9"/>
    </row>
    <row r="1996" spans="1:8" x14ac:dyDescent="0.2">
      <c r="A1996" s="10">
        <v>3.4872685185185187E-2</v>
      </c>
      <c r="B1996" s="11">
        <v>3.0706018518518521E-2</v>
      </c>
      <c r="C1996" s="11">
        <v>5.4317129629629625E-2</v>
      </c>
      <c r="D1996" s="14">
        <v>2.15393518518519E-2</v>
      </c>
      <c r="G1996" s="11"/>
      <c r="H1996" s="9"/>
    </row>
    <row r="1997" spans="1:8" x14ac:dyDescent="0.2">
      <c r="A1997" s="10">
        <v>3.4884259259259261E-2</v>
      </c>
      <c r="B1997" s="11">
        <v>3.0717592592592591E-2</v>
      </c>
      <c r="C1997" s="11">
        <v>5.4328703703703705E-2</v>
      </c>
      <c r="D1997" s="14">
        <v>2.1550925925926299E-2</v>
      </c>
      <c r="G1997" s="11"/>
      <c r="H1997" s="9"/>
    </row>
    <row r="1998" spans="1:8" x14ac:dyDescent="0.2">
      <c r="A1998" s="10">
        <v>3.4895833333333334E-2</v>
      </c>
      <c r="B1998" s="11">
        <v>3.0729166666666669E-2</v>
      </c>
      <c r="C1998" s="11">
        <v>5.4340277777777779E-2</v>
      </c>
      <c r="D1998" s="14">
        <v>2.15509259259259E-2</v>
      </c>
      <c r="G1998" s="11"/>
      <c r="H1998" s="9"/>
    </row>
    <row r="1999" spans="1:8" x14ac:dyDescent="0.2">
      <c r="A1999" s="10">
        <v>3.4907407407407408E-2</v>
      </c>
      <c r="B1999" s="11">
        <v>3.0740740740740739E-2</v>
      </c>
      <c r="C1999" s="11">
        <v>5.4351851851851853E-2</v>
      </c>
      <c r="D1999" s="14">
        <v>2.1562499999999801E-2</v>
      </c>
      <c r="G1999" s="11"/>
      <c r="H1999" s="9"/>
    </row>
    <row r="2000" spans="1:8" x14ac:dyDescent="0.2">
      <c r="A2000" s="10">
        <v>3.4918981481481481E-2</v>
      </c>
      <c r="B2000" s="11">
        <v>3.0752314814814816E-2</v>
      </c>
      <c r="C2000" s="11">
        <v>5.4363425925925933E-2</v>
      </c>
      <c r="D2000" s="14">
        <v>2.1574074074073801E-2</v>
      </c>
      <c r="G2000" s="11"/>
      <c r="H2000" s="9"/>
    </row>
    <row r="2001" spans="1:8" x14ac:dyDescent="0.2">
      <c r="A2001" s="10">
        <v>3.4930555555555555E-2</v>
      </c>
      <c r="B2001" s="11">
        <v>3.0763888888888886E-2</v>
      </c>
      <c r="C2001" s="11">
        <v>5.4375E-2</v>
      </c>
      <c r="D2001" s="14">
        <v>2.1585648148147899E-2</v>
      </c>
      <c r="G2001" s="11"/>
      <c r="H2001" s="9"/>
    </row>
    <row r="2002" spans="1:8" x14ac:dyDescent="0.2">
      <c r="A2002" s="10">
        <v>3.4942129629629635E-2</v>
      </c>
      <c r="B2002" s="11">
        <v>3.0775462962962966E-2</v>
      </c>
      <c r="C2002" s="11">
        <v>5.4386574074074073E-2</v>
      </c>
      <c r="D2002" s="14">
        <v>2.1597222222222E-2</v>
      </c>
      <c r="G2002" s="11"/>
      <c r="H2002" s="9"/>
    </row>
    <row r="2003" spans="1:8" x14ac:dyDescent="0.2">
      <c r="A2003" s="10">
        <v>3.4953703703703702E-2</v>
      </c>
      <c r="B2003" s="11">
        <v>3.078703703703704E-2</v>
      </c>
      <c r="C2003" s="11">
        <v>5.4398148148148147E-2</v>
      </c>
      <c r="D2003" s="14">
        <v>2.16087962962964E-2</v>
      </c>
      <c r="G2003" s="11"/>
      <c r="H2003" s="9"/>
    </row>
    <row r="2004" spans="1:8" x14ac:dyDescent="0.2">
      <c r="A2004" s="10">
        <v>3.4965277777777783E-2</v>
      </c>
      <c r="B2004" s="11">
        <v>3.079861111111111E-2</v>
      </c>
      <c r="C2004" s="11">
        <v>5.4409722222222227E-2</v>
      </c>
      <c r="D2004" s="14">
        <v>2.1620370370370099E-2</v>
      </c>
      <c r="G2004" s="11"/>
      <c r="H2004" s="9"/>
    </row>
    <row r="2005" spans="1:8" x14ac:dyDescent="0.2">
      <c r="A2005" s="10">
        <v>3.4976851851851849E-2</v>
      </c>
      <c r="B2005" s="11">
        <v>3.0810185185185187E-2</v>
      </c>
      <c r="C2005" s="11">
        <v>5.4421296296296294E-2</v>
      </c>
      <c r="D2005" s="14">
        <v>2.1631944444444499E-2</v>
      </c>
      <c r="G2005" s="11"/>
      <c r="H2005" s="9"/>
    </row>
    <row r="2006" spans="1:8" x14ac:dyDescent="0.2">
      <c r="A2006" s="10">
        <v>3.498842592592593E-2</v>
      </c>
      <c r="B2006" s="11">
        <v>3.0821759259259257E-2</v>
      </c>
      <c r="C2006" s="11">
        <v>5.4432870370370368E-2</v>
      </c>
      <c r="D2006" s="14">
        <v>2.1643518518518302E-2</v>
      </c>
      <c r="G2006" s="11"/>
      <c r="H2006" s="9"/>
    </row>
    <row r="2007" spans="1:8" x14ac:dyDescent="0.2">
      <c r="A2007" s="10">
        <v>3.5000000000000003E-2</v>
      </c>
      <c r="B2007" s="11">
        <v>3.0833333333333334E-2</v>
      </c>
      <c r="C2007" s="11">
        <v>5.4444444444444441E-2</v>
      </c>
      <c r="D2007" s="14">
        <v>2.165509259259259E-2</v>
      </c>
      <c r="G2007" s="11"/>
      <c r="H2007" s="9"/>
    </row>
    <row r="2008" spans="1:8" x14ac:dyDescent="0.2">
      <c r="A2008" s="10">
        <v>3.5011574074074077E-2</v>
      </c>
      <c r="B2008" s="11">
        <v>3.0844907407407404E-2</v>
      </c>
      <c r="C2008" s="11">
        <v>5.4456018518518522E-2</v>
      </c>
      <c r="D2008" s="14">
        <v>2.16666666666664E-2</v>
      </c>
      <c r="G2008" s="11"/>
      <c r="H2008" s="9"/>
    </row>
    <row r="2009" spans="1:8" x14ac:dyDescent="0.2">
      <c r="A2009" s="10">
        <v>3.5023148148148144E-2</v>
      </c>
      <c r="B2009" s="11">
        <v>3.0856481481481481E-2</v>
      </c>
      <c r="C2009" s="11">
        <v>5.4467592592592595E-2</v>
      </c>
      <c r="D2009" s="14">
        <v>2.1678240740740738E-2</v>
      </c>
      <c r="G2009" s="11"/>
      <c r="H2009" s="9"/>
    </row>
    <row r="2010" spans="1:8" x14ac:dyDescent="0.2">
      <c r="A2010" s="10">
        <v>3.5034722222222224E-2</v>
      </c>
      <c r="B2010" s="11">
        <v>3.0868055555555555E-2</v>
      </c>
      <c r="C2010" s="11">
        <v>5.4479166666666669E-2</v>
      </c>
      <c r="D2010" s="14">
        <v>2.1689814814814599E-2</v>
      </c>
      <c r="G2010" s="11"/>
      <c r="H2010" s="9"/>
    </row>
    <row r="2011" spans="1:8" x14ac:dyDescent="0.2">
      <c r="A2011" s="10">
        <v>3.5046296296296298E-2</v>
      </c>
      <c r="B2011" s="11">
        <v>3.0879629629629632E-2</v>
      </c>
      <c r="C2011" s="11">
        <v>5.4490740740740735E-2</v>
      </c>
      <c r="D2011" s="14">
        <v>2.17013888888886E-2</v>
      </c>
      <c r="G2011" s="11"/>
      <c r="H2011" s="9"/>
    </row>
    <row r="2012" spans="1:8" x14ac:dyDescent="0.2">
      <c r="A2012" s="10">
        <v>3.5057870370370371E-2</v>
      </c>
      <c r="B2012" s="11">
        <v>3.0891203703703702E-2</v>
      </c>
      <c r="C2012" s="11">
        <v>5.4502314814814816E-2</v>
      </c>
      <c r="D2012" s="14">
        <v>2.1712962962962962E-2</v>
      </c>
      <c r="G2012" s="11"/>
      <c r="H2012" s="9"/>
    </row>
    <row r="2013" spans="1:8" x14ac:dyDescent="0.2">
      <c r="A2013" s="10">
        <v>3.5069444444444445E-2</v>
      </c>
      <c r="B2013" s="11">
        <v>3.0902777777777779E-2</v>
      </c>
      <c r="C2013" s="11">
        <v>5.451388888888889E-2</v>
      </c>
      <c r="D2013" s="14">
        <v>2.1712962962962899E-2</v>
      </c>
      <c r="G2013" s="11"/>
      <c r="H2013" s="9"/>
    </row>
    <row r="2014" spans="1:8" x14ac:dyDescent="0.2">
      <c r="A2014" s="10">
        <v>3.5081018518518518E-2</v>
      </c>
      <c r="B2014" s="11">
        <v>3.0914351851851849E-2</v>
      </c>
      <c r="C2014" s="11">
        <v>5.4525462962962963E-2</v>
      </c>
      <c r="D2014" s="14">
        <v>2.1724537037037039E-2</v>
      </c>
      <c r="G2014" s="11"/>
      <c r="H2014" s="9"/>
    </row>
    <row r="2015" spans="1:8" x14ac:dyDescent="0.2">
      <c r="A2015" s="10">
        <v>3.5092592592592592E-2</v>
      </c>
      <c r="B2015" s="11">
        <v>3.0925925925925926E-2</v>
      </c>
      <c r="C2015" s="11">
        <v>5.4537037037037044E-2</v>
      </c>
      <c r="D2015" s="14">
        <v>2.1736111111111199E-2</v>
      </c>
      <c r="G2015" s="11"/>
      <c r="H2015" s="9"/>
    </row>
    <row r="2016" spans="1:8" x14ac:dyDescent="0.2">
      <c r="A2016" s="10">
        <v>3.5104166666666665E-2</v>
      </c>
      <c r="B2016" s="11">
        <v>3.09375E-2</v>
      </c>
      <c r="C2016" s="11">
        <v>5.454861111111111E-2</v>
      </c>
      <c r="D2016" s="14">
        <v>2.1747685185185186E-2</v>
      </c>
      <c r="G2016" s="11"/>
      <c r="H2016" s="9"/>
    </row>
    <row r="2017" spans="1:8" x14ac:dyDescent="0.2">
      <c r="A2017" s="10">
        <v>3.5115740740740746E-2</v>
      </c>
      <c r="B2017" s="11">
        <v>3.0949074074074077E-2</v>
      </c>
      <c r="C2017" s="11">
        <v>5.4560185185185184E-2</v>
      </c>
      <c r="D2017" s="14">
        <v>2.1759259259259301E-2</v>
      </c>
      <c r="G2017" s="11"/>
      <c r="H2017" s="9"/>
    </row>
    <row r="2018" spans="1:8" x14ac:dyDescent="0.2">
      <c r="A2018" s="10">
        <v>3.5127314814814813E-2</v>
      </c>
      <c r="B2018" s="11">
        <v>3.096064814814815E-2</v>
      </c>
      <c r="C2018" s="11">
        <v>5.4571759259259257E-2</v>
      </c>
      <c r="D2018" s="14">
        <v>2.1770833333333336E-2</v>
      </c>
      <c r="G2018" s="11"/>
      <c r="H2018" s="9"/>
    </row>
    <row r="2019" spans="1:8" x14ac:dyDescent="0.2">
      <c r="A2019" s="10">
        <v>3.5138888888888893E-2</v>
      </c>
      <c r="B2019" s="11">
        <v>3.0972222222222224E-2</v>
      </c>
      <c r="C2019" s="11">
        <v>5.4583333333333338E-2</v>
      </c>
      <c r="D2019" s="14">
        <v>2.17824074074075E-2</v>
      </c>
      <c r="G2019" s="11"/>
      <c r="H2019" s="9"/>
    </row>
    <row r="2020" spans="1:8" x14ac:dyDescent="0.2">
      <c r="A2020" s="10">
        <v>3.515046296296296E-2</v>
      </c>
      <c r="B2020" s="11">
        <v>3.0983796296296297E-2</v>
      </c>
      <c r="C2020" s="11">
        <v>5.4594907407407411E-2</v>
      </c>
      <c r="D2020" s="14">
        <v>2.1793981481481501E-2</v>
      </c>
      <c r="G2020" s="11"/>
      <c r="H2020" s="9"/>
    </row>
    <row r="2021" spans="1:8" x14ac:dyDescent="0.2">
      <c r="A2021" s="10">
        <v>3.516203703703704E-2</v>
      </c>
      <c r="B2021" s="11">
        <v>3.0995370370370371E-2</v>
      </c>
      <c r="C2021" s="11">
        <v>5.4606481481481478E-2</v>
      </c>
      <c r="D2021" s="14">
        <v>2.1805555555555599E-2</v>
      </c>
      <c r="G2021" s="11"/>
      <c r="H2021" s="9"/>
    </row>
    <row r="2022" spans="1:8" x14ac:dyDescent="0.2">
      <c r="A2022" s="10">
        <v>3.5173611111111107E-2</v>
      </c>
      <c r="B2022" s="11">
        <v>3.1006944444444445E-2</v>
      </c>
      <c r="C2022" s="11">
        <v>5.4618055555555552E-2</v>
      </c>
      <c r="D2022" s="14">
        <v>2.18171296296297E-2</v>
      </c>
      <c r="G2022" s="11"/>
      <c r="H2022" s="9"/>
    </row>
    <row r="2023" spans="1:8" x14ac:dyDescent="0.2">
      <c r="A2023" s="10">
        <v>3.5185185185185187E-2</v>
      </c>
      <c r="B2023" s="11">
        <v>3.1018518518518515E-2</v>
      </c>
      <c r="C2023" s="11">
        <v>5.4629629629629632E-2</v>
      </c>
      <c r="D2023" s="14">
        <v>2.1828703703703801E-2</v>
      </c>
      <c r="G2023" s="11"/>
      <c r="H2023" s="9"/>
    </row>
    <row r="2024" spans="1:8" x14ac:dyDescent="0.2">
      <c r="A2024" s="10">
        <v>3.5196759259259254E-2</v>
      </c>
      <c r="B2024" s="11">
        <v>3.1030092592592592E-2</v>
      </c>
      <c r="C2024" s="11">
        <v>5.4641203703703706E-2</v>
      </c>
      <c r="D2024" s="14">
        <v>2.1840277777777799E-2</v>
      </c>
      <c r="G2024" s="11"/>
      <c r="H2024" s="9"/>
    </row>
    <row r="2025" spans="1:8" x14ac:dyDescent="0.2">
      <c r="A2025" s="10">
        <v>3.5208333333333335E-2</v>
      </c>
      <c r="B2025" s="11">
        <v>3.1041666666666665E-2</v>
      </c>
      <c r="C2025" s="11">
        <v>5.4652777777777772E-2</v>
      </c>
      <c r="D2025" s="14">
        <v>2.1851851851852198E-2</v>
      </c>
      <c r="G2025" s="11"/>
      <c r="H2025" s="9"/>
    </row>
    <row r="2026" spans="1:8" x14ac:dyDescent="0.2">
      <c r="A2026" s="10">
        <v>3.5219907407407408E-2</v>
      </c>
      <c r="B2026" s="11">
        <v>3.1053240740740742E-2</v>
      </c>
      <c r="C2026" s="11">
        <v>5.4664351851851846E-2</v>
      </c>
      <c r="D2026" s="14">
        <v>2.1863425925926001E-2</v>
      </c>
      <c r="G2026" s="11"/>
      <c r="H2026" s="9"/>
    </row>
    <row r="2027" spans="1:8" x14ac:dyDescent="0.2">
      <c r="A2027" s="10">
        <v>3.5231481481481482E-2</v>
      </c>
      <c r="B2027" s="11">
        <v>3.1064814814814812E-2</v>
      </c>
      <c r="C2027" s="11">
        <v>5.4675925925925926E-2</v>
      </c>
      <c r="D2027" s="14">
        <v>2.1875000000000099E-2</v>
      </c>
      <c r="G2027" s="11"/>
      <c r="H2027" s="9"/>
    </row>
    <row r="2028" spans="1:8" x14ac:dyDescent="0.2">
      <c r="A2028" s="10">
        <v>3.5243055555555555E-2</v>
      </c>
      <c r="B2028" s="11">
        <v>3.107638888888889E-2</v>
      </c>
      <c r="C2028" s="11">
        <v>5.46875E-2</v>
      </c>
      <c r="D2028" s="14">
        <v>2.1875000000000099E-2</v>
      </c>
      <c r="G2028" s="11"/>
      <c r="H2028" s="9"/>
    </row>
    <row r="2029" spans="1:8" x14ac:dyDescent="0.2">
      <c r="A2029" s="10">
        <v>3.5254629629629629E-2</v>
      </c>
      <c r="B2029" s="11">
        <v>3.108796296296296E-2</v>
      </c>
      <c r="C2029" s="11">
        <v>5.4699074074074074E-2</v>
      </c>
      <c r="D2029" s="14">
        <v>2.1886574074073999E-2</v>
      </c>
      <c r="G2029" s="11"/>
      <c r="H2029" s="9"/>
    </row>
    <row r="2030" spans="1:8" x14ac:dyDescent="0.2">
      <c r="A2030" s="10">
        <v>3.5266203703703702E-2</v>
      </c>
      <c r="B2030" s="11">
        <v>3.1099537037037037E-2</v>
      </c>
      <c r="C2030" s="11">
        <v>5.4710648148148154E-2</v>
      </c>
      <c r="D2030" s="14">
        <v>2.1898148148148201E-2</v>
      </c>
      <c r="G2030" s="11"/>
      <c r="H2030" s="9"/>
    </row>
    <row r="2031" spans="1:8" x14ac:dyDescent="0.2">
      <c r="A2031" s="10">
        <v>3.5277777777777776E-2</v>
      </c>
      <c r="B2031" s="11">
        <v>3.1111111111111107E-2</v>
      </c>
      <c r="C2031" s="11">
        <v>5.4722222222222228E-2</v>
      </c>
      <c r="D2031" s="14">
        <v>2.1909722222222001E-2</v>
      </c>
      <c r="G2031" s="11"/>
      <c r="H2031" s="9"/>
    </row>
    <row r="2032" spans="1:8" x14ac:dyDescent="0.2">
      <c r="A2032" s="10">
        <v>3.5289351851851856E-2</v>
      </c>
      <c r="B2032" s="11">
        <v>3.1122685185185187E-2</v>
      </c>
      <c r="C2032" s="11">
        <v>5.4733796296296294E-2</v>
      </c>
      <c r="D2032" s="14">
        <v>2.1921296296296099E-2</v>
      </c>
      <c r="G2032" s="11"/>
      <c r="H2032" s="9"/>
    </row>
    <row r="2033" spans="1:8" x14ac:dyDescent="0.2">
      <c r="A2033" s="10">
        <v>3.5300925925925923E-2</v>
      </c>
      <c r="B2033" s="11">
        <v>3.1134259259259261E-2</v>
      </c>
      <c r="C2033" s="11">
        <v>5.4745370370370368E-2</v>
      </c>
      <c r="D2033" s="14">
        <v>2.1932870370370099E-2</v>
      </c>
      <c r="G2033" s="11"/>
      <c r="H2033" s="9"/>
    </row>
    <row r="2034" spans="1:8" x14ac:dyDescent="0.2">
      <c r="A2034" s="10">
        <v>3.5312499999999997E-2</v>
      </c>
      <c r="B2034" s="11">
        <v>3.1145833333333334E-2</v>
      </c>
      <c r="C2034" s="11">
        <v>5.4756944444444448E-2</v>
      </c>
      <c r="D2034" s="14">
        <v>2.1944444444444201E-2</v>
      </c>
      <c r="G2034" s="11"/>
      <c r="H2034" s="9"/>
    </row>
    <row r="2035" spans="1:8" x14ac:dyDescent="0.2">
      <c r="A2035" s="10">
        <v>3.532407407407407E-2</v>
      </c>
      <c r="B2035" s="11">
        <v>3.1157407407407408E-2</v>
      </c>
      <c r="C2035" s="11">
        <v>5.4768518518518522E-2</v>
      </c>
      <c r="D2035" s="14">
        <v>2.1956018518518298E-2</v>
      </c>
      <c r="G2035" s="11"/>
      <c r="H2035" s="9"/>
    </row>
    <row r="2036" spans="1:8" x14ac:dyDescent="0.2">
      <c r="A2036" s="10">
        <v>3.5335648148148151E-2</v>
      </c>
      <c r="B2036" s="11">
        <v>3.1168981481481482E-2</v>
      </c>
      <c r="C2036" s="11">
        <v>5.4780092592592589E-2</v>
      </c>
      <c r="D2036" s="14">
        <v>2.19675925925924E-2</v>
      </c>
      <c r="G2036" s="11"/>
      <c r="H2036" s="9"/>
    </row>
    <row r="2037" spans="1:8" x14ac:dyDescent="0.2">
      <c r="A2037" s="10">
        <v>3.5347222222222217E-2</v>
      </c>
      <c r="B2037" s="11">
        <v>3.1180555555555555E-2</v>
      </c>
      <c r="C2037" s="11">
        <v>5.4791666666666662E-2</v>
      </c>
      <c r="D2037" s="14">
        <v>2.1979166666666099E-2</v>
      </c>
      <c r="G2037" s="11"/>
      <c r="H2037" s="9"/>
    </row>
    <row r="2038" spans="1:8" x14ac:dyDescent="0.2">
      <c r="A2038" s="10">
        <v>3.5358796296296298E-2</v>
      </c>
      <c r="B2038" s="11">
        <v>3.1192129629629629E-2</v>
      </c>
      <c r="C2038" s="11">
        <v>5.4803240740740743E-2</v>
      </c>
      <c r="D2038" s="14">
        <v>2.1990740740740498E-2</v>
      </c>
      <c r="G2038" s="11"/>
      <c r="H2038" s="9"/>
    </row>
    <row r="2039" spans="1:8" x14ac:dyDescent="0.2">
      <c r="A2039" s="10">
        <v>3.5370370370370365E-2</v>
      </c>
      <c r="B2039" s="11">
        <v>3.1203703703703702E-2</v>
      </c>
      <c r="C2039" s="11">
        <v>5.4814814814814816E-2</v>
      </c>
      <c r="D2039" s="14">
        <v>2.2002314814814301E-2</v>
      </c>
      <c r="G2039" s="11"/>
      <c r="H2039" s="9"/>
    </row>
    <row r="2040" spans="1:8" x14ac:dyDescent="0.2">
      <c r="A2040" s="10">
        <v>3.5381944444444445E-2</v>
      </c>
      <c r="B2040" s="11">
        <v>3.1215277777777783E-2</v>
      </c>
      <c r="C2040" s="11">
        <v>5.482638888888889E-2</v>
      </c>
      <c r="D2040" s="14">
        <v>2.2013888888888399E-2</v>
      </c>
      <c r="G2040" s="11"/>
      <c r="H2040" s="9"/>
    </row>
    <row r="2041" spans="1:8" x14ac:dyDescent="0.2">
      <c r="A2041" s="10">
        <v>3.5393518518518519E-2</v>
      </c>
      <c r="B2041" s="11">
        <v>3.1226851851851853E-2</v>
      </c>
      <c r="C2041" s="11">
        <v>5.4837962962962956E-2</v>
      </c>
      <c r="D2041" s="14">
        <v>2.2025462962962698E-2</v>
      </c>
      <c r="G2041" s="11"/>
      <c r="H2041" s="9"/>
    </row>
    <row r="2042" spans="1:8" x14ac:dyDescent="0.2">
      <c r="A2042" s="10">
        <v>3.5405092592592592E-2</v>
      </c>
      <c r="B2042" s="11">
        <v>3.123842592592593E-2</v>
      </c>
      <c r="C2042" s="11">
        <v>5.4849537037037037E-2</v>
      </c>
      <c r="D2042" s="14">
        <v>2.2037037037036501E-2</v>
      </c>
      <c r="G2042" s="11"/>
      <c r="H2042" s="9"/>
    </row>
    <row r="2043" spans="1:8" x14ac:dyDescent="0.2">
      <c r="A2043" s="10">
        <v>3.5416666666666666E-2</v>
      </c>
      <c r="B2043" s="11">
        <v>3.125E-2</v>
      </c>
      <c r="C2043" s="11">
        <v>5.486111111111111E-2</v>
      </c>
      <c r="D2043" s="14">
        <v>2.2037037037037199E-2</v>
      </c>
      <c r="G2043" s="11"/>
      <c r="H2043" s="9"/>
    </row>
    <row r="2044" spans="1:8" x14ac:dyDescent="0.2">
      <c r="A2044" s="10">
        <v>3.5428240740740739E-2</v>
      </c>
      <c r="B2044" s="11">
        <v>3.1261574074074074E-2</v>
      </c>
      <c r="C2044" s="11">
        <v>5.4872685185185184E-2</v>
      </c>
      <c r="D2044" s="14">
        <v>2.2048611111110901E-2</v>
      </c>
      <c r="G2044" s="11"/>
      <c r="H2044" s="9"/>
    </row>
    <row r="2045" spans="1:8" x14ac:dyDescent="0.2">
      <c r="A2045" s="10">
        <v>3.5439814814814813E-2</v>
      </c>
      <c r="B2045" s="11">
        <v>3.1273148148148147E-2</v>
      </c>
      <c r="C2045" s="11">
        <v>5.4884259259259265E-2</v>
      </c>
      <c r="D2045" s="14">
        <v>2.2060185185185498E-2</v>
      </c>
      <c r="G2045" s="11"/>
      <c r="H2045" s="9"/>
    </row>
    <row r="2046" spans="1:8" x14ac:dyDescent="0.2">
      <c r="A2046" s="10">
        <v>3.5451388888888886E-2</v>
      </c>
      <c r="B2046" s="11">
        <v>3.1284722222222221E-2</v>
      </c>
      <c r="C2046" s="11">
        <v>5.4895833333333331E-2</v>
      </c>
      <c r="D2046" s="14">
        <v>2.20717592592596E-2</v>
      </c>
      <c r="G2046" s="11"/>
      <c r="H2046" s="9"/>
    </row>
    <row r="2047" spans="1:8" x14ac:dyDescent="0.2">
      <c r="A2047" s="10">
        <v>3.5462962962962967E-2</v>
      </c>
      <c r="B2047" s="11">
        <v>3.1296296296296301E-2</v>
      </c>
      <c r="C2047" s="11">
        <v>5.4907407407407405E-2</v>
      </c>
      <c r="D2047" s="14">
        <v>2.2083333333333101E-2</v>
      </c>
      <c r="G2047" s="11"/>
      <c r="H2047" s="9"/>
    </row>
    <row r="2048" spans="1:8" x14ac:dyDescent="0.2">
      <c r="A2048" s="10">
        <v>3.5474537037037041E-2</v>
      </c>
      <c r="B2048" s="11">
        <v>3.1307870370370368E-2</v>
      </c>
      <c r="C2048" s="11">
        <v>5.4918981481481478E-2</v>
      </c>
      <c r="D2048" s="14">
        <v>2.2094907407407698E-2</v>
      </c>
      <c r="G2048" s="11"/>
      <c r="H2048" s="9"/>
    </row>
    <row r="2049" spans="1:8" x14ac:dyDescent="0.2">
      <c r="A2049" s="10">
        <v>3.5486111111111114E-2</v>
      </c>
      <c r="B2049" s="11">
        <v>3.1319444444444448E-2</v>
      </c>
      <c r="C2049" s="11">
        <v>5.4930555555555559E-2</v>
      </c>
      <c r="D2049" s="14">
        <v>2.21064814814813E-2</v>
      </c>
      <c r="G2049" s="11"/>
      <c r="H2049" s="9"/>
    </row>
    <row r="2050" spans="1:8" x14ac:dyDescent="0.2">
      <c r="A2050" s="10">
        <v>3.5497685185185188E-2</v>
      </c>
      <c r="B2050" s="11">
        <v>3.1331018518518515E-2</v>
      </c>
      <c r="C2050" s="11">
        <v>5.4942129629629632E-2</v>
      </c>
      <c r="D2050" s="14">
        <v>2.2118055555555401E-2</v>
      </c>
      <c r="G2050" s="11"/>
      <c r="H2050" s="9"/>
    </row>
    <row r="2051" spans="1:8" x14ac:dyDescent="0.2">
      <c r="A2051" s="10">
        <v>3.5509259259259261E-2</v>
      </c>
      <c r="B2051" s="11">
        <v>3.1342592592592596E-2</v>
      </c>
      <c r="C2051" s="11">
        <v>5.4953703703703706E-2</v>
      </c>
      <c r="D2051" s="14">
        <v>2.2129629629629902E-2</v>
      </c>
      <c r="G2051" s="11"/>
      <c r="H2051" s="9"/>
    </row>
    <row r="2052" spans="1:8" x14ac:dyDescent="0.2">
      <c r="A2052" s="10">
        <v>3.5520833333333328E-2</v>
      </c>
      <c r="B2052" s="11">
        <v>3.1354166666666662E-2</v>
      </c>
      <c r="C2052" s="11">
        <v>5.4965277777777773E-2</v>
      </c>
      <c r="D2052" s="14">
        <v>2.21412037037035E-2</v>
      </c>
      <c r="G2052" s="11"/>
      <c r="H2052" s="9"/>
    </row>
    <row r="2053" spans="1:8" x14ac:dyDescent="0.2">
      <c r="A2053" s="10">
        <v>3.5532407407407408E-2</v>
      </c>
      <c r="B2053" s="11">
        <v>3.1365740740740743E-2</v>
      </c>
      <c r="C2053" s="11">
        <v>5.4976851851851853E-2</v>
      </c>
      <c r="D2053" s="14">
        <v>2.2152777777778299E-2</v>
      </c>
      <c r="G2053" s="11"/>
      <c r="H2053" s="9"/>
    </row>
    <row r="2054" spans="1:8" x14ac:dyDescent="0.2">
      <c r="A2054" s="10">
        <v>3.5543981481481475E-2</v>
      </c>
      <c r="B2054" s="11">
        <v>3.1377314814814809E-2</v>
      </c>
      <c r="C2054" s="11">
        <v>5.4988425925925927E-2</v>
      </c>
      <c r="D2054" s="14">
        <v>2.2164351851852199E-2</v>
      </c>
      <c r="G2054" s="11"/>
      <c r="H2054" s="9"/>
    </row>
    <row r="2055" spans="1:8" x14ac:dyDescent="0.2">
      <c r="A2055" s="10">
        <v>3.5555555555555556E-2</v>
      </c>
      <c r="B2055" s="11">
        <v>3.138888888888889E-2</v>
      </c>
      <c r="C2055" s="11">
        <v>5.5E-2</v>
      </c>
      <c r="D2055" s="14">
        <v>2.2175925925926401E-2</v>
      </c>
      <c r="G2055" s="11"/>
      <c r="H2055" s="9"/>
    </row>
    <row r="2056" spans="1:8" x14ac:dyDescent="0.2">
      <c r="A2056" s="10">
        <v>3.5567129629629629E-2</v>
      </c>
      <c r="B2056" s="11">
        <v>3.1400462962962963E-2</v>
      </c>
      <c r="C2056" s="11">
        <v>5.5011574074074067E-2</v>
      </c>
      <c r="D2056" s="14">
        <v>2.2187499999999801E-2</v>
      </c>
      <c r="G2056" s="11"/>
      <c r="H2056" s="9"/>
    </row>
    <row r="2057" spans="1:8" x14ac:dyDescent="0.2">
      <c r="A2057" s="10">
        <v>3.5578703703703703E-2</v>
      </c>
      <c r="B2057" s="11">
        <v>3.1412037037037037E-2</v>
      </c>
      <c r="C2057" s="11">
        <v>5.5023148148148147E-2</v>
      </c>
      <c r="D2057" s="14">
        <v>2.21990740740746E-2</v>
      </c>
      <c r="G2057" s="11"/>
      <c r="H2057" s="9"/>
    </row>
    <row r="2058" spans="1:8" x14ac:dyDescent="0.2">
      <c r="A2058" s="10">
        <v>3.5590277777777776E-2</v>
      </c>
      <c r="B2058" s="11">
        <v>3.142361111111111E-2</v>
      </c>
      <c r="C2058" s="11">
        <v>5.5034722222222221E-2</v>
      </c>
      <c r="D2058" s="14">
        <v>2.2199074074074301E-2</v>
      </c>
      <c r="G2058" s="11"/>
      <c r="H2058" s="9"/>
    </row>
    <row r="2059" spans="1:8" x14ac:dyDescent="0.2">
      <c r="A2059" s="10">
        <v>3.560185185185185E-2</v>
      </c>
      <c r="B2059" s="11">
        <v>3.1435185185185184E-2</v>
      </c>
      <c r="C2059" s="11">
        <v>5.5046296296296295E-2</v>
      </c>
      <c r="D2059" s="14">
        <v>2.2210648148147799E-2</v>
      </c>
      <c r="G2059" s="11"/>
      <c r="H2059" s="9"/>
    </row>
    <row r="2060" spans="1:8" x14ac:dyDescent="0.2">
      <c r="A2060" s="10">
        <v>3.5613425925925923E-2</v>
      </c>
      <c r="B2060" s="11">
        <v>3.1446759259259258E-2</v>
      </c>
      <c r="C2060" s="11">
        <v>5.5057870370370375E-2</v>
      </c>
      <c r="D2060" s="14">
        <v>2.22222222222218E-2</v>
      </c>
      <c r="G2060" s="11"/>
      <c r="H2060" s="9"/>
    </row>
    <row r="2061" spans="1:8" x14ac:dyDescent="0.2">
      <c r="A2061" s="10">
        <v>3.5624999999999997E-2</v>
      </c>
      <c r="B2061" s="11">
        <v>3.1458333333333331E-2</v>
      </c>
      <c r="C2061" s="11">
        <v>5.5069444444444449E-2</v>
      </c>
      <c r="D2061" s="14">
        <v>2.2233796296295901E-2</v>
      </c>
      <c r="G2061" s="11"/>
      <c r="H2061" s="9"/>
    </row>
    <row r="2062" spans="1:8" x14ac:dyDescent="0.2">
      <c r="A2062" s="10">
        <v>3.5636574074074077E-2</v>
      </c>
      <c r="B2062" s="11">
        <v>3.1469907407407412E-2</v>
      </c>
      <c r="C2062" s="11">
        <v>5.5081018518518515E-2</v>
      </c>
      <c r="D2062" s="14">
        <v>2.2245370370369999E-2</v>
      </c>
      <c r="G2062" s="11"/>
      <c r="H2062" s="9"/>
    </row>
    <row r="2063" spans="1:8" x14ac:dyDescent="0.2">
      <c r="A2063" s="10">
        <v>3.5648148148148151E-2</v>
      </c>
      <c r="B2063" s="11">
        <v>3.1481481481481485E-2</v>
      </c>
      <c r="C2063" s="11">
        <v>5.5092592592592589E-2</v>
      </c>
      <c r="D2063" s="14">
        <v>2.2256944444443798E-2</v>
      </c>
      <c r="G2063" s="11"/>
      <c r="H2063" s="9"/>
    </row>
    <row r="2064" spans="1:8" x14ac:dyDescent="0.2">
      <c r="A2064" s="10">
        <v>3.5659722222222225E-2</v>
      </c>
      <c r="B2064" s="11">
        <v>3.1493055555555559E-2</v>
      </c>
      <c r="C2064" s="11">
        <v>5.5104166666666669E-2</v>
      </c>
      <c r="D2064" s="14">
        <v>2.2268518518518101E-2</v>
      </c>
      <c r="G2064" s="11"/>
      <c r="H2064" s="9"/>
    </row>
    <row r="2065" spans="1:8" x14ac:dyDescent="0.2">
      <c r="A2065" s="10">
        <v>3.5671296296296298E-2</v>
      </c>
      <c r="B2065" s="11">
        <v>3.1504629629629625E-2</v>
      </c>
      <c r="C2065" s="11">
        <v>5.5115740740740743E-2</v>
      </c>
      <c r="D2065" s="14">
        <v>2.22800925925929E-2</v>
      </c>
      <c r="G2065" s="11"/>
      <c r="H2065" s="9"/>
    </row>
    <row r="2066" spans="1:8" x14ac:dyDescent="0.2">
      <c r="A2066" s="10">
        <v>3.5682870370370372E-2</v>
      </c>
      <c r="B2066" s="11">
        <v>3.1516203703703706E-2</v>
      </c>
      <c r="C2066" s="11">
        <v>5.512731481481481E-2</v>
      </c>
      <c r="D2066" s="14">
        <v>2.22916666666663E-2</v>
      </c>
      <c r="G2066" s="11"/>
      <c r="H2066" s="9"/>
    </row>
    <row r="2067" spans="1:8" x14ac:dyDescent="0.2">
      <c r="A2067" s="10">
        <v>3.5694444444444445E-2</v>
      </c>
      <c r="B2067" s="11">
        <v>3.1527777777777773E-2</v>
      </c>
      <c r="C2067" s="11">
        <v>5.5138888888888883E-2</v>
      </c>
      <c r="D2067" s="14">
        <v>2.2303240740740599E-2</v>
      </c>
      <c r="G2067" s="11"/>
      <c r="H2067" s="9"/>
    </row>
    <row r="2068" spans="1:8" x14ac:dyDescent="0.2">
      <c r="A2068" s="10">
        <v>3.5706018518518519E-2</v>
      </c>
      <c r="B2068" s="11">
        <v>3.1539351851851853E-2</v>
      </c>
      <c r="C2068" s="11">
        <v>5.5150462962962964E-2</v>
      </c>
      <c r="D2068" s="14">
        <v>2.2314814814814399E-2</v>
      </c>
      <c r="G2068" s="11"/>
      <c r="H2068" s="9"/>
    </row>
    <row r="2069" spans="1:8" x14ac:dyDescent="0.2">
      <c r="A2069" s="10">
        <v>3.5717592592592592E-2</v>
      </c>
      <c r="B2069" s="11">
        <v>3.155092592592592E-2</v>
      </c>
      <c r="C2069" s="11">
        <v>5.5162037037037037E-2</v>
      </c>
      <c r="D2069" s="14">
        <v>2.23263888888885E-2</v>
      </c>
      <c r="G2069" s="11"/>
      <c r="H2069" s="9"/>
    </row>
    <row r="2070" spans="1:8" x14ac:dyDescent="0.2">
      <c r="A2070" s="10">
        <v>3.5729166666666666E-2</v>
      </c>
      <c r="B2070" s="11">
        <v>3.15625E-2</v>
      </c>
      <c r="C2070" s="11">
        <v>5.5173611111111111E-2</v>
      </c>
      <c r="D2070" s="14">
        <v>2.2337962962962601E-2</v>
      </c>
      <c r="G2070" s="11"/>
      <c r="H2070" s="9"/>
    </row>
    <row r="2071" spans="1:8" x14ac:dyDescent="0.2">
      <c r="A2071" s="10">
        <v>3.5740740740740747E-2</v>
      </c>
      <c r="B2071" s="11">
        <v>3.1574074074074074E-2</v>
      </c>
      <c r="C2071" s="11">
        <v>5.5185185185185191E-2</v>
      </c>
      <c r="D2071" s="14">
        <v>2.2349537037036699E-2</v>
      </c>
      <c r="G2071" s="11"/>
      <c r="H2071" s="9"/>
    </row>
    <row r="2072" spans="1:8" x14ac:dyDescent="0.2">
      <c r="A2072" s="10">
        <v>3.5752314814814813E-2</v>
      </c>
      <c r="B2072" s="11">
        <v>3.1585648148148147E-2</v>
      </c>
      <c r="C2072" s="11">
        <v>5.5196759259259265E-2</v>
      </c>
      <c r="D2072" s="14">
        <v>2.2361111111111401E-2</v>
      </c>
      <c r="G2072" s="11"/>
      <c r="H2072" s="9"/>
    </row>
    <row r="2073" spans="1:8" x14ac:dyDescent="0.2">
      <c r="A2073" s="10">
        <v>3.5763888888888887E-2</v>
      </c>
      <c r="B2073" s="11">
        <v>3.1597222222222221E-2</v>
      </c>
      <c r="C2073" s="11">
        <v>5.5208333333333331E-2</v>
      </c>
      <c r="D2073" s="14">
        <v>2.23611111111113E-2</v>
      </c>
      <c r="G2073" s="11"/>
      <c r="H2073" s="9"/>
    </row>
    <row r="2074" spans="1:8" x14ac:dyDescent="0.2">
      <c r="A2074" s="10">
        <v>3.577546296296296E-2</v>
      </c>
      <c r="B2074" s="11">
        <v>3.1608796296296295E-2</v>
      </c>
      <c r="C2074" s="11">
        <v>5.5219907407407405E-2</v>
      </c>
      <c r="D2074" s="14">
        <v>2.2372685185185402E-2</v>
      </c>
      <c r="G2074" s="11"/>
      <c r="H2074" s="9"/>
    </row>
    <row r="2075" spans="1:8" x14ac:dyDescent="0.2">
      <c r="A2075" s="10">
        <v>3.5787037037037034E-2</v>
      </c>
      <c r="B2075" s="11">
        <v>3.1620370370370368E-2</v>
      </c>
      <c r="C2075" s="11">
        <v>5.5231481481481486E-2</v>
      </c>
      <c r="D2075" s="14">
        <v>2.23842592592591E-2</v>
      </c>
      <c r="G2075" s="11"/>
      <c r="H2075" s="9"/>
    </row>
    <row r="2076" spans="1:8" x14ac:dyDescent="0.2">
      <c r="A2076" s="10">
        <v>3.5798611111111107E-2</v>
      </c>
      <c r="B2076" s="11">
        <v>3.1631944444444442E-2</v>
      </c>
      <c r="C2076" s="11">
        <v>5.5243055555555559E-2</v>
      </c>
      <c r="D2076" s="14">
        <v>2.2395833333333334E-2</v>
      </c>
      <c r="G2076" s="11"/>
      <c r="H2076" s="9"/>
    </row>
    <row r="2077" spans="1:8" x14ac:dyDescent="0.2">
      <c r="A2077" s="10">
        <v>3.5810185185185188E-2</v>
      </c>
      <c r="B2077" s="11">
        <v>3.1643518518518522E-2</v>
      </c>
      <c r="C2077" s="11">
        <v>5.5254629629629626E-2</v>
      </c>
      <c r="D2077" s="14">
        <v>2.2407407407407699E-2</v>
      </c>
      <c r="G2077" s="11"/>
      <c r="H2077" s="9"/>
    </row>
    <row r="2078" spans="1:8" x14ac:dyDescent="0.2">
      <c r="A2078" s="10">
        <v>3.5821759259259262E-2</v>
      </c>
      <c r="B2078" s="11">
        <v>3.1655092592592596E-2</v>
      </c>
      <c r="C2078" s="11">
        <v>5.5266203703703699E-2</v>
      </c>
      <c r="D2078" s="14">
        <v>2.2418981481481502E-2</v>
      </c>
      <c r="G2078" s="11"/>
      <c r="H2078" s="9"/>
    </row>
    <row r="2079" spans="1:8" x14ac:dyDescent="0.2">
      <c r="A2079" s="10">
        <v>3.5833333333333335E-2</v>
      </c>
      <c r="B2079" s="11">
        <v>3.1666666666666669E-2</v>
      </c>
      <c r="C2079" s="11">
        <v>5.527777777777778E-2</v>
      </c>
      <c r="D2079" s="14">
        <v>2.2430555555555901E-2</v>
      </c>
      <c r="G2079" s="11"/>
      <c r="H2079" s="9"/>
    </row>
    <row r="2080" spans="1:8" x14ac:dyDescent="0.2">
      <c r="A2080" s="10">
        <v>3.5844907407407409E-2</v>
      </c>
      <c r="B2080" s="11">
        <v>3.1678240740740743E-2</v>
      </c>
      <c r="C2080" s="11">
        <v>5.5289351851851853E-2</v>
      </c>
      <c r="D2080" s="14">
        <v>2.2442129629629898E-2</v>
      </c>
      <c r="G2080" s="11"/>
      <c r="H2080" s="9"/>
    </row>
    <row r="2081" spans="1:8" x14ac:dyDescent="0.2">
      <c r="A2081" s="10">
        <v>3.5856481481481482E-2</v>
      </c>
      <c r="B2081" s="11">
        <v>3.1689814814814816E-2</v>
      </c>
      <c r="C2081" s="11">
        <v>5.5300925925925927E-2</v>
      </c>
      <c r="D2081" s="14">
        <v>2.24537037037035E-2</v>
      </c>
      <c r="G2081" s="11"/>
      <c r="H2081" s="9"/>
    </row>
    <row r="2082" spans="1:8" x14ac:dyDescent="0.2">
      <c r="A2082" s="10">
        <v>3.5868055555555556E-2</v>
      </c>
      <c r="B2082" s="11">
        <v>3.170138888888889E-2</v>
      </c>
      <c r="C2082" s="11">
        <v>5.5312500000000001E-2</v>
      </c>
      <c r="D2082" s="14">
        <v>2.2465277777777602E-2</v>
      </c>
      <c r="G2082" s="11"/>
      <c r="H2082" s="9"/>
    </row>
    <row r="2083" spans="1:8" x14ac:dyDescent="0.2">
      <c r="A2083" s="10">
        <v>3.5879629629629629E-2</v>
      </c>
      <c r="B2083" s="11">
        <v>3.1712962962962964E-2</v>
      </c>
      <c r="C2083" s="11">
        <v>5.5324074074074074E-2</v>
      </c>
      <c r="D2083" s="14">
        <v>2.2476851851851699E-2</v>
      </c>
      <c r="G2083" s="11"/>
      <c r="H2083" s="9"/>
    </row>
    <row r="2084" spans="1:8" x14ac:dyDescent="0.2">
      <c r="A2084" s="10">
        <v>3.5891203703703703E-2</v>
      </c>
      <c r="B2084" s="11">
        <v>3.172453703703703E-2</v>
      </c>
      <c r="C2084" s="11">
        <v>5.5335648148148148E-2</v>
      </c>
      <c r="D2084" s="14">
        <v>2.24884259259257E-2</v>
      </c>
      <c r="G2084" s="11"/>
      <c r="H2084" s="9"/>
    </row>
    <row r="2085" spans="1:8" x14ac:dyDescent="0.2">
      <c r="A2085" s="10">
        <v>3.5902777777777777E-2</v>
      </c>
      <c r="B2085" s="11">
        <v>3.1736111111111111E-2</v>
      </c>
      <c r="C2085" s="11">
        <v>5.5347222222222221E-2</v>
      </c>
      <c r="D2085" s="14">
        <v>2.2500000000000499E-2</v>
      </c>
      <c r="G2085" s="11"/>
      <c r="H2085" s="9"/>
    </row>
    <row r="2086" spans="1:8" x14ac:dyDescent="0.2">
      <c r="A2086" s="10">
        <v>3.5914351851851857E-2</v>
      </c>
      <c r="B2086" s="11">
        <v>3.1747685185185184E-2</v>
      </c>
      <c r="C2086" s="11">
        <v>5.5358796296296288E-2</v>
      </c>
      <c r="D2086" s="14">
        <v>2.2511574074074399E-2</v>
      </c>
      <c r="G2086" s="11"/>
      <c r="H2086" s="9"/>
    </row>
    <row r="2087" spans="1:8" x14ac:dyDescent="0.2">
      <c r="A2087" s="10">
        <v>3.5925925925925924E-2</v>
      </c>
      <c r="B2087" s="11">
        <v>3.1759259259259258E-2</v>
      </c>
      <c r="C2087" s="11">
        <v>5.5370370370370368E-2</v>
      </c>
      <c r="D2087" s="14">
        <v>2.25231481481484E-2</v>
      </c>
      <c r="G2087" s="11"/>
      <c r="H2087" s="9"/>
    </row>
    <row r="2088" spans="1:8" x14ac:dyDescent="0.2">
      <c r="A2088" s="10">
        <v>3.5937499999999997E-2</v>
      </c>
      <c r="B2088" s="11">
        <v>3.1770833333333331E-2</v>
      </c>
      <c r="C2088" s="11">
        <v>5.5381944444444442E-2</v>
      </c>
      <c r="D2088" s="14">
        <v>2.2523148148148001E-2</v>
      </c>
      <c r="G2088" s="11"/>
      <c r="H2088" s="9"/>
    </row>
    <row r="2089" spans="1:8" x14ac:dyDescent="0.2">
      <c r="A2089" s="10">
        <v>3.5949074074074071E-2</v>
      </c>
      <c r="B2089" s="11">
        <v>3.1782407407407405E-2</v>
      </c>
      <c r="C2089" s="11">
        <v>5.5393518518518516E-2</v>
      </c>
      <c r="D2089" s="14">
        <v>2.25347222222224E-2</v>
      </c>
      <c r="G2089" s="11"/>
      <c r="H2089" s="9"/>
    </row>
    <row r="2090" spans="1:8" x14ac:dyDescent="0.2">
      <c r="A2090" s="10">
        <v>3.5960648148148151E-2</v>
      </c>
      <c r="B2090" s="11">
        <v>3.1793981481481479E-2</v>
      </c>
      <c r="C2090" s="11">
        <v>5.5405092592592596E-2</v>
      </c>
      <c r="D2090" s="14">
        <v>2.2546296296296599E-2</v>
      </c>
      <c r="G2090" s="11"/>
      <c r="H2090" s="9"/>
    </row>
    <row r="2091" spans="1:8" x14ac:dyDescent="0.2">
      <c r="A2091" s="10">
        <v>3.5972222222222218E-2</v>
      </c>
      <c r="B2091" s="11">
        <v>3.1805555555555552E-2</v>
      </c>
      <c r="C2091" s="11">
        <v>5.541666666666667E-2</v>
      </c>
      <c r="D2091" s="14">
        <v>2.2557870370369999E-2</v>
      </c>
      <c r="G2091" s="11"/>
      <c r="H2091" s="9"/>
    </row>
    <row r="2092" spans="1:8" x14ac:dyDescent="0.2">
      <c r="A2092" s="10">
        <v>3.5983796296296298E-2</v>
      </c>
      <c r="B2092" s="11">
        <v>3.1817129629629633E-2</v>
      </c>
      <c r="C2092" s="11">
        <v>5.5428240740740743E-2</v>
      </c>
      <c r="D2092" s="14">
        <v>2.25694444444445E-2</v>
      </c>
      <c r="G2092" s="11"/>
      <c r="H2092" s="9"/>
    </row>
    <row r="2093" spans="1:8" x14ac:dyDescent="0.2">
      <c r="A2093" s="10">
        <v>3.5995370370370372E-2</v>
      </c>
      <c r="B2093" s="11">
        <v>3.1828703703703706E-2</v>
      </c>
      <c r="C2093" s="11">
        <v>5.543981481481481E-2</v>
      </c>
      <c r="D2093" s="14">
        <v>2.2581018518518101E-2</v>
      </c>
      <c r="G2093" s="11"/>
      <c r="H2093" s="9"/>
    </row>
    <row r="2094" spans="1:8" x14ac:dyDescent="0.2">
      <c r="A2094" s="10">
        <v>3.6006944444444446E-2</v>
      </c>
      <c r="B2094" s="11">
        <v>3.184027777777778E-2</v>
      </c>
      <c r="C2094" s="11">
        <v>5.545138888888889E-2</v>
      </c>
      <c r="D2094" s="14">
        <v>2.2592592592592199E-2</v>
      </c>
      <c r="G2094" s="11"/>
      <c r="H2094" s="9"/>
    </row>
    <row r="2095" spans="1:8" x14ac:dyDescent="0.2">
      <c r="A2095" s="10">
        <v>3.6018518518518519E-2</v>
      </c>
      <c r="B2095" s="11">
        <v>3.1851851851851853E-2</v>
      </c>
      <c r="C2095" s="11">
        <v>5.5462962962962964E-2</v>
      </c>
      <c r="D2095" s="14">
        <v>2.26041666666663E-2</v>
      </c>
      <c r="G2095" s="11"/>
      <c r="H2095" s="9"/>
    </row>
    <row r="2096" spans="1:8" x14ac:dyDescent="0.2">
      <c r="A2096" s="10">
        <v>3.6030092592592593E-2</v>
      </c>
      <c r="B2096" s="11">
        <v>3.1863425925925927E-2</v>
      </c>
      <c r="C2096" s="11">
        <v>5.5474537037037037E-2</v>
      </c>
      <c r="D2096" s="14">
        <v>2.2615740740739899E-2</v>
      </c>
      <c r="G2096" s="11"/>
      <c r="H2096" s="9"/>
    </row>
    <row r="2097" spans="1:8" x14ac:dyDescent="0.2">
      <c r="A2097" s="10">
        <v>3.6041666666666666E-2</v>
      </c>
      <c r="B2097" s="11">
        <v>3.1875000000000001E-2</v>
      </c>
      <c r="C2097" s="11">
        <v>5.5486111111111104E-2</v>
      </c>
      <c r="D2097" s="14">
        <v>2.2627314814814101E-2</v>
      </c>
      <c r="G2097" s="11"/>
      <c r="H2097" s="9"/>
    </row>
    <row r="2098" spans="1:8" x14ac:dyDescent="0.2">
      <c r="A2098" s="10">
        <v>3.605324074074074E-2</v>
      </c>
      <c r="B2098" s="11">
        <v>3.1886574074074074E-2</v>
      </c>
      <c r="C2098" s="11">
        <v>5.5497685185185185E-2</v>
      </c>
      <c r="D2098" s="14">
        <v>2.2638888888888899E-2</v>
      </c>
      <c r="G2098" s="11"/>
      <c r="H2098" s="9"/>
    </row>
    <row r="2099" spans="1:8" x14ac:dyDescent="0.2">
      <c r="A2099" s="10">
        <v>3.6064814814814813E-2</v>
      </c>
      <c r="B2099" s="11">
        <v>3.1898148148148148E-2</v>
      </c>
      <c r="C2099" s="11">
        <v>5.5509259259259258E-2</v>
      </c>
      <c r="D2099" s="14">
        <v>2.26504629629623E-2</v>
      </c>
      <c r="G2099" s="11"/>
      <c r="H2099" s="9"/>
    </row>
    <row r="2100" spans="1:8" x14ac:dyDescent="0.2">
      <c r="A2100" s="10">
        <v>3.6076388888888887E-2</v>
      </c>
      <c r="B2100" s="11">
        <v>3.1909722222222221E-2</v>
      </c>
      <c r="C2100" s="11">
        <v>5.5520833333333332E-2</v>
      </c>
      <c r="D2100" s="14">
        <v>2.2662037037035902E-2</v>
      </c>
      <c r="G2100" s="11"/>
      <c r="H2100" s="9"/>
    </row>
    <row r="2101" spans="1:8" x14ac:dyDescent="0.2">
      <c r="A2101" s="10">
        <v>3.6087962962962968E-2</v>
      </c>
      <c r="B2101" s="11">
        <v>3.1921296296296302E-2</v>
      </c>
      <c r="C2101" s="11">
        <v>5.5532407407407412E-2</v>
      </c>
      <c r="D2101" s="14">
        <v>2.26736111111107E-2</v>
      </c>
      <c r="G2101" s="11"/>
      <c r="H2101" s="9"/>
    </row>
    <row r="2102" spans="1:8" x14ac:dyDescent="0.2">
      <c r="A2102" s="10">
        <v>3.6099537037037034E-2</v>
      </c>
      <c r="B2102" s="11">
        <v>3.1932870370370368E-2</v>
      </c>
      <c r="C2102" s="11">
        <v>5.5543981481481486E-2</v>
      </c>
      <c r="D2102" s="14">
        <v>2.2685185185184999E-2</v>
      </c>
      <c r="G2102" s="11"/>
      <c r="H2102" s="9"/>
    </row>
    <row r="2103" spans="1:8" x14ac:dyDescent="0.2">
      <c r="A2103" s="10">
        <v>3.6111111111111115E-2</v>
      </c>
      <c r="B2103" s="11">
        <v>3.1944444444444449E-2</v>
      </c>
      <c r="C2103" s="11">
        <v>5.5555555555555552E-2</v>
      </c>
      <c r="D2103" s="14">
        <v>2.2685185185185398E-2</v>
      </c>
      <c r="G2103" s="11"/>
      <c r="H2103" s="9"/>
    </row>
    <row r="2104" spans="1:8" x14ac:dyDescent="0.2">
      <c r="A2104" s="10">
        <v>3.6122685185185181E-2</v>
      </c>
      <c r="B2104" s="11">
        <v>3.1956018518518516E-2</v>
      </c>
      <c r="C2104" s="11">
        <v>5.5567129629629626E-2</v>
      </c>
      <c r="D2104" s="14">
        <v>2.2696759259259E-2</v>
      </c>
      <c r="G2104" s="11"/>
      <c r="H2104" s="9"/>
    </row>
    <row r="2105" spans="1:8" x14ac:dyDescent="0.2">
      <c r="A2105" s="10">
        <v>3.6134259259259262E-2</v>
      </c>
      <c r="B2105" s="11">
        <v>3.1967592592592589E-2</v>
      </c>
      <c r="C2105" s="11">
        <v>5.5578703703703707E-2</v>
      </c>
      <c r="D2105" s="14">
        <v>2.2708333333333702E-2</v>
      </c>
      <c r="G2105" s="11"/>
      <c r="H2105" s="9"/>
    </row>
    <row r="2106" spans="1:8" x14ac:dyDescent="0.2">
      <c r="A2106" s="10">
        <v>3.6145833333333328E-2</v>
      </c>
      <c r="B2106" s="11">
        <v>3.1979166666666663E-2</v>
      </c>
      <c r="C2106" s="11">
        <v>5.559027777777778E-2</v>
      </c>
      <c r="D2106" s="14">
        <v>2.2719907407407799E-2</v>
      </c>
      <c r="G2106" s="11"/>
      <c r="H2106" s="9"/>
    </row>
    <row r="2107" spans="1:8" x14ac:dyDescent="0.2">
      <c r="A2107" s="10">
        <v>3.6157407407407409E-2</v>
      </c>
      <c r="B2107" s="11">
        <v>3.1990740740740743E-2</v>
      </c>
      <c r="C2107" s="11">
        <v>5.5601851851851847E-2</v>
      </c>
      <c r="D2107" s="14">
        <v>2.27314814814812E-2</v>
      </c>
      <c r="G2107" s="11"/>
      <c r="H2107" s="9"/>
    </row>
    <row r="2108" spans="1:8" x14ac:dyDescent="0.2">
      <c r="A2108" s="10">
        <v>3.6168981481481483E-2</v>
      </c>
      <c r="B2108" s="11">
        <v>3.2002314814814817E-2</v>
      </c>
      <c r="C2108" s="11">
        <v>5.561342592592592E-2</v>
      </c>
      <c r="D2108" s="14">
        <v>2.2743055555555901E-2</v>
      </c>
      <c r="G2108" s="11"/>
      <c r="H2108" s="9"/>
    </row>
    <row r="2109" spans="1:8" x14ac:dyDescent="0.2">
      <c r="A2109" s="10">
        <v>3.6180555555555556E-2</v>
      </c>
      <c r="B2109" s="11">
        <v>3.201388888888889E-2</v>
      </c>
      <c r="C2109" s="11">
        <v>5.5625000000000001E-2</v>
      </c>
      <c r="D2109" s="14">
        <v>2.2754629629629399E-2</v>
      </c>
      <c r="G2109" s="11"/>
      <c r="H2109" s="9"/>
    </row>
    <row r="2110" spans="1:8" x14ac:dyDescent="0.2">
      <c r="A2110" s="10">
        <v>3.619212962962963E-2</v>
      </c>
      <c r="B2110" s="11">
        <v>3.2025462962962964E-2</v>
      </c>
      <c r="C2110" s="11">
        <v>5.5636574074074074E-2</v>
      </c>
      <c r="D2110" s="14">
        <v>2.27662037037035E-2</v>
      </c>
      <c r="G2110" s="11"/>
      <c r="H2110" s="9"/>
    </row>
    <row r="2111" spans="1:8" x14ac:dyDescent="0.2">
      <c r="A2111" s="10">
        <v>3.6203703703703703E-2</v>
      </c>
      <c r="B2111" s="11">
        <v>3.2037037037037037E-2</v>
      </c>
      <c r="C2111" s="11">
        <v>5.5648148148148148E-2</v>
      </c>
      <c r="D2111" s="14">
        <v>2.2777777777778101E-2</v>
      </c>
      <c r="G2111" s="11"/>
      <c r="H2111" s="9"/>
    </row>
    <row r="2112" spans="1:8" x14ac:dyDescent="0.2">
      <c r="A2112" s="10">
        <v>3.6215277777777777E-2</v>
      </c>
      <c r="B2112" s="11">
        <v>3.2048611111111111E-2</v>
      </c>
      <c r="C2112" s="11">
        <v>5.5659722222222228E-2</v>
      </c>
      <c r="D2112" s="14">
        <v>2.2789351851851599E-2</v>
      </c>
      <c r="G2112" s="11"/>
      <c r="H2112" s="9"/>
    </row>
    <row r="2113" spans="1:8" x14ac:dyDescent="0.2">
      <c r="A2113" s="10">
        <v>3.622685185185185E-2</v>
      </c>
      <c r="B2113" s="11">
        <v>3.2060185185185185E-2</v>
      </c>
      <c r="C2113" s="11">
        <v>5.5671296296296302E-2</v>
      </c>
      <c r="D2113" s="14">
        <v>2.2800925925926498E-2</v>
      </c>
      <c r="G2113" s="11"/>
      <c r="H2113" s="9"/>
    </row>
    <row r="2114" spans="1:8" x14ac:dyDescent="0.2">
      <c r="A2114" s="10">
        <v>3.6238425925925924E-2</v>
      </c>
      <c r="B2114" s="11">
        <v>3.2071759259259258E-2</v>
      </c>
      <c r="C2114" s="11">
        <v>5.5682870370370369E-2</v>
      </c>
      <c r="D2114" s="14">
        <v>2.2812500000000398E-2</v>
      </c>
      <c r="G2114" s="11"/>
      <c r="H2114" s="9"/>
    </row>
    <row r="2115" spans="1:8" x14ac:dyDescent="0.2">
      <c r="A2115" s="10">
        <v>3.6249999999999998E-2</v>
      </c>
      <c r="B2115" s="11">
        <v>3.2083333333333332E-2</v>
      </c>
      <c r="C2115" s="11">
        <v>5.5694444444444442E-2</v>
      </c>
      <c r="D2115" s="14">
        <v>2.28240740740746E-2</v>
      </c>
      <c r="G2115" s="11"/>
      <c r="H2115" s="9"/>
    </row>
    <row r="2116" spans="1:8" x14ac:dyDescent="0.2">
      <c r="A2116" s="10">
        <v>3.6261574074074078E-2</v>
      </c>
      <c r="B2116" s="11">
        <v>3.2094907407407412E-2</v>
      </c>
      <c r="C2116" s="11">
        <v>5.5706018518518523E-2</v>
      </c>
      <c r="D2116" s="14">
        <v>2.28356481481479E-2</v>
      </c>
      <c r="G2116" s="11"/>
      <c r="H2116" s="9"/>
    </row>
    <row r="2117" spans="1:8" x14ac:dyDescent="0.2">
      <c r="A2117" s="10">
        <v>3.6273148148148145E-2</v>
      </c>
      <c r="B2117" s="11">
        <v>3.2106481481481479E-2</v>
      </c>
      <c r="C2117" s="11">
        <v>5.5717592592592596E-2</v>
      </c>
      <c r="D2117" s="14">
        <v>2.28472222222228E-2</v>
      </c>
      <c r="G2117" s="11"/>
      <c r="H2117" s="9"/>
    </row>
    <row r="2118" spans="1:8" x14ac:dyDescent="0.2">
      <c r="A2118" s="10">
        <v>3.6284722222222225E-2</v>
      </c>
      <c r="B2118" s="11">
        <v>3.2118055555555559E-2</v>
      </c>
      <c r="C2118" s="11">
        <v>5.5729166666666663E-2</v>
      </c>
      <c r="D2118" s="14">
        <v>2.2847222222222501E-2</v>
      </c>
      <c r="G2118" s="11"/>
      <c r="H2118" s="9"/>
    </row>
    <row r="2119" spans="1:8" x14ac:dyDescent="0.2">
      <c r="A2119" s="10">
        <v>3.6296296296296292E-2</v>
      </c>
      <c r="B2119" s="11">
        <v>3.2129629629629626E-2</v>
      </c>
      <c r="C2119" s="11">
        <v>5.5740740740740737E-2</v>
      </c>
      <c r="D2119" s="14">
        <v>2.2858796296295902E-2</v>
      </c>
      <c r="G2119" s="11"/>
      <c r="H2119" s="9"/>
    </row>
    <row r="2120" spans="1:8" x14ac:dyDescent="0.2">
      <c r="A2120" s="10">
        <v>3.6307870370370372E-2</v>
      </c>
      <c r="B2120" s="11">
        <v>3.2141203703703707E-2</v>
      </c>
      <c r="C2120" s="11">
        <v>5.5752314814814817E-2</v>
      </c>
      <c r="D2120" s="14">
        <v>2.2870370370369899E-2</v>
      </c>
      <c r="G2120" s="11"/>
      <c r="H2120" s="9"/>
    </row>
    <row r="2121" spans="1:8" x14ac:dyDescent="0.2">
      <c r="A2121" s="10">
        <v>3.6319444444444439E-2</v>
      </c>
      <c r="B2121" s="11">
        <v>3.2152777777777773E-2</v>
      </c>
      <c r="C2121" s="11">
        <v>5.5763888888888891E-2</v>
      </c>
      <c r="D2121" s="14">
        <v>2.2881944444444E-2</v>
      </c>
      <c r="G2121" s="11"/>
      <c r="H2121" s="9"/>
    </row>
    <row r="2122" spans="1:8" x14ac:dyDescent="0.2">
      <c r="A2122" s="10">
        <v>3.6331018518518519E-2</v>
      </c>
      <c r="B2122" s="11">
        <v>3.2164351851851854E-2</v>
      </c>
      <c r="C2122" s="11">
        <v>5.5775462962962964E-2</v>
      </c>
      <c r="D2122" s="14">
        <v>2.2893518518518102E-2</v>
      </c>
      <c r="G2122" s="11"/>
      <c r="H2122" s="9"/>
    </row>
    <row r="2123" spans="1:8" x14ac:dyDescent="0.2">
      <c r="A2123" s="10">
        <v>3.6342592592592593E-2</v>
      </c>
      <c r="B2123" s="11">
        <v>3.2175925925925927E-2</v>
      </c>
      <c r="C2123" s="11">
        <v>5.5787037037037031E-2</v>
      </c>
      <c r="D2123" s="14">
        <v>2.29050925925918E-2</v>
      </c>
      <c r="G2123" s="11"/>
      <c r="H2123" s="9"/>
    </row>
    <row r="2124" spans="1:8" x14ac:dyDescent="0.2">
      <c r="A2124" s="10">
        <v>3.6354166666666667E-2</v>
      </c>
      <c r="B2124" s="11">
        <v>3.2187500000000001E-2</v>
      </c>
      <c r="C2124" s="11">
        <v>5.5798611111111111E-2</v>
      </c>
      <c r="D2124" s="14">
        <v>2.29166666666662E-2</v>
      </c>
      <c r="G2124" s="11"/>
      <c r="H2124" s="9"/>
    </row>
    <row r="2125" spans="1:8" x14ac:dyDescent="0.2">
      <c r="A2125" s="10">
        <v>3.636574074074074E-2</v>
      </c>
      <c r="B2125" s="11">
        <v>3.2199074074074074E-2</v>
      </c>
      <c r="C2125" s="11">
        <v>5.5810185185185185E-2</v>
      </c>
      <c r="D2125" s="14">
        <v>2.2928240740741099E-2</v>
      </c>
      <c r="G2125" s="11"/>
      <c r="H2125" s="9"/>
    </row>
    <row r="2126" spans="1:8" x14ac:dyDescent="0.2">
      <c r="A2126" s="10">
        <v>3.6377314814814814E-2</v>
      </c>
      <c r="B2126" s="11">
        <v>3.2210648148148148E-2</v>
      </c>
      <c r="C2126" s="11">
        <v>5.5821759259259258E-2</v>
      </c>
      <c r="D2126" s="14">
        <v>2.2939814814814399E-2</v>
      </c>
      <c r="G2126" s="11"/>
      <c r="H2126" s="9"/>
    </row>
    <row r="2127" spans="1:8" x14ac:dyDescent="0.2">
      <c r="A2127" s="10">
        <v>3.6388888888888887E-2</v>
      </c>
      <c r="B2127" s="11">
        <v>3.2222222222222222E-2</v>
      </c>
      <c r="C2127" s="11">
        <v>5.5833333333333325E-2</v>
      </c>
      <c r="D2127" s="14">
        <v>2.2951388888888698E-2</v>
      </c>
      <c r="G2127" s="11"/>
      <c r="H2127" s="9"/>
    </row>
    <row r="2128" spans="1:8" x14ac:dyDescent="0.2">
      <c r="A2128" s="10">
        <v>3.6400462962962961E-2</v>
      </c>
      <c r="B2128" s="11">
        <v>3.2233796296296295E-2</v>
      </c>
      <c r="C2128" s="11">
        <v>5.5844907407407406E-2</v>
      </c>
      <c r="D2128" s="14">
        <v>2.2962962962962501E-2</v>
      </c>
      <c r="G2128" s="11"/>
      <c r="H2128" s="9"/>
    </row>
    <row r="2129" spans="1:8" x14ac:dyDescent="0.2">
      <c r="A2129" s="10">
        <v>3.6412037037037034E-2</v>
      </c>
      <c r="B2129" s="11">
        <v>3.2245370370370369E-2</v>
      </c>
      <c r="C2129" s="11">
        <v>5.5856481481481479E-2</v>
      </c>
      <c r="D2129" s="14">
        <v>2.2974537037036599E-2</v>
      </c>
      <c r="G2129" s="11"/>
      <c r="H2129" s="9"/>
    </row>
    <row r="2130" spans="1:8" x14ac:dyDescent="0.2">
      <c r="A2130" s="10">
        <v>3.6423611111111115E-2</v>
      </c>
      <c r="B2130" s="11">
        <v>3.2256944444444442E-2</v>
      </c>
      <c r="C2130" s="11">
        <v>5.5868055555555553E-2</v>
      </c>
      <c r="D2130" s="14">
        <v>2.2986111111110701E-2</v>
      </c>
      <c r="G2130" s="11"/>
      <c r="H2130" s="9"/>
    </row>
    <row r="2131" spans="1:8" x14ac:dyDescent="0.2">
      <c r="A2131" s="10">
        <v>3.6435185185185189E-2</v>
      </c>
      <c r="B2131" s="11">
        <v>3.2268518518518523E-2</v>
      </c>
      <c r="C2131" s="11">
        <v>5.5879629629629633E-2</v>
      </c>
      <c r="D2131" s="14">
        <v>2.2997685185184798E-2</v>
      </c>
      <c r="G2131" s="11"/>
      <c r="H2131" s="9"/>
    </row>
    <row r="2132" spans="1:8" x14ac:dyDescent="0.2">
      <c r="A2132" s="10">
        <v>3.6446759259259262E-2</v>
      </c>
      <c r="B2132" s="11">
        <v>3.2280092592592589E-2</v>
      </c>
      <c r="C2132" s="11">
        <v>5.5891203703703707E-2</v>
      </c>
      <c r="D2132" s="14">
        <v>2.3009259259259601E-2</v>
      </c>
      <c r="G2132" s="11"/>
      <c r="H2132" s="9"/>
    </row>
    <row r="2133" spans="1:8" x14ac:dyDescent="0.2">
      <c r="A2133" s="10">
        <v>3.6458333333333336E-2</v>
      </c>
      <c r="B2133" s="11">
        <v>3.229166666666667E-2</v>
      </c>
      <c r="C2133" s="11">
        <v>5.590277777777778E-2</v>
      </c>
      <c r="D2133" s="14">
        <v>2.30092592592595E-2</v>
      </c>
      <c r="G2133" s="11"/>
      <c r="H2133" s="9"/>
    </row>
    <row r="2134" spans="1:8" x14ac:dyDescent="0.2">
      <c r="A2134" s="10">
        <v>3.6469907407407402E-2</v>
      </c>
      <c r="B2134" s="11">
        <v>3.2303240740740737E-2</v>
      </c>
      <c r="C2134" s="11">
        <v>5.5914351851851847E-2</v>
      </c>
      <c r="D2134" s="14">
        <v>2.3020833333333601E-2</v>
      </c>
      <c r="G2134" s="11"/>
      <c r="H2134" s="9"/>
    </row>
    <row r="2135" spans="1:8" x14ac:dyDescent="0.2">
      <c r="A2135" s="10">
        <v>3.6481481481481483E-2</v>
      </c>
      <c r="B2135" s="11">
        <v>3.2314814814814817E-2</v>
      </c>
      <c r="C2135" s="11">
        <v>5.5925925925925928E-2</v>
      </c>
      <c r="D2135" s="14">
        <v>2.30324074074072E-2</v>
      </c>
      <c r="G2135" s="11"/>
      <c r="H2135" s="9"/>
    </row>
    <row r="2136" spans="1:8" x14ac:dyDescent="0.2">
      <c r="A2136" s="10">
        <v>3.6493055555555549E-2</v>
      </c>
      <c r="B2136" s="11">
        <v>3.2326388888888884E-2</v>
      </c>
      <c r="C2136" s="11">
        <v>5.5937500000000001E-2</v>
      </c>
      <c r="D2136" s="14">
        <v>2.30439814814818E-2</v>
      </c>
      <c r="G2136" s="11"/>
      <c r="H2136" s="9"/>
    </row>
    <row r="2137" spans="1:8" x14ac:dyDescent="0.2">
      <c r="A2137" s="10">
        <v>3.650462962962963E-2</v>
      </c>
      <c r="B2137" s="11">
        <v>3.2337962962962964E-2</v>
      </c>
      <c r="C2137" s="11">
        <v>5.5949074074074075E-2</v>
      </c>
      <c r="D2137" s="14">
        <v>2.3055555555555898E-2</v>
      </c>
      <c r="G2137" s="11"/>
      <c r="H2137" s="9"/>
    </row>
    <row r="2138" spans="1:8" x14ac:dyDescent="0.2">
      <c r="A2138" s="10">
        <v>3.6516203703703703E-2</v>
      </c>
      <c r="B2138" s="11">
        <v>3.2349537037037038E-2</v>
      </c>
      <c r="C2138" s="11">
        <v>5.5960648148148141E-2</v>
      </c>
      <c r="D2138" s="14">
        <v>2.3067129629629701E-2</v>
      </c>
      <c r="G2138" s="11"/>
      <c r="H2138" s="9"/>
    </row>
    <row r="2139" spans="1:8" x14ac:dyDescent="0.2">
      <c r="A2139" s="10">
        <v>3.6527777777777777E-2</v>
      </c>
      <c r="B2139" s="11">
        <v>3.2361111111111111E-2</v>
      </c>
      <c r="C2139" s="11">
        <v>5.5972222222222222E-2</v>
      </c>
      <c r="D2139" s="14">
        <v>2.3078703703704101E-2</v>
      </c>
      <c r="G2139" s="11"/>
      <c r="H2139" s="9"/>
    </row>
    <row r="2140" spans="1:8" x14ac:dyDescent="0.2">
      <c r="A2140" s="10">
        <v>3.6539351851851851E-2</v>
      </c>
      <c r="B2140" s="11">
        <v>3.2372685185185185E-2</v>
      </c>
      <c r="C2140" s="11">
        <v>5.5983796296296295E-2</v>
      </c>
      <c r="D2140" s="14">
        <v>2.3090277777778102E-2</v>
      </c>
      <c r="G2140" s="11"/>
      <c r="H2140" s="9"/>
    </row>
    <row r="2141" spans="1:8" x14ac:dyDescent="0.2">
      <c r="A2141" s="10">
        <v>3.6550925925925924E-2</v>
      </c>
      <c r="B2141" s="11">
        <v>3.2384259259259258E-2</v>
      </c>
      <c r="C2141" s="11">
        <v>5.5995370370370369E-2</v>
      </c>
      <c r="D2141" s="14">
        <v>2.3101851851851599E-2</v>
      </c>
      <c r="G2141" s="11"/>
      <c r="H2141" s="9"/>
    </row>
    <row r="2142" spans="1:8" x14ac:dyDescent="0.2">
      <c r="A2142" s="10">
        <v>3.6562499999999998E-2</v>
      </c>
      <c r="B2142" s="11">
        <v>3.2395833333333332E-2</v>
      </c>
      <c r="C2142" s="11">
        <v>5.6006944444444449E-2</v>
      </c>
      <c r="D2142" s="14">
        <v>2.3113425925925701E-2</v>
      </c>
      <c r="G2142" s="11"/>
      <c r="H2142" s="9"/>
    </row>
    <row r="2143" spans="1:8" x14ac:dyDescent="0.2">
      <c r="A2143" s="10">
        <v>3.6574074074074071E-2</v>
      </c>
      <c r="B2143" s="11">
        <v>3.2407407407407406E-2</v>
      </c>
      <c r="C2143" s="11">
        <v>5.6018518518518523E-2</v>
      </c>
      <c r="D2143" s="14">
        <v>2.3124999999999798E-2</v>
      </c>
      <c r="G2143" s="11"/>
      <c r="H2143" s="9"/>
    </row>
    <row r="2144" spans="1:8" x14ac:dyDescent="0.2">
      <c r="A2144" s="10">
        <v>3.6585648148148145E-2</v>
      </c>
      <c r="B2144" s="11">
        <v>3.2418981481481479E-2</v>
      </c>
      <c r="C2144" s="11">
        <v>5.603009259259259E-2</v>
      </c>
      <c r="D2144" s="14">
        <v>2.3136574074073799E-2</v>
      </c>
      <c r="G2144" s="11"/>
      <c r="H2144" s="9"/>
    </row>
    <row r="2145" spans="1:8" x14ac:dyDescent="0.2">
      <c r="A2145" s="10">
        <v>3.6597222222222225E-2</v>
      </c>
      <c r="B2145" s="11">
        <v>3.243055555555556E-2</v>
      </c>
      <c r="C2145" s="11">
        <v>5.6041666666666663E-2</v>
      </c>
      <c r="D2145" s="14">
        <v>2.3148148148148699E-2</v>
      </c>
      <c r="G2145" s="11"/>
      <c r="H2145" s="9"/>
    </row>
    <row r="2146" spans="1:8" x14ac:dyDescent="0.2">
      <c r="A2146" s="10">
        <v>3.6608796296296299E-2</v>
      </c>
      <c r="B2146" s="11">
        <v>3.2442129629629633E-2</v>
      </c>
      <c r="C2146" s="11">
        <v>5.6053240740740744E-2</v>
      </c>
      <c r="D2146" s="14">
        <v>2.3159722222222599E-2</v>
      </c>
      <c r="G2146" s="11"/>
      <c r="H2146" s="9"/>
    </row>
    <row r="2147" spans="1:8" x14ac:dyDescent="0.2">
      <c r="A2147" s="10">
        <v>3.6620370370370373E-2</v>
      </c>
      <c r="B2147" s="11">
        <v>3.24537037037037E-2</v>
      </c>
      <c r="C2147" s="11">
        <v>5.6064814814814817E-2</v>
      </c>
      <c r="D2147" s="14">
        <v>2.3171296296296599E-2</v>
      </c>
      <c r="G2147" s="11"/>
      <c r="H2147" s="9"/>
    </row>
    <row r="2148" spans="1:8" x14ac:dyDescent="0.2">
      <c r="A2148" s="10">
        <v>3.6631944444444446E-2</v>
      </c>
      <c r="B2148" s="11">
        <v>3.246527777777778E-2</v>
      </c>
      <c r="C2148" s="11">
        <v>5.6076388888888884E-2</v>
      </c>
      <c r="D2148" s="14">
        <v>2.31712962962961E-2</v>
      </c>
      <c r="G2148" s="11"/>
      <c r="H2148" s="9"/>
    </row>
    <row r="2149" spans="1:8" x14ac:dyDescent="0.2">
      <c r="A2149" s="10">
        <v>3.664351851851852E-2</v>
      </c>
      <c r="B2149" s="11">
        <v>3.2476851851851847E-2</v>
      </c>
      <c r="C2149" s="11">
        <v>5.6087962962962958E-2</v>
      </c>
      <c r="D2149" s="14">
        <v>2.31828703703706E-2</v>
      </c>
      <c r="G2149" s="11"/>
      <c r="H2149" s="9"/>
    </row>
    <row r="2150" spans="1:8" x14ac:dyDescent="0.2">
      <c r="A2150" s="10">
        <v>3.6655092592592593E-2</v>
      </c>
      <c r="B2150" s="11">
        <v>3.2488425925925928E-2</v>
      </c>
      <c r="C2150" s="11">
        <v>5.6099537037037038E-2</v>
      </c>
      <c r="D2150" s="14">
        <v>2.3194444444444798E-2</v>
      </c>
      <c r="G2150" s="11"/>
      <c r="H2150" s="9"/>
    </row>
    <row r="2151" spans="1:8" x14ac:dyDescent="0.2">
      <c r="A2151" s="10">
        <v>3.6666666666666667E-2</v>
      </c>
      <c r="B2151" s="11">
        <v>3.2500000000000001E-2</v>
      </c>
      <c r="C2151" s="11">
        <v>5.6111111111111112E-2</v>
      </c>
      <c r="D2151" s="14">
        <v>2.3206018518518098E-2</v>
      </c>
      <c r="G2151" s="11"/>
      <c r="H2151" s="9"/>
    </row>
    <row r="2152" spans="1:8" x14ac:dyDescent="0.2">
      <c r="A2152" s="10">
        <v>3.667824074074074E-2</v>
      </c>
      <c r="B2152" s="11">
        <v>3.2511574074074075E-2</v>
      </c>
      <c r="C2152" s="11">
        <v>5.6122685185185185E-2</v>
      </c>
      <c r="D2152" s="14">
        <v>2.3217592592592699E-2</v>
      </c>
      <c r="G2152" s="11"/>
      <c r="H2152" s="9"/>
    </row>
    <row r="2153" spans="1:8" x14ac:dyDescent="0.2">
      <c r="A2153" s="10">
        <v>3.6689814814814821E-2</v>
      </c>
      <c r="B2153" s="11">
        <v>3.2523148148148148E-2</v>
      </c>
      <c r="C2153" s="11">
        <v>5.6134259259259266E-2</v>
      </c>
      <c r="D2153" s="14">
        <v>2.32291666666662E-2</v>
      </c>
      <c r="G2153" s="11"/>
      <c r="H2153" s="9"/>
    </row>
    <row r="2154" spans="1:8" x14ac:dyDescent="0.2">
      <c r="A2154" s="10">
        <v>3.6701388888888888E-2</v>
      </c>
      <c r="B2154" s="11">
        <v>3.2534722222222222E-2</v>
      </c>
      <c r="C2154" s="11">
        <v>5.6145833333333339E-2</v>
      </c>
      <c r="D2154" s="14">
        <v>2.3240740740740298E-2</v>
      </c>
      <c r="G2154" s="11"/>
      <c r="H2154" s="9"/>
    </row>
    <row r="2155" spans="1:8" x14ac:dyDescent="0.2">
      <c r="A2155" s="10">
        <v>3.6712962962962961E-2</v>
      </c>
      <c r="B2155" s="11">
        <v>3.2546296296296295E-2</v>
      </c>
      <c r="C2155" s="11">
        <v>5.6157407407407406E-2</v>
      </c>
      <c r="D2155" s="14">
        <v>2.32523148148144E-2</v>
      </c>
      <c r="G2155" s="11"/>
      <c r="H2155" s="9"/>
    </row>
    <row r="2156" spans="1:8" x14ac:dyDescent="0.2">
      <c r="A2156" s="10">
        <v>3.6724537037037035E-2</v>
      </c>
      <c r="B2156" s="11">
        <v>3.2557870370370369E-2</v>
      </c>
      <c r="C2156" s="11">
        <v>5.6168981481481479E-2</v>
      </c>
      <c r="D2156" s="14">
        <v>2.3263888888887901E-2</v>
      </c>
      <c r="G2156" s="11"/>
      <c r="H2156" s="9"/>
    </row>
    <row r="2157" spans="1:8" x14ac:dyDescent="0.2">
      <c r="A2157" s="10">
        <v>3.6736111111111108E-2</v>
      </c>
      <c r="B2157" s="11">
        <v>3.2569444444444443E-2</v>
      </c>
      <c r="C2157" s="11">
        <v>5.618055555555556E-2</v>
      </c>
      <c r="D2157" s="14">
        <v>2.32754629629622E-2</v>
      </c>
      <c r="G2157" s="11"/>
      <c r="H2157" s="9"/>
    </row>
    <row r="2158" spans="1:8" x14ac:dyDescent="0.2">
      <c r="A2158" s="10">
        <v>3.6747685185185182E-2</v>
      </c>
      <c r="B2158" s="11">
        <v>3.2581018518518516E-2</v>
      </c>
      <c r="C2158" s="11">
        <v>5.6192129629629634E-2</v>
      </c>
      <c r="D2158" s="14">
        <v>2.3287037037037099E-2</v>
      </c>
      <c r="G2158" s="11"/>
      <c r="H2158" s="9"/>
    </row>
    <row r="2159" spans="1:8" x14ac:dyDescent="0.2">
      <c r="A2159" s="10">
        <v>3.6759259259259255E-2</v>
      </c>
      <c r="B2159" s="11">
        <v>3.259259259259259E-2</v>
      </c>
      <c r="C2159" s="11">
        <v>5.62037037037037E-2</v>
      </c>
      <c r="D2159" s="14">
        <v>2.3298611111110399E-2</v>
      </c>
      <c r="G2159" s="11"/>
      <c r="H2159" s="9"/>
    </row>
    <row r="2160" spans="1:8" x14ac:dyDescent="0.2">
      <c r="A2160" s="10">
        <v>3.6770833333333336E-2</v>
      </c>
      <c r="B2160" s="11">
        <v>3.260416666666667E-2</v>
      </c>
      <c r="C2160" s="11">
        <v>5.6215277777777774E-2</v>
      </c>
      <c r="D2160" s="14">
        <v>2.33101851851839E-2</v>
      </c>
      <c r="G2160" s="11"/>
      <c r="H2160" s="9"/>
    </row>
    <row r="2161" spans="1:8" x14ac:dyDescent="0.2">
      <c r="A2161" s="10">
        <v>3.6782407407407409E-2</v>
      </c>
      <c r="B2161" s="11">
        <v>3.2615740740740744E-2</v>
      </c>
      <c r="C2161" s="11">
        <v>5.6226851851851854E-2</v>
      </c>
      <c r="D2161" s="14">
        <v>2.3321759259258799E-2</v>
      </c>
      <c r="G2161" s="11"/>
      <c r="H2161" s="9"/>
    </row>
    <row r="2162" spans="1:8" x14ac:dyDescent="0.2">
      <c r="A2162" s="10">
        <v>3.6793981481481483E-2</v>
      </c>
      <c r="B2162" s="11">
        <v>3.2627314814814817E-2</v>
      </c>
      <c r="C2162" s="11">
        <v>5.6238425925925928E-2</v>
      </c>
      <c r="D2162" s="14">
        <v>2.3333333333333199E-2</v>
      </c>
      <c r="G2162" s="11"/>
      <c r="H2162" s="9"/>
    </row>
    <row r="2163" spans="1:8" x14ac:dyDescent="0.2">
      <c r="A2163" s="10">
        <v>3.6805555555555557E-2</v>
      </c>
      <c r="B2163" s="11">
        <v>3.2638888888888891E-2</v>
      </c>
      <c r="C2163" s="11">
        <v>5.6250000000000001E-2</v>
      </c>
      <c r="D2163" s="14">
        <v>2.3333333333333602E-2</v>
      </c>
      <c r="G2163" s="11"/>
      <c r="H2163" s="9"/>
    </row>
    <row r="2164" spans="1:8" x14ac:dyDescent="0.2">
      <c r="A2164" s="10">
        <v>3.681712962962963E-2</v>
      </c>
      <c r="B2164" s="11">
        <v>3.2650462962962964E-2</v>
      </c>
      <c r="C2164" s="11">
        <v>5.6261574074074068E-2</v>
      </c>
      <c r="D2164" s="14">
        <v>2.3344907407407099E-2</v>
      </c>
      <c r="G2164" s="11"/>
      <c r="H2164" s="9"/>
    </row>
    <row r="2165" spans="1:8" x14ac:dyDescent="0.2">
      <c r="A2165" s="10">
        <v>3.6828703703703704E-2</v>
      </c>
      <c r="B2165" s="11">
        <v>3.2662037037037038E-2</v>
      </c>
      <c r="C2165" s="11">
        <v>5.6273148148148149E-2</v>
      </c>
      <c r="D2165" s="14">
        <v>2.3356481481481901E-2</v>
      </c>
      <c r="G2165" s="11"/>
      <c r="H2165" s="9"/>
    </row>
    <row r="2166" spans="1:8" x14ac:dyDescent="0.2">
      <c r="A2166" s="10">
        <v>3.6840277777777777E-2</v>
      </c>
      <c r="B2166" s="11">
        <v>3.2673611111111105E-2</v>
      </c>
      <c r="C2166" s="11">
        <v>5.6284722222222222E-2</v>
      </c>
      <c r="D2166" s="14">
        <v>2.3368055555555999E-2</v>
      </c>
      <c r="G2166" s="11"/>
      <c r="H2166" s="9"/>
    </row>
    <row r="2167" spans="1:8" x14ac:dyDescent="0.2">
      <c r="A2167" s="10">
        <v>3.6851851851851851E-2</v>
      </c>
      <c r="B2167" s="11">
        <v>3.2685185185185185E-2</v>
      </c>
      <c r="C2167" s="11">
        <v>5.6296296296296296E-2</v>
      </c>
      <c r="D2167" s="14">
        <v>2.3379629629629299E-2</v>
      </c>
      <c r="G2167" s="11"/>
      <c r="H2167" s="9"/>
    </row>
    <row r="2168" spans="1:8" x14ac:dyDescent="0.2">
      <c r="A2168" s="10">
        <v>3.6863425925925931E-2</v>
      </c>
      <c r="B2168" s="11">
        <v>3.2696759259259259E-2</v>
      </c>
      <c r="C2168" s="11">
        <v>5.6307870370370362E-2</v>
      </c>
      <c r="D2168" s="14">
        <v>2.3391203703704101E-2</v>
      </c>
      <c r="G2168" s="11"/>
      <c r="H2168" s="9"/>
    </row>
    <row r="2169" spans="1:8" x14ac:dyDescent="0.2">
      <c r="A2169" s="10">
        <v>3.6874999999999998E-2</v>
      </c>
      <c r="B2169" s="11">
        <v>3.2708333333333332E-2</v>
      </c>
      <c r="C2169" s="11">
        <v>5.6319444444444443E-2</v>
      </c>
      <c r="D2169" s="14">
        <v>2.3402777777777502E-2</v>
      </c>
      <c r="G2169" s="11"/>
      <c r="H2169" s="9"/>
    </row>
    <row r="2170" spans="1:8" x14ac:dyDescent="0.2">
      <c r="A2170" s="10">
        <v>3.6886574074074079E-2</v>
      </c>
      <c r="B2170" s="11">
        <v>3.2719907407407406E-2</v>
      </c>
      <c r="C2170" s="11">
        <v>5.6331018518518516E-2</v>
      </c>
      <c r="D2170" s="14">
        <v>2.34143518518516E-2</v>
      </c>
      <c r="G2170" s="11"/>
      <c r="H2170" s="9"/>
    </row>
    <row r="2171" spans="1:8" x14ac:dyDescent="0.2">
      <c r="A2171" s="10">
        <v>3.6898148148148145E-2</v>
      </c>
      <c r="B2171" s="11">
        <v>3.2731481481481479E-2</v>
      </c>
      <c r="C2171" s="11">
        <v>5.634259259259259E-2</v>
      </c>
      <c r="D2171" s="14">
        <v>2.3425925925926301E-2</v>
      </c>
      <c r="G2171" s="11"/>
      <c r="H2171" s="9"/>
    </row>
    <row r="2172" spans="1:8" x14ac:dyDescent="0.2">
      <c r="A2172" s="10">
        <v>3.6909722222222226E-2</v>
      </c>
      <c r="B2172" s="11">
        <v>3.2743055555555553E-2</v>
      </c>
      <c r="C2172" s="11">
        <v>5.635416666666667E-2</v>
      </c>
      <c r="D2172" s="14">
        <v>2.3437499999999702E-2</v>
      </c>
      <c r="G2172" s="11"/>
      <c r="H2172" s="9"/>
    </row>
    <row r="2173" spans="1:8" x14ac:dyDescent="0.2">
      <c r="A2173" s="10">
        <v>3.6921296296296292E-2</v>
      </c>
      <c r="B2173" s="11">
        <v>3.2754629629629627E-2</v>
      </c>
      <c r="C2173" s="11">
        <v>5.6365740740740744E-2</v>
      </c>
      <c r="D2173" s="14">
        <v>2.3449074074074702E-2</v>
      </c>
      <c r="G2173" s="11"/>
      <c r="H2173" s="9"/>
    </row>
    <row r="2174" spans="1:8" x14ac:dyDescent="0.2">
      <c r="A2174" s="10">
        <v>3.6932870370370366E-2</v>
      </c>
      <c r="B2174" s="11">
        <v>3.27662037037037E-2</v>
      </c>
      <c r="C2174" s="11">
        <v>5.6377314814814818E-2</v>
      </c>
      <c r="D2174" s="14">
        <v>2.3460648148148602E-2</v>
      </c>
      <c r="G2174" s="11"/>
      <c r="H2174" s="9"/>
    </row>
    <row r="2175" spans="1:8" x14ac:dyDescent="0.2">
      <c r="A2175" s="10">
        <v>3.6944444444444446E-2</v>
      </c>
      <c r="B2175" s="11">
        <v>3.2777777777777781E-2</v>
      </c>
      <c r="C2175" s="11">
        <v>5.6388888888888884E-2</v>
      </c>
      <c r="D2175" s="14">
        <v>2.34722222222228E-2</v>
      </c>
      <c r="G2175" s="11"/>
      <c r="H2175" s="9"/>
    </row>
    <row r="2176" spans="1:8" x14ac:dyDescent="0.2">
      <c r="A2176" s="10">
        <v>3.695601851851852E-2</v>
      </c>
      <c r="B2176" s="11">
        <v>3.2789351851851854E-2</v>
      </c>
      <c r="C2176" s="11">
        <v>5.6400462962962965E-2</v>
      </c>
      <c r="D2176" s="14">
        <v>2.3483796296295999E-2</v>
      </c>
      <c r="G2176" s="11"/>
      <c r="H2176" s="9"/>
    </row>
    <row r="2177" spans="1:8" x14ac:dyDescent="0.2">
      <c r="A2177" s="10">
        <v>3.6967592592592594E-2</v>
      </c>
      <c r="B2177" s="11">
        <v>3.2800925925925928E-2</v>
      </c>
      <c r="C2177" s="11">
        <v>5.6412037037037038E-2</v>
      </c>
      <c r="D2177" s="14">
        <v>2.3495370370370999E-2</v>
      </c>
      <c r="G2177" s="11"/>
      <c r="H2177" s="9"/>
    </row>
    <row r="2178" spans="1:8" x14ac:dyDescent="0.2">
      <c r="A2178" s="10">
        <v>3.6979166666666667E-2</v>
      </c>
      <c r="B2178" s="11">
        <v>3.2812500000000001E-2</v>
      </c>
      <c r="C2178" s="11">
        <v>5.6423611111111112E-2</v>
      </c>
      <c r="D2178" s="14">
        <v>2.3495370370370701E-2</v>
      </c>
      <c r="G2178" s="11"/>
      <c r="H2178" s="9"/>
    </row>
    <row r="2179" spans="1:8" x14ac:dyDescent="0.2">
      <c r="A2179" s="10">
        <v>3.6990740740740741E-2</v>
      </c>
      <c r="B2179" s="11">
        <v>3.2824074074074075E-2</v>
      </c>
      <c r="C2179" s="11">
        <v>5.6435185185185179E-2</v>
      </c>
      <c r="D2179" s="14">
        <v>2.3506944444444001E-2</v>
      </c>
      <c r="G2179" s="11"/>
      <c r="H2179" s="9"/>
    </row>
    <row r="2180" spans="1:8" x14ac:dyDescent="0.2">
      <c r="A2180" s="10">
        <v>3.7002314814814814E-2</v>
      </c>
      <c r="B2180" s="11">
        <v>3.2835648148148149E-2</v>
      </c>
      <c r="C2180" s="11">
        <v>5.6446759259259259E-2</v>
      </c>
      <c r="D2180" s="14">
        <v>2.3518518518518002E-2</v>
      </c>
      <c r="G2180" s="11"/>
      <c r="H2180" s="9"/>
    </row>
    <row r="2181" spans="1:8" x14ac:dyDescent="0.2">
      <c r="A2181" s="10">
        <v>3.7013888888888888E-2</v>
      </c>
      <c r="B2181" s="11">
        <v>3.2847222222222222E-2</v>
      </c>
      <c r="C2181" s="11">
        <v>5.6458333333333333E-2</v>
      </c>
      <c r="D2181" s="14">
        <v>2.3530092592592099E-2</v>
      </c>
      <c r="G2181" s="11"/>
      <c r="H2181" s="9"/>
    </row>
    <row r="2182" spans="1:8" x14ac:dyDescent="0.2">
      <c r="A2182" s="10">
        <v>3.7025462962962961E-2</v>
      </c>
      <c r="B2182" s="11">
        <v>3.2858796296296296E-2</v>
      </c>
      <c r="C2182" s="11">
        <v>5.6469907407407406E-2</v>
      </c>
      <c r="D2182" s="14">
        <v>2.3541666666666201E-2</v>
      </c>
      <c r="G2182" s="11"/>
      <c r="H2182" s="9"/>
    </row>
    <row r="2183" spans="1:8" x14ac:dyDescent="0.2">
      <c r="A2183" s="10">
        <v>3.7037037037037042E-2</v>
      </c>
      <c r="B2183" s="11">
        <v>3.2870370370370376E-2</v>
      </c>
      <c r="C2183" s="11">
        <v>5.6481481481481487E-2</v>
      </c>
      <c r="D2183" s="14">
        <v>2.3553240740739799E-2</v>
      </c>
      <c r="G2183" s="11"/>
      <c r="H2183" s="9"/>
    </row>
    <row r="2184" spans="1:8" x14ac:dyDescent="0.2">
      <c r="A2184" s="10">
        <v>3.7048611111111109E-2</v>
      </c>
      <c r="B2184" s="11">
        <v>3.2881944444444443E-2</v>
      </c>
      <c r="C2184" s="11">
        <v>5.649305555555556E-2</v>
      </c>
      <c r="D2184" s="14">
        <v>2.3564814814814299E-2</v>
      </c>
      <c r="G2184" s="11"/>
      <c r="H2184" s="9"/>
    </row>
    <row r="2185" spans="1:8" x14ac:dyDescent="0.2">
      <c r="A2185" s="10">
        <v>3.7060185185185189E-2</v>
      </c>
      <c r="B2185" s="11">
        <v>3.2893518518518523E-2</v>
      </c>
      <c r="C2185" s="11">
        <v>5.6504629629629627E-2</v>
      </c>
      <c r="D2185" s="14">
        <v>2.3576388888889299E-2</v>
      </c>
      <c r="G2185" s="11"/>
      <c r="H2185" s="9"/>
    </row>
    <row r="2186" spans="1:8" x14ac:dyDescent="0.2">
      <c r="A2186" s="10">
        <v>3.7071759259259256E-2</v>
      </c>
      <c r="B2186" s="11">
        <v>3.290509259259259E-2</v>
      </c>
      <c r="C2186" s="11">
        <v>5.65162037037037E-2</v>
      </c>
      <c r="D2186" s="14">
        <v>2.3587962962962498E-2</v>
      </c>
      <c r="G2186" s="11"/>
      <c r="H2186" s="9"/>
    </row>
    <row r="2187" spans="1:8" x14ac:dyDescent="0.2">
      <c r="A2187" s="10">
        <v>3.7083333333333336E-2</v>
      </c>
      <c r="B2187" s="11">
        <v>3.2916666666666664E-2</v>
      </c>
      <c r="C2187" s="11">
        <v>5.6527777777777781E-2</v>
      </c>
      <c r="D2187" s="14">
        <v>2.3599537037036801E-2</v>
      </c>
      <c r="G2187" s="11"/>
      <c r="H2187" s="9"/>
    </row>
    <row r="2188" spans="1:8" x14ac:dyDescent="0.2">
      <c r="A2188" s="10">
        <v>3.7094907407407403E-2</v>
      </c>
      <c r="B2188" s="11">
        <v>3.2928240740740737E-2</v>
      </c>
      <c r="C2188" s="11">
        <v>5.6539351851851855E-2</v>
      </c>
      <c r="D2188" s="14">
        <v>2.36111111111106E-2</v>
      </c>
      <c r="G2188" s="11"/>
      <c r="H2188" s="9"/>
    </row>
    <row r="2189" spans="1:8" x14ac:dyDescent="0.2">
      <c r="A2189" s="10">
        <v>3.7106481481481483E-2</v>
      </c>
      <c r="B2189" s="11">
        <v>3.2939814814814811E-2</v>
      </c>
      <c r="C2189" s="11">
        <v>5.6550925925925921E-2</v>
      </c>
      <c r="D2189" s="14">
        <v>2.3622685185184698E-2</v>
      </c>
      <c r="G2189" s="11"/>
      <c r="H2189" s="9"/>
    </row>
    <row r="2190" spans="1:8" x14ac:dyDescent="0.2">
      <c r="A2190" s="10">
        <v>3.7118055555555557E-2</v>
      </c>
      <c r="B2190" s="11">
        <v>3.2951388888888891E-2</v>
      </c>
      <c r="C2190" s="11">
        <v>5.6562500000000002E-2</v>
      </c>
      <c r="D2190" s="14">
        <v>2.36342592592588E-2</v>
      </c>
      <c r="G2190" s="11"/>
      <c r="H2190" s="9"/>
    </row>
    <row r="2191" spans="1:8" x14ac:dyDescent="0.2">
      <c r="A2191" s="10">
        <v>3.712962962962963E-2</v>
      </c>
      <c r="B2191" s="11">
        <v>3.2962962962962965E-2</v>
      </c>
      <c r="C2191" s="11">
        <v>5.6574074074074075E-2</v>
      </c>
      <c r="D2191" s="14">
        <v>2.3645833333332901E-2</v>
      </c>
      <c r="G2191" s="11"/>
      <c r="H2191" s="9"/>
    </row>
    <row r="2192" spans="1:8" x14ac:dyDescent="0.2">
      <c r="A2192" s="10">
        <v>3.7141203703703704E-2</v>
      </c>
      <c r="B2192" s="11">
        <v>3.2974537037037038E-2</v>
      </c>
      <c r="C2192" s="11">
        <v>5.6585648148148149E-2</v>
      </c>
      <c r="D2192" s="14">
        <v>2.36574074074078E-2</v>
      </c>
      <c r="G2192" s="11"/>
      <c r="H2192" s="9"/>
    </row>
    <row r="2193" spans="1:8" x14ac:dyDescent="0.2">
      <c r="A2193" s="10">
        <v>3.7152777777777778E-2</v>
      </c>
      <c r="B2193" s="11">
        <v>3.2986111111111112E-2</v>
      </c>
      <c r="C2193" s="11">
        <v>5.6597222222222222E-2</v>
      </c>
      <c r="D2193" s="14">
        <v>2.36574074074077E-2</v>
      </c>
      <c r="G2193" s="11"/>
      <c r="H2193" s="9"/>
    </row>
    <row r="2194" spans="1:8" x14ac:dyDescent="0.2">
      <c r="A2194" s="10">
        <v>3.7164351851851851E-2</v>
      </c>
      <c r="B2194" s="11">
        <v>3.2997685185185185E-2</v>
      </c>
      <c r="C2194" s="11">
        <v>5.6608796296296303E-2</v>
      </c>
      <c r="D2194" s="14">
        <v>2.3668981481481801E-2</v>
      </c>
      <c r="G2194" s="11"/>
      <c r="H2194" s="9"/>
    </row>
    <row r="2195" spans="1:8" x14ac:dyDescent="0.2">
      <c r="A2195" s="10">
        <v>3.7175925925925925E-2</v>
      </c>
      <c r="B2195" s="11">
        <v>3.3009259259259259E-2</v>
      </c>
      <c r="C2195" s="11">
        <v>5.6620370370370376E-2</v>
      </c>
      <c r="D2195" s="14">
        <v>2.3680555555555299E-2</v>
      </c>
      <c r="G2195" s="11"/>
      <c r="H2195" s="9"/>
    </row>
    <row r="2196" spans="1:8" x14ac:dyDescent="0.2">
      <c r="A2196" s="10">
        <v>3.7187499999999998E-2</v>
      </c>
      <c r="B2196" s="11">
        <v>3.3020833333333333E-2</v>
      </c>
      <c r="C2196" s="11">
        <v>5.6631944444444443E-2</v>
      </c>
      <c r="D2196" s="14">
        <v>2.369212962963E-2</v>
      </c>
      <c r="G2196" s="11"/>
      <c r="H2196" s="9"/>
    </row>
    <row r="2197" spans="1:8" x14ac:dyDescent="0.2">
      <c r="A2197" s="10">
        <v>3.7199074074074072E-2</v>
      </c>
      <c r="B2197" s="11">
        <v>3.3032407407407406E-2</v>
      </c>
      <c r="C2197" s="11">
        <v>5.6643518518518517E-2</v>
      </c>
      <c r="D2197" s="14">
        <v>2.3703703703704102E-2</v>
      </c>
      <c r="G2197" s="11"/>
      <c r="H2197" s="9"/>
    </row>
    <row r="2198" spans="1:8" x14ac:dyDescent="0.2">
      <c r="A2198" s="10">
        <v>3.7210648148148152E-2</v>
      </c>
      <c r="B2198" s="11">
        <v>3.3043981481481487E-2</v>
      </c>
      <c r="C2198" s="11">
        <v>5.6655092592592597E-2</v>
      </c>
      <c r="D2198" s="14">
        <v>2.3715277777777901E-2</v>
      </c>
      <c r="G2198" s="11"/>
      <c r="H2198" s="9"/>
    </row>
    <row r="2199" spans="1:8" x14ac:dyDescent="0.2">
      <c r="A2199" s="10">
        <v>3.7222222222222219E-2</v>
      </c>
      <c r="B2199" s="11">
        <v>3.3055555555555553E-2</v>
      </c>
      <c r="C2199" s="11">
        <v>5.6666666666666671E-2</v>
      </c>
      <c r="D2199" s="14">
        <v>2.3726851851852301E-2</v>
      </c>
      <c r="G2199" s="11"/>
      <c r="H2199" s="9"/>
    </row>
    <row r="2200" spans="1:8" x14ac:dyDescent="0.2">
      <c r="A2200" s="10">
        <v>3.72337962962963E-2</v>
      </c>
      <c r="B2200" s="11">
        <v>3.3067129629629634E-2</v>
      </c>
      <c r="C2200" s="11">
        <v>5.6678240740740737E-2</v>
      </c>
      <c r="D2200" s="14">
        <v>2.3738425925926301E-2</v>
      </c>
      <c r="G2200" s="11"/>
      <c r="H2200" s="9"/>
    </row>
    <row r="2201" spans="1:8" x14ac:dyDescent="0.2">
      <c r="A2201" s="10">
        <v>3.7245370370370366E-2</v>
      </c>
      <c r="B2201" s="11">
        <v>3.30787037037037E-2</v>
      </c>
      <c r="C2201" s="11">
        <v>5.6689814814814811E-2</v>
      </c>
      <c r="D2201" s="14">
        <v>2.3749999999999698E-2</v>
      </c>
      <c r="G2201" s="11"/>
      <c r="H2201" s="9"/>
    </row>
    <row r="2202" spans="1:8" x14ac:dyDescent="0.2">
      <c r="A2202" s="10">
        <v>3.7256944444444447E-2</v>
      </c>
      <c r="B2202" s="11">
        <v>3.3090277777777781E-2</v>
      </c>
      <c r="C2202" s="11">
        <v>5.6701388888888891E-2</v>
      </c>
      <c r="D2202" s="14">
        <v>2.37615740740738E-2</v>
      </c>
      <c r="G2202" s="11"/>
      <c r="H2202" s="9"/>
    </row>
    <row r="2203" spans="1:8" x14ac:dyDescent="0.2">
      <c r="A2203" s="10">
        <v>3.7268518518518513E-2</v>
      </c>
      <c r="B2203" s="11">
        <v>3.3101851851851848E-2</v>
      </c>
      <c r="C2203" s="11">
        <v>5.6712962962962965E-2</v>
      </c>
      <c r="D2203" s="14">
        <v>2.3773148148147901E-2</v>
      </c>
      <c r="G2203" s="11"/>
      <c r="H2203" s="9"/>
    </row>
    <row r="2204" spans="1:8" x14ac:dyDescent="0.2">
      <c r="A2204" s="10">
        <v>3.7280092592592594E-2</v>
      </c>
      <c r="B2204" s="11">
        <v>3.3113425925925928E-2</v>
      </c>
      <c r="C2204" s="11">
        <v>5.6724537037037039E-2</v>
      </c>
      <c r="D2204" s="14">
        <v>2.3784722222221898E-2</v>
      </c>
      <c r="G2204" s="11"/>
      <c r="H2204" s="9"/>
    </row>
    <row r="2205" spans="1:8" x14ac:dyDescent="0.2">
      <c r="A2205" s="10">
        <v>3.7291666666666667E-2</v>
      </c>
      <c r="B2205" s="11">
        <v>3.3125000000000002E-2</v>
      </c>
      <c r="C2205" s="11">
        <v>5.6736111111111105E-2</v>
      </c>
      <c r="D2205" s="14">
        <v>2.3796296296296902E-2</v>
      </c>
      <c r="G2205" s="11"/>
      <c r="H2205" s="9"/>
    </row>
    <row r="2206" spans="1:8" x14ac:dyDescent="0.2">
      <c r="A2206" s="10">
        <v>3.7303240740740741E-2</v>
      </c>
      <c r="B2206" s="11">
        <v>3.3136574074074075E-2</v>
      </c>
      <c r="C2206" s="11">
        <v>5.6747685185185186E-2</v>
      </c>
      <c r="D2206" s="14">
        <v>2.3807870370370798E-2</v>
      </c>
      <c r="G2206" s="11"/>
      <c r="H2206" s="9"/>
    </row>
    <row r="2207" spans="1:8" x14ac:dyDescent="0.2">
      <c r="A2207" s="10">
        <v>3.7314814814814815E-2</v>
      </c>
      <c r="B2207" s="11">
        <v>3.3148148148148149E-2</v>
      </c>
      <c r="C2207" s="11">
        <v>5.6759259259259259E-2</v>
      </c>
      <c r="D2207" s="14">
        <v>2.3819444444444799E-2</v>
      </c>
      <c r="G2207" s="11"/>
      <c r="H2207" s="9"/>
    </row>
    <row r="2208" spans="1:8" x14ac:dyDescent="0.2">
      <c r="A2208" s="10">
        <v>3.7326388888888888E-2</v>
      </c>
      <c r="B2208" s="11">
        <v>3.3159722222222222E-2</v>
      </c>
      <c r="C2208" s="11">
        <v>5.6770833333333333E-2</v>
      </c>
      <c r="D2208" s="14">
        <v>2.3819444444444199E-2</v>
      </c>
      <c r="G2208" s="11"/>
      <c r="H2208" s="9"/>
    </row>
    <row r="2209" spans="1:8" x14ac:dyDescent="0.2">
      <c r="A2209" s="10">
        <v>3.7337962962962962E-2</v>
      </c>
      <c r="B2209" s="11">
        <v>3.3171296296296296E-2</v>
      </c>
      <c r="C2209" s="11">
        <v>5.67824074074074E-2</v>
      </c>
      <c r="D2209" s="14">
        <v>2.38310185185188E-2</v>
      </c>
      <c r="G2209" s="11"/>
      <c r="H2209" s="9"/>
    </row>
    <row r="2210" spans="1:8" x14ac:dyDescent="0.2">
      <c r="A2210" s="10">
        <v>3.7349537037037035E-2</v>
      </c>
      <c r="B2210" s="11">
        <v>3.318287037037037E-2</v>
      </c>
      <c r="C2210" s="11">
        <v>5.679398148148148E-2</v>
      </c>
      <c r="D2210" s="14">
        <v>2.3842592592593002E-2</v>
      </c>
      <c r="G2210" s="11"/>
      <c r="H2210" s="9"/>
    </row>
    <row r="2211" spans="1:8" x14ac:dyDescent="0.2">
      <c r="A2211" s="10">
        <v>3.7361111111111109E-2</v>
      </c>
      <c r="B2211" s="11">
        <v>3.3194444444444443E-2</v>
      </c>
      <c r="C2211" s="11">
        <v>5.6805555555555554E-2</v>
      </c>
      <c r="D2211" s="14">
        <v>2.3854166666666201E-2</v>
      </c>
      <c r="G2211" s="11"/>
      <c r="H2211" s="9"/>
    </row>
    <row r="2212" spans="1:8" x14ac:dyDescent="0.2">
      <c r="A2212" s="10">
        <v>3.7372685185185189E-2</v>
      </c>
      <c r="B2212" s="11">
        <v>3.3206018518518517E-2</v>
      </c>
      <c r="C2212" s="11">
        <v>5.6817129629629627E-2</v>
      </c>
      <c r="D2212" s="14">
        <v>2.3865740740740899E-2</v>
      </c>
      <c r="G2212" s="11"/>
      <c r="H2212" s="9"/>
    </row>
    <row r="2213" spans="1:8" x14ac:dyDescent="0.2">
      <c r="A2213" s="10">
        <v>3.7384259259259263E-2</v>
      </c>
      <c r="B2213" s="11">
        <v>3.3217592592592597E-2</v>
      </c>
      <c r="C2213" s="11">
        <v>5.6828703703703708E-2</v>
      </c>
      <c r="D2213" s="14">
        <v>2.38773148148143E-2</v>
      </c>
      <c r="G2213" s="11"/>
      <c r="H2213" s="9"/>
    </row>
    <row r="2214" spans="1:8" x14ac:dyDescent="0.2">
      <c r="A2214" s="10">
        <v>3.7395833333333336E-2</v>
      </c>
      <c r="B2214" s="11">
        <v>3.3229166666666664E-2</v>
      </c>
      <c r="C2214" s="11">
        <v>5.6840277777777781E-2</v>
      </c>
      <c r="D2214" s="14">
        <v>2.3888888888888401E-2</v>
      </c>
      <c r="G2214" s="11"/>
      <c r="H2214" s="9"/>
    </row>
    <row r="2215" spans="1:8" x14ac:dyDescent="0.2">
      <c r="A2215" s="10">
        <v>3.740740740740741E-2</v>
      </c>
      <c r="B2215" s="11">
        <v>3.3240740740740744E-2</v>
      </c>
      <c r="C2215" s="11">
        <v>5.6851851851851855E-2</v>
      </c>
      <c r="D2215" s="14">
        <v>2.3900462962962499E-2</v>
      </c>
      <c r="G2215" s="11"/>
      <c r="H2215" s="9"/>
    </row>
    <row r="2216" spans="1:8" x14ac:dyDescent="0.2">
      <c r="A2216" s="10">
        <v>3.7418981481481477E-2</v>
      </c>
      <c r="B2216" s="11">
        <v>3.3252314814814811E-2</v>
      </c>
      <c r="C2216" s="11">
        <v>5.6863425925925921E-2</v>
      </c>
      <c r="D2216" s="14">
        <v>2.3912037037035899E-2</v>
      </c>
      <c r="G2216" s="11"/>
      <c r="H2216" s="9"/>
    </row>
    <row r="2217" spans="1:8" x14ac:dyDescent="0.2">
      <c r="A2217" s="10">
        <v>3.7430555555555557E-2</v>
      </c>
      <c r="B2217" s="11">
        <v>3.3263888888888891E-2</v>
      </c>
      <c r="C2217" s="11">
        <v>5.6875000000000002E-2</v>
      </c>
      <c r="D2217" s="14">
        <v>2.3923611111110299E-2</v>
      </c>
      <c r="G2217" s="11"/>
      <c r="H2217" s="9"/>
    </row>
    <row r="2218" spans="1:8" x14ac:dyDescent="0.2">
      <c r="A2218" s="10">
        <v>3.7442129629629624E-2</v>
      </c>
      <c r="B2218" s="11">
        <v>3.3275462962962958E-2</v>
      </c>
      <c r="C2218" s="11">
        <v>5.6886574074074076E-2</v>
      </c>
      <c r="D2218" s="14">
        <v>2.3935185185185299E-2</v>
      </c>
      <c r="G2218" s="11"/>
      <c r="H2218" s="9"/>
    </row>
    <row r="2219" spans="1:8" x14ac:dyDescent="0.2">
      <c r="A2219" s="10">
        <v>3.7453703703703704E-2</v>
      </c>
      <c r="B2219" s="11">
        <v>3.3287037037037039E-2</v>
      </c>
      <c r="C2219" s="11">
        <v>5.6898148148148149E-2</v>
      </c>
      <c r="D2219" s="14">
        <v>2.3946759259258502E-2</v>
      </c>
      <c r="G2219" s="11"/>
      <c r="H2219" s="9"/>
    </row>
    <row r="2220" spans="1:8" x14ac:dyDescent="0.2">
      <c r="A2220" s="10">
        <v>3.7465277777777778E-2</v>
      </c>
      <c r="B2220" s="11">
        <v>3.3298611111111112E-2</v>
      </c>
      <c r="C2220" s="11">
        <v>5.6909722222222216E-2</v>
      </c>
      <c r="D2220" s="14">
        <v>2.3958333333331899E-2</v>
      </c>
      <c r="G2220" s="11"/>
      <c r="H2220" s="9"/>
    </row>
    <row r="2221" spans="1:8" x14ac:dyDescent="0.2">
      <c r="A2221" s="10">
        <v>3.7476851851851851E-2</v>
      </c>
      <c r="B2221" s="11">
        <v>3.3310185185185186E-2</v>
      </c>
      <c r="C2221" s="11">
        <v>5.6921296296296296E-2</v>
      </c>
      <c r="D2221" s="14">
        <v>2.3969907407406899E-2</v>
      </c>
      <c r="G2221" s="11"/>
      <c r="H2221" s="9"/>
    </row>
    <row r="2222" spans="1:8" x14ac:dyDescent="0.2">
      <c r="A2222" s="10">
        <v>3.7488425925925925E-2</v>
      </c>
      <c r="B2222" s="11">
        <v>3.3321759259259259E-2</v>
      </c>
      <c r="C2222" s="11">
        <v>5.693287037037037E-2</v>
      </c>
      <c r="D2222" s="14">
        <v>2.3981481481481399E-2</v>
      </c>
      <c r="G2222" s="11"/>
      <c r="H2222" s="9"/>
    </row>
    <row r="2223" spans="1:8" x14ac:dyDescent="0.2">
      <c r="A2223" s="10">
        <v>3.7499999999999999E-2</v>
      </c>
      <c r="B2223" s="11">
        <v>3.3333333333333333E-2</v>
      </c>
      <c r="C2223" s="11">
        <v>5.6944444444444443E-2</v>
      </c>
      <c r="D2223" s="14">
        <v>2.3981481481481801E-2</v>
      </c>
      <c r="G2223" s="11"/>
      <c r="H2223" s="9"/>
    </row>
    <row r="2224" spans="1:8" x14ac:dyDescent="0.2">
      <c r="A2224" s="10">
        <v>3.7511574074074072E-2</v>
      </c>
      <c r="B2224" s="11">
        <v>3.3344907407407406E-2</v>
      </c>
      <c r="C2224" s="11">
        <v>5.6956018518518524E-2</v>
      </c>
      <c r="D2224" s="14">
        <v>2.3993055555555198E-2</v>
      </c>
      <c r="G2224" s="11"/>
      <c r="H2224" s="9"/>
    </row>
    <row r="2225" spans="1:8" x14ac:dyDescent="0.2">
      <c r="A2225" s="10">
        <v>3.7523148148148146E-2</v>
      </c>
      <c r="B2225" s="11">
        <v>3.335648148148148E-2</v>
      </c>
      <c r="C2225" s="11">
        <v>5.6967592592592597E-2</v>
      </c>
      <c r="D2225" s="14">
        <v>2.4004629629630101E-2</v>
      </c>
      <c r="G2225" s="11"/>
      <c r="H2225" s="9"/>
    </row>
    <row r="2226" spans="1:8" x14ac:dyDescent="0.2">
      <c r="A2226" s="10">
        <v>3.7534722222222219E-2</v>
      </c>
      <c r="B2226" s="11">
        <v>3.3368055555555554E-2</v>
      </c>
      <c r="C2226" s="11">
        <v>5.6979166666666664E-2</v>
      </c>
      <c r="D2226" s="14">
        <v>2.4016203703704199E-2</v>
      </c>
      <c r="G2226" s="11"/>
      <c r="H2226" s="9"/>
    </row>
    <row r="2227" spans="1:8" x14ac:dyDescent="0.2">
      <c r="A2227" s="10">
        <v>3.75462962962963E-2</v>
      </c>
      <c r="B2227" s="11">
        <v>3.3379629629629634E-2</v>
      </c>
      <c r="C2227" s="11">
        <v>5.6990740740740738E-2</v>
      </c>
      <c r="D2227" s="14">
        <v>2.4027777777777402E-2</v>
      </c>
      <c r="G2227" s="11"/>
      <c r="H2227" s="9"/>
    </row>
    <row r="2228" spans="1:8" x14ac:dyDescent="0.2">
      <c r="A2228" s="10">
        <v>3.7557870370370373E-2</v>
      </c>
      <c r="B2228" s="11">
        <v>3.3391203703703708E-2</v>
      </c>
      <c r="C2228" s="11">
        <v>5.7002314814814818E-2</v>
      </c>
      <c r="D2228" s="14">
        <v>2.4039351851852301E-2</v>
      </c>
      <c r="G2228" s="11"/>
      <c r="H2228" s="9"/>
    </row>
    <row r="2229" spans="1:8" x14ac:dyDescent="0.2">
      <c r="A2229" s="10">
        <v>3.7569444444444447E-2</v>
      </c>
      <c r="B2229" s="11">
        <v>3.3402777777777774E-2</v>
      </c>
      <c r="C2229" s="11">
        <v>5.7013888888888892E-2</v>
      </c>
      <c r="D2229" s="14">
        <v>2.4050925925925601E-2</v>
      </c>
      <c r="G2229" s="11"/>
      <c r="H2229" s="9"/>
    </row>
    <row r="2230" spans="1:8" x14ac:dyDescent="0.2">
      <c r="A2230" s="10">
        <v>3.7581018518518521E-2</v>
      </c>
      <c r="B2230" s="11">
        <v>3.3414351851851855E-2</v>
      </c>
      <c r="C2230" s="11">
        <v>5.7025462962962958E-2</v>
      </c>
      <c r="D2230" s="14">
        <v>2.4062499999999699E-2</v>
      </c>
      <c r="G2230" s="11"/>
      <c r="H2230" s="9"/>
    </row>
    <row r="2231" spans="1:8" x14ac:dyDescent="0.2">
      <c r="A2231" s="10">
        <v>3.7592592592592594E-2</v>
      </c>
      <c r="B2231" s="11">
        <v>3.3425925925925921E-2</v>
      </c>
      <c r="C2231" s="11">
        <v>5.7037037037037032E-2</v>
      </c>
      <c r="D2231" s="14">
        <v>2.4074074074074501E-2</v>
      </c>
      <c r="G2231" s="11"/>
      <c r="H2231" s="9"/>
    </row>
    <row r="2232" spans="1:8" x14ac:dyDescent="0.2">
      <c r="A2232" s="10">
        <v>3.7604166666666668E-2</v>
      </c>
      <c r="B2232" s="11">
        <v>3.3437500000000002E-2</v>
      </c>
      <c r="C2232" s="11">
        <v>5.7048611111111112E-2</v>
      </c>
      <c r="D2232" s="14">
        <v>2.4085648148147801E-2</v>
      </c>
      <c r="G2232" s="11"/>
      <c r="H2232" s="9"/>
    </row>
    <row r="2233" spans="1:8" x14ac:dyDescent="0.2">
      <c r="A2233" s="10">
        <v>3.7615740740740741E-2</v>
      </c>
      <c r="B2233" s="11">
        <v>3.3449074074074069E-2</v>
      </c>
      <c r="C2233" s="11">
        <v>5.7060185185185186E-2</v>
      </c>
      <c r="D2233" s="14">
        <v>2.4097222222222901E-2</v>
      </c>
      <c r="G2233" s="11"/>
      <c r="H2233" s="9"/>
    </row>
    <row r="2234" spans="1:8" x14ac:dyDescent="0.2">
      <c r="A2234" s="10">
        <v>3.7627314814814815E-2</v>
      </c>
      <c r="B2234" s="11">
        <v>3.3460648148148149E-2</v>
      </c>
      <c r="C2234" s="11">
        <v>5.707175925925926E-2</v>
      </c>
      <c r="D2234" s="14">
        <v>2.4108796296296801E-2</v>
      </c>
      <c r="G2234" s="11"/>
      <c r="H2234" s="9"/>
    </row>
    <row r="2235" spans="1:8" x14ac:dyDescent="0.2">
      <c r="A2235" s="10">
        <v>3.7638888888888895E-2</v>
      </c>
      <c r="B2235" s="11">
        <v>3.3472222222222223E-2</v>
      </c>
      <c r="C2235" s="11">
        <v>5.708333333333334E-2</v>
      </c>
      <c r="D2235" s="14">
        <v>2.4120370370371E-2</v>
      </c>
      <c r="G2235" s="11"/>
      <c r="H2235" s="9"/>
    </row>
    <row r="2236" spans="1:8" x14ac:dyDescent="0.2">
      <c r="A2236" s="10">
        <v>3.7650462962962962E-2</v>
      </c>
      <c r="B2236" s="11">
        <v>3.3483796296296296E-2</v>
      </c>
      <c r="C2236" s="11">
        <v>5.7094907407407407E-2</v>
      </c>
      <c r="D2236" s="14">
        <v>2.4131944444444099E-2</v>
      </c>
      <c r="G2236" s="11"/>
      <c r="H2236" s="9"/>
    </row>
    <row r="2237" spans="1:8" x14ac:dyDescent="0.2">
      <c r="A2237" s="10">
        <v>3.7662037037037036E-2</v>
      </c>
      <c r="B2237" s="11">
        <v>3.349537037037037E-2</v>
      </c>
      <c r="C2237" s="11">
        <v>5.710648148148148E-2</v>
      </c>
      <c r="D2237" s="14">
        <v>2.4143518518519199E-2</v>
      </c>
      <c r="G2237" s="11"/>
      <c r="H2237" s="9"/>
    </row>
    <row r="2238" spans="1:8" x14ac:dyDescent="0.2">
      <c r="A2238" s="10">
        <v>3.7673611111111109E-2</v>
      </c>
      <c r="B2238" s="11">
        <v>3.3506944444444443E-2</v>
      </c>
      <c r="C2238" s="11">
        <v>5.7118055555555554E-2</v>
      </c>
      <c r="D2238" s="14">
        <v>2.4143518518518901E-2</v>
      </c>
      <c r="G2238" s="11"/>
      <c r="H2238" s="9"/>
    </row>
    <row r="2239" spans="1:8" x14ac:dyDescent="0.2">
      <c r="A2239" s="10">
        <v>3.7685185185185183E-2</v>
      </c>
      <c r="B2239" s="11">
        <v>3.3518518518518517E-2</v>
      </c>
      <c r="C2239" s="11">
        <v>5.7129629629629634E-2</v>
      </c>
      <c r="D2239" s="14">
        <v>2.41550925925921E-2</v>
      </c>
      <c r="G2239" s="11"/>
      <c r="H2239" s="9"/>
    </row>
    <row r="2240" spans="1:8" x14ac:dyDescent="0.2">
      <c r="A2240" s="10">
        <v>3.7696759259259256E-2</v>
      </c>
      <c r="B2240" s="11">
        <v>3.3530092592592591E-2</v>
      </c>
      <c r="C2240" s="11">
        <v>5.7141203703703708E-2</v>
      </c>
      <c r="D2240" s="14">
        <v>2.4166666666666101E-2</v>
      </c>
      <c r="G2240" s="11"/>
      <c r="H2240" s="9"/>
    </row>
    <row r="2241" spans="1:8" x14ac:dyDescent="0.2">
      <c r="A2241" s="10">
        <v>3.770833333333333E-2</v>
      </c>
      <c r="B2241" s="11">
        <v>3.3541666666666664E-2</v>
      </c>
      <c r="C2241" s="11">
        <v>5.7152777777777775E-2</v>
      </c>
      <c r="D2241" s="14">
        <v>2.4178240740740198E-2</v>
      </c>
      <c r="G2241" s="11"/>
      <c r="H2241" s="9"/>
    </row>
    <row r="2242" spans="1:8" x14ac:dyDescent="0.2">
      <c r="A2242" s="10">
        <v>3.771990740740741E-2</v>
      </c>
      <c r="B2242" s="11">
        <v>3.3553240740740745E-2</v>
      </c>
      <c r="C2242" s="11">
        <v>5.7164351851851848E-2</v>
      </c>
      <c r="D2242" s="14">
        <v>2.41898148148143E-2</v>
      </c>
      <c r="G2242" s="11"/>
      <c r="H2242" s="9"/>
    </row>
    <row r="2243" spans="1:8" x14ac:dyDescent="0.2">
      <c r="A2243" s="10">
        <v>3.7731481481481484E-2</v>
      </c>
      <c r="B2243" s="11">
        <v>3.3564814814814818E-2</v>
      </c>
      <c r="C2243" s="11">
        <v>5.7175925925925929E-2</v>
      </c>
      <c r="D2243" s="14">
        <v>2.4201388888887801E-2</v>
      </c>
      <c r="G2243" s="11"/>
      <c r="H2243" s="9"/>
    </row>
    <row r="2244" spans="1:8" x14ac:dyDescent="0.2">
      <c r="A2244" s="10">
        <v>3.7743055555555557E-2</v>
      </c>
      <c r="B2244" s="11">
        <v>3.3576388888888892E-2</v>
      </c>
      <c r="C2244" s="11">
        <v>5.7187500000000002E-2</v>
      </c>
      <c r="D2244" s="14">
        <v>2.4212962962962398E-2</v>
      </c>
      <c r="G2244" s="11"/>
      <c r="H2244" s="9"/>
    </row>
    <row r="2245" spans="1:8" x14ac:dyDescent="0.2">
      <c r="A2245" s="10">
        <v>3.7754629629629631E-2</v>
      </c>
      <c r="B2245" s="11">
        <v>3.3587962962962965E-2</v>
      </c>
      <c r="C2245" s="11">
        <v>5.7199074074074076E-2</v>
      </c>
      <c r="D2245" s="14">
        <v>2.4224537037037499E-2</v>
      </c>
      <c r="G2245" s="11"/>
      <c r="H2245" s="9"/>
    </row>
    <row r="2246" spans="1:8" x14ac:dyDescent="0.2">
      <c r="A2246" s="10">
        <v>3.7766203703703705E-2</v>
      </c>
      <c r="B2246" s="11">
        <v>3.3599537037037039E-2</v>
      </c>
      <c r="C2246" s="11">
        <v>5.7210648148148142E-2</v>
      </c>
      <c r="D2246" s="14">
        <v>2.4236111111110601E-2</v>
      </c>
      <c r="G2246" s="11"/>
      <c r="H2246" s="9"/>
    </row>
    <row r="2247" spans="1:8" x14ac:dyDescent="0.2">
      <c r="A2247" s="10">
        <v>3.7777777777777778E-2</v>
      </c>
      <c r="B2247" s="11">
        <v>3.3611111111111112E-2</v>
      </c>
      <c r="C2247" s="11">
        <v>5.7222222222222223E-2</v>
      </c>
      <c r="D2247" s="14">
        <v>2.42476851851849E-2</v>
      </c>
      <c r="G2247" s="11"/>
      <c r="H2247" s="9"/>
    </row>
    <row r="2248" spans="1:8" x14ac:dyDescent="0.2">
      <c r="A2248" s="10">
        <v>3.7789351851851852E-2</v>
      </c>
      <c r="B2248" s="11">
        <v>3.3622685185185179E-2</v>
      </c>
      <c r="C2248" s="11">
        <v>5.7233796296296297E-2</v>
      </c>
      <c r="D2248" s="14">
        <v>2.42592592592587E-2</v>
      </c>
      <c r="G2248" s="11"/>
      <c r="H2248" s="9"/>
    </row>
    <row r="2249" spans="1:8" x14ac:dyDescent="0.2">
      <c r="A2249" s="10">
        <v>3.7800925925925925E-2</v>
      </c>
      <c r="B2249" s="11">
        <v>3.363425925925926E-2</v>
      </c>
      <c r="C2249" s="11">
        <v>5.724537037037037E-2</v>
      </c>
      <c r="D2249" s="14">
        <v>2.4270833333332801E-2</v>
      </c>
      <c r="G2249" s="11"/>
      <c r="H2249" s="9"/>
    </row>
    <row r="2250" spans="1:8" x14ac:dyDescent="0.2">
      <c r="A2250" s="10">
        <v>3.7812499999999999E-2</v>
      </c>
      <c r="B2250" s="11">
        <v>3.3645833333333333E-2</v>
      </c>
      <c r="C2250" s="11">
        <v>5.7256944444444437E-2</v>
      </c>
      <c r="D2250" s="14">
        <v>2.4282407407406899E-2</v>
      </c>
      <c r="G2250" s="11"/>
      <c r="H2250" s="9"/>
    </row>
    <row r="2251" spans="1:8" x14ac:dyDescent="0.2">
      <c r="A2251" s="10">
        <v>3.7824074074074072E-2</v>
      </c>
      <c r="B2251" s="11">
        <v>3.3657407407407407E-2</v>
      </c>
      <c r="C2251" s="11">
        <v>5.7268518518518517E-2</v>
      </c>
      <c r="D2251" s="14">
        <v>2.4293981481481E-2</v>
      </c>
      <c r="G2251" s="11"/>
      <c r="H2251" s="9"/>
    </row>
    <row r="2252" spans="1:8" x14ac:dyDescent="0.2">
      <c r="A2252" s="10">
        <v>3.7835648148148153E-2</v>
      </c>
      <c r="B2252" s="11">
        <v>3.366898148148148E-2</v>
      </c>
      <c r="C2252" s="11">
        <v>5.7280092592592591E-2</v>
      </c>
      <c r="D2252" s="14">
        <v>2.4305555555556E-2</v>
      </c>
      <c r="G2252" s="11"/>
      <c r="H2252" s="9"/>
    </row>
    <row r="2253" spans="1:8" x14ac:dyDescent="0.2">
      <c r="A2253" s="10">
        <v>3.784722222222222E-2</v>
      </c>
      <c r="B2253" s="11">
        <v>3.3680555555555554E-2</v>
      </c>
      <c r="C2253" s="11">
        <v>5.7291666666666664E-2</v>
      </c>
      <c r="D2253" s="14">
        <v>2.4305555555555899E-2</v>
      </c>
      <c r="G2253" s="11"/>
      <c r="H2253" s="9"/>
    </row>
    <row r="2254" spans="1:8" x14ac:dyDescent="0.2">
      <c r="A2254" s="10">
        <v>3.78587962962963E-2</v>
      </c>
      <c r="B2254" s="11">
        <v>3.3692129629629627E-2</v>
      </c>
      <c r="C2254" s="11">
        <v>5.7303240740740745E-2</v>
      </c>
      <c r="D2254" s="14">
        <v>2.4317129629630001E-2</v>
      </c>
      <c r="G2254" s="11"/>
      <c r="H2254" s="9"/>
    </row>
    <row r="2255" spans="1:8" x14ac:dyDescent="0.2">
      <c r="A2255" s="10">
        <v>3.7870370370370367E-2</v>
      </c>
      <c r="B2255" s="11">
        <v>3.3703703703703701E-2</v>
      </c>
      <c r="C2255" s="11">
        <v>5.7314814814814818E-2</v>
      </c>
      <c r="D2255" s="14">
        <v>2.4328703703703401E-2</v>
      </c>
      <c r="G2255" s="11"/>
      <c r="H2255" s="9"/>
    </row>
    <row r="2256" spans="1:8" x14ac:dyDescent="0.2">
      <c r="A2256" s="10">
        <v>3.788194444444444E-2</v>
      </c>
      <c r="B2256" s="11">
        <v>3.3715277777777775E-2</v>
      </c>
      <c r="C2256" s="11">
        <v>5.7326388888888892E-2</v>
      </c>
      <c r="D2256" s="14">
        <v>2.43402777777782E-2</v>
      </c>
      <c r="G2256" s="11"/>
      <c r="H2256" s="9"/>
    </row>
    <row r="2257" spans="1:8" x14ac:dyDescent="0.2">
      <c r="A2257" s="10">
        <v>3.7893518518518521E-2</v>
      </c>
      <c r="B2257" s="11">
        <v>3.3726851851851855E-2</v>
      </c>
      <c r="C2257" s="11">
        <v>5.7337962962962959E-2</v>
      </c>
      <c r="D2257" s="14">
        <v>2.4351851851852301E-2</v>
      </c>
      <c r="G2257" s="11"/>
      <c r="H2257" s="9"/>
    </row>
    <row r="2258" spans="1:8" x14ac:dyDescent="0.2">
      <c r="A2258" s="10">
        <v>3.7905092592592594E-2</v>
      </c>
      <c r="B2258" s="11">
        <v>3.3738425925925929E-2</v>
      </c>
      <c r="C2258" s="11">
        <v>5.7349537037037039E-2</v>
      </c>
      <c r="D2258" s="14">
        <v>2.4363425925926101E-2</v>
      </c>
      <c r="G2258" s="11"/>
      <c r="H2258" s="9"/>
    </row>
    <row r="2259" spans="1:8" x14ac:dyDescent="0.2">
      <c r="A2259" s="10">
        <v>3.7916666666666668E-2</v>
      </c>
      <c r="B2259" s="11">
        <v>3.3750000000000002E-2</v>
      </c>
      <c r="C2259" s="11">
        <v>5.7361111111111113E-2</v>
      </c>
      <c r="D2259" s="14">
        <v>2.43750000000005E-2</v>
      </c>
      <c r="G2259" s="11"/>
      <c r="H2259" s="9"/>
    </row>
    <row r="2260" spans="1:8" x14ac:dyDescent="0.2">
      <c r="A2260" s="10">
        <v>3.7928240740740742E-2</v>
      </c>
      <c r="B2260" s="11">
        <v>3.3761574074074076E-2</v>
      </c>
      <c r="C2260" s="11">
        <v>5.7372685185185186E-2</v>
      </c>
      <c r="D2260" s="14">
        <v>2.4386574074074501E-2</v>
      </c>
      <c r="G2260" s="11"/>
      <c r="H2260" s="9"/>
    </row>
    <row r="2261" spans="1:8" x14ac:dyDescent="0.2">
      <c r="A2261" s="10">
        <v>3.7939814814814815E-2</v>
      </c>
      <c r="B2261" s="11">
        <v>3.3773148148148149E-2</v>
      </c>
      <c r="C2261" s="11">
        <v>5.7384259259259253E-2</v>
      </c>
      <c r="D2261" s="14">
        <v>2.4398148148147801E-2</v>
      </c>
      <c r="G2261" s="11"/>
      <c r="H2261" s="9"/>
    </row>
    <row r="2262" spans="1:8" x14ac:dyDescent="0.2">
      <c r="A2262" s="10">
        <v>3.7951388888888889E-2</v>
      </c>
      <c r="B2262" s="11">
        <v>3.3784722222222223E-2</v>
      </c>
      <c r="C2262" s="11">
        <v>5.7395833333333333E-2</v>
      </c>
      <c r="D2262" s="14">
        <v>2.4409722222221899E-2</v>
      </c>
      <c r="G2262" s="11"/>
      <c r="H2262" s="9"/>
    </row>
    <row r="2263" spans="1:8" x14ac:dyDescent="0.2">
      <c r="A2263" s="10">
        <v>3.7962962962962962E-2</v>
      </c>
      <c r="B2263" s="11">
        <v>3.3796296296296297E-2</v>
      </c>
      <c r="C2263" s="11">
        <v>5.7407407407407407E-2</v>
      </c>
      <c r="D2263" s="14">
        <v>2.4421296296296E-2</v>
      </c>
      <c r="G2263" s="11"/>
      <c r="H2263" s="9"/>
    </row>
    <row r="2264" spans="1:8" x14ac:dyDescent="0.2">
      <c r="A2264" s="10">
        <v>3.7974537037037036E-2</v>
      </c>
      <c r="B2264" s="11">
        <v>3.380787037037037E-2</v>
      </c>
      <c r="C2264" s="11">
        <v>5.7418981481481481E-2</v>
      </c>
      <c r="D2264" s="14">
        <v>2.4432870370370001E-2</v>
      </c>
      <c r="G2264" s="11"/>
      <c r="H2264" s="9"/>
    </row>
    <row r="2265" spans="1:8" x14ac:dyDescent="0.2">
      <c r="A2265" s="10">
        <v>3.7986111111111116E-2</v>
      </c>
      <c r="B2265" s="11">
        <v>3.3819444444444451E-2</v>
      </c>
      <c r="C2265" s="11">
        <v>5.7430555555555561E-2</v>
      </c>
      <c r="D2265" s="14">
        <v>2.4444444444445101E-2</v>
      </c>
      <c r="G2265" s="11"/>
      <c r="H2265" s="9"/>
    </row>
    <row r="2266" spans="1:8" x14ac:dyDescent="0.2">
      <c r="A2266" s="10">
        <v>3.7997685185185183E-2</v>
      </c>
      <c r="B2266" s="11">
        <v>3.3831018518518517E-2</v>
      </c>
      <c r="C2266" s="11">
        <v>5.7442129629629628E-2</v>
      </c>
      <c r="D2266" s="14">
        <v>2.4456018518519002E-2</v>
      </c>
      <c r="G2266" s="11"/>
      <c r="H2266" s="9"/>
    </row>
    <row r="2267" spans="1:8" x14ac:dyDescent="0.2">
      <c r="A2267" s="10">
        <v>3.8009259259259263E-2</v>
      </c>
      <c r="B2267" s="11">
        <v>3.3842592592592598E-2</v>
      </c>
      <c r="C2267" s="11">
        <v>5.7453703703703701E-2</v>
      </c>
      <c r="D2267" s="14">
        <v>2.4467592592592999E-2</v>
      </c>
      <c r="G2267" s="11"/>
      <c r="H2267" s="9"/>
    </row>
    <row r="2268" spans="1:8" x14ac:dyDescent="0.2">
      <c r="A2268" s="10">
        <v>3.802083333333333E-2</v>
      </c>
      <c r="B2268" s="11">
        <v>3.3854166666666664E-2</v>
      </c>
      <c r="C2268" s="11">
        <v>5.7465277777777775E-2</v>
      </c>
      <c r="D2268" s="14">
        <v>2.4467592592592301E-2</v>
      </c>
      <c r="G2268" s="11"/>
      <c r="H2268" s="9"/>
    </row>
    <row r="2269" spans="1:8" x14ac:dyDescent="0.2">
      <c r="A2269" s="10">
        <v>3.8032407407407411E-2</v>
      </c>
      <c r="B2269" s="11">
        <v>3.3865740740740738E-2</v>
      </c>
      <c r="C2269" s="11">
        <v>5.7476851851851855E-2</v>
      </c>
      <c r="D2269" s="14">
        <v>2.4479166666667E-2</v>
      </c>
      <c r="G2269" s="11"/>
      <c r="H2269" s="9"/>
    </row>
    <row r="2270" spans="1:8" x14ac:dyDescent="0.2">
      <c r="A2270" s="10">
        <v>3.8043981481481477E-2</v>
      </c>
      <c r="B2270" s="11">
        <v>3.3877314814814811E-2</v>
      </c>
      <c r="C2270" s="11">
        <v>5.7488425925925929E-2</v>
      </c>
      <c r="D2270" s="14">
        <v>2.4490740740741201E-2</v>
      </c>
      <c r="G2270" s="11"/>
      <c r="H2270" s="9"/>
    </row>
    <row r="2271" spans="1:8" x14ac:dyDescent="0.2">
      <c r="A2271" s="10">
        <v>3.8055555555555558E-2</v>
      </c>
      <c r="B2271" s="11">
        <v>3.3888888888888885E-2</v>
      </c>
      <c r="C2271" s="11">
        <v>5.7500000000000002E-2</v>
      </c>
      <c r="D2271" s="14">
        <v>2.45023148148143E-2</v>
      </c>
      <c r="G2271" s="11"/>
      <c r="H2271" s="9"/>
    </row>
    <row r="2272" spans="1:8" x14ac:dyDescent="0.2">
      <c r="A2272" s="10">
        <v>3.8067129629629631E-2</v>
      </c>
      <c r="B2272" s="11">
        <v>3.3900462962962966E-2</v>
      </c>
      <c r="C2272" s="11">
        <v>5.7511574074074069E-2</v>
      </c>
      <c r="D2272" s="14">
        <v>2.4513888888889099E-2</v>
      </c>
      <c r="G2272" s="11"/>
      <c r="H2272" s="9"/>
    </row>
    <row r="2273" spans="1:8" x14ac:dyDescent="0.2">
      <c r="A2273" s="10">
        <v>3.8078703703703705E-2</v>
      </c>
      <c r="B2273" s="11">
        <v>3.3912037037037039E-2</v>
      </c>
      <c r="C2273" s="11">
        <v>5.752314814814815E-2</v>
      </c>
      <c r="D2273" s="14">
        <v>2.4525462962962399E-2</v>
      </c>
      <c r="G2273" s="11"/>
      <c r="H2273" s="9"/>
    </row>
    <row r="2274" spans="1:8" x14ac:dyDescent="0.2">
      <c r="A2274" s="10">
        <v>3.8090277777777778E-2</v>
      </c>
      <c r="B2274" s="11">
        <v>3.3923611111111113E-2</v>
      </c>
      <c r="C2274" s="11">
        <v>5.7534722222222223E-2</v>
      </c>
      <c r="D2274" s="14">
        <v>2.45370370370365E-2</v>
      </c>
      <c r="G2274" s="11"/>
      <c r="H2274" s="9"/>
    </row>
    <row r="2275" spans="1:8" x14ac:dyDescent="0.2">
      <c r="A2275" s="10">
        <v>3.8101851851851852E-2</v>
      </c>
      <c r="B2275" s="11">
        <v>3.3935185185185186E-2</v>
      </c>
      <c r="C2275" s="11">
        <v>5.7546296296296297E-2</v>
      </c>
      <c r="D2275" s="14">
        <v>2.4548611111110601E-2</v>
      </c>
      <c r="G2275" s="11"/>
      <c r="H2275" s="9"/>
    </row>
    <row r="2276" spans="1:8" x14ac:dyDescent="0.2">
      <c r="A2276" s="10">
        <v>3.8113425925925926E-2</v>
      </c>
      <c r="B2276" s="11">
        <v>3.394675925925926E-2</v>
      </c>
      <c r="C2276" s="11">
        <v>5.7557870370370377E-2</v>
      </c>
      <c r="D2276" s="14">
        <v>2.4560185185183901E-2</v>
      </c>
      <c r="G2276" s="11"/>
      <c r="H2276" s="9"/>
    </row>
    <row r="2277" spans="1:8" x14ac:dyDescent="0.2">
      <c r="A2277" s="10">
        <v>3.8124999999999999E-2</v>
      </c>
      <c r="B2277" s="11">
        <v>3.3958333333333333E-2</v>
      </c>
      <c r="C2277" s="11">
        <v>5.7569444444444444E-2</v>
      </c>
      <c r="D2277" s="14">
        <v>2.4571759259258402E-2</v>
      </c>
      <c r="G2277" s="11"/>
      <c r="H2277" s="9"/>
    </row>
    <row r="2278" spans="1:8" x14ac:dyDescent="0.2">
      <c r="A2278" s="10">
        <v>3.8136574074074073E-2</v>
      </c>
      <c r="B2278" s="11">
        <v>3.3969907407407407E-2</v>
      </c>
      <c r="C2278" s="11">
        <v>5.7581018518518517E-2</v>
      </c>
      <c r="D2278" s="14">
        <v>2.4583333333333499E-2</v>
      </c>
      <c r="G2278" s="11"/>
      <c r="H2278" s="9"/>
    </row>
    <row r="2279" spans="1:8" x14ac:dyDescent="0.2">
      <c r="A2279" s="10">
        <v>3.8148148148148146E-2</v>
      </c>
      <c r="B2279" s="11">
        <v>3.3981481481481481E-2</v>
      </c>
      <c r="C2279" s="11">
        <v>5.7592592592592591E-2</v>
      </c>
      <c r="D2279" s="14">
        <v>2.4594907407406601E-2</v>
      </c>
      <c r="G2279" s="11"/>
      <c r="H2279" s="9"/>
    </row>
    <row r="2280" spans="1:8" x14ac:dyDescent="0.2">
      <c r="A2280" s="10">
        <v>3.8159722222222227E-2</v>
      </c>
      <c r="B2280" s="11">
        <v>3.3993055555555561E-2</v>
      </c>
      <c r="C2280" s="11">
        <v>5.7604166666666672E-2</v>
      </c>
      <c r="D2280" s="14">
        <v>2.4606481481479901E-2</v>
      </c>
      <c r="G2280" s="11"/>
      <c r="H2280" s="9"/>
    </row>
    <row r="2281" spans="1:8" x14ac:dyDescent="0.2">
      <c r="A2281" s="10">
        <v>3.8171296296296293E-2</v>
      </c>
      <c r="B2281" s="11">
        <v>3.4004629629629628E-2</v>
      </c>
      <c r="C2281" s="11">
        <v>5.7615740740740738E-2</v>
      </c>
      <c r="D2281" s="14">
        <v>2.4618055555555001E-2</v>
      </c>
      <c r="G2281" s="11"/>
      <c r="H2281" s="9"/>
    </row>
    <row r="2282" spans="1:8" x14ac:dyDescent="0.2">
      <c r="A2282" s="10">
        <v>3.8182870370370374E-2</v>
      </c>
      <c r="B2282" s="11">
        <v>3.4016203703703708E-2</v>
      </c>
      <c r="C2282" s="11">
        <v>5.7627314814814812E-2</v>
      </c>
      <c r="D2282" s="14">
        <v>2.4629629629629599E-2</v>
      </c>
      <c r="G2282" s="11"/>
      <c r="H2282" s="9"/>
    </row>
    <row r="2283" spans="1:8" x14ac:dyDescent="0.2">
      <c r="A2283" s="10">
        <v>3.8194444444444441E-2</v>
      </c>
      <c r="B2283" s="11">
        <v>3.4027777777777775E-2</v>
      </c>
      <c r="C2283" s="11">
        <v>5.7638888888888885E-2</v>
      </c>
      <c r="D2283" s="14">
        <v>2.4629629629630001E-2</v>
      </c>
      <c r="G2283" s="11"/>
      <c r="H2283" s="9"/>
    </row>
    <row r="2284" spans="1:8" x14ac:dyDescent="0.2">
      <c r="A2284" s="10">
        <v>3.8206018518518521E-2</v>
      </c>
      <c r="B2284" s="11">
        <v>3.4039351851851855E-2</v>
      </c>
      <c r="C2284" s="11">
        <v>5.7650462962962966E-2</v>
      </c>
      <c r="D2284" s="14">
        <v>2.4641203703703301E-2</v>
      </c>
      <c r="G2284" s="11"/>
      <c r="H2284" s="9"/>
    </row>
    <row r="2285" spans="1:8" x14ac:dyDescent="0.2">
      <c r="A2285" s="10">
        <v>3.8217592592592588E-2</v>
      </c>
      <c r="B2285" s="11">
        <v>3.4050925925925922E-2</v>
      </c>
      <c r="C2285" s="11">
        <v>5.7662037037037039E-2</v>
      </c>
      <c r="D2285" s="14">
        <v>2.4652777777778301E-2</v>
      </c>
      <c r="G2285" s="11"/>
      <c r="H2285" s="9"/>
    </row>
    <row r="2286" spans="1:8" x14ac:dyDescent="0.2">
      <c r="A2286" s="10">
        <v>3.8229166666666668E-2</v>
      </c>
      <c r="B2286" s="11">
        <v>3.4062500000000002E-2</v>
      </c>
      <c r="C2286" s="11">
        <v>5.7673611111111113E-2</v>
      </c>
      <c r="D2286" s="14">
        <v>2.4664351851852399E-2</v>
      </c>
      <c r="G2286" s="11"/>
      <c r="H2286" s="9"/>
    </row>
    <row r="2287" spans="1:8" x14ac:dyDescent="0.2">
      <c r="A2287" s="10">
        <v>3.8240740740740742E-2</v>
      </c>
      <c r="B2287" s="11">
        <v>3.4074074074074076E-2</v>
      </c>
      <c r="C2287" s="11">
        <v>5.768518518518518E-2</v>
      </c>
      <c r="D2287" s="14">
        <v>2.4675925925925501E-2</v>
      </c>
      <c r="G2287" s="11"/>
      <c r="H2287" s="9"/>
    </row>
    <row r="2288" spans="1:8" x14ac:dyDescent="0.2">
      <c r="A2288" s="10">
        <v>3.8252314814814815E-2</v>
      </c>
      <c r="B2288" s="11">
        <v>3.408564814814815E-2</v>
      </c>
      <c r="C2288" s="11">
        <v>5.769675925925926E-2</v>
      </c>
      <c r="D2288" s="14">
        <v>2.4687500000000501E-2</v>
      </c>
      <c r="G2288" s="11"/>
      <c r="H2288" s="9"/>
    </row>
    <row r="2289" spans="1:8" x14ac:dyDescent="0.2">
      <c r="A2289" s="10">
        <v>3.8263888888888889E-2</v>
      </c>
      <c r="B2289" s="11">
        <v>3.4097222222222223E-2</v>
      </c>
      <c r="C2289" s="11">
        <v>5.7708333333333334E-2</v>
      </c>
      <c r="D2289" s="14">
        <v>2.46990740740737E-2</v>
      </c>
      <c r="G2289" s="11"/>
      <c r="H2289" s="9"/>
    </row>
    <row r="2290" spans="1:8" x14ac:dyDescent="0.2">
      <c r="A2290" s="10">
        <v>3.8275462962962963E-2</v>
      </c>
      <c r="B2290" s="11">
        <v>3.4108796296296297E-2</v>
      </c>
      <c r="C2290" s="11">
        <v>5.7719907407407407E-2</v>
      </c>
      <c r="D2290" s="14">
        <v>2.4710648148147801E-2</v>
      </c>
      <c r="G2290" s="11"/>
      <c r="H2290" s="9"/>
    </row>
    <row r="2291" spans="1:8" x14ac:dyDescent="0.2">
      <c r="A2291" s="10">
        <v>3.8287037037037036E-2</v>
      </c>
      <c r="B2291" s="11">
        <v>3.412037037037037E-2</v>
      </c>
      <c r="C2291" s="11">
        <v>5.7731481481481474E-2</v>
      </c>
      <c r="D2291" s="14">
        <v>2.4722222222222701E-2</v>
      </c>
      <c r="G2291" s="11"/>
      <c r="H2291" s="9"/>
    </row>
    <row r="2292" spans="1:8" x14ac:dyDescent="0.2">
      <c r="A2292" s="10">
        <v>3.829861111111111E-2</v>
      </c>
      <c r="B2292" s="11">
        <v>3.4131944444444444E-2</v>
      </c>
      <c r="C2292" s="11">
        <v>5.7743055555555554E-2</v>
      </c>
      <c r="D2292" s="14">
        <v>2.47337962962959E-2</v>
      </c>
      <c r="G2292" s="11"/>
      <c r="H2292" s="9"/>
    </row>
    <row r="2293" spans="1:8" x14ac:dyDescent="0.2">
      <c r="A2293" s="10">
        <v>3.8310185185185183E-2</v>
      </c>
      <c r="B2293" s="11">
        <v>3.4143518518518517E-2</v>
      </c>
      <c r="C2293" s="11">
        <v>5.7754629629629628E-2</v>
      </c>
      <c r="D2293" s="14">
        <v>2.4745370370371101E-2</v>
      </c>
      <c r="G2293" s="11"/>
      <c r="H2293" s="9"/>
    </row>
    <row r="2294" spans="1:8" x14ac:dyDescent="0.2">
      <c r="A2294" s="10">
        <v>3.8321759259259257E-2</v>
      </c>
      <c r="B2294" s="11">
        <v>3.4155092592592591E-2</v>
      </c>
      <c r="C2294" s="11">
        <v>5.7766203703703702E-2</v>
      </c>
      <c r="D2294" s="14">
        <v>2.4756944444445001E-2</v>
      </c>
      <c r="G2294" s="11"/>
      <c r="H2294" s="9"/>
    </row>
    <row r="2295" spans="1:8" x14ac:dyDescent="0.2">
      <c r="A2295" s="10">
        <v>3.8333333333333337E-2</v>
      </c>
      <c r="B2295" s="11">
        <v>3.4166666666666672E-2</v>
      </c>
      <c r="C2295" s="11">
        <v>5.7777777777777782E-2</v>
      </c>
      <c r="D2295" s="14">
        <v>2.47685185185192E-2</v>
      </c>
      <c r="G2295" s="11"/>
      <c r="H2295" s="9"/>
    </row>
    <row r="2296" spans="1:8" x14ac:dyDescent="0.2">
      <c r="A2296" s="10">
        <v>3.8344907407407411E-2</v>
      </c>
      <c r="B2296" s="11">
        <v>3.4178240740740738E-2</v>
      </c>
      <c r="C2296" s="11">
        <v>5.7789351851851856E-2</v>
      </c>
      <c r="D2296" s="14">
        <v>2.4780092592592201E-2</v>
      </c>
      <c r="G2296" s="11"/>
      <c r="H2296" s="9"/>
    </row>
    <row r="2297" spans="1:8" x14ac:dyDescent="0.2">
      <c r="A2297" s="10">
        <v>3.8356481481481484E-2</v>
      </c>
      <c r="B2297" s="11">
        <v>3.4189814814814819E-2</v>
      </c>
      <c r="C2297" s="11">
        <v>5.7800925925925929E-2</v>
      </c>
      <c r="D2297" s="14">
        <v>2.4791666666667399E-2</v>
      </c>
      <c r="G2297" s="11"/>
      <c r="H2297" s="9"/>
    </row>
    <row r="2298" spans="1:8" x14ac:dyDescent="0.2">
      <c r="A2298" s="10">
        <v>3.8368055555555551E-2</v>
      </c>
      <c r="B2298" s="11">
        <v>3.4201388888888885E-2</v>
      </c>
      <c r="C2298" s="11">
        <v>5.7812500000000003E-2</v>
      </c>
      <c r="D2298" s="14">
        <v>2.47916666666671E-2</v>
      </c>
      <c r="G2298" s="11"/>
      <c r="H2298" s="9"/>
    </row>
    <row r="2299" spans="1:8" x14ac:dyDescent="0.2">
      <c r="A2299" s="10">
        <v>3.8379629629629632E-2</v>
      </c>
      <c r="B2299" s="11">
        <v>3.4212962962962966E-2</v>
      </c>
      <c r="C2299" s="11">
        <v>5.7824074074074076E-2</v>
      </c>
      <c r="D2299" s="14">
        <v>2.4803240740740199E-2</v>
      </c>
      <c r="G2299" s="11"/>
      <c r="H2299" s="9"/>
    </row>
    <row r="2300" spans="1:8" x14ac:dyDescent="0.2">
      <c r="A2300" s="10">
        <v>3.8391203703703698E-2</v>
      </c>
      <c r="B2300" s="11">
        <v>3.4224537037037032E-2</v>
      </c>
      <c r="C2300" s="11">
        <v>5.783564814814815E-2</v>
      </c>
      <c r="D2300" s="14">
        <v>2.48148148148142E-2</v>
      </c>
      <c r="G2300" s="11"/>
      <c r="H2300" s="9"/>
    </row>
    <row r="2301" spans="1:8" x14ac:dyDescent="0.2">
      <c r="A2301" s="10">
        <v>3.8402777777777779E-2</v>
      </c>
      <c r="B2301" s="11">
        <v>3.4236111111111113E-2</v>
      </c>
      <c r="C2301" s="11">
        <v>5.7847222222222223E-2</v>
      </c>
      <c r="D2301" s="14">
        <v>2.4826388888888301E-2</v>
      </c>
      <c r="G2301" s="11"/>
      <c r="H2301" s="9"/>
    </row>
    <row r="2302" spans="1:8" x14ac:dyDescent="0.2">
      <c r="A2302" s="10">
        <v>3.8414351851851852E-2</v>
      </c>
      <c r="B2302" s="11">
        <v>3.4247685185185187E-2</v>
      </c>
      <c r="C2302" s="11">
        <v>5.785879629629629E-2</v>
      </c>
      <c r="D2302" s="14">
        <v>2.4837962962962399E-2</v>
      </c>
      <c r="G2302" s="11"/>
      <c r="H2302" s="9"/>
    </row>
    <row r="2303" spans="1:8" x14ac:dyDescent="0.2">
      <c r="A2303" s="10">
        <v>3.8425925925925926E-2</v>
      </c>
      <c r="B2303" s="11">
        <v>3.425925925925926E-2</v>
      </c>
      <c r="C2303" s="11">
        <v>5.7870370370370371E-2</v>
      </c>
      <c r="D2303" s="14">
        <v>2.4849537037035799E-2</v>
      </c>
      <c r="G2303" s="11"/>
      <c r="H2303" s="9"/>
    </row>
    <row r="2304" spans="1:8" x14ac:dyDescent="0.2">
      <c r="A2304" s="10">
        <v>3.8437499999999999E-2</v>
      </c>
      <c r="B2304" s="11">
        <v>3.4270833333333334E-2</v>
      </c>
      <c r="C2304" s="11">
        <v>5.7881944444444444E-2</v>
      </c>
      <c r="D2304" s="14">
        <v>2.4861111111110501E-2</v>
      </c>
      <c r="G2304" s="11"/>
      <c r="H2304" s="9"/>
    </row>
    <row r="2305" spans="1:8" x14ac:dyDescent="0.2">
      <c r="A2305" s="10">
        <v>3.8449074074074073E-2</v>
      </c>
      <c r="B2305" s="11">
        <v>3.4282407407407407E-2</v>
      </c>
      <c r="C2305" s="11">
        <v>5.7893518518518518E-2</v>
      </c>
      <c r="D2305" s="14">
        <v>2.4872685185185699E-2</v>
      </c>
      <c r="G2305" s="11"/>
      <c r="H2305" s="9"/>
    </row>
    <row r="2306" spans="1:8" x14ac:dyDescent="0.2">
      <c r="A2306" s="10">
        <v>3.8460648148148147E-2</v>
      </c>
      <c r="B2306" s="11">
        <v>3.4293981481481481E-2</v>
      </c>
      <c r="C2306" s="11">
        <v>5.7905092592592598E-2</v>
      </c>
      <c r="D2306" s="14">
        <v>2.48842592592587E-2</v>
      </c>
      <c r="G2306" s="11"/>
      <c r="H2306" s="9"/>
    </row>
    <row r="2307" spans="1:8" x14ac:dyDescent="0.2">
      <c r="A2307" s="10">
        <v>3.847222222222222E-2</v>
      </c>
      <c r="B2307" s="11">
        <v>3.4305555555555554E-2</v>
      </c>
      <c r="C2307" s="11">
        <v>5.7916666666666665E-2</v>
      </c>
      <c r="D2307" s="14">
        <v>2.4895833333332999E-2</v>
      </c>
      <c r="G2307" s="11"/>
      <c r="H2307" s="9"/>
    </row>
    <row r="2308" spans="1:8" x14ac:dyDescent="0.2">
      <c r="A2308" s="10">
        <v>3.8483796296296294E-2</v>
      </c>
      <c r="B2308" s="11">
        <v>3.4317129629629628E-2</v>
      </c>
      <c r="C2308" s="11">
        <v>5.7928240740740738E-2</v>
      </c>
      <c r="D2308" s="14">
        <v>2.4907407407406799E-2</v>
      </c>
      <c r="G2308" s="11"/>
      <c r="H2308" s="9"/>
    </row>
    <row r="2309" spans="1:8" x14ac:dyDescent="0.2">
      <c r="A2309" s="10">
        <v>3.8495370370370367E-2</v>
      </c>
      <c r="B2309" s="11">
        <v>3.4328703703703702E-2</v>
      </c>
      <c r="C2309" s="11">
        <v>5.7939814814814812E-2</v>
      </c>
      <c r="D2309" s="14">
        <v>2.49189814814809E-2</v>
      </c>
      <c r="G2309" s="11"/>
      <c r="H2309" s="9"/>
    </row>
    <row r="2310" spans="1:8" x14ac:dyDescent="0.2">
      <c r="A2310" s="10">
        <v>3.8506944444444448E-2</v>
      </c>
      <c r="B2310" s="11">
        <v>3.4340277777777782E-2</v>
      </c>
      <c r="C2310" s="11">
        <v>5.7951388888888893E-2</v>
      </c>
      <c r="D2310" s="14">
        <v>2.4930555555555001E-2</v>
      </c>
      <c r="G2310" s="11"/>
      <c r="H2310" s="9"/>
    </row>
    <row r="2311" spans="1:8" x14ac:dyDescent="0.2">
      <c r="A2311" s="10">
        <v>3.8518518518518521E-2</v>
      </c>
      <c r="B2311" s="11">
        <v>3.4351851851851849E-2</v>
      </c>
      <c r="C2311" s="11">
        <v>5.7962962962962959E-2</v>
      </c>
      <c r="D2311" s="14">
        <v>2.4942129629629099E-2</v>
      </c>
      <c r="G2311" s="11"/>
      <c r="H2311" s="9"/>
    </row>
    <row r="2312" spans="1:8" x14ac:dyDescent="0.2">
      <c r="A2312" s="10">
        <v>3.8530092592592595E-2</v>
      </c>
      <c r="B2312" s="11">
        <v>3.4363425925925929E-2</v>
      </c>
      <c r="C2312" s="11">
        <v>5.7974537037037033E-2</v>
      </c>
      <c r="D2312" s="14">
        <v>2.49537037037042E-2</v>
      </c>
      <c r="G2312" s="11"/>
      <c r="H2312" s="9"/>
    </row>
    <row r="2313" spans="1:8" x14ac:dyDescent="0.2">
      <c r="A2313" s="10">
        <v>3.8541666666666669E-2</v>
      </c>
      <c r="B2313" s="11">
        <v>3.4375000000000003E-2</v>
      </c>
      <c r="C2313" s="11">
        <v>5.7986111111111106E-2</v>
      </c>
      <c r="D2313" s="14">
        <v>2.4953703703704099E-2</v>
      </c>
      <c r="G2313" s="11"/>
      <c r="H2313" s="9"/>
    </row>
    <row r="2314" spans="1:8" x14ac:dyDescent="0.2">
      <c r="A2314" s="10">
        <v>3.8553240740740742E-2</v>
      </c>
      <c r="B2314" s="11">
        <v>3.4386574074074076E-2</v>
      </c>
      <c r="C2314" s="11">
        <v>5.7997685185185187E-2</v>
      </c>
      <c r="D2314" s="14">
        <v>2.49652777777782E-2</v>
      </c>
      <c r="G2314" s="11"/>
      <c r="H2314" s="9"/>
    </row>
    <row r="2315" spans="1:8" x14ac:dyDescent="0.2">
      <c r="A2315" s="10">
        <v>3.8564814814814816E-2</v>
      </c>
      <c r="B2315" s="11">
        <v>3.4398148148148143E-2</v>
      </c>
      <c r="C2315" s="11">
        <v>5.800925925925926E-2</v>
      </c>
      <c r="D2315" s="14">
        <v>2.49768518518515E-2</v>
      </c>
      <c r="G2315" s="11"/>
      <c r="H2315" s="9"/>
    </row>
    <row r="2316" spans="1:8" x14ac:dyDescent="0.2">
      <c r="A2316" s="10">
        <v>3.8576388888888889E-2</v>
      </c>
      <c r="B2316" s="11">
        <v>3.4409722222222223E-2</v>
      </c>
      <c r="C2316" s="11">
        <v>5.8020833333333334E-2</v>
      </c>
      <c r="D2316" s="14">
        <v>2.49884259259264E-2</v>
      </c>
      <c r="G2316" s="11"/>
      <c r="H2316" s="9"/>
    </row>
    <row r="2317" spans="1:8" x14ac:dyDescent="0.2">
      <c r="A2317" s="10">
        <v>3.858796296296297E-2</v>
      </c>
      <c r="B2317" s="11">
        <v>3.4421296296296297E-2</v>
      </c>
      <c r="C2317" s="11">
        <v>5.8032407407407414E-2</v>
      </c>
      <c r="D2317" s="14">
        <v>2.5000000000000501E-2</v>
      </c>
      <c r="G2317" s="11"/>
      <c r="H2317" s="9"/>
    </row>
    <row r="2318" spans="1:8" x14ac:dyDescent="0.2">
      <c r="A2318" s="10">
        <v>3.8599537037037036E-2</v>
      </c>
      <c r="B2318" s="11">
        <v>3.4432870370370371E-2</v>
      </c>
      <c r="C2318" s="11">
        <v>5.8043981481481481E-2</v>
      </c>
      <c r="D2318" s="14">
        <v>2.50115740740743E-2</v>
      </c>
      <c r="G2318" s="11"/>
      <c r="H2318" s="9"/>
    </row>
    <row r="2319" spans="1:8" x14ac:dyDescent="0.2">
      <c r="A2319" s="10">
        <v>3.861111111111111E-2</v>
      </c>
      <c r="B2319" s="11">
        <v>3.4444444444444444E-2</v>
      </c>
      <c r="C2319" s="11">
        <v>5.8055555555555555E-2</v>
      </c>
      <c r="D2319" s="14">
        <v>2.50231481481487E-2</v>
      </c>
      <c r="G2319" s="11"/>
      <c r="H2319" s="9"/>
    </row>
    <row r="2320" spans="1:8" x14ac:dyDescent="0.2">
      <c r="A2320" s="10">
        <v>3.8622685185185184E-2</v>
      </c>
      <c r="B2320" s="11">
        <v>3.4456018518518518E-2</v>
      </c>
      <c r="C2320" s="11">
        <v>5.8067129629629628E-2</v>
      </c>
      <c r="D2320" s="14">
        <v>2.5034722222222701E-2</v>
      </c>
      <c r="G2320" s="11"/>
      <c r="H2320" s="9"/>
    </row>
    <row r="2321" spans="1:8" x14ac:dyDescent="0.2">
      <c r="A2321" s="10">
        <v>3.8634259259259257E-2</v>
      </c>
      <c r="B2321" s="11">
        <v>3.4467592592592591E-2</v>
      </c>
      <c r="C2321" s="11">
        <v>5.8078703703703709E-2</v>
      </c>
      <c r="D2321" s="14">
        <v>2.50462962962959E-2</v>
      </c>
      <c r="G2321" s="11"/>
      <c r="H2321" s="9"/>
    </row>
    <row r="2322" spans="1:8" x14ac:dyDescent="0.2">
      <c r="A2322" s="10">
        <v>3.8645833333333331E-2</v>
      </c>
      <c r="B2322" s="11">
        <v>3.4479166666666665E-2</v>
      </c>
      <c r="C2322" s="11">
        <v>5.8090277777777775E-2</v>
      </c>
      <c r="D2322" s="14">
        <v>2.5057870370370001E-2</v>
      </c>
      <c r="G2322" s="11"/>
      <c r="H2322" s="9"/>
    </row>
    <row r="2323" spans="1:8" x14ac:dyDescent="0.2">
      <c r="A2323" s="10">
        <v>3.8657407407407404E-2</v>
      </c>
      <c r="B2323" s="11">
        <v>3.4490740740740738E-2</v>
      </c>
      <c r="C2323" s="11">
        <v>5.8101851851851849E-2</v>
      </c>
      <c r="D2323" s="14">
        <v>2.5069444444444099E-2</v>
      </c>
      <c r="G2323" s="11"/>
      <c r="H2323" s="9"/>
    </row>
    <row r="2324" spans="1:8" x14ac:dyDescent="0.2">
      <c r="A2324" s="10">
        <v>3.8668981481481478E-2</v>
      </c>
      <c r="B2324" s="11">
        <v>3.4502314814814812E-2</v>
      </c>
      <c r="C2324" s="11">
        <v>5.8113425925925923E-2</v>
      </c>
      <c r="D2324" s="14">
        <v>2.50810185185181E-2</v>
      </c>
      <c r="G2324" s="11"/>
      <c r="H2324" s="9"/>
    </row>
    <row r="2325" spans="1:8" x14ac:dyDescent="0.2">
      <c r="A2325" s="10">
        <v>3.8680555555555558E-2</v>
      </c>
      <c r="B2325" s="11">
        <v>3.4513888888888893E-2</v>
      </c>
      <c r="C2325" s="11">
        <v>5.8125000000000003E-2</v>
      </c>
      <c r="D2325" s="14">
        <v>2.5092592592593301E-2</v>
      </c>
      <c r="G2325" s="11"/>
      <c r="H2325" s="9"/>
    </row>
    <row r="2326" spans="1:8" x14ac:dyDescent="0.2">
      <c r="A2326" s="10">
        <v>3.8692129629629632E-2</v>
      </c>
      <c r="B2326" s="11">
        <v>3.4525462962962966E-2</v>
      </c>
      <c r="C2326" s="11">
        <v>5.8136574074074077E-2</v>
      </c>
      <c r="D2326" s="14">
        <v>2.5104166666667201E-2</v>
      </c>
      <c r="G2326" s="11"/>
      <c r="H2326" s="9"/>
    </row>
    <row r="2327" spans="1:8" x14ac:dyDescent="0.2">
      <c r="A2327" s="10">
        <v>3.8703703703703705E-2</v>
      </c>
      <c r="B2327" s="11">
        <v>3.453703703703704E-2</v>
      </c>
      <c r="C2327" s="11">
        <v>5.814814814814815E-2</v>
      </c>
      <c r="D2327" s="14">
        <v>2.5115740740741199E-2</v>
      </c>
      <c r="G2327" s="11"/>
      <c r="H2327" s="9"/>
    </row>
    <row r="2328" spans="1:8" x14ac:dyDescent="0.2">
      <c r="A2328" s="10">
        <v>3.8715277777777779E-2</v>
      </c>
      <c r="B2328" s="11">
        <v>3.4548611111111113E-2</v>
      </c>
      <c r="C2328" s="11">
        <v>5.8159722222222217E-2</v>
      </c>
      <c r="D2328" s="14">
        <v>2.5115740740740401E-2</v>
      </c>
      <c r="G2328" s="11"/>
      <c r="H2328" s="9"/>
    </row>
    <row r="2329" spans="1:8" x14ac:dyDescent="0.2">
      <c r="A2329" s="10">
        <v>3.8726851851851853E-2</v>
      </c>
      <c r="B2329" s="11">
        <v>3.4560185185185187E-2</v>
      </c>
      <c r="C2329" s="11">
        <v>5.8171296296296297E-2</v>
      </c>
      <c r="D2329" s="14">
        <v>2.5127314814815199E-2</v>
      </c>
      <c r="G2329" s="11"/>
      <c r="H2329" s="9"/>
    </row>
    <row r="2330" spans="1:8" x14ac:dyDescent="0.2">
      <c r="A2330" s="10">
        <v>3.8738425925925926E-2</v>
      </c>
      <c r="B2330" s="11">
        <v>3.4571759259259253E-2</v>
      </c>
      <c r="C2330" s="11">
        <v>5.8182870370370371E-2</v>
      </c>
      <c r="D2330" s="14">
        <v>2.5138888888889401E-2</v>
      </c>
      <c r="G2330" s="11"/>
      <c r="H2330" s="9"/>
    </row>
    <row r="2331" spans="1:8" x14ac:dyDescent="0.2">
      <c r="A2331" s="10">
        <v>3.875E-2</v>
      </c>
      <c r="B2331" s="11">
        <v>3.4583333333333334E-2</v>
      </c>
      <c r="C2331" s="11">
        <v>5.8194444444444444E-2</v>
      </c>
      <c r="D2331" s="14">
        <v>2.5150462962962399E-2</v>
      </c>
      <c r="G2331" s="11"/>
      <c r="H2331" s="9"/>
    </row>
    <row r="2332" spans="1:8" x14ac:dyDescent="0.2">
      <c r="A2332" s="10">
        <v>3.876157407407408E-2</v>
      </c>
      <c r="B2332" s="11">
        <v>3.4594907407407408E-2</v>
      </c>
      <c r="C2332" s="11">
        <v>5.8206018518518511E-2</v>
      </c>
      <c r="D2332" s="14">
        <v>2.5162037037037299E-2</v>
      </c>
      <c r="G2332" s="11"/>
      <c r="H2332" s="9"/>
    </row>
    <row r="2333" spans="1:8" x14ac:dyDescent="0.2">
      <c r="A2333" s="10">
        <v>3.8773148148148147E-2</v>
      </c>
      <c r="B2333" s="11">
        <v>3.4606481481481481E-2</v>
      </c>
      <c r="C2333" s="11">
        <v>5.8217592592592592E-2</v>
      </c>
      <c r="D2333" s="14">
        <v>2.5173611111110501E-2</v>
      </c>
      <c r="G2333" s="11"/>
      <c r="H2333" s="9"/>
    </row>
    <row r="2334" spans="1:8" x14ac:dyDescent="0.2">
      <c r="A2334" s="10">
        <v>3.8784722222222227E-2</v>
      </c>
      <c r="B2334" s="11">
        <v>3.4618055555555555E-2</v>
      </c>
      <c r="C2334" s="11">
        <v>5.8229166666666665E-2</v>
      </c>
      <c r="D2334" s="14">
        <v>2.5185185185184599E-2</v>
      </c>
      <c r="G2334" s="11"/>
      <c r="H2334" s="9"/>
    </row>
    <row r="2335" spans="1:8" x14ac:dyDescent="0.2">
      <c r="A2335" s="10">
        <v>3.8796296296296294E-2</v>
      </c>
      <c r="B2335" s="11">
        <v>3.4629629629629628E-2</v>
      </c>
      <c r="C2335" s="11">
        <v>5.8240740740740739E-2</v>
      </c>
      <c r="D2335" s="14">
        <v>2.51967592592587E-2</v>
      </c>
      <c r="G2335" s="11"/>
      <c r="H2335" s="9"/>
    </row>
    <row r="2336" spans="1:8" x14ac:dyDescent="0.2">
      <c r="A2336" s="10">
        <v>3.8807870370370375E-2</v>
      </c>
      <c r="B2336" s="11">
        <v>3.4641203703703702E-2</v>
      </c>
      <c r="C2336" s="11">
        <v>5.8252314814814819E-2</v>
      </c>
      <c r="D2336" s="14">
        <v>2.52083333333319E-2</v>
      </c>
      <c r="G2336" s="11"/>
      <c r="H2336" s="9"/>
    </row>
    <row r="2337" spans="1:8" x14ac:dyDescent="0.2">
      <c r="A2337" s="10">
        <v>3.8819444444444441E-2</v>
      </c>
      <c r="B2337" s="11">
        <v>3.4652777777777775E-2</v>
      </c>
      <c r="C2337" s="11">
        <v>5.8263888888888893E-2</v>
      </c>
      <c r="D2337" s="14">
        <v>2.5219907407406501E-2</v>
      </c>
      <c r="G2337" s="11"/>
      <c r="H2337" s="9"/>
    </row>
    <row r="2338" spans="1:8" x14ac:dyDescent="0.2">
      <c r="A2338" s="10">
        <v>3.8831018518518515E-2</v>
      </c>
      <c r="B2338" s="11">
        <v>3.4664351851851849E-2</v>
      </c>
      <c r="C2338" s="11">
        <v>5.8275462962962966E-2</v>
      </c>
      <c r="D2338" s="14">
        <v>2.5231481481481698E-2</v>
      </c>
      <c r="G2338" s="11"/>
      <c r="H2338" s="9"/>
    </row>
    <row r="2339" spans="1:8" x14ac:dyDescent="0.2">
      <c r="A2339" s="10">
        <v>3.8842592592592588E-2</v>
      </c>
      <c r="B2339" s="11">
        <v>3.4675925925925923E-2</v>
      </c>
      <c r="C2339" s="11">
        <v>5.8287037037037033E-2</v>
      </c>
      <c r="D2339" s="14">
        <v>2.52430555555547E-2</v>
      </c>
      <c r="G2339" s="11"/>
      <c r="H2339" s="9"/>
    </row>
    <row r="2340" spans="1:8" x14ac:dyDescent="0.2">
      <c r="A2340" s="10">
        <v>3.8854166666666669E-2</v>
      </c>
      <c r="B2340" s="11">
        <v>3.4687500000000003E-2</v>
      </c>
      <c r="C2340" s="11">
        <v>5.8298611111111114E-2</v>
      </c>
      <c r="D2340" s="14">
        <v>2.5254629629627899E-2</v>
      </c>
      <c r="G2340" s="11"/>
      <c r="H2340" s="9"/>
    </row>
    <row r="2341" spans="1:8" x14ac:dyDescent="0.2">
      <c r="A2341" s="10">
        <v>3.8865740740740742E-2</v>
      </c>
      <c r="B2341" s="11">
        <v>3.4699074074074077E-2</v>
      </c>
      <c r="C2341" s="11">
        <v>5.8310185185185187E-2</v>
      </c>
      <c r="D2341" s="14">
        <v>2.52662037037031E-2</v>
      </c>
      <c r="G2341" s="11"/>
      <c r="H2341" s="9"/>
    </row>
    <row r="2342" spans="1:8" x14ac:dyDescent="0.2">
      <c r="A2342" s="10">
        <v>3.8877314814814816E-2</v>
      </c>
      <c r="B2342" s="11">
        <v>3.471064814814815E-2</v>
      </c>
      <c r="C2342" s="11">
        <v>5.8321759259259261E-2</v>
      </c>
      <c r="D2342" s="14">
        <v>2.5277777777777798E-2</v>
      </c>
      <c r="G2342" s="11"/>
      <c r="H2342" s="9"/>
    </row>
    <row r="2343" spans="1:8" x14ac:dyDescent="0.2">
      <c r="A2343" s="10">
        <v>3.888888888888889E-2</v>
      </c>
      <c r="B2343" s="11">
        <v>3.4722222222222224E-2</v>
      </c>
      <c r="C2343" s="11">
        <v>5.8333333333333327E-2</v>
      </c>
      <c r="D2343" s="14">
        <v>2.5277777777778201E-2</v>
      </c>
      <c r="G2343" s="11"/>
      <c r="H2343" s="9"/>
    </row>
    <row r="2344" spans="1:8" x14ac:dyDescent="0.2">
      <c r="A2344" s="10">
        <v>3.8900462962962963E-2</v>
      </c>
      <c r="B2344" s="11">
        <v>3.4733796296296297E-2</v>
      </c>
      <c r="C2344" s="11">
        <v>5.8344907407407408E-2</v>
      </c>
      <c r="D2344" s="14">
        <v>2.52893518518514E-2</v>
      </c>
      <c r="G2344" s="11"/>
      <c r="H2344" s="9"/>
    </row>
    <row r="2345" spans="1:8" x14ac:dyDescent="0.2">
      <c r="A2345" s="10">
        <v>3.8912037037037037E-2</v>
      </c>
      <c r="B2345" s="11">
        <v>3.4745370370370371E-2</v>
      </c>
      <c r="C2345" s="11">
        <v>5.8356481481481481E-2</v>
      </c>
      <c r="D2345" s="14">
        <v>2.5300925925926501E-2</v>
      </c>
      <c r="G2345" s="11"/>
      <c r="H2345" s="9"/>
    </row>
    <row r="2346" spans="1:8" x14ac:dyDescent="0.2">
      <c r="A2346" s="10">
        <v>3.892361111111111E-2</v>
      </c>
      <c r="B2346" s="11">
        <v>3.4756944444444444E-2</v>
      </c>
      <c r="C2346" s="11">
        <v>5.8368055555555555E-2</v>
      </c>
      <c r="D2346" s="14">
        <v>2.5312500000000598E-2</v>
      </c>
      <c r="G2346" s="11"/>
      <c r="H2346" s="9"/>
    </row>
    <row r="2347" spans="1:8" x14ac:dyDescent="0.2">
      <c r="A2347" s="10">
        <v>3.8935185185185191E-2</v>
      </c>
      <c r="B2347" s="11">
        <v>3.4768518518518525E-2</v>
      </c>
      <c r="C2347" s="11">
        <v>5.8379629629629635E-2</v>
      </c>
      <c r="D2347" s="14">
        <v>2.53240740740736E-2</v>
      </c>
      <c r="G2347" s="11"/>
      <c r="H2347" s="9"/>
    </row>
    <row r="2348" spans="1:8" x14ac:dyDescent="0.2">
      <c r="A2348" s="10">
        <v>3.8946759259259257E-2</v>
      </c>
      <c r="B2348" s="11">
        <v>3.4780092592592592E-2</v>
      </c>
      <c r="C2348" s="11">
        <v>5.8391203703703702E-2</v>
      </c>
      <c r="D2348" s="14">
        <v>2.53356481481487E-2</v>
      </c>
      <c r="G2348" s="11"/>
      <c r="H2348" s="9"/>
    </row>
    <row r="2349" spans="1:8" x14ac:dyDescent="0.2">
      <c r="A2349" s="10">
        <v>3.8958333333333338E-2</v>
      </c>
      <c r="B2349" s="11">
        <v>3.4791666666666672E-2</v>
      </c>
      <c r="C2349" s="11">
        <v>5.8402777777777776E-2</v>
      </c>
      <c r="D2349" s="14">
        <v>2.5347222222221799E-2</v>
      </c>
      <c r="G2349" s="11"/>
      <c r="H2349" s="9"/>
    </row>
    <row r="2350" spans="1:8" x14ac:dyDescent="0.2">
      <c r="A2350" s="10">
        <v>3.8969907407407404E-2</v>
      </c>
      <c r="B2350" s="11">
        <v>3.4803240740740739E-2</v>
      </c>
      <c r="C2350" s="11">
        <v>5.8414351851851849E-2</v>
      </c>
      <c r="D2350" s="14">
        <v>2.53587962962959E-2</v>
      </c>
      <c r="G2350" s="11"/>
      <c r="H2350" s="9"/>
    </row>
    <row r="2351" spans="1:8" x14ac:dyDescent="0.2">
      <c r="A2351" s="10">
        <v>3.8981481481481485E-2</v>
      </c>
      <c r="B2351" s="11">
        <v>3.4814814814814812E-2</v>
      </c>
      <c r="C2351" s="11">
        <v>5.842592592592593E-2</v>
      </c>
      <c r="D2351" s="14">
        <v>2.53703703703709E-2</v>
      </c>
      <c r="G2351" s="11"/>
      <c r="H2351" s="9"/>
    </row>
    <row r="2352" spans="1:8" x14ac:dyDescent="0.2">
      <c r="A2352" s="10">
        <v>3.8993055555555552E-2</v>
      </c>
      <c r="B2352" s="11">
        <v>3.4826388888888886E-2</v>
      </c>
      <c r="C2352" s="11">
        <v>5.8437500000000003E-2</v>
      </c>
      <c r="D2352" s="14">
        <v>2.5381944444443999E-2</v>
      </c>
      <c r="G2352" s="11"/>
      <c r="H2352" s="9"/>
    </row>
    <row r="2353" spans="1:8" x14ac:dyDescent="0.2">
      <c r="A2353" s="10">
        <v>3.9004629629629632E-2</v>
      </c>
      <c r="B2353" s="11">
        <v>3.4837962962962959E-2</v>
      </c>
      <c r="C2353" s="11">
        <v>5.844907407407407E-2</v>
      </c>
      <c r="D2353" s="14">
        <v>2.5393518518519301E-2</v>
      </c>
      <c r="G2353" s="11"/>
      <c r="H2353" s="9"/>
    </row>
    <row r="2354" spans="1:8" x14ac:dyDescent="0.2">
      <c r="A2354" s="10">
        <v>3.9016203703703699E-2</v>
      </c>
      <c r="B2354" s="11">
        <v>3.4849537037037033E-2</v>
      </c>
      <c r="C2354" s="11">
        <v>5.8460648148148144E-2</v>
      </c>
      <c r="D2354" s="14">
        <v>2.5405092592593201E-2</v>
      </c>
      <c r="G2354" s="11"/>
      <c r="H2354" s="9"/>
    </row>
    <row r="2355" spans="1:8" x14ac:dyDescent="0.2">
      <c r="A2355" s="10">
        <v>3.9027777777777779E-2</v>
      </c>
      <c r="B2355" s="11">
        <v>3.4861111111111114E-2</v>
      </c>
      <c r="C2355" s="11">
        <v>5.8472222222222224E-2</v>
      </c>
      <c r="D2355" s="14">
        <v>2.5416666666667399E-2</v>
      </c>
      <c r="G2355" s="11"/>
      <c r="H2355" s="9"/>
    </row>
    <row r="2356" spans="1:8" x14ac:dyDescent="0.2">
      <c r="A2356" s="10">
        <v>3.9039351851851853E-2</v>
      </c>
      <c r="B2356" s="11">
        <v>3.4872685185185187E-2</v>
      </c>
      <c r="C2356" s="11">
        <v>5.8483796296296298E-2</v>
      </c>
      <c r="D2356" s="14">
        <v>2.54282407407403E-2</v>
      </c>
      <c r="G2356" s="11"/>
      <c r="H2356" s="9"/>
    </row>
    <row r="2357" spans="1:8" x14ac:dyDescent="0.2">
      <c r="A2357" s="10">
        <v>3.9050925925925926E-2</v>
      </c>
      <c r="B2357" s="11">
        <v>3.4884259259259261E-2</v>
      </c>
      <c r="C2357" s="11">
        <v>5.8495370370370371E-2</v>
      </c>
      <c r="D2357" s="14">
        <v>2.5439814814815599E-2</v>
      </c>
      <c r="G2357" s="11"/>
      <c r="H2357" s="9"/>
    </row>
    <row r="2358" spans="1:8" x14ac:dyDescent="0.2">
      <c r="A2358" s="10">
        <v>3.90625E-2</v>
      </c>
      <c r="B2358" s="11">
        <v>3.4895833333333334E-2</v>
      </c>
      <c r="C2358" s="11">
        <v>5.8506944444444452E-2</v>
      </c>
      <c r="D2358" s="14">
        <v>2.54398148148153E-2</v>
      </c>
      <c r="G2358" s="11"/>
      <c r="H2358" s="9"/>
    </row>
    <row r="2359" spans="1:8" x14ac:dyDescent="0.2">
      <c r="A2359" s="10">
        <v>3.9074074074074074E-2</v>
      </c>
      <c r="B2359" s="11">
        <v>3.4907407407407408E-2</v>
      </c>
      <c r="C2359" s="11">
        <v>5.8518518518518518E-2</v>
      </c>
      <c r="D2359" s="14">
        <v>2.5451388888888302E-2</v>
      </c>
      <c r="G2359" s="11"/>
      <c r="H2359" s="9"/>
    </row>
    <row r="2360" spans="1:8" x14ac:dyDescent="0.2">
      <c r="A2360" s="10">
        <v>3.9085648148148147E-2</v>
      </c>
      <c r="B2360" s="11">
        <v>3.4918981481481481E-2</v>
      </c>
      <c r="C2360" s="11">
        <v>5.8530092592592592E-2</v>
      </c>
      <c r="D2360" s="14">
        <v>2.5462962962962299E-2</v>
      </c>
      <c r="G2360" s="11"/>
      <c r="H2360" s="9"/>
    </row>
    <row r="2361" spans="1:8" x14ac:dyDescent="0.2">
      <c r="A2361" s="10">
        <v>3.9097222222222221E-2</v>
      </c>
      <c r="B2361" s="11">
        <v>3.4930555555555555E-2</v>
      </c>
      <c r="C2361" s="11">
        <v>5.8541666666666665E-2</v>
      </c>
      <c r="D2361" s="14">
        <v>2.54745370370364E-2</v>
      </c>
      <c r="G2361" s="11"/>
      <c r="H2361" s="9"/>
    </row>
    <row r="2362" spans="1:8" x14ac:dyDescent="0.2">
      <c r="A2362" s="10">
        <v>3.9108796296296301E-2</v>
      </c>
      <c r="B2362" s="11">
        <v>3.4942129629629635E-2</v>
      </c>
      <c r="C2362" s="11">
        <v>5.8553240740740746E-2</v>
      </c>
      <c r="D2362" s="14">
        <v>2.5486111111110502E-2</v>
      </c>
      <c r="G2362" s="11"/>
      <c r="H2362" s="9"/>
    </row>
    <row r="2363" spans="1:8" x14ac:dyDescent="0.2">
      <c r="A2363" s="10">
        <v>3.9120370370370368E-2</v>
      </c>
      <c r="B2363" s="11">
        <v>3.4953703703703702E-2</v>
      </c>
      <c r="C2363" s="11">
        <v>5.8564814814814813E-2</v>
      </c>
      <c r="D2363" s="14">
        <v>2.5497685185183801E-2</v>
      </c>
      <c r="G2363" s="11"/>
      <c r="H2363" s="9"/>
    </row>
    <row r="2364" spans="1:8" x14ac:dyDescent="0.2">
      <c r="A2364" s="10">
        <v>3.9131944444444448E-2</v>
      </c>
      <c r="B2364" s="11">
        <v>3.4965277777777783E-2</v>
      </c>
      <c r="C2364" s="11">
        <v>5.8576388888888886E-2</v>
      </c>
      <c r="D2364" s="14">
        <v>2.55092592592586E-2</v>
      </c>
      <c r="G2364" s="11"/>
      <c r="H2364" s="9"/>
    </row>
    <row r="2365" spans="1:8" x14ac:dyDescent="0.2">
      <c r="A2365" s="10">
        <v>3.9143518518518515E-2</v>
      </c>
      <c r="B2365" s="11">
        <v>3.4976851851851849E-2</v>
      </c>
      <c r="C2365" s="11">
        <v>5.858796296296296E-2</v>
      </c>
      <c r="D2365" s="14">
        <v>2.5520833333333898E-2</v>
      </c>
      <c r="G2365" s="11"/>
      <c r="H2365" s="9"/>
    </row>
    <row r="2366" spans="1:8" x14ac:dyDescent="0.2">
      <c r="A2366" s="10">
        <v>3.9155092592592596E-2</v>
      </c>
      <c r="B2366" s="11">
        <v>3.498842592592593E-2</v>
      </c>
      <c r="C2366" s="11">
        <v>5.859953703703704E-2</v>
      </c>
      <c r="D2366" s="14">
        <v>2.5532407407406799E-2</v>
      </c>
      <c r="G2366" s="11"/>
      <c r="H2366" s="9"/>
    </row>
    <row r="2367" spans="1:8" x14ac:dyDescent="0.2">
      <c r="A2367" s="10">
        <v>3.9166666666666662E-2</v>
      </c>
      <c r="B2367" s="11">
        <v>3.5000000000000003E-2</v>
      </c>
      <c r="C2367" s="11">
        <v>5.8611111111111114E-2</v>
      </c>
      <c r="D2367" s="14">
        <v>2.5543981481481098E-2</v>
      </c>
      <c r="G2367" s="11"/>
      <c r="H2367" s="9"/>
    </row>
    <row r="2368" spans="1:8" x14ac:dyDescent="0.2">
      <c r="A2368" s="10">
        <v>3.9178240740740743E-2</v>
      </c>
      <c r="B2368" s="11">
        <v>3.5011574074074077E-2</v>
      </c>
      <c r="C2368" s="11">
        <v>5.8622685185185187E-2</v>
      </c>
      <c r="D2368" s="14">
        <v>2.5555555555554901E-2</v>
      </c>
      <c r="G2368" s="11"/>
      <c r="H2368" s="9"/>
    </row>
    <row r="2369" spans="1:8" x14ac:dyDescent="0.2">
      <c r="A2369" s="10">
        <v>3.9189814814814809E-2</v>
      </c>
      <c r="B2369" s="11">
        <v>3.5023148148148144E-2</v>
      </c>
      <c r="C2369" s="11">
        <v>5.8634259259259254E-2</v>
      </c>
      <c r="D2369" s="14">
        <v>2.5567129629628999E-2</v>
      </c>
      <c r="G2369" s="11"/>
      <c r="H2369" s="9"/>
    </row>
    <row r="2370" spans="1:8" x14ac:dyDescent="0.2">
      <c r="A2370" s="10">
        <v>3.920138888888889E-2</v>
      </c>
      <c r="B2370" s="11">
        <v>3.5034722222222224E-2</v>
      </c>
      <c r="C2370" s="11">
        <v>5.8645833333333335E-2</v>
      </c>
      <c r="D2370" s="14">
        <v>2.5578703703703101E-2</v>
      </c>
      <c r="G2370" s="11"/>
      <c r="H2370" s="9"/>
    </row>
    <row r="2371" spans="1:8" x14ac:dyDescent="0.2">
      <c r="A2371" s="10">
        <v>3.9212962962962963E-2</v>
      </c>
      <c r="B2371" s="11">
        <v>3.5046296296296298E-2</v>
      </c>
      <c r="C2371" s="11">
        <v>5.8657407407407408E-2</v>
      </c>
      <c r="D2371" s="14">
        <v>2.5590277777777198E-2</v>
      </c>
      <c r="G2371" s="11"/>
      <c r="H2371" s="9"/>
    </row>
    <row r="2372" spans="1:8" x14ac:dyDescent="0.2">
      <c r="A2372" s="10">
        <v>3.9224537037037037E-2</v>
      </c>
      <c r="B2372" s="11">
        <v>3.5057870370370371E-2</v>
      </c>
      <c r="C2372" s="11">
        <v>5.8668981481481482E-2</v>
      </c>
      <c r="D2372" s="14">
        <v>2.56018518518524E-2</v>
      </c>
      <c r="G2372" s="11"/>
      <c r="H2372" s="9"/>
    </row>
    <row r="2373" spans="1:8" x14ac:dyDescent="0.2">
      <c r="A2373" s="10">
        <v>3.923611111111111E-2</v>
      </c>
      <c r="B2373" s="11">
        <v>3.5069444444444445E-2</v>
      </c>
      <c r="C2373" s="11">
        <v>5.8680555555555548E-2</v>
      </c>
      <c r="D2373" s="14">
        <v>2.5601851851852299E-2</v>
      </c>
      <c r="G2373" s="11"/>
      <c r="H2373" s="9"/>
    </row>
    <row r="2374" spans="1:8" x14ac:dyDescent="0.2">
      <c r="A2374" s="10">
        <v>3.9247685185185184E-2</v>
      </c>
      <c r="B2374" s="11">
        <v>3.5081018518518518E-2</v>
      </c>
      <c r="C2374" s="11">
        <v>5.8692129629629629E-2</v>
      </c>
      <c r="D2374" s="14">
        <v>2.56134259259264E-2</v>
      </c>
      <c r="G2374" s="11"/>
      <c r="H2374" s="9"/>
    </row>
    <row r="2375" spans="1:8" x14ac:dyDescent="0.2">
      <c r="A2375" s="10">
        <v>3.9259259259259258E-2</v>
      </c>
      <c r="B2375" s="11">
        <v>3.5092592592592592E-2</v>
      </c>
      <c r="C2375" s="11">
        <v>5.8703703703703702E-2</v>
      </c>
      <c r="D2375" s="14">
        <v>2.5624999999999599E-2</v>
      </c>
      <c r="G2375" s="11"/>
      <c r="H2375" s="9"/>
    </row>
    <row r="2376" spans="1:8" x14ac:dyDescent="0.2">
      <c r="A2376" s="10">
        <v>3.9270833333333331E-2</v>
      </c>
      <c r="B2376" s="11">
        <v>3.5104166666666665E-2</v>
      </c>
      <c r="C2376" s="11">
        <v>5.8715277777777776E-2</v>
      </c>
      <c r="D2376" s="14">
        <v>2.5636574074074599E-2</v>
      </c>
      <c r="G2376" s="11"/>
      <c r="H2376" s="9"/>
    </row>
    <row r="2377" spans="1:8" x14ac:dyDescent="0.2">
      <c r="A2377" s="10">
        <v>3.9282407407407412E-2</v>
      </c>
      <c r="B2377" s="11">
        <v>3.5115740740740746E-2</v>
      </c>
      <c r="C2377" s="11">
        <v>5.8726851851851856E-2</v>
      </c>
      <c r="D2377" s="14">
        <v>2.5648148148148701E-2</v>
      </c>
      <c r="G2377" s="11"/>
      <c r="H2377" s="9"/>
    </row>
    <row r="2378" spans="1:8" x14ac:dyDescent="0.2">
      <c r="A2378" s="10">
        <v>3.9293981481481485E-2</v>
      </c>
      <c r="B2378" s="11">
        <v>3.5127314814814813E-2</v>
      </c>
      <c r="C2378" s="11">
        <v>5.873842592592593E-2</v>
      </c>
      <c r="D2378" s="14">
        <v>2.56597222222225E-2</v>
      </c>
      <c r="G2378" s="11"/>
      <c r="H2378" s="9"/>
    </row>
    <row r="2379" spans="1:8" x14ac:dyDescent="0.2">
      <c r="A2379" s="10">
        <v>3.9305555555555559E-2</v>
      </c>
      <c r="B2379" s="11">
        <v>3.5138888888888893E-2</v>
      </c>
      <c r="C2379" s="11">
        <v>5.8749999999999997E-2</v>
      </c>
      <c r="D2379" s="14">
        <v>2.56712962962969E-2</v>
      </c>
      <c r="G2379" s="11"/>
      <c r="H2379" s="9"/>
    </row>
    <row r="2380" spans="1:8" x14ac:dyDescent="0.2">
      <c r="A2380" s="10">
        <v>3.9317129629629625E-2</v>
      </c>
      <c r="B2380" s="11">
        <v>3.515046296296296E-2</v>
      </c>
      <c r="C2380" s="11">
        <v>5.876157407407407E-2</v>
      </c>
      <c r="D2380" s="14">
        <v>2.5682870370370901E-2</v>
      </c>
      <c r="G2380" s="11"/>
      <c r="H2380" s="9"/>
    </row>
    <row r="2381" spans="1:8" x14ac:dyDescent="0.2">
      <c r="A2381" s="10">
        <v>3.9328703703703706E-2</v>
      </c>
      <c r="B2381" s="11">
        <v>3.516203703703704E-2</v>
      </c>
      <c r="C2381" s="11">
        <v>5.8773148148148151E-2</v>
      </c>
      <c r="D2381" s="14">
        <v>2.5694444444443999E-2</v>
      </c>
      <c r="G2381" s="11"/>
      <c r="H2381" s="9"/>
    </row>
    <row r="2382" spans="1:8" x14ac:dyDescent="0.2">
      <c r="A2382" s="10">
        <v>3.9340277777777773E-2</v>
      </c>
      <c r="B2382" s="11">
        <v>3.5173611111111107E-2</v>
      </c>
      <c r="C2382" s="11">
        <v>5.8784722222222224E-2</v>
      </c>
      <c r="D2382" s="14">
        <v>2.5706018518518101E-2</v>
      </c>
      <c r="G2382" s="11"/>
      <c r="H2382" s="9"/>
    </row>
    <row r="2383" spans="1:8" x14ac:dyDescent="0.2">
      <c r="A2383" s="10">
        <v>3.9351851851851853E-2</v>
      </c>
      <c r="B2383" s="11">
        <v>3.5185185185185187E-2</v>
      </c>
      <c r="C2383" s="11">
        <v>5.8796296296296298E-2</v>
      </c>
      <c r="D2383" s="14">
        <v>2.5717592592592198E-2</v>
      </c>
      <c r="G2383" s="11"/>
      <c r="H2383" s="9"/>
    </row>
    <row r="2384" spans="1:8" x14ac:dyDescent="0.2">
      <c r="A2384" s="10">
        <v>3.936342592592592E-2</v>
      </c>
      <c r="B2384" s="11">
        <v>3.5196759259259254E-2</v>
      </c>
      <c r="C2384" s="11">
        <v>5.8807870370370365E-2</v>
      </c>
      <c r="D2384" s="14">
        <v>2.5729166666666199E-2</v>
      </c>
      <c r="G2384" s="11"/>
      <c r="H2384" s="9"/>
    </row>
    <row r="2385" spans="1:8" x14ac:dyDescent="0.2">
      <c r="A2385" s="10">
        <v>3.9375E-2</v>
      </c>
      <c r="B2385" s="11">
        <v>3.5208333333333335E-2</v>
      </c>
      <c r="C2385" s="11">
        <v>5.8819444444444445E-2</v>
      </c>
      <c r="D2385" s="14">
        <v>2.5740740740741501E-2</v>
      </c>
      <c r="G2385" s="11"/>
      <c r="H2385" s="9"/>
    </row>
    <row r="2386" spans="1:8" x14ac:dyDescent="0.2">
      <c r="A2386" s="10">
        <v>3.9386574074074074E-2</v>
      </c>
      <c r="B2386" s="11">
        <v>3.5219907407407408E-2</v>
      </c>
      <c r="C2386" s="11">
        <v>5.8831018518518519E-2</v>
      </c>
      <c r="D2386" s="14">
        <v>2.5752314814815401E-2</v>
      </c>
      <c r="G2386" s="11"/>
      <c r="H2386" s="9"/>
    </row>
    <row r="2387" spans="1:8" x14ac:dyDescent="0.2">
      <c r="A2387" s="10">
        <v>3.9398148148148147E-2</v>
      </c>
      <c r="B2387" s="11">
        <v>3.5231481481481482E-2</v>
      </c>
      <c r="C2387" s="11">
        <v>5.8842592592592592E-2</v>
      </c>
      <c r="D2387" s="14">
        <v>2.5763888888889398E-2</v>
      </c>
      <c r="G2387" s="11"/>
      <c r="H2387" s="9"/>
    </row>
    <row r="2388" spans="1:8" x14ac:dyDescent="0.2">
      <c r="A2388" s="10">
        <v>3.9409722222222221E-2</v>
      </c>
      <c r="B2388" s="11">
        <v>3.5243055555555555E-2</v>
      </c>
      <c r="C2388" s="11">
        <v>5.8854166666666673E-2</v>
      </c>
      <c r="D2388" s="14">
        <v>2.57638888888885E-2</v>
      </c>
      <c r="G2388" s="11"/>
      <c r="H2388" s="9"/>
    </row>
    <row r="2389" spans="1:8" x14ac:dyDescent="0.2">
      <c r="A2389" s="10">
        <v>3.9421296296296295E-2</v>
      </c>
      <c r="B2389" s="11">
        <v>3.5254629629629629E-2</v>
      </c>
      <c r="C2389" s="11">
        <v>5.8865740740740739E-2</v>
      </c>
      <c r="D2389" s="14">
        <v>2.5775462962963399E-2</v>
      </c>
      <c r="G2389" s="11"/>
      <c r="H2389" s="9"/>
    </row>
    <row r="2390" spans="1:8" x14ac:dyDescent="0.2">
      <c r="A2390" s="10">
        <v>3.9432870370370368E-2</v>
      </c>
      <c r="B2390" s="11">
        <v>3.5266203703703702E-2</v>
      </c>
      <c r="C2390" s="11">
        <v>5.8877314814814813E-2</v>
      </c>
      <c r="D2390" s="14">
        <v>2.5787037037037601E-2</v>
      </c>
      <c r="G2390" s="11"/>
      <c r="H2390" s="9"/>
    </row>
    <row r="2391" spans="1:8" x14ac:dyDescent="0.2">
      <c r="A2391" s="10">
        <v>3.9444444444444442E-2</v>
      </c>
      <c r="B2391" s="11">
        <v>3.5277777777777776E-2</v>
      </c>
      <c r="C2391" s="11">
        <v>5.8888888888888886E-2</v>
      </c>
      <c r="D2391" s="14">
        <v>2.5798611111110498E-2</v>
      </c>
      <c r="G2391" s="11"/>
      <c r="H2391" s="9"/>
    </row>
    <row r="2392" spans="1:8" x14ac:dyDescent="0.2">
      <c r="A2392" s="10">
        <v>3.9456018518518522E-2</v>
      </c>
      <c r="B2392" s="11">
        <v>3.5289351851851856E-2</v>
      </c>
      <c r="C2392" s="11">
        <v>5.8900462962962967E-2</v>
      </c>
      <c r="D2392" s="14">
        <v>2.5810185185185502E-2</v>
      </c>
      <c r="G2392" s="11"/>
      <c r="H2392" s="9"/>
    </row>
    <row r="2393" spans="1:8" x14ac:dyDescent="0.2">
      <c r="A2393" s="10">
        <v>3.9467592592592596E-2</v>
      </c>
      <c r="B2393" s="11">
        <v>3.5300925925925923E-2</v>
      </c>
      <c r="C2393" s="11">
        <v>5.8912037037037034E-2</v>
      </c>
      <c r="D2393" s="14">
        <v>2.58217592592586E-2</v>
      </c>
      <c r="G2393" s="11"/>
      <c r="H2393" s="9"/>
    </row>
    <row r="2394" spans="1:8" x14ac:dyDescent="0.2">
      <c r="A2394" s="10">
        <v>3.9479166666666669E-2</v>
      </c>
      <c r="B2394" s="11">
        <v>3.5312499999999997E-2</v>
      </c>
      <c r="C2394" s="11">
        <v>5.8923611111111107E-2</v>
      </c>
      <c r="D2394" s="14">
        <v>2.5833333333332702E-2</v>
      </c>
      <c r="G2394" s="11"/>
      <c r="H2394" s="9"/>
    </row>
    <row r="2395" spans="1:8" x14ac:dyDescent="0.2">
      <c r="A2395" s="10">
        <v>3.9490740740740743E-2</v>
      </c>
      <c r="B2395" s="11">
        <v>3.532407407407407E-2</v>
      </c>
      <c r="C2395" s="11">
        <v>5.8935185185185181E-2</v>
      </c>
      <c r="D2395" s="14">
        <v>2.58449074074068E-2</v>
      </c>
      <c r="G2395" s="11"/>
      <c r="H2395" s="9"/>
    </row>
    <row r="2396" spans="1:8" x14ac:dyDescent="0.2">
      <c r="A2396" s="10">
        <v>3.9502314814814816E-2</v>
      </c>
      <c r="B2396" s="11">
        <v>3.5335648148148151E-2</v>
      </c>
      <c r="C2396" s="11">
        <v>5.8946759259259261E-2</v>
      </c>
      <c r="D2396" s="14">
        <v>2.5856481481479902E-2</v>
      </c>
      <c r="G2396" s="11"/>
      <c r="H2396" s="9"/>
    </row>
    <row r="2397" spans="1:8" x14ac:dyDescent="0.2">
      <c r="A2397" s="10">
        <v>3.951388888888889E-2</v>
      </c>
      <c r="B2397" s="11">
        <v>3.5347222222222217E-2</v>
      </c>
      <c r="C2397" s="11">
        <v>5.8958333333333335E-2</v>
      </c>
      <c r="D2397" s="14">
        <v>2.58680555555546E-2</v>
      </c>
      <c r="G2397" s="11"/>
      <c r="H2397" s="9"/>
    </row>
    <row r="2398" spans="1:8" x14ac:dyDescent="0.2">
      <c r="A2398" s="10">
        <v>3.9525462962962964E-2</v>
      </c>
      <c r="B2398" s="11">
        <v>3.5358796296296298E-2</v>
      </c>
      <c r="C2398" s="11">
        <v>5.8969907407407408E-2</v>
      </c>
      <c r="D2398" s="14">
        <v>2.5879629629629902E-2</v>
      </c>
      <c r="G2398" s="11"/>
      <c r="H2398" s="9"/>
    </row>
    <row r="2399" spans="1:8" x14ac:dyDescent="0.2">
      <c r="A2399" s="10">
        <v>3.953703703703703E-2</v>
      </c>
      <c r="B2399" s="11">
        <v>3.5370370370370365E-2</v>
      </c>
      <c r="C2399" s="11">
        <v>5.8981481481481489E-2</v>
      </c>
      <c r="D2399" s="14">
        <v>2.5891203703702799E-2</v>
      </c>
      <c r="G2399" s="11"/>
      <c r="H2399" s="9"/>
    </row>
    <row r="2400" spans="1:8" x14ac:dyDescent="0.2">
      <c r="A2400" s="10">
        <v>3.9548611111111111E-2</v>
      </c>
      <c r="B2400" s="11">
        <v>3.5381944444444445E-2</v>
      </c>
      <c r="C2400" s="11">
        <v>5.8993055555555556E-2</v>
      </c>
      <c r="D2400" s="14">
        <v>2.5902777777775901E-2</v>
      </c>
      <c r="G2400" s="11"/>
      <c r="H2400" s="9"/>
    </row>
    <row r="2401" spans="1:8" x14ac:dyDescent="0.2">
      <c r="A2401" s="10">
        <v>3.9560185185185184E-2</v>
      </c>
      <c r="B2401" s="11">
        <v>3.5393518518518519E-2</v>
      </c>
      <c r="C2401" s="11">
        <v>5.9004629629629629E-2</v>
      </c>
      <c r="D2401" s="14">
        <v>2.5914351851851199E-2</v>
      </c>
      <c r="G2401" s="11"/>
      <c r="H2401" s="9"/>
    </row>
    <row r="2402" spans="1:8" x14ac:dyDescent="0.2">
      <c r="A2402" s="10">
        <v>3.9571759259259258E-2</v>
      </c>
      <c r="B2402" s="11">
        <v>3.5405092592592592E-2</v>
      </c>
      <c r="C2402" s="11">
        <v>5.9016203703703703E-2</v>
      </c>
      <c r="D2402" s="14">
        <v>2.5925925925926002E-2</v>
      </c>
      <c r="G2402" s="11"/>
      <c r="H2402" s="9"/>
    </row>
    <row r="2403" spans="1:8" x14ac:dyDescent="0.2">
      <c r="A2403" s="10">
        <v>3.9583333333333331E-2</v>
      </c>
      <c r="B2403" s="11">
        <v>3.5416666666666666E-2</v>
      </c>
      <c r="C2403" s="11">
        <v>5.9027777777777783E-2</v>
      </c>
      <c r="D2403" s="14">
        <v>2.59259259259264E-2</v>
      </c>
      <c r="G2403" s="11"/>
      <c r="H2403" s="9"/>
    </row>
    <row r="2404" spans="1:8" x14ac:dyDescent="0.2">
      <c r="A2404" s="10">
        <v>3.9594907407407405E-2</v>
      </c>
      <c r="B2404" s="11">
        <v>3.5428240740740739E-2</v>
      </c>
      <c r="C2404" s="11">
        <v>5.903935185185185E-2</v>
      </c>
      <c r="D2404" s="14">
        <v>2.5937499999999499E-2</v>
      </c>
      <c r="G2404" s="11"/>
      <c r="H2404" s="9"/>
    </row>
    <row r="2405" spans="1:8" x14ac:dyDescent="0.2">
      <c r="A2405" s="10">
        <v>3.9606481481481479E-2</v>
      </c>
      <c r="B2405" s="11">
        <v>3.5439814814814813E-2</v>
      </c>
      <c r="C2405" s="11">
        <v>5.9050925925925923E-2</v>
      </c>
      <c r="D2405" s="14">
        <v>2.59490740740747E-2</v>
      </c>
      <c r="G2405" s="11"/>
      <c r="H2405" s="9"/>
    </row>
    <row r="2406" spans="1:8" x14ac:dyDescent="0.2">
      <c r="A2406" s="10">
        <v>3.9618055555555552E-2</v>
      </c>
      <c r="B2406" s="11">
        <v>3.5451388888888886E-2</v>
      </c>
      <c r="C2406" s="11">
        <v>5.9062499999999997E-2</v>
      </c>
      <c r="D2406" s="14">
        <v>2.5960648148148802E-2</v>
      </c>
      <c r="G2406" s="11"/>
      <c r="H2406" s="9"/>
    </row>
    <row r="2407" spans="1:8" x14ac:dyDescent="0.2">
      <c r="A2407" s="10">
        <v>3.9629629629629633E-2</v>
      </c>
      <c r="B2407" s="11">
        <v>3.5462962962962967E-2</v>
      </c>
      <c r="C2407" s="11">
        <v>5.9074074074074077E-2</v>
      </c>
      <c r="D2407" s="14">
        <v>2.5972222222221699E-2</v>
      </c>
      <c r="G2407" s="11"/>
      <c r="H2407" s="9"/>
    </row>
    <row r="2408" spans="1:8" x14ac:dyDescent="0.2">
      <c r="A2408" s="10">
        <v>3.9641203703703706E-2</v>
      </c>
      <c r="B2408" s="11">
        <v>3.5474537037037041E-2</v>
      </c>
      <c r="C2408" s="11">
        <v>5.9085648148148151E-2</v>
      </c>
      <c r="D2408" s="14">
        <v>2.59837962962969E-2</v>
      </c>
      <c r="G2408" s="11"/>
      <c r="H2408" s="9"/>
    </row>
    <row r="2409" spans="1:8" x14ac:dyDescent="0.2">
      <c r="A2409" s="10">
        <v>3.965277777777778E-2</v>
      </c>
      <c r="B2409" s="11">
        <v>3.5486111111111114E-2</v>
      </c>
      <c r="C2409" s="11">
        <v>5.9097222222222225E-2</v>
      </c>
      <c r="D2409" s="14">
        <v>2.5995370370369902E-2</v>
      </c>
      <c r="G2409" s="11"/>
      <c r="H2409" s="9"/>
    </row>
    <row r="2410" spans="1:8" x14ac:dyDescent="0.2">
      <c r="A2410" s="10">
        <v>3.9664351851851853E-2</v>
      </c>
      <c r="B2410" s="11">
        <v>3.5497685185185188E-2</v>
      </c>
      <c r="C2410" s="11">
        <v>5.9108796296296291E-2</v>
      </c>
      <c r="D2410" s="14">
        <v>2.6006944444444E-2</v>
      </c>
      <c r="G2410" s="11"/>
      <c r="H2410" s="9"/>
    </row>
    <row r="2411" spans="1:8" x14ac:dyDescent="0.2">
      <c r="A2411" s="10">
        <v>3.9675925925925927E-2</v>
      </c>
      <c r="B2411" s="11">
        <v>3.5509259259259261E-2</v>
      </c>
      <c r="C2411" s="11">
        <v>5.9120370370370372E-2</v>
      </c>
      <c r="D2411" s="14">
        <v>2.60185185185191E-2</v>
      </c>
      <c r="G2411" s="11"/>
      <c r="H2411" s="9"/>
    </row>
    <row r="2412" spans="1:8" x14ac:dyDescent="0.2">
      <c r="A2412" s="10">
        <v>3.9687500000000001E-2</v>
      </c>
      <c r="B2412" s="11">
        <v>3.5520833333333328E-2</v>
      </c>
      <c r="C2412" s="11">
        <v>5.9131944444444445E-2</v>
      </c>
      <c r="D2412" s="14">
        <v>2.6030092592592102E-2</v>
      </c>
      <c r="G2412" s="11"/>
      <c r="H2412" s="9"/>
    </row>
    <row r="2413" spans="1:8" x14ac:dyDescent="0.2">
      <c r="A2413" s="10">
        <v>3.9699074074074074E-2</v>
      </c>
      <c r="B2413" s="11">
        <v>3.5532407407407408E-2</v>
      </c>
      <c r="C2413" s="11">
        <v>5.9143518518518519E-2</v>
      </c>
      <c r="D2413" s="14">
        <v>2.60416666666675E-2</v>
      </c>
      <c r="G2413" s="11"/>
      <c r="H2413" s="9"/>
    </row>
    <row r="2414" spans="1:8" x14ac:dyDescent="0.2">
      <c r="A2414" s="10">
        <v>3.9710648148148148E-2</v>
      </c>
      <c r="B2414" s="11">
        <v>3.5543981481481475E-2</v>
      </c>
      <c r="C2414" s="11">
        <v>5.9155092592592586E-2</v>
      </c>
      <c r="D2414" s="14">
        <v>2.6053240740741401E-2</v>
      </c>
      <c r="G2414" s="11"/>
      <c r="H2414" s="9"/>
    </row>
    <row r="2415" spans="1:8" x14ac:dyDescent="0.2">
      <c r="A2415" s="10">
        <v>3.9722222222222221E-2</v>
      </c>
      <c r="B2415" s="11">
        <v>3.5555555555555556E-2</v>
      </c>
      <c r="C2415" s="11">
        <v>5.9166666666666666E-2</v>
      </c>
      <c r="D2415" s="14">
        <v>2.6064814814815599E-2</v>
      </c>
      <c r="G2415" s="11"/>
      <c r="H2415" s="9"/>
    </row>
    <row r="2416" spans="1:8" x14ac:dyDescent="0.2">
      <c r="A2416" s="10">
        <v>3.9733796296296302E-2</v>
      </c>
      <c r="B2416" s="11">
        <v>3.5567129629629629E-2</v>
      </c>
      <c r="C2416" s="11">
        <v>5.917824074074074E-2</v>
      </c>
      <c r="D2416" s="14">
        <v>2.6076388888888399E-2</v>
      </c>
      <c r="G2416" s="11"/>
      <c r="H2416" s="9"/>
    </row>
    <row r="2417" spans="1:8" x14ac:dyDescent="0.2">
      <c r="A2417" s="10">
        <v>3.9745370370370368E-2</v>
      </c>
      <c r="B2417" s="11">
        <v>3.5578703703703703E-2</v>
      </c>
      <c r="C2417" s="11">
        <v>5.9189814814814813E-2</v>
      </c>
      <c r="D2417" s="14">
        <v>2.6087962962963802E-2</v>
      </c>
      <c r="G2417" s="11"/>
      <c r="H2417" s="9"/>
    </row>
    <row r="2418" spans="1:8" x14ac:dyDescent="0.2">
      <c r="A2418" s="10">
        <v>3.9756944444444449E-2</v>
      </c>
      <c r="B2418" s="11">
        <v>3.5590277777777776E-2</v>
      </c>
      <c r="C2418" s="11">
        <v>5.9201388888888894E-2</v>
      </c>
      <c r="D2418" s="14">
        <v>2.60879629629635E-2</v>
      </c>
      <c r="G2418" s="11"/>
      <c r="H2418" s="9"/>
    </row>
    <row r="2419" spans="1:8" x14ac:dyDescent="0.2">
      <c r="A2419" s="10">
        <v>3.9768518518518516E-2</v>
      </c>
      <c r="B2419" s="11">
        <v>3.560185185185185E-2</v>
      </c>
      <c r="C2419" s="11">
        <v>5.9212962962962967E-2</v>
      </c>
      <c r="D2419" s="14">
        <v>2.6099537037036401E-2</v>
      </c>
      <c r="G2419" s="11"/>
      <c r="H2419" s="9"/>
    </row>
    <row r="2420" spans="1:8" x14ac:dyDescent="0.2">
      <c r="A2420" s="10">
        <v>3.9780092592592589E-2</v>
      </c>
      <c r="B2420" s="11">
        <v>3.5613425925925923E-2</v>
      </c>
      <c r="C2420" s="11">
        <v>5.9224537037037041E-2</v>
      </c>
      <c r="D2420" s="14">
        <v>2.6111111111110401E-2</v>
      </c>
      <c r="G2420" s="11"/>
      <c r="H2420" s="9"/>
    </row>
    <row r="2421" spans="1:8" x14ac:dyDescent="0.2">
      <c r="A2421" s="10">
        <v>3.9791666666666663E-2</v>
      </c>
      <c r="B2421" s="11">
        <v>3.5624999999999997E-2</v>
      </c>
      <c r="C2421" s="11">
        <v>5.9236111111111107E-2</v>
      </c>
      <c r="D2421" s="14">
        <v>2.6122685185184499E-2</v>
      </c>
      <c r="G2421" s="11"/>
      <c r="H2421" s="9"/>
    </row>
    <row r="2422" spans="1:8" x14ac:dyDescent="0.2">
      <c r="A2422" s="10">
        <v>3.9803240740740743E-2</v>
      </c>
      <c r="B2422" s="11">
        <v>3.5636574074074077E-2</v>
      </c>
      <c r="C2422" s="11">
        <v>5.9247685185185188E-2</v>
      </c>
      <c r="D2422" s="14">
        <v>2.6134259259258601E-2</v>
      </c>
      <c r="G2422" s="11"/>
      <c r="H2422" s="9"/>
    </row>
    <row r="2423" spans="1:8" x14ac:dyDescent="0.2">
      <c r="A2423" s="10">
        <v>3.9814814814814817E-2</v>
      </c>
      <c r="B2423" s="11">
        <v>3.5648148148148151E-2</v>
      </c>
      <c r="C2423" s="11">
        <v>5.9259259259259262E-2</v>
      </c>
      <c r="D2423" s="14">
        <v>2.61458333333318E-2</v>
      </c>
      <c r="G2423" s="11"/>
      <c r="H2423" s="9"/>
    </row>
    <row r="2424" spans="1:8" x14ac:dyDescent="0.2">
      <c r="A2424" s="10">
        <v>3.982638888888889E-2</v>
      </c>
      <c r="B2424" s="11">
        <v>3.5659722222222225E-2</v>
      </c>
      <c r="C2424" s="11">
        <v>5.9270833333333335E-2</v>
      </c>
      <c r="D2424" s="14">
        <v>2.6157407407406699E-2</v>
      </c>
      <c r="G2424" s="11"/>
      <c r="H2424" s="9"/>
    </row>
    <row r="2425" spans="1:8" x14ac:dyDescent="0.2">
      <c r="A2425" s="10">
        <v>3.9837962962962964E-2</v>
      </c>
      <c r="B2425" s="11">
        <v>3.5671296296296298E-2</v>
      </c>
      <c r="C2425" s="11">
        <v>5.9282407407407402E-2</v>
      </c>
      <c r="D2425" s="14">
        <v>2.6168981481482102E-2</v>
      </c>
      <c r="G2425" s="11"/>
      <c r="H2425" s="9"/>
    </row>
    <row r="2426" spans="1:8" x14ac:dyDescent="0.2">
      <c r="A2426" s="10">
        <v>3.9849537037037037E-2</v>
      </c>
      <c r="B2426" s="11">
        <v>3.5682870370370372E-2</v>
      </c>
      <c r="C2426" s="11">
        <v>5.9293981481481482E-2</v>
      </c>
      <c r="D2426" s="14">
        <v>2.6180555555554898E-2</v>
      </c>
      <c r="G2426" s="11"/>
      <c r="H2426" s="9"/>
    </row>
    <row r="2427" spans="1:8" x14ac:dyDescent="0.2">
      <c r="A2427" s="10">
        <v>3.9861111111111111E-2</v>
      </c>
      <c r="B2427" s="11">
        <v>3.5694444444444445E-2</v>
      </c>
      <c r="C2427" s="11">
        <v>5.9305555555555556E-2</v>
      </c>
      <c r="D2427" s="14">
        <v>2.6192129629629201E-2</v>
      </c>
      <c r="G2427" s="11"/>
      <c r="H2427" s="9"/>
    </row>
    <row r="2428" spans="1:8" x14ac:dyDescent="0.2">
      <c r="A2428" s="10">
        <v>3.9872685185185185E-2</v>
      </c>
      <c r="B2428" s="11">
        <v>3.5706018518518519E-2</v>
      </c>
      <c r="C2428" s="11">
        <v>5.9317129629629629E-2</v>
      </c>
      <c r="D2428" s="14">
        <v>2.6203703703703E-2</v>
      </c>
      <c r="G2428" s="11"/>
      <c r="H2428" s="9"/>
    </row>
    <row r="2429" spans="1:8" x14ac:dyDescent="0.2">
      <c r="A2429" s="10">
        <v>3.9884259259259258E-2</v>
      </c>
      <c r="B2429" s="11">
        <v>3.5717592592592592E-2</v>
      </c>
      <c r="C2429" s="11">
        <v>5.932870370370371E-2</v>
      </c>
      <c r="D2429" s="14">
        <v>2.6215277777777098E-2</v>
      </c>
      <c r="G2429" s="11"/>
      <c r="H2429" s="9"/>
    </row>
    <row r="2430" spans="1:8" x14ac:dyDescent="0.2">
      <c r="A2430" s="10">
        <v>3.9895833333333332E-2</v>
      </c>
      <c r="B2430" s="11">
        <v>3.5729166666666666E-2</v>
      </c>
      <c r="C2430" s="11">
        <v>5.9340277777777777E-2</v>
      </c>
      <c r="D2430" s="14">
        <v>2.6226851851851852E-2</v>
      </c>
      <c r="G2430" s="11"/>
      <c r="H2430" s="9"/>
    </row>
    <row r="2431" spans="1:8" x14ac:dyDescent="0.2">
      <c r="A2431" s="10">
        <v>3.9907407407407412E-2</v>
      </c>
      <c r="B2431" s="11">
        <v>3.5740740740740747E-2</v>
      </c>
      <c r="C2431" s="11">
        <v>5.935185185185185E-2</v>
      </c>
      <c r="D2431" s="14">
        <v>2.6238425925925925E-2</v>
      </c>
      <c r="G2431" s="11"/>
      <c r="H2431" s="9"/>
    </row>
    <row r="2432" spans="1:8" x14ac:dyDescent="0.2">
      <c r="A2432" s="10">
        <v>3.9918981481481479E-2</v>
      </c>
      <c r="B2432" s="11">
        <v>3.5752314814814813E-2</v>
      </c>
      <c r="C2432" s="11">
        <v>5.9363425925925924E-2</v>
      </c>
      <c r="D2432" s="14">
        <v>2.6250000000000599E-2</v>
      </c>
      <c r="G2432" s="11"/>
      <c r="H2432" s="9"/>
    </row>
    <row r="2433" spans="1:8" x14ac:dyDescent="0.2">
      <c r="A2433" s="10">
        <v>3.9930555555555559E-2</v>
      </c>
      <c r="B2433" s="11">
        <v>3.5763888888888887E-2</v>
      </c>
      <c r="C2433" s="11">
        <v>5.9374999999999997E-2</v>
      </c>
      <c r="D2433" s="14">
        <v>2.6250000000000499E-2</v>
      </c>
      <c r="G2433" s="11"/>
      <c r="H2433" s="9"/>
    </row>
    <row r="2434" spans="1:8" x14ac:dyDescent="0.2">
      <c r="A2434" s="10">
        <v>3.9942129629629626E-2</v>
      </c>
      <c r="B2434" s="11">
        <v>3.577546296296296E-2</v>
      </c>
      <c r="C2434" s="11">
        <v>5.9386574074074071E-2</v>
      </c>
      <c r="D2434" s="14">
        <v>2.62615740740746E-2</v>
      </c>
      <c r="G2434" s="11"/>
      <c r="H2434" s="9"/>
    </row>
    <row r="2435" spans="1:8" x14ac:dyDescent="0.2">
      <c r="A2435" s="10">
        <v>3.9953703703703707E-2</v>
      </c>
      <c r="B2435" s="11">
        <v>3.5787037037037034E-2</v>
      </c>
      <c r="C2435" s="11">
        <v>5.9398148148148144E-2</v>
      </c>
      <c r="D2435" s="14">
        <v>2.6273148148147699E-2</v>
      </c>
      <c r="G2435" s="11"/>
      <c r="H2435" s="9"/>
    </row>
    <row r="2436" spans="1:8" x14ac:dyDescent="0.2">
      <c r="A2436" s="10">
        <v>3.9965277777777773E-2</v>
      </c>
      <c r="B2436" s="11">
        <v>3.5798611111111107E-2</v>
      </c>
      <c r="C2436" s="11">
        <v>5.9409722222222218E-2</v>
      </c>
      <c r="D2436" s="14">
        <v>2.6284722222222799E-2</v>
      </c>
      <c r="G2436" s="11"/>
      <c r="H2436" s="9"/>
    </row>
    <row r="2437" spans="1:8" x14ac:dyDescent="0.2">
      <c r="A2437" s="10">
        <v>3.9976851851851854E-2</v>
      </c>
      <c r="B2437" s="11">
        <v>3.5810185185185188E-2</v>
      </c>
      <c r="C2437" s="11">
        <v>5.9421296296296298E-2</v>
      </c>
      <c r="D2437" s="14">
        <v>2.62962962962969E-2</v>
      </c>
      <c r="G2437" s="11"/>
      <c r="H2437" s="9"/>
    </row>
    <row r="2438" spans="1:8" x14ac:dyDescent="0.2">
      <c r="A2438" s="10">
        <v>3.9988425925925927E-2</v>
      </c>
      <c r="B2438" s="11">
        <v>3.5821759259259262E-2</v>
      </c>
      <c r="C2438" s="11">
        <v>5.9432870370370372E-2</v>
      </c>
      <c r="D2438" s="14">
        <v>2.63078703703707E-2</v>
      </c>
      <c r="G2438" s="11"/>
      <c r="H2438" s="9"/>
    </row>
    <row r="2439" spans="1:8" x14ac:dyDescent="0.2">
      <c r="A2439" s="10">
        <v>0.04</v>
      </c>
      <c r="B2439" s="11">
        <v>3.5833333333333335E-2</v>
      </c>
      <c r="C2439" s="11">
        <v>5.9444444444444446E-2</v>
      </c>
      <c r="D2439" s="14">
        <v>2.63194444444451E-2</v>
      </c>
      <c r="G2439" s="11"/>
      <c r="H2439" s="9"/>
    </row>
    <row r="2440" spans="1:8" x14ac:dyDescent="0.2">
      <c r="A2440" s="10">
        <v>4.0011574074074074E-2</v>
      </c>
      <c r="B2440" s="11">
        <v>3.5844907407407409E-2</v>
      </c>
      <c r="C2440" s="11">
        <v>5.9456018518518526E-2</v>
      </c>
      <c r="D2440" s="14">
        <v>2.63310185185191E-2</v>
      </c>
      <c r="G2440" s="11"/>
      <c r="H2440" s="9"/>
    </row>
    <row r="2441" spans="1:8" x14ac:dyDescent="0.2">
      <c r="A2441" s="10">
        <v>4.0023148148148148E-2</v>
      </c>
      <c r="B2441" s="11">
        <v>3.5856481481481482E-2</v>
      </c>
      <c r="C2441" s="11">
        <v>5.9467592592592593E-2</v>
      </c>
      <c r="D2441" s="14">
        <v>2.6342592592592098E-2</v>
      </c>
      <c r="G2441" s="11"/>
      <c r="H2441" s="9"/>
    </row>
    <row r="2442" spans="1:8" x14ac:dyDescent="0.2">
      <c r="A2442" s="10">
        <v>4.0034722222222222E-2</v>
      </c>
      <c r="B2442" s="11">
        <v>3.5868055555555556E-2</v>
      </c>
      <c r="C2442" s="11">
        <v>5.9479166666666666E-2</v>
      </c>
      <c r="D2442" s="14">
        <v>2.63541666666662E-2</v>
      </c>
      <c r="G2442" s="11"/>
      <c r="H2442" s="9"/>
    </row>
    <row r="2443" spans="1:8" x14ac:dyDescent="0.2">
      <c r="A2443" s="10">
        <v>4.0046296296296295E-2</v>
      </c>
      <c r="B2443" s="11">
        <v>3.5879629629629629E-2</v>
      </c>
      <c r="C2443" s="11">
        <v>5.949074074074074E-2</v>
      </c>
      <c r="D2443" s="14">
        <v>2.6365740740740301E-2</v>
      </c>
      <c r="G2443" s="11"/>
      <c r="H2443" s="9"/>
    </row>
    <row r="2444" spans="1:8" x14ac:dyDescent="0.2">
      <c r="A2444" s="10">
        <v>4.0057870370370369E-2</v>
      </c>
      <c r="B2444" s="11">
        <v>3.5891203703703703E-2</v>
      </c>
      <c r="C2444" s="11">
        <v>5.950231481481482E-2</v>
      </c>
      <c r="D2444" s="14">
        <v>2.6377314814814298E-2</v>
      </c>
      <c r="G2444" s="11"/>
      <c r="H2444" s="9"/>
    </row>
    <row r="2445" spans="1:8" x14ac:dyDescent="0.2">
      <c r="A2445" s="10">
        <v>4.0069444444444442E-2</v>
      </c>
      <c r="B2445" s="11">
        <v>3.5902777777777777E-2</v>
      </c>
      <c r="C2445" s="11">
        <v>5.9513888888888887E-2</v>
      </c>
      <c r="D2445" s="14">
        <v>2.6388888888889701E-2</v>
      </c>
      <c r="G2445" s="11"/>
      <c r="H2445" s="9"/>
    </row>
    <row r="2446" spans="1:8" x14ac:dyDescent="0.2">
      <c r="A2446" s="10">
        <v>4.0081018518518523E-2</v>
      </c>
      <c r="B2446" s="11">
        <v>3.5914351851851857E-2</v>
      </c>
      <c r="C2446" s="11">
        <v>5.9525462962962961E-2</v>
      </c>
      <c r="D2446" s="14">
        <v>2.6400462962963601E-2</v>
      </c>
      <c r="G2446" s="11"/>
      <c r="H2446" s="9"/>
    </row>
    <row r="2447" spans="1:8" x14ac:dyDescent="0.2">
      <c r="A2447" s="10">
        <v>4.0092592592592589E-2</v>
      </c>
      <c r="B2447" s="11">
        <v>3.5925925925925924E-2</v>
      </c>
      <c r="C2447" s="11">
        <v>5.9537037037037034E-2</v>
      </c>
      <c r="D2447" s="14">
        <v>2.6412037037037601E-2</v>
      </c>
      <c r="G2447" s="11"/>
      <c r="H2447" s="9"/>
    </row>
    <row r="2448" spans="1:8" x14ac:dyDescent="0.2">
      <c r="A2448" s="10">
        <v>4.010416666666667E-2</v>
      </c>
      <c r="B2448" s="11">
        <v>3.5937499999999997E-2</v>
      </c>
      <c r="C2448" s="11">
        <v>5.9548611111111115E-2</v>
      </c>
      <c r="D2448" s="14">
        <v>2.6412037037036599E-2</v>
      </c>
      <c r="G2448" s="11"/>
      <c r="H2448" s="9"/>
    </row>
    <row r="2449" spans="1:8" x14ac:dyDescent="0.2">
      <c r="A2449" s="10">
        <v>4.0115740740740737E-2</v>
      </c>
      <c r="B2449" s="11">
        <v>3.5949074074074071E-2</v>
      </c>
      <c r="C2449" s="11">
        <v>5.9560185185185188E-2</v>
      </c>
      <c r="D2449" s="14">
        <v>2.6423611111111599E-2</v>
      </c>
      <c r="G2449" s="11"/>
      <c r="H2449" s="9"/>
    </row>
    <row r="2450" spans="1:8" x14ac:dyDescent="0.2">
      <c r="A2450" s="10">
        <v>4.0127314814814817E-2</v>
      </c>
      <c r="B2450" s="11">
        <v>3.5960648148148151E-2</v>
      </c>
      <c r="C2450" s="11">
        <v>5.9571759259259262E-2</v>
      </c>
      <c r="D2450" s="14">
        <v>2.6435185185185801E-2</v>
      </c>
      <c r="G2450" s="11"/>
      <c r="H2450" s="9"/>
    </row>
    <row r="2451" spans="1:8" x14ac:dyDescent="0.2">
      <c r="A2451" s="10">
        <v>4.0138888888888884E-2</v>
      </c>
      <c r="B2451" s="11">
        <v>3.5972222222222218E-2</v>
      </c>
      <c r="C2451" s="11">
        <v>5.9583333333333328E-2</v>
      </c>
      <c r="D2451" s="14">
        <v>2.6446759259258601E-2</v>
      </c>
      <c r="G2451" s="11"/>
      <c r="H2451" s="9"/>
    </row>
    <row r="2452" spans="1:8" x14ac:dyDescent="0.2">
      <c r="A2452" s="10">
        <v>4.0150462962962964E-2</v>
      </c>
      <c r="B2452" s="11">
        <v>3.5983796296296298E-2</v>
      </c>
      <c r="C2452" s="11">
        <v>5.9594907407407409E-2</v>
      </c>
      <c r="D2452" s="14">
        <v>2.6458333333333701E-2</v>
      </c>
      <c r="G2452" s="11"/>
      <c r="H2452" s="9"/>
    </row>
    <row r="2453" spans="1:8" x14ac:dyDescent="0.2">
      <c r="A2453" s="10">
        <v>4.0162037037037038E-2</v>
      </c>
      <c r="B2453" s="11">
        <v>3.5995370370370372E-2</v>
      </c>
      <c r="C2453" s="11">
        <v>5.9606481481481483E-2</v>
      </c>
      <c r="D2453" s="14">
        <v>2.64699074074067E-2</v>
      </c>
      <c r="G2453" s="11"/>
      <c r="H2453" s="9"/>
    </row>
    <row r="2454" spans="1:8" x14ac:dyDescent="0.2">
      <c r="A2454" s="10">
        <v>4.0173611111111111E-2</v>
      </c>
      <c r="B2454" s="11">
        <v>3.6006944444444446E-2</v>
      </c>
      <c r="C2454" s="11">
        <v>5.9618055555555556E-2</v>
      </c>
      <c r="D2454" s="14">
        <v>2.6481481481480801E-2</v>
      </c>
      <c r="G2454" s="11"/>
      <c r="H2454" s="9"/>
    </row>
    <row r="2455" spans="1:8" x14ac:dyDescent="0.2">
      <c r="A2455" s="10">
        <v>4.0185185185185185E-2</v>
      </c>
      <c r="B2455" s="11">
        <v>3.6018518518518519E-2</v>
      </c>
      <c r="C2455" s="11">
        <v>5.9629629629629623E-2</v>
      </c>
      <c r="D2455" s="14">
        <v>2.6493055555554899E-2</v>
      </c>
      <c r="G2455" s="11"/>
      <c r="H2455" s="9"/>
    </row>
    <row r="2456" spans="1:8" x14ac:dyDescent="0.2">
      <c r="A2456" s="10">
        <v>4.0196759259259258E-2</v>
      </c>
      <c r="B2456" s="11">
        <v>3.6030092592592593E-2</v>
      </c>
      <c r="C2456" s="11">
        <v>5.9641203703703703E-2</v>
      </c>
      <c r="D2456" s="14">
        <v>2.65046296296279E-2</v>
      </c>
      <c r="G2456" s="11"/>
      <c r="H2456" s="9"/>
    </row>
    <row r="2457" spans="1:8" x14ac:dyDescent="0.2">
      <c r="A2457" s="10">
        <v>4.0208333333333332E-2</v>
      </c>
      <c r="B2457" s="11">
        <v>3.6041666666666666E-2</v>
      </c>
      <c r="C2457" s="11">
        <v>5.9652777777777777E-2</v>
      </c>
      <c r="D2457" s="14">
        <v>2.6516203703702699E-2</v>
      </c>
      <c r="G2457" s="11"/>
      <c r="H2457" s="9"/>
    </row>
    <row r="2458" spans="1:8" x14ac:dyDescent="0.2">
      <c r="A2458" s="10">
        <v>4.0219907407407406E-2</v>
      </c>
      <c r="B2458" s="11">
        <v>3.605324074074074E-2</v>
      </c>
      <c r="C2458" s="11">
        <v>5.966435185185185E-2</v>
      </c>
      <c r="D2458" s="14">
        <v>2.6527777777778101E-2</v>
      </c>
      <c r="G2458" s="11"/>
      <c r="H2458" s="9"/>
    </row>
    <row r="2459" spans="1:8" x14ac:dyDescent="0.2">
      <c r="A2459" s="10">
        <v>4.0231481481481479E-2</v>
      </c>
      <c r="B2459" s="11">
        <v>3.6064814814814813E-2</v>
      </c>
      <c r="C2459" s="11">
        <v>5.9675925925925931E-2</v>
      </c>
      <c r="D2459" s="14">
        <v>2.6539351851850902E-2</v>
      </c>
      <c r="G2459" s="11"/>
      <c r="H2459" s="9"/>
    </row>
    <row r="2460" spans="1:8" x14ac:dyDescent="0.2">
      <c r="A2460" s="10">
        <v>4.024305555555556E-2</v>
      </c>
      <c r="B2460" s="11">
        <v>3.6076388888888887E-2</v>
      </c>
      <c r="C2460" s="11">
        <v>5.9687499999999998E-2</v>
      </c>
      <c r="D2460" s="14">
        <v>2.65509259259239E-2</v>
      </c>
      <c r="G2460" s="11"/>
      <c r="H2460" s="9"/>
    </row>
    <row r="2461" spans="1:8" x14ac:dyDescent="0.2">
      <c r="A2461" s="10">
        <v>4.0254629629629633E-2</v>
      </c>
      <c r="B2461" s="11">
        <v>3.6087962962962968E-2</v>
      </c>
      <c r="C2461" s="11">
        <v>5.9699074074074071E-2</v>
      </c>
      <c r="D2461" s="14">
        <v>2.6562499999999298E-2</v>
      </c>
      <c r="G2461" s="11"/>
      <c r="H2461" s="9"/>
    </row>
    <row r="2462" spans="1:8" x14ac:dyDescent="0.2">
      <c r="A2462" s="10">
        <v>4.02662037037037E-2</v>
      </c>
      <c r="B2462" s="11">
        <v>3.6099537037037034E-2</v>
      </c>
      <c r="C2462" s="11">
        <v>5.9710648148148145E-2</v>
      </c>
      <c r="D2462" s="14">
        <v>2.6574074074074201E-2</v>
      </c>
      <c r="G2462" s="11"/>
      <c r="H2462" s="9"/>
    </row>
    <row r="2463" spans="1:8" x14ac:dyDescent="0.2">
      <c r="A2463" s="10">
        <v>4.027777777777778E-2</v>
      </c>
      <c r="B2463" s="11">
        <v>3.6111111111111115E-2</v>
      </c>
      <c r="C2463" s="11">
        <v>5.9722222222222225E-2</v>
      </c>
      <c r="D2463" s="14">
        <v>2.65740740740746E-2</v>
      </c>
      <c r="G2463" s="11"/>
      <c r="H2463" s="9"/>
    </row>
    <row r="2464" spans="1:8" x14ac:dyDescent="0.2">
      <c r="A2464" s="10">
        <v>4.0289351851851847E-2</v>
      </c>
      <c r="B2464" s="11">
        <v>3.6122685185185181E-2</v>
      </c>
      <c r="C2464" s="11">
        <v>5.9733796296296299E-2</v>
      </c>
      <c r="D2464" s="14">
        <v>2.6585648148147598E-2</v>
      </c>
      <c r="G2464" s="11"/>
      <c r="H2464" s="9"/>
    </row>
    <row r="2465" spans="1:8" x14ac:dyDescent="0.2">
      <c r="A2465" s="10">
        <v>4.0300925925925928E-2</v>
      </c>
      <c r="B2465" s="11">
        <v>3.6134259259259262E-2</v>
      </c>
      <c r="C2465" s="11">
        <v>5.9745370370370372E-2</v>
      </c>
      <c r="D2465" s="14">
        <v>2.65972222222229E-2</v>
      </c>
      <c r="G2465" s="11"/>
      <c r="H2465" s="9"/>
    </row>
    <row r="2466" spans="1:8" x14ac:dyDescent="0.2">
      <c r="A2466" s="10">
        <v>4.0312500000000001E-2</v>
      </c>
      <c r="B2466" s="11">
        <v>3.6145833333333328E-2</v>
      </c>
      <c r="C2466" s="11">
        <v>5.9756944444444439E-2</v>
      </c>
      <c r="D2466" s="14">
        <v>2.6608796296297001E-2</v>
      </c>
      <c r="G2466" s="11"/>
      <c r="H2466" s="9"/>
    </row>
    <row r="2467" spans="1:8" x14ac:dyDescent="0.2">
      <c r="A2467" s="10">
        <v>4.0324074074074075E-2</v>
      </c>
      <c r="B2467" s="11">
        <v>3.6157407407407409E-2</v>
      </c>
      <c r="C2467" s="11">
        <v>5.9768518518518519E-2</v>
      </c>
      <c r="D2467" s="14">
        <v>2.6620370370369802E-2</v>
      </c>
      <c r="G2467" s="11"/>
      <c r="H2467" s="9"/>
    </row>
    <row r="2468" spans="1:8" x14ac:dyDescent="0.2">
      <c r="A2468" s="10">
        <v>4.0335648148148148E-2</v>
      </c>
      <c r="B2468" s="11">
        <v>3.6168981481481483E-2</v>
      </c>
      <c r="C2468" s="11">
        <v>5.9780092592592593E-2</v>
      </c>
      <c r="D2468" s="14">
        <v>2.66319444444451E-2</v>
      </c>
      <c r="G2468" s="11"/>
      <c r="H2468" s="9"/>
    </row>
    <row r="2469" spans="1:8" x14ac:dyDescent="0.2">
      <c r="A2469" s="10">
        <v>4.0347222222222222E-2</v>
      </c>
      <c r="B2469" s="11">
        <v>3.6180555555555556E-2</v>
      </c>
      <c r="C2469" s="11">
        <v>5.9791666666666667E-2</v>
      </c>
      <c r="D2469" s="14">
        <v>2.6643518518518001E-2</v>
      </c>
      <c r="G2469" s="11"/>
      <c r="H2469" s="9"/>
    </row>
    <row r="2470" spans="1:8" x14ac:dyDescent="0.2">
      <c r="A2470" s="10">
        <v>4.0358796296296295E-2</v>
      </c>
      <c r="B2470" s="11">
        <v>3.619212962962963E-2</v>
      </c>
      <c r="C2470" s="11">
        <v>5.9803240740740747E-2</v>
      </c>
      <c r="D2470" s="14">
        <v>2.6655092592592099E-2</v>
      </c>
      <c r="G2470" s="11"/>
      <c r="H2470" s="9"/>
    </row>
    <row r="2471" spans="1:8" x14ac:dyDescent="0.2">
      <c r="A2471" s="10">
        <v>4.0370370370370369E-2</v>
      </c>
      <c r="B2471" s="11">
        <v>3.6203703703703703E-2</v>
      </c>
      <c r="C2471" s="11">
        <v>5.9814814814814814E-2</v>
      </c>
      <c r="D2471" s="14">
        <v>2.66666666666673E-2</v>
      </c>
      <c r="G2471" s="11"/>
      <c r="H2471" s="9"/>
    </row>
    <row r="2472" spans="1:8" x14ac:dyDescent="0.2">
      <c r="A2472" s="10">
        <v>4.0381944444444443E-2</v>
      </c>
      <c r="B2472" s="11">
        <v>3.6215277777777777E-2</v>
      </c>
      <c r="C2472" s="11">
        <v>5.9826388888888887E-2</v>
      </c>
      <c r="D2472" s="14">
        <v>2.6678240740740201E-2</v>
      </c>
      <c r="G2472" s="11"/>
      <c r="H2472" s="9"/>
    </row>
    <row r="2473" spans="1:8" x14ac:dyDescent="0.2">
      <c r="A2473" s="10">
        <v>4.0393518518518516E-2</v>
      </c>
      <c r="B2473" s="11">
        <v>3.622685185185185E-2</v>
      </c>
      <c r="C2473" s="11">
        <v>5.9837962962962961E-2</v>
      </c>
      <c r="D2473" s="14">
        <v>2.66898148148157E-2</v>
      </c>
      <c r="G2473" s="11"/>
      <c r="H2473" s="9"/>
    </row>
    <row r="2474" spans="1:8" x14ac:dyDescent="0.2">
      <c r="A2474" s="10">
        <v>4.040509259259259E-2</v>
      </c>
      <c r="B2474" s="11">
        <v>3.6238425925925924E-2</v>
      </c>
      <c r="C2474" s="11">
        <v>5.9849537037037041E-2</v>
      </c>
      <c r="D2474" s="14">
        <v>2.67013888888896E-2</v>
      </c>
      <c r="G2474" s="11"/>
      <c r="H2474" s="9"/>
    </row>
    <row r="2475" spans="1:8" x14ac:dyDescent="0.2">
      <c r="A2475" s="10">
        <v>4.041666666666667E-2</v>
      </c>
      <c r="B2475" s="11">
        <v>3.6249999999999998E-2</v>
      </c>
      <c r="C2475" s="11">
        <v>5.9861111111111108E-2</v>
      </c>
      <c r="D2475" s="14">
        <v>2.6712962962963799E-2</v>
      </c>
      <c r="G2475" s="11"/>
      <c r="H2475" s="9"/>
    </row>
    <row r="2476" spans="1:8" x14ac:dyDescent="0.2">
      <c r="A2476" s="10">
        <v>4.0428240740740744E-2</v>
      </c>
      <c r="B2476" s="11">
        <v>3.6261574074074078E-2</v>
      </c>
      <c r="C2476" s="11">
        <v>5.9872685185185182E-2</v>
      </c>
      <c r="D2476" s="14">
        <v>2.6724537037036498E-2</v>
      </c>
      <c r="G2476" s="11"/>
      <c r="H2476" s="9"/>
    </row>
    <row r="2477" spans="1:8" x14ac:dyDescent="0.2">
      <c r="A2477" s="10">
        <v>4.0439814814814817E-2</v>
      </c>
      <c r="B2477" s="11">
        <v>3.6273148148148145E-2</v>
      </c>
      <c r="C2477" s="11">
        <v>5.9884259259259255E-2</v>
      </c>
      <c r="D2477" s="14">
        <v>2.6736111111112001E-2</v>
      </c>
      <c r="G2477" s="11"/>
      <c r="H2477" s="9"/>
    </row>
    <row r="2478" spans="1:8" x14ac:dyDescent="0.2">
      <c r="A2478" s="10">
        <v>4.0451388888888891E-2</v>
      </c>
      <c r="B2478" s="11">
        <v>3.6284722222222225E-2</v>
      </c>
      <c r="C2478" s="11">
        <v>5.9895833333333336E-2</v>
      </c>
      <c r="D2478" s="14">
        <v>2.67361111111117E-2</v>
      </c>
      <c r="G2478" s="11"/>
      <c r="H2478" s="9"/>
    </row>
    <row r="2479" spans="1:8" x14ac:dyDescent="0.2">
      <c r="A2479" s="10">
        <v>4.0462962962962964E-2</v>
      </c>
      <c r="B2479" s="11">
        <v>3.6296296296296292E-2</v>
      </c>
      <c r="C2479" s="11">
        <v>5.9907407407407409E-2</v>
      </c>
      <c r="D2479" s="14">
        <v>2.67476851851845E-2</v>
      </c>
      <c r="G2479" s="11"/>
      <c r="H2479" s="9"/>
    </row>
    <row r="2480" spans="1:8" x14ac:dyDescent="0.2">
      <c r="A2480" s="10">
        <v>4.0474537037037038E-2</v>
      </c>
      <c r="B2480" s="11">
        <v>3.6307870370370372E-2</v>
      </c>
      <c r="C2480" s="11">
        <v>5.9918981481481483E-2</v>
      </c>
      <c r="D2480" s="14">
        <v>2.6759259259258501E-2</v>
      </c>
      <c r="G2480" s="11"/>
      <c r="H2480" s="9"/>
    </row>
    <row r="2481" spans="1:8" x14ac:dyDescent="0.2">
      <c r="A2481" s="10">
        <v>4.0486111111111105E-2</v>
      </c>
      <c r="B2481" s="11">
        <v>3.6319444444444439E-2</v>
      </c>
      <c r="C2481" s="11">
        <v>5.9930555555555563E-2</v>
      </c>
      <c r="D2481" s="14">
        <v>2.6770833333332598E-2</v>
      </c>
      <c r="G2481" s="11"/>
      <c r="H2481" s="9"/>
    </row>
    <row r="2482" spans="1:8" x14ac:dyDescent="0.2">
      <c r="A2482" s="10">
        <v>4.0497685185185185E-2</v>
      </c>
      <c r="B2482" s="11">
        <v>3.6331018518518519E-2</v>
      </c>
      <c r="C2482" s="11">
        <v>5.994212962962963E-2</v>
      </c>
      <c r="D2482" s="14">
        <v>2.67824074074067E-2</v>
      </c>
      <c r="G2482" s="11"/>
      <c r="H2482" s="9"/>
    </row>
    <row r="2483" spans="1:8" x14ac:dyDescent="0.2">
      <c r="A2483" s="10">
        <v>4.0509259259259259E-2</v>
      </c>
      <c r="B2483" s="11">
        <v>3.6342592592592593E-2</v>
      </c>
      <c r="C2483" s="11">
        <v>5.9953703703703703E-2</v>
      </c>
      <c r="D2483" s="14">
        <v>2.6793981481479798E-2</v>
      </c>
      <c r="G2483" s="11"/>
      <c r="H2483" s="9"/>
    </row>
    <row r="2484" spans="1:8" x14ac:dyDescent="0.2">
      <c r="A2484" s="10">
        <v>4.0520833333333332E-2</v>
      </c>
      <c r="B2484" s="11">
        <v>3.6354166666666667E-2</v>
      </c>
      <c r="C2484" s="11">
        <v>5.9965277777777777E-2</v>
      </c>
      <c r="D2484" s="14">
        <v>2.6805555555554798E-2</v>
      </c>
      <c r="G2484" s="11"/>
      <c r="H2484" s="9"/>
    </row>
    <row r="2485" spans="1:8" x14ac:dyDescent="0.2">
      <c r="A2485" s="10">
        <v>4.0532407407407406E-2</v>
      </c>
      <c r="B2485" s="11">
        <v>3.636574074074074E-2</v>
      </c>
      <c r="C2485" s="11">
        <v>5.9976851851851858E-2</v>
      </c>
      <c r="D2485" s="14">
        <v>2.6817129629630301E-2</v>
      </c>
      <c r="G2485" s="11"/>
      <c r="H2485" s="9"/>
    </row>
    <row r="2486" spans="1:8" x14ac:dyDescent="0.2">
      <c r="A2486" s="10">
        <v>4.0543981481481479E-2</v>
      </c>
      <c r="B2486" s="11">
        <v>3.6377314814814814E-2</v>
      </c>
      <c r="C2486" s="11">
        <v>5.9988425925925924E-2</v>
      </c>
      <c r="D2486" s="14">
        <v>2.6828703703703001E-2</v>
      </c>
      <c r="G2486" s="11"/>
      <c r="H2486" s="9"/>
    </row>
    <row r="2487" spans="1:8" x14ac:dyDescent="0.2">
      <c r="A2487" s="10">
        <v>4.0555555555555553E-2</v>
      </c>
      <c r="B2487" s="11">
        <v>3.6388888888888887E-2</v>
      </c>
      <c r="C2487" s="11">
        <v>0.06</v>
      </c>
      <c r="D2487" s="14">
        <v>2.68402777777773E-2</v>
      </c>
      <c r="G2487" s="11"/>
      <c r="H2487" s="9"/>
    </row>
    <row r="2488" spans="1:8" x14ac:dyDescent="0.2">
      <c r="A2488" s="10">
        <v>4.0567129629629627E-2</v>
      </c>
      <c r="B2488" s="11">
        <v>3.6400462962962961E-2</v>
      </c>
      <c r="C2488" s="11">
        <v>6.0011574074074071E-2</v>
      </c>
      <c r="D2488" s="14">
        <v>2.68518518518511E-2</v>
      </c>
      <c r="G2488" s="11"/>
      <c r="H2488" s="9"/>
    </row>
    <row r="2489" spans="1:8" x14ac:dyDescent="0.2">
      <c r="A2489" s="10">
        <v>4.05787037037037E-2</v>
      </c>
      <c r="B2489" s="11">
        <v>3.6412037037037034E-2</v>
      </c>
      <c r="C2489" s="11">
        <v>6.0023148148148152E-2</v>
      </c>
      <c r="D2489" s="14">
        <v>2.6863425925925201E-2</v>
      </c>
      <c r="G2489" s="11"/>
      <c r="H2489" s="9"/>
    </row>
    <row r="2490" spans="1:8" x14ac:dyDescent="0.2">
      <c r="A2490" s="10">
        <v>4.0590277777777781E-2</v>
      </c>
      <c r="B2490" s="11">
        <v>3.6423611111111115E-2</v>
      </c>
      <c r="C2490" s="11">
        <v>6.0034722222222225E-2</v>
      </c>
      <c r="D2490" s="14">
        <v>2.6874999999999299E-2</v>
      </c>
      <c r="G2490" s="11"/>
      <c r="H2490" s="9"/>
    </row>
    <row r="2491" spans="1:8" x14ac:dyDescent="0.2">
      <c r="A2491" s="10">
        <v>4.0601851851851854E-2</v>
      </c>
      <c r="B2491" s="11">
        <v>3.6435185185185189E-2</v>
      </c>
      <c r="C2491" s="11">
        <v>6.0046296296296292E-2</v>
      </c>
      <c r="D2491" s="14">
        <v>2.68865740740734E-2</v>
      </c>
      <c r="G2491" s="11"/>
      <c r="H2491" s="9"/>
    </row>
    <row r="2492" spans="1:8" x14ac:dyDescent="0.2">
      <c r="A2492" s="10">
        <v>4.0613425925925928E-2</v>
      </c>
      <c r="B2492" s="11">
        <v>3.6446759259259262E-2</v>
      </c>
      <c r="C2492" s="11">
        <v>6.0057870370370366E-2</v>
      </c>
      <c r="D2492" s="14">
        <v>2.6898148148148799E-2</v>
      </c>
      <c r="G2492" s="11"/>
      <c r="H2492" s="9"/>
    </row>
    <row r="2493" spans="1:8" x14ac:dyDescent="0.2">
      <c r="A2493" s="10">
        <v>4.0625000000000001E-2</v>
      </c>
      <c r="B2493" s="11">
        <v>3.6458333333333336E-2</v>
      </c>
      <c r="C2493" s="11">
        <v>6.0069444444444446E-2</v>
      </c>
      <c r="D2493" s="14">
        <v>2.6898148148148698E-2</v>
      </c>
      <c r="G2493" s="11"/>
      <c r="H2493" s="9"/>
    </row>
    <row r="2494" spans="1:8" x14ac:dyDescent="0.2">
      <c r="A2494" s="10">
        <v>4.0636574074074075E-2</v>
      </c>
      <c r="B2494" s="11">
        <v>3.6469907407407402E-2</v>
      </c>
      <c r="C2494" s="11">
        <v>6.008101851851852E-2</v>
      </c>
      <c r="D2494" s="14">
        <v>2.69097222222228E-2</v>
      </c>
      <c r="G2494" s="11"/>
      <c r="H2494" s="9"/>
    </row>
    <row r="2495" spans="1:8" x14ac:dyDescent="0.2">
      <c r="A2495" s="10">
        <v>4.0648148148148149E-2</v>
      </c>
      <c r="B2495" s="11">
        <v>3.6481481481481483E-2</v>
      </c>
      <c r="C2495" s="11">
        <v>6.0092592592592593E-2</v>
      </c>
      <c r="D2495" s="14">
        <v>2.6921296296295801E-2</v>
      </c>
      <c r="G2495" s="11"/>
      <c r="H2495" s="9"/>
    </row>
    <row r="2496" spans="1:8" x14ac:dyDescent="0.2">
      <c r="A2496" s="10">
        <v>4.0659722222222222E-2</v>
      </c>
      <c r="B2496" s="11">
        <v>3.6493055555555549E-2</v>
      </c>
      <c r="C2496" s="11">
        <v>6.010416666666666E-2</v>
      </c>
      <c r="D2496" s="14">
        <v>2.6932870370370999E-2</v>
      </c>
      <c r="G2496" s="11"/>
      <c r="H2496" s="9"/>
    </row>
    <row r="2497" spans="1:8" x14ac:dyDescent="0.2">
      <c r="A2497" s="10">
        <v>4.0671296296296296E-2</v>
      </c>
      <c r="B2497" s="11">
        <v>3.650462962962963E-2</v>
      </c>
      <c r="C2497" s="11">
        <v>6.011574074074074E-2</v>
      </c>
      <c r="D2497" s="14">
        <v>2.69444444444451E-2</v>
      </c>
      <c r="G2497" s="11"/>
      <c r="H2497" s="9"/>
    </row>
    <row r="2498" spans="1:8" x14ac:dyDescent="0.2">
      <c r="A2498" s="10">
        <v>4.0682870370370376E-2</v>
      </c>
      <c r="B2498" s="11">
        <v>3.6516203703703703E-2</v>
      </c>
      <c r="C2498" s="11">
        <v>6.0127314814814814E-2</v>
      </c>
      <c r="D2498" s="14">
        <v>2.69560185185189E-2</v>
      </c>
      <c r="G2498" s="11"/>
      <c r="H2498" s="9"/>
    </row>
    <row r="2499" spans="1:8" x14ac:dyDescent="0.2">
      <c r="A2499" s="10">
        <v>4.0694444444444443E-2</v>
      </c>
      <c r="B2499" s="11">
        <v>3.6527777777777777E-2</v>
      </c>
      <c r="C2499" s="11">
        <v>6.0138888888888888E-2</v>
      </c>
      <c r="D2499" s="14">
        <v>2.6967592592593299E-2</v>
      </c>
      <c r="G2499" s="11"/>
      <c r="H2499" s="9"/>
    </row>
    <row r="2500" spans="1:8" x14ac:dyDescent="0.2">
      <c r="A2500" s="10">
        <v>4.0706018518518523E-2</v>
      </c>
      <c r="B2500" s="11">
        <v>3.6539351851851851E-2</v>
      </c>
      <c r="C2500" s="11">
        <v>6.0150462962962968E-2</v>
      </c>
      <c r="D2500" s="14">
        <v>2.69791666666673E-2</v>
      </c>
      <c r="G2500" s="11"/>
      <c r="H2500" s="9"/>
    </row>
    <row r="2501" spans="1:8" x14ac:dyDescent="0.2">
      <c r="A2501" s="10">
        <v>4.071759259259259E-2</v>
      </c>
      <c r="B2501" s="11">
        <v>3.6550925925925924E-2</v>
      </c>
      <c r="C2501" s="11">
        <v>6.0162037037037042E-2</v>
      </c>
      <c r="D2501" s="14">
        <v>2.6990740740740201E-2</v>
      </c>
      <c r="G2501" s="11"/>
      <c r="H2501" s="9"/>
    </row>
    <row r="2502" spans="1:8" x14ac:dyDescent="0.2">
      <c r="A2502" s="10">
        <v>4.0729166666666664E-2</v>
      </c>
      <c r="B2502" s="11">
        <v>3.6562499999999998E-2</v>
      </c>
      <c r="C2502" s="11">
        <v>6.0173611111111108E-2</v>
      </c>
      <c r="D2502" s="14">
        <v>2.7002314814814299E-2</v>
      </c>
      <c r="G2502" s="11"/>
      <c r="H2502" s="9"/>
    </row>
    <row r="2503" spans="1:8" x14ac:dyDescent="0.2">
      <c r="A2503" s="10">
        <v>4.0740740740740737E-2</v>
      </c>
      <c r="B2503" s="11">
        <v>3.6574074074074071E-2</v>
      </c>
      <c r="C2503" s="11">
        <v>6.0185185185185182E-2</v>
      </c>
      <c r="D2503" s="14">
        <v>2.70138888888884E-2</v>
      </c>
      <c r="G2503" s="11"/>
      <c r="H2503" s="9"/>
    </row>
    <row r="2504" spans="1:8" x14ac:dyDescent="0.2">
      <c r="A2504" s="10">
        <v>4.0752314814814811E-2</v>
      </c>
      <c r="B2504" s="11">
        <v>3.6585648148148145E-2</v>
      </c>
      <c r="C2504" s="11">
        <v>6.0196759259259262E-2</v>
      </c>
      <c r="D2504" s="14">
        <v>2.7025462962962401E-2</v>
      </c>
      <c r="G2504" s="11"/>
      <c r="H2504" s="9"/>
    </row>
    <row r="2505" spans="1:8" x14ac:dyDescent="0.2">
      <c r="A2505" s="10">
        <v>4.0763888888888891E-2</v>
      </c>
      <c r="B2505" s="11">
        <v>3.6597222222222225E-2</v>
      </c>
      <c r="C2505" s="11">
        <v>6.0208333333333336E-2</v>
      </c>
      <c r="D2505" s="14">
        <v>2.70370370370379E-2</v>
      </c>
      <c r="G2505" s="11"/>
      <c r="H2505" s="9"/>
    </row>
    <row r="2506" spans="1:8" x14ac:dyDescent="0.2">
      <c r="A2506" s="10">
        <v>4.0775462962962965E-2</v>
      </c>
      <c r="B2506" s="11">
        <v>3.6608796296296299E-2</v>
      </c>
      <c r="C2506" s="11">
        <v>6.0219907407407403E-2</v>
      </c>
      <c r="D2506" s="14">
        <v>2.70486111111118E-2</v>
      </c>
      <c r="G2506" s="11"/>
      <c r="H2506" s="9"/>
    </row>
    <row r="2507" spans="1:8" x14ac:dyDescent="0.2">
      <c r="A2507" s="10">
        <v>4.0787037037037038E-2</v>
      </c>
      <c r="B2507" s="11">
        <v>3.6620370370370373E-2</v>
      </c>
      <c r="C2507" s="11">
        <v>6.0231481481481476E-2</v>
      </c>
      <c r="D2507" s="14">
        <v>2.7060185185185801E-2</v>
      </c>
      <c r="G2507" s="11"/>
      <c r="H2507" s="9"/>
    </row>
    <row r="2508" spans="1:8" x14ac:dyDescent="0.2">
      <c r="A2508" s="10">
        <v>4.0798611111111112E-2</v>
      </c>
      <c r="B2508" s="11">
        <v>3.6631944444444446E-2</v>
      </c>
      <c r="C2508" s="11">
        <v>6.0243055555555557E-2</v>
      </c>
      <c r="D2508" s="14">
        <v>2.7060185185184701E-2</v>
      </c>
      <c r="G2508" s="11"/>
      <c r="H2508" s="9"/>
    </row>
    <row r="2509" spans="1:8" x14ac:dyDescent="0.2">
      <c r="A2509" s="10">
        <v>4.0810185185185185E-2</v>
      </c>
      <c r="B2509" s="11">
        <v>3.664351851851852E-2</v>
      </c>
      <c r="C2509" s="11">
        <v>6.025462962962963E-2</v>
      </c>
      <c r="D2509" s="14">
        <v>2.7071759259259798E-2</v>
      </c>
      <c r="G2509" s="11"/>
      <c r="H2509" s="9"/>
    </row>
    <row r="2510" spans="1:8" x14ac:dyDescent="0.2">
      <c r="A2510" s="10">
        <v>4.0821759259259259E-2</v>
      </c>
      <c r="B2510" s="11">
        <v>3.6655092592592593E-2</v>
      </c>
      <c r="C2510" s="11">
        <v>6.0266203703703704E-2</v>
      </c>
      <c r="D2510" s="14">
        <v>2.7083333333334E-2</v>
      </c>
      <c r="G2510" s="11"/>
      <c r="H2510" s="9"/>
    </row>
    <row r="2511" spans="1:8" x14ac:dyDescent="0.2">
      <c r="A2511" s="10">
        <v>4.0833333333333333E-2</v>
      </c>
      <c r="B2511" s="11">
        <v>3.6666666666666667E-2</v>
      </c>
      <c r="C2511" s="11">
        <v>6.0277777777777784E-2</v>
      </c>
      <c r="D2511" s="14">
        <v>2.70949074074067E-2</v>
      </c>
      <c r="G2511" s="11"/>
      <c r="H2511" s="9"/>
    </row>
    <row r="2512" spans="1:8" x14ac:dyDescent="0.2">
      <c r="A2512" s="10">
        <v>4.0844907407407406E-2</v>
      </c>
      <c r="B2512" s="11">
        <v>3.667824074074074E-2</v>
      </c>
      <c r="C2512" s="11">
        <v>6.0289351851851851E-2</v>
      </c>
      <c r="D2512" s="14">
        <v>2.7106481481481901E-2</v>
      </c>
      <c r="G2512" s="11"/>
      <c r="H2512" s="9"/>
    </row>
    <row r="2513" spans="1:8" x14ac:dyDescent="0.2">
      <c r="A2513" s="10">
        <v>4.0856481481481487E-2</v>
      </c>
      <c r="B2513" s="11">
        <v>3.6689814814814821E-2</v>
      </c>
      <c r="C2513" s="11">
        <v>6.0300925925925924E-2</v>
      </c>
      <c r="D2513" s="14">
        <v>2.7118055555554799E-2</v>
      </c>
      <c r="G2513" s="11"/>
      <c r="H2513" s="9"/>
    </row>
    <row r="2514" spans="1:8" x14ac:dyDescent="0.2">
      <c r="A2514" s="10">
        <v>4.0868055555555553E-2</v>
      </c>
      <c r="B2514" s="11">
        <v>3.6701388888888888E-2</v>
      </c>
      <c r="C2514" s="11">
        <v>6.0312499999999998E-2</v>
      </c>
      <c r="D2514" s="14">
        <v>2.71296296296289E-2</v>
      </c>
      <c r="G2514" s="11"/>
      <c r="H2514" s="9"/>
    </row>
    <row r="2515" spans="1:8" x14ac:dyDescent="0.2">
      <c r="A2515" s="10">
        <v>4.0879629629629634E-2</v>
      </c>
      <c r="B2515" s="11">
        <v>3.6712962962962961E-2</v>
      </c>
      <c r="C2515" s="11">
        <v>6.0324074074074079E-2</v>
      </c>
      <c r="D2515" s="14">
        <v>2.7141203703703001E-2</v>
      </c>
      <c r="G2515" s="11"/>
      <c r="H2515" s="9"/>
    </row>
    <row r="2516" spans="1:8" x14ac:dyDescent="0.2">
      <c r="A2516" s="10">
        <v>4.08912037037037E-2</v>
      </c>
      <c r="B2516" s="11">
        <v>3.6724537037037035E-2</v>
      </c>
      <c r="C2516" s="11">
        <v>6.0335648148148145E-2</v>
      </c>
      <c r="D2516" s="14">
        <v>2.7152777777775899E-2</v>
      </c>
      <c r="G2516" s="11"/>
      <c r="H2516" s="9"/>
    </row>
    <row r="2517" spans="1:8" x14ac:dyDescent="0.2">
      <c r="A2517" s="10">
        <v>4.0902777777777781E-2</v>
      </c>
      <c r="B2517" s="11">
        <v>3.6736111111111108E-2</v>
      </c>
      <c r="C2517" s="11">
        <v>6.0347222222222219E-2</v>
      </c>
      <c r="D2517" s="14">
        <v>2.7164351851850801E-2</v>
      </c>
      <c r="G2517" s="11"/>
      <c r="H2517" s="9"/>
    </row>
    <row r="2518" spans="1:8" x14ac:dyDescent="0.2">
      <c r="A2518" s="10">
        <v>4.0914351851851848E-2</v>
      </c>
      <c r="B2518" s="11">
        <v>3.6747685185185182E-2</v>
      </c>
      <c r="C2518" s="11">
        <v>6.0358796296296292E-2</v>
      </c>
      <c r="D2518" s="14">
        <v>2.7175925925926301E-2</v>
      </c>
      <c r="G2518" s="11"/>
      <c r="H2518" s="9"/>
    </row>
    <row r="2519" spans="1:8" x14ac:dyDescent="0.2">
      <c r="A2519" s="10">
        <v>4.0925925925925928E-2</v>
      </c>
      <c r="B2519" s="11">
        <v>3.6759259259259255E-2</v>
      </c>
      <c r="C2519" s="11">
        <v>6.0370370370370373E-2</v>
      </c>
      <c r="D2519" s="14">
        <v>2.7187499999999001E-2</v>
      </c>
      <c r="G2519" s="11"/>
      <c r="H2519" s="9"/>
    </row>
    <row r="2520" spans="1:8" x14ac:dyDescent="0.2">
      <c r="A2520" s="10">
        <v>4.0937500000000002E-2</v>
      </c>
      <c r="B2520" s="11">
        <v>3.6770833333333336E-2</v>
      </c>
      <c r="C2520" s="11">
        <v>6.0381944444444446E-2</v>
      </c>
      <c r="D2520" s="14">
        <v>2.7199074074071902E-2</v>
      </c>
      <c r="G2520" s="11"/>
      <c r="H2520" s="9"/>
    </row>
    <row r="2521" spans="1:8" x14ac:dyDescent="0.2">
      <c r="A2521" s="10">
        <v>4.0949074074074075E-2</v>
      </c>
      <c r="B2521" s="11">
        <v>3.6782407407407409E-2</v>
      </c>
      <c r="C2521" s="11">
        <v>6.039351851851852E-2</v>
      </c>
      <c r="D2521" s="14">
        <v>2.7210648148147401E-2</v>
      </c>
      <c r="G2521" s="11"/>
      <c r="H2521" s="9"/>
    </row>
    <row r="2522" spans="1:8" x14ac:dyDescent="0.2">
      <c r="A2522" s="10">
        <v>4.0960648148148149E-2</v>
      </c>
      <c r="B2522" s="11">
        <v>3.6793981481481483E-2</v>
      </c>
      <c r="C2522" s="11">
        <v>6.04050925925926E-2</v>
      </c>
      <c r="D2522" s="14">
        <v>2.7222222222222401E-2</v>
      </c>
      <c r="G2522" s="11"/>
      <c r="H2522" s="9"/>
    </row>
    <row r="2523" spans="1:8" x14ac:dyDescent="0.2">
      <c r="A2523" s="10">
        <v>4.0972222222222222E-2</v>
      </c>
      <c r="B2523" s="11">
        <v>3.6805555555555557E-2</v>
      </c>
      <c r="C2523" s="11">
        <v>6.0416666666666667E-2</v>
      </c>
      <c r="D2523" s="14">
        <v>2.72222222222228E-2</v>
      </c>
      <c r="G2523" s="11"/>
      <c r="H2523" s="9"/>
    </row>
    <row r="2524" spans="1:8" x14ac:dyDescent="0.2">
      <c r="A2524" s="10">
        <v>4.0983796296296296E-2</v>
      </c>
      <c r="B2524" s="11">
        <v>3.681712962962963E-2</v>
      </c>
      <c r="C2524" s="11">
        <v>6.0428240740740741E-2</v>
      </c>
      <c r="D2524" s="14">
        <v>2.7233796296295701E-2</v>
      </c>
      <c r="G2524" s="11"/>
      <c r="H2524" s="9"/>
    </row>
    <row r="2525" spans="1:8" x14ac:dyDescent="0.2">
      <c r="A2525" s="10">
        <v>4.099537037037037E-2</v>
      </c>
      <c r="B2525" s="11">
        <v>3.6828703703703704E-2</v>
      </c>
      <c r="C2525" s="11">
        <v>6.0439814814814814E-2</v>
      </c>
      <c r="D2525" s="14">
        <v>2.72453703703711E-2</v>
      </c>
      <c r="G2525" s="11"/>
      <c r="H2525" s="9"/>
    </row>
    <row r="2526" spans="1:8" x14ac:dyDescent="0.2">
      <c r="A2526" s="10">
        <v>4.1006944444444443E-2</v>
      </c>
      <c r="B2526" s="11">
        <v>3.6840277777777777E-2</v>
      </c>
      <c r="C2526" s="11">
        <v>6.0451388888888895E-2</v>
      </c>
      <c r="D2526" s="14">
        <v>2.7256944444445201E-2</v>
      </c>
      <c r="G2526" s="11"/>
      <c r="H2526" s="9"/>
    </row>
    <row r="2527" spans="1:8" x14ac:dyDescent="0.2">
      <c r="A2527" s="10">
        <v>4.1018518518518517E-2</v>
      </c>
      <c r="B2527" s="11">
        <v>3.6851851851851851E-2</v>
      </c>
      <c r="C2527" s="11">
        <v>6.0462962962962961E-2</v>
      </c>
      <c r="D2527" s="14">
        <v>2.7268518518517901E-2</v>
      </c>
      <c r="G2527" s="11"/>
      <c r="H2527" s="9"/>
    </row>
    <row r="2528" spans="1:8" x14ac:dyDescent="0.2">
      <c r="A2528" s="10">
        <v>4.1030092592592597E-2</v>
      </c>
      <c r="B2528" s="11">
        <v>3.6863425925925931E-2</v>
      </c>
      <c r="C2528" s="11">
        <v>6.0474537037037035E-2</v>
      </c>
      <c r="D2528" s="14">
        <v>2.72800925925933E-2</v>
      </c>
      <c r="G2528" s="11"/>
      <c r="H2528" s="9"/>
    </row>
    <row r="2529" spans="1:8" x14ac:dyDescent="0.2">
      <c r="A2529" s="10">
        <v>4.1041666666666664E-2</v>
      </c>
      <c r="B2529" s="11">
        <v>3.6874999999999998E-2</v>
      </c>
      <c r="C2529" s="11">
        <v>6.0486111111111109E-2</v>
      </c>
      <c r="D2529" s="14">
        <v>2.72916666666661E-2</v>
      </c>
      <c r="G2529" s="11"/>
      <c r="H2529" s="9"/>
    </row>
    <row r="2530" spans="1:8" x14ac:dyDescent="0.2">
      <c r="A2530" s="10">
        <v>4.1053240740740744E-2</v>
      </c>
      <c r="B2530" s="11">
        <v>3.6886574074074079E-2</v>
      </c>
      <c r="C2530" s="11">
        <v>6.0497685185185189E-2</v>
      </c>
      <c r="D2530" s="14">
        <v>2.7303240740740201E-2</v>
      </c>
      <c r="G2530" s="11"/>
      <c r="H2530" s="9"/>
    </row>
    <row r="2531" spans="1:8" x14ac:dyDescent="0.2">
      <c r="A2531" s="10">
        <v>4.1064814814814811E-2</v>
      </c>
      <c r="B2531" s="11">
        <v>3.6898148148148145E-2</v>
      </c>
      <c r="C2531" s="11">
        <v>6.0509259259259263E-2</v>
      </c>
      <c r="D2531" s="14">
        <v>2.73148148148155E-2</v>
      </c>
      <c r="G2531" s="11"/>
      <c r="H2531" s="9"/>
    </row>
    <row r="2532" spans="1:8" x14ac:dyDescent="0.2">
      <c r="A2532" s="10">
        <v>4.1076388888888891E-2</v>
      </c>
      <c r="B2532" s="11">
        <v>3.6909722222222226E-2</v>
      </c>
      <c r="C2532" s="11">
        <v>6.0520833333333329E-2</v>
      </c>
      <c r="D2532" s="14">
        <v>2.73263888888883E-2</v>
      </c>
      <c r="G2532" s="11"/>
      <c r="H2532" s="9"/>
    </row>
    <row r="2533" spans="1:8" x14ac:dyDescent="0.2">
      <c r="A2533" s="10">
        <v>4.1087962962962958E-2</v>
      </c>
      <c r="B2533" s="11">
        <v>3.6921296296296292E-2</v>
      </c>
      <c r="C2533" s="11">
        <v>6.0532407407407403E-2</v>
      </c>
      <c r="D2533" s="14">
        <v>2.73379629629639E-2</v>
      </c>
      <c r="G2533" s="11"/>
      <c r="H2533" s="9"/>
    </row>
    <row r="2534" spans="1:8" x14ac:dyDescent="0.2">
      <c r="A2534" s="10">
        <v>4.1099537037037039E-2</v>
      </c>
      <c r="B2534" s="11">
        <v>3.6932870370370366E-2</v>
      </c>
      <c r="C2534" s="11">
        <v>6.0543981481481483E-2</v>
      </c>
      <c r="D2534" s="14">
        <v>2.73495370370378E-2</v>
      </c>
      <c r="G2534" s="11"/>
      <c r="H2534" s="9"/>
    </row>
    <row r="2535" spans="1:8" x14ac:dyDescent="0.2">
      <c r="A2535" s="10">
        <v>4.1111111111111112E-2</v>
      </c>
      <c r="B2535" s="11">
        <v>3.6944444444444446E-2</v>
      </c>
      <c r="C2535" s="11">
        <v>6.0555555555555557E-2</v>
      </c>
      <c r="D2535" s="14">
        <v>2.7361111111111999E-2</v>
      </c>
      <c r="G2535" s="11"/>
      <c r="H2535" s="9"/>
    </row>
    <row r="2536" spans="1:8" x14ac:dyDescent="0.2">
      <c r="A2536" s="10">
        <v>4.1122685185185186E-2</v>
      </c>
      <c r="B2536" s="11">
        <v>3.695601851851852E-2</v>
      </c>
      <c r="C2536" s="11">
        <v>6.0567129629629624E-2</v>
      </c>
      <c r="D2536" s="14">
        <v>2.7372685185184601E-2</v>
      </c>
      <c r="G2536" s="11"/>
      <c r="H2536" s="9"/>
    </row>
    <row r="2537" spans="1:8" x14ac:dyDescent="0.2">
      <c r="A2537" s="10">
        <v>4.1134259259259259E-2</v>
      </c>
      <c r="B2537" s="11">
        <v>3.6967592592592594E-2</v>
      </c>
      <c r="C2537" s="11">
        <v>6.0578703703703697E-2</v>
      </c>
      <c r="D2537" s="14">
        <v>2.7384259259260201E-2</v>
      </c>
      <c r="G2537" s="11"/>
      <c r="H2537" s="9"/>
    </row>
    <row r="2538" spans="1:8" x14ac:dyDescent="0.2">
      <c r="A2538" s="10">
        <v>4.1145833333333333E-2</v>
      </c>
      <c r="B2538" s="11">
        <v>3.6979166666666667E-2</v>
      </c>
      <c r="C2538" s="11">
        <v>6.0590277777777778E-2</v>
      </c>
      <c r="D2538" s="14">
        <v>2.7384259259259899E-2</v>
      </c>
      <c r="G2538" s="11"/>
      <c r="H2538" s="9"/>
    </row>
    <row r="2539" spans="1:8" x14ac:dyDescent="0.2">
      <c r="A2539" s="10">
        <v>4.1157407407407406E-2</v>
      </c>
      <c r="B2539" s="11">
        <v>3.6990740740740741E-2</v>
      </c>
      <c r="C2539" s="11">
        <v>6.0601851851851851E-2</v>
      </c>
      <c r="D2539" s="14">
        <v>2.7395833333332599E-2</v>
      </c>
      <c r="G2539" s="11"/>
      <c r="H2539" s="9"/>
    </row>
    <row r="2540" spans="1:8" x14ac:dyDescent="0.2">
      <c r="A2540" s="10">
        <v>4.116898148148148E-2</v>
      </c>
      <c r="B2540" s="11">
        <v>3.7002314814814814E-2</v>
      </c>
      <c r="C2540" s="11">
        <v>6.0613425925925925E-2</v>
      </c>
      <c r="D2540" s="14">
        <v>2.74074074074066E-2</v>
      </c>
      <c r="G2540" s="11"/>
      <c r="H2540" s="9"/>
    </row>
    <row r="2541" spans="1:8" x14ac:dyDescent="0.2">
      <c r="A2541" s="10">
        <v>4.1180555555555554E-2</v>
      </c>
      <c r="B2541" s="11">
        <v>3.7013888888888888E-2</v>
      </c>
      <c r="C2541" s="11">
        <v>6.0624999999999998E-2</v>
      </c>
      <c r="D2541" s="14">
        <v>2.7418981481480701E-2</v>
      </c>
      <c r="G2541" s="11"/>
      <c r="H2541" s="9"/>
    </row>
    <row r="2542" spans="1:8" x14ac:dyDescent="0.2">
      <c r="A2542" s="10">
        <v>4.1192129629629634E-2</v>
      </c>
      <c r="B2542" s="11">
        <v>3.7025462962962961E-2</v>
      </c>
      <c r="C2542" s="11">
        <v>6.0636574074074079E-2</v>
      </c>
      <c r="D2542" s="14">
        <v>2.7430555555554799E-2</v>
      </c>
      <c r="G2542" s="11"/>
      <c r="H2542" s="9"/>
    </row>
    <row r="2543" spans="1:8" x14ac:dyDescent="0.2">
      <c r="A2543" s="10">
        <v>4.1203703703703708E-2</v>
      </c>
      <c r="B2543" s="11">
        <v>3.7037037037037042E-2</v>
      </c>
      <c r="C2543" s="11">
        <v>6.0648148148148145E-2</v>
      </c>
      <c r="D2543" s="14">
        <v>2.74421296296278E-2</v>
      </c>
      <c r="G2543" s="11"/>
      <c r="H2543" s="9"/>
    </row>
    <row r="2544" spans="1:8" x14ac:dyDescent="0.2">
      <c r="A2544" s="10">
        <v>4.1215277777777774E-2</v>
      </c>
      <c r="B2544" s="11">
        <v>3.7048611111111109E-2</v>
      </c>
      <c r="C2544" s="11">
        <v>6.0659722222222219E-2</v>
      </c>
      <c r="D2544" s="14">
        <v>2.7453703703702901E-2</v>
      </c>
      <c r="G2544" s="11"/>
      <c r="H2544" s="9"/>
    </row>
    <row r="2545" spans="1:8" x14ac:dyDescent="0.2">
      <c r="A2545" s="10">
        <v>4.1226851851851855E-2</v>
      </c>
      <c r="B2545" s="11">
        <v>3.7060185185185189E-2</v>
      </c>
      <c r="C2545" s="11">
        <v>6.06712962962963E-2</v>
      </c>
      <c r="D2545" s="14">
        <v>2.7465277777778501E-2</v>
      </c>
      <c r="G2545" s="11"/>
      <c r="H2545" s="9"/>
    </row>
    <row r="2546" spans="1:8" x14ac:dyDescent="0.2">
      <c r="A2546" s="10">
        <v>4.1238425925925921E-2</v>
      </c>
      <c r="B2546" s="11">
        <v>3.7071759259259256E-2</v>
      </c>
      <c r="C2546" s="11">
        <v>6.0682870370370373E-2</v>
      </c>
      <c r="D2546" s="14">
        <v>2.74768518518511E-2</v>
      </c>
      <c r="G2546" s="11"/>
      <c r="H2546" s="9"/>
    </row>
    <row r="2547" spans="1:8" x14ac:dyDescent="0.2">
      <c r="A2547" s="10">
        <v>4.1250000000000002E-2</v>
      </c>
      <c r="B2547" s="11">
        <v>3.7083333333333336E-2</v>
      </c>
      <c r="C2547" s="11">
        <v>6.069444444444444E-2</v>
      </c>
      <c r="D2547" s="14">
        <v>2.7488425925925399E-2</v>
      </c>
      <c r="G2547" s="11"/>
      <c r="H2547" s="9"/>
    </row>
    <row r="2548" spans="1:8" x14ac:dyDescent="0.2">
      <c r="A2548" s="10">
        <v>4.1261574074074069E-2</v>
      </c>
      <c r="B2548" s="11">
        <v>3.7094907407407403E-2</v>
      </c>
      <c r="C2548" s="11">
        <v>6.0706018518518513E-2</v>
      </c>
      <c r="D2548" s="14">
        <v>2.7499999999999199E-2</v>
      </c>
      <c r="G2548" s="11"/>
      <c r="H2548" s="9"/>
    </row>
    <row r="2549" spans="1:8" x14ac:dyDescent="0.2">
      <c r="A2549" s="10">
        <v>4.1273148148148149E-2</v>
      </c>
      <c r="B2549" s="11">
        <v>3.7106481481481483E-2</v>
      </c>
      <c r="C2549" s="11">
        <v>6.0717592592592594E-2</v>
      </c>
      <c r="D2549" s="14">
        <v>2.75115740740733E-2</v>
      </c>
      <c r="G2549" s="11"/>
      <c r="H2549" s="9"/>
    </row>
    <row r="2550" spans="1:8" x14ac:dyDescent="0.2">
      <c r="A2550" s="10">
        <v>4.1284722222222223E-2</v>
      </c>
      <c r="B2550" s="11">
        <v>3.7118055555555557E-2</v>
      </c>
      <c r="C2550" s="11">
        <v>6.0729166666666667E-2</v>
      </c>
      <c r="D2550" s="14">
        <v>2.7523148148147401E-2</v>
      </c>
      <c r="G2550" s="11"/>
      <c r="H2550" s="9"/>
    </row>
    <row r="2551" spans="1:8" x14ac:dyDescent="0.2">
      <c r="A2551" s="10">
        <v>4.1296296296296296E-2</v>
      </c>
      <c r="B2551" s="11">
        <v>3.712962962962963E-2</v>
      </c>
      <c r="C2551" s="11">
        <v>6.0740740740740741E-2</v>
      </c>
      <c r="D2551" s="14">
        <v>2.7534722222221499E-2</v>
      </c>
      <c r="G2551" s="11"/>
      <c r="H2551" s="9"/>
    </row>
    <row r="2552" spans="1:8" x14ac:dyDescent="0.2">
      <c r="A2552" s="10">
        <v>4.130787037037037E-2</v>
      </c>
      <c r="B2552" s="11">
        <v>3.7141203703703704E-2</v>
      </c>
      <c r="C2552" s="11">
        <v>6.0752314814814821E-2</v>
      </c>
      <c r="D2552" s="14">
        <v>2.7546296296296999E-2</v>
      </c>
      <c r="G2552" s="11"/>
      <c r="H2552" s="9"/>
    </row>
    <row r="2553" spans="1:8" x14ac:dyDescent="0.2">
      <c r="A2553" s="10">
        <v>4.1319444444444443E-2</v>
      </c>
      <c r="B2553" s="11">
        <v>3.7152777777777778E-2</v>
      </c>
      <c r="C2553" s="11">
        <v>6.0763888888888888E-2</v>
      </c>
      <c r="D2553" s="14">
        <v>2.7546296296296902E-2</v>
      </c>
      <c r="G2553" s="11"/>
      <c r="H2553" s="9"/>
    </row>
    <row r="2554" spans="1:8" x14ac:dyDescent="0.2">
      <c r="A2554" s="10">
        <v>4.1331018518518517E-2</v>
      </c>
      <c r="B2554" s="11">
        <v>3.7164351851851851E-2</v>
      </c>
      <c r="C2554" s="11">
        <v>6.0775462962962962E-2</v>
      </c>
      <c r="D2554" s="14">
        <v>2.7557870370370999E-2</v>
      </c>
      <c r="G2554" s="11"/>
      <c r="H2554" s="9"/>
    </row>
    <row r="2555" spans="1:8" x14ac:dyDescent="0.2">
      <c r="A2555" s="10">
        <v>4.1342592592592591E-2</v>
      </c>
      <c r="B2555" s="11">
        <v>3.7175925925925925E-2</v>
      </c>
      <c r="C2555" s="11">
        <v>6.0787037037037035E-2</v>
      </c>
      <c r="D2555" s="14">
        <v>2.75694444444439E-2</v>
      </c>
      <c r="G2555" s="11"/>
      <c r="H2555" s="9"/>
    </row>
    <row r="2556" spans="1:8" x14ac:dyDescent="0.2">
      <c r="A2556" s="10">
        <v>4.1354166666666664E-2</v>
      </c>
      <c r="B2556" s="11">
        <v>3.7187499999999998E-2</v>
      </c>
      <c r="C2556" s="11">
        <v>6.0798611111111116E-2</v>
      </c>
      <c r="D2556" s="14">
        <v>2.7581018518519199E-2</v>
      </c>
      <c r="G2556" s="11"/>
      <c r="H2556" s="9"/>
    </row>
    <row r="2557" spans="1:8" x14ac:dyDescent="0.2">
      <c r="A2557" s="10">
        <v>4.1365740740740745E-2</v>
      </c>
      <c r="B2557" s="11">
        <v>3.7199074074074072E-2</v>
      </c>
      <c r="C2557" s="11">
        <v>6.0810185185185182E-2</v>
      </c>
      <c r="D2557" s="14">
        <v>2.75925925925933E-2</v>
      </c>
      <c r="G2557" s="11"/>
      <c r="H2557" s="9"/>
    </row>
    <row r="2558" spans="1:8" x14ac:dyDescent="0.2">
      <c r="A2558" s="10">
        <v>4.1377314814814818E-2</v>
      </c>
      <c r="B2558" s="11">
        <v>3.7210648148148152E-2</v>
      </c>
      <c r="C2558" s="11">
        <v>6.0821759259259256E-2</v>
      </c>
      <c r="D2558" s="14">
        <v>2.7604166666667099E-2</v>
      </c>
      <c r="G2558" s="11"/>
      <c r="H2558" s="9"/>
    </row>
    <row r="2559" spans="1:8" x14ac:dyDescent="0.2">
      <c r="A2559" s="10">
        <v>4.1388888888888892E-2</v>
      </c>
      <c r="B2559" s="11">
        <v>3.7222222222222219E-2</v>
      </c>
      <c r="C2559" s="11">
        <v>6.083333333333333E-2</v>
      </c>
      <c r="D2559" s="14">
        <v>2.7615740740741499E-2</v>
      </c>
      <c r="G2559" s="11"/>
      <c r="H2559" s="9"/>
    </row>
    <row r="2560" spans="1:8" x14ac:dyDescent="0.2">
      <c r="A2560" s="10">
        <v>4.1400462962962965E-2</v>
      </c>
      <c r="B2560" s="11">
        <v>3.72337962962963E-2</v>
      </c>
      <c r="C2560" s="11">
        <v>6.084490740740741E-2</v>
      </c>
      <c r="D2560" s="14">
        <v>2.76273148148155E-2</v>
      </c>
      <c r="G2560" s="11"/>
      <c r="H2560" s="9"/>
    </row>
    <row r="2561" spans="1:8" x14ac:dyDescent="0.2">
      <c r="A2561" s="10">
        <v>4.1412037037037039E-2</v>
      </c>
      <c r="B2561" s="11">
        <v>3.7245370370370366E-2</v>
      </c>
      <c r="C2561" s="11">
        <v>6.0856481481481484E-2</v>
      </c>
      <c r="D2561" s="14">
        <v>2.76388888888883E-2</v>
      </c>
      <c r="G2561" s="11"/>
      <c r="H2561" s="9"/>
    </row>
    <row r="2562" spans="1:8" x14ac:dyDescent="0.2">
      <c r="A2562" s="10">
        <v>4.1423611111111112E-2</v>
      </c>
      <c r="B2562" s="11">
        <v>3.7256944444444447E-2</v>
      </c>
      <c r="C2562" s="11">
        <v>6.0868055555555557E-2</v>
      </c>
      <c r="D2562" s="14">
        <v>2.7650462962962401E-2</v>
      </c>
      <c r="G2562" s="11"/>
      <c r="H2562" s="9"/>
    </row>
    <row r="2563" spans="1:8" x14ac:dyDescent="0.2">
      <c r="A2563" s="10">
        <v>4.1435185185185179E-2</v>
      </c>
      <c r="B2563" s="11">
        <v>3.7268518518518513E-2</v>
      </c>
      <c r="C2563" s="11">
        <v>6.0879629629629638E-2</v>
      </c>
      <c r="D2563" s="14">
        <v>2.7662037037036499E-2</v>
      </c>
      <c r="G2563" s="11"/>
      <c r="H2563" s="9"/>
    </row>
    <row r="2564" spans="1:8" x14ac:dyDescent="0.2">
      <c r="A2564" s="10">
        <v>4.144675925925926E-2</v>
      </c>
      <c r="B2564" s="11">
        <v>3.7280092592592594E-2</v>
      </c>
      <c r="C2564" s="11">
        <v>6.0891203703703704E-2</v>
      </c>
      <c r="D2564" s="14">
        <v>2.76736111111105E-2</v>
      </c>
      <c r="G2564" s="11"/>
      <c r="H2564" s="9"/>
    </row>
    <row r="2565" spans="1:8" x14ac:dyDescent="0.2">
      <c r="A2565" s="10">
        <v>4.1458333333333333E-2</v>
      </c>
      <c r="B2565" s="11">
        <v>3.7291666666666667E-2</v>
      </c>
      <c r="C2565" s="11">
        <v>6.0902777777777778E-2</v>
      </c>
      <c r="D2565" s="14">
        <v>2.76851851851861E-2</v>
      </c>
      <c r="G2565" s="11"/>
      <c r="H2565" s="9"/>
    </row>
    <row r="2566" spans="1:8" x14ac:dyDescent="0.2">
      <c r="A2566" s="10">
        <v>4.1469907407407407E-2</v>
      </c>
      <c r="B2566" s="11">
        <v>3.7303240740740741E-2</v>
      </c>
      <c r="C2566" s="11">
        <v>6.0914351851851851E-2</v>
      </c>
      <c r="D2566" s="14">
        <v>2.769675925926E-2</v>
      </c>
      <c r="G2566" s="11"/>
      <c r="H2566" s="9"/>
    </row>
    <row r="2567" spans="1:8" x14ac:dyDescent="0.2">
      <c r="A2567" s="10">
        <v>4.148148148148148E-2</v>
      </c>
      <c r="B2567" s="11">
        <v>3.7314814814814815E-2</v>
      </c>
      <c r="C2567" s="11">
        <v>6.0925925925925932E-2</v>
      </c>
      <c r="D2567" s="14">
        <v>2.7708333333334001E-2</v>
      </c>
      <c r="G2567" s="11"/>
      <c r="H2567" s="9"/>
    </row>
    <row r="2568" spans="1:8" x14ac:dyDescent="0.2">
      <c r="A2568" s="10">
        <v>4.1493055555555554E-2</v>
      </c>
      <c r="B2568" s="11">
        <v>3.7326388888888888E-2</v>
      </c>
      <c r="C2568" s="11">
        <v>6.0937499999999999E-2</v>
      </c>
      <c r="D2568" s="14">
        <v>2.7708333333332801E-2</v>
      </c>
      <c r="G2568" s="11"/>
      <c r="H2568" s="9"/>
    </row>
    <row r="2569" spans="1:8" x14ac:dyDescent="0.2">
      <c r="A2569" s="10">
        <v>4.1504629629629627E-2</v>
      </c>
      <c r="B2569" s="11">
        <v>3.7337962962962962E-2</v>
      </c>
      <c r="C2569" s="11">
        <v>6.0949074074074072E-2</v>
      </c>
      <c r="D2569" s="14">
        <v>2.7719907407408002E-2</v>
      </c>
      <c r="G2569" s="11"/>
      <c r="H2569" s="9"/>
    </row>
    <row r="2570" spans="1:8" x14ac:dyDescent="0.2">
      <c r="A2570" s="10">
        <v>4.1516203703703701E-2</v>
      </c>
      <c r="B2570" s="11">
        <v>3.7349537037037035E-2</v>
      </c>
      <c r="C2570" s="11">
        <v>6.0960648148148146E-2</v>
      </c>
      <c r="D2570" s="14">
        <v>2.77314814814822E-2</v>
      </c>
      <c r="G2570" s="11"/>
      <c r="H2570" s="9"/>
    </row>
    <row r="2571" spans="1:8" x14ac:dyDescent="0.2">
      <c r="A2571" s="10">
        <v>4.1527777777777775E-2</v>
      </c>
      <c r="B2571" s="11">
        <v>3.7361111111111109E-2</v>
      </c>
      <c r="C2571" s="11">
        <v>6.0972222222222226E-2</v>
      </c>
      <c r="D2571" s="14">
        <v>2.7743055555554799E-2</v>
      </c>
      <c r="G2571" s="11"/>
      <c r="H2571" s="9"/>
    </row>
    <row r="2572" spans="1:8" x14ac:dyDescent="0.2">
      <c r="A2572" s="10">
        <v>4.1539351851851855E-2</v>
      </c>
      <c r="B2572" s="11">
        <v>3.7372685185185189E-2</v>
      </c>
      <c r="C2572" s="11">
        <v>6.09837962962963E-2</v>
      </c>
      <c r="D2572" s="14">
        <v>2.7754629629630101E-2</v>
      </c>
      <c r="G2572" s="11"/>
      <c r="H2572" s="9"/>
    </row>
    <row r="2573" spans="1:8" x14ac:dyDescent="0.2">
      <c r="A2573" s="10">
        <v>4.1550925925925929E-2</v>
      </c>
      <c r="B2573" s="11">
        <v>3.7384259259259263E-2</v>
      </c>
      <c r="C2573" s="11">
        <v>6.0995370370370366E-2</v>
      </c>
      <c r="D2573" s="14">
        <v>2.7766203703702901E-2</v>
      </c>
      <c r="G2573" s="11"/>
      <c r="H2573" s="9"/>
    </row>
    <row r="2574" spans="1:8" x14ac:dyDescent="0.2">
      <c r="A2574" s="10">
        <v>4.1562500000000002E-2</v>
      </c>
      <c r="B2574" s="11">
        <v>3.7395833333333336E-2</v>
      </c>
      <c r="C2574" s="11">
        <v>6.100694444444444E-2</v>
      </c>
      <c r="D2574" s="14">
        <v>2.7777777777776999E-2</v>
      </c>
      <c r="G2574" s="11"/>
      <c r="H2574" s="9"/>
    </row>
    <row r="2575" spans="1:8" x14ac:dyDescent="0.2">
      <c r="A2575" s="10">
        <v>4.1574074074074076E-2</v>
      </c>
      <c r="B2575" s="11">
        <v>3.740740740740741E-2</v>
      </c>
      <c r="C2575" s="11">
        <v>6.1018518518518521E-2</v>
      </c>
      <c r="D2575" s="14">
        <v>2.77893518518511E-2</v>
      </c>
      <c r="G2575" s="11"/>
      <c r="H2575" s="9"/>
    </row>
    <row r="2576" spans="1:8" x14ac:dyDescent="0.2">
      <c r="A2576" s="10">
        <v>4.1585648148148149E-2</v>
      </c>
      <c r="B2576" s="11">
        <v>3.7418981481481477E-2</v>
      </c>
      <c r="C2576" s="11">
        <v>6.1030092592592594E-2</v>
      </c>
      <c r="D2576" s="14">
        <v>2.7800925925923901E-2</v>
      </c>
      <c r="G2576" s="11"/>
      <c r="H2576" s="9"/>
    </row>
    <row r="2577" spans="1:8" x14ac:dyDescent="0.2">
      <c r="A2577" s="10">
        <v>4.1597222222222223E-2</v>
      </c>
      <c r="B2577" s="11">
        <v>3.7430555555555557E-2</v>
      </c>
      <c r="C2577" s="11">
        <v>6.1041666666666661E-2</v>
      </c>
      <c r="D2577" s="14">
        <v>2.7812499999998901E-2</v>
      </c>
      <c r="G2577" s="11"/>
      <c r="H2577" s="9"/>
    </row>
    <row r="2578" spans="1:8" x14ac:dyDescent="0.2">
      <c r="A2578" s="10">
        <v>4.1608796296296297E-2</v>
      </c>
      <c r="B2578" s="11">
        <v>3.7442129629629624E-2</v>
      </c>
      <c r="C2578" s="11">
        <v>6.1053240740740734E-2</v>
      </c>
      <c r="D2578" s="14">
        <v>2.7824074074074501E-2</v>
      </c>
      <c r="G2578" s="11"/>
      <c r="H2578" s="9"/>
    </row>
    <row r="2579" spans="1:8" x14ac:dyDescent="0.2">
      <c r="A2579" s="10">
        <v>4.162037037037037E-2</v>
      </c>
      <c r="B2579" s="11">
        <v>3.7453703703703704E-2</v>
      </c>
      <c r="C2579" s="11">
        <v>6.1064814814814815E-2</v>
      </c>
      <c r="D2579" s="14">
        <v>2.78356481481471E-2</v>
      </c>
      <c r="G2579" s="11"/>
      <c r="H2579" s="9"/>
    </row>
    <row r="2580" spans="1:8" x14ac:dyDescent="0.2">
      <c r="A2580" s="10">
        <v>4.1631944444444451E-2</v>
      </c>
      <c r="B2580" s="11">
        <v>3.7465277777777778E-2</v>
      </c>
      <c r="C2580" s="11">
        <v>6.1076388888888888E-2</v>
      </c>
      <c r="D2580" s="14">
        <v>2.78472222222199E-2</v>
      </c>
      <c r="G2580" s="11"/>
      <c r="H2580" s="9"/>
    </row>
    <row r="2581" spans="1:8" x14ac:dyDescent="0.2">
      <c r="A2581" s="10">
        <v>4.1643518518518517E-2</v>
      </c>
      <c r="B2581" s="11">
        <v>3.7476851851851851E-2</v>
      </c>
      <c r="C2581" s="11">
        <v>6.1087962962962962E-2</v>
      </c>
      <c r="D2581" s="14">
        <v>2.78587962962955E-2</v>
      </c>
      <c r="G2581" s="11"/>
      <c r="H2581" s="9"/>
    </row>
    <row r="2582" spans="1:8" x14ac:dyDescent="0.2">
      <c r="A2582" s="10">
        <v>4.1655092592592598E-2</v>
      </c>
      <c r="B2582" s="11">
        <v>3.7488425925925925E-2</v>
      </c>
      <c r="C2582" s="11">
        <v>6.1099537037037042E-2</v>
      </c>
      <c r="D2582" s="14">
        <v>2.7870370370370601E-2</v>
      </c>
      <c r="G2582" s="11"/>
      <c r="H2582" s="9"/>
    </row>
    <row r="2583" spans="1:8" x14ac:dyDescent="0.2">
      <c r="A2583" s="10">
        <v>4.1666666666666664E-2</v>
      </c>
      <c r="B2583" s="11">
        <v>3.7499999999999999E-2</v>
      </c>
      <c r="C2583" s="11">
        <v>6.1111111111111116E-2</v>
      </c>
      <c r="D2583" s="14">
        <v>2.7870370370371E-2</v>
      </c>
      <c r="G2583" s="11"/>
      <c r="H2583" s="9"/>
    </row>
    <row r="2584" spans="1:8" x14ac:dyDescent="0.2">
      <c r="A2584" s="10"/>
      <c r="B2584" s="11">
        <v>3.7511574074074072E-2</v>
      </c>
      <c r="C2584" s="11">
        <v>6.1122685185185183E-2</v>
      </c>
      <c r="D2584" s="14">
        <v>2.78819444444438E-2</v>
      </c>
      <c r="G2584" s="11"/>
      <c r="H2584" s="9"/>
    </row>
    <row r="2585" spans="1:8" x14ac:dyDescent="0.2">
      <c r="A2585" s="10"/>
      <c r="B2585" s="11">
        <v>3.7523148148148146E-2</v>
      </c>
      <c r="C2585" s="11">
        <v>6.1134259259259256E-2</v>
      </c>
      <c r="D2585" s="14">
        <v>2.78935185185193E-2</v>
      </c>
      <c r="G2585" s="11"/>
      <c r="H2585" s="9"/>
    </row>
    <row r="2586" spans="1:8" x14ac:dyDescent="0.2">
      <c r="A2586" s="10"/>
      <c r="B2586" s="11">
        <v>3.7534722222222219E-2</v>
      </c>
      <c r="C2586" s="11">
        <v>6.1145833333333337E-2</v>
      </c>
      <c r="D2586" s="14">
        <v>2.7905092592593401E-2</v>
      </c>
      <c r="G2586" s="11"/>
      <c r="H2586" s="9"/>
    </row>
    <row r="2587" spans="1:8" x14ac:dyDescent="0.2">
      <c r="A2587" s="10"/>
      <c r="B2587" s="11">
        <v>3.75462962962963E-2</v>
      </c>
      <c r="C2587" s="11">
        <v>6.115740740740741E-2</v>
      </c>
      <c r="D2587" s="14">
        <v>2.7916666666666E-2</v>
      </c>
      <c r="G2587" s="11"/>
      <c r="H2587" s="9"/>
    </row>
    <row r="2588" spans="1:8" x14ac:dyDescent="0.2">
      <c r="A2588" s="10"/>
      <c r="B2588" s="11">
        <v>3.7557870370370373E-2</v>
      </c>
      <c r="C2588" s="11">
        <v>6.1168981481481477E-2</v>
      </c>
      <c r="D2588" s="14">
        <v>2.7928240740741499E-2</v>
      </c>
      <c r="G2588" s="11"/>
      <c r="H2588" s="9"/>
    </row>
    <row r="2589" spans="1:8" x14ac:dyDescent="0.2">
      <c r="A2589" s="10"/>
      <c r="B2589" s="11">
        <v>3.7569444444444447E-2</v>
      </c>
      <c r="C2589" s="11">
        <v>6.1180555555555551E-2</v>
      </c>
      <c r="D2589" s="14">
        <v>2.7939814814814199E-2</v>
      </c>
      <c r="G2589" s="11"/>
      <c r="H2589" s="9"/>
    </row>
    <row r="2590" spans="1:8" x14ac:dyDescent="0.2">
      <c r="A2590" s="10"/>
      <c r="B2590" s="11">
        <v>3.7581018518518521E-2</v>
      </c>
      <c r="C2590" s="11">
        <v>6.1192129629629631E-2</v>
      </c>
      <c r="D2590" s="14">
        <v>2.79513888888883E-2</v>
      </c>
      <c r="G2590" s="11"/>
      <c r="H2590" s="9"/>
    </row>
    <row r="2591" spans="1:8" x14ac:dyDescent="0.2">
      <c r="A2591" s="10"/>
      <c r="B2591" s="11">
        <v>3.7592592592592594E-2</v>
      </c>
      <c r="C2591" s="11">
        <v>6.1203703703703705E-2</v>
      </c>
      <c r="D2591" s="14">
        <v>2.7962962962963699E-2</v>
      </c>
      <c r="G2591" s="11"/>
      <c r="H2591" s="9"/>
    </row>
    <row r="2592" spans="1:8" x14ac:dyDescent="0.2">
      <c r="A2592" s="10"/>
      <c r="B2592" s="11">
        <v>3.7604166666666668E-2</v>
      </c>
      <c r="C2592" s="11">
        <v>6.1215277777777778E-2</v>
      </c>
      <c r="D2592" s="14">
        <v>2.7974537037036399E-2</v>
      </c>
      <c r="G2592" s="11"/>
      <c r="H2592" s="9"/>
    </row>
    <row r="2593" spans="1:8" x14ac:dyDescent="0.2">
      <c r="A2593" s="10"/>
      <c r="B2593" s="11">
        <v>3.7615740740740741E-2</v>
      </c>
      <c r="C2593" s="11">
        <v>6.1226851851851859E-2</v>
      </c>
      <c r="D2593" s="14">
        <v>2.79861111111121E-2</v>
      </c>
      <c r="G2593" s="11"/>
      <c r="H2593" s="9"/>
    </row>
    <row r="2594" spans="1:8" x14ac:dyDescent="0.2">
      <c r="A2594" s="10"/>
      <c r="B2594" s="11">
        <v>3.7627314814814815E-2</v>
      </c>
      <c r="C2594" s="11">
        <v>6.1238425925925925E-2</v>
      </c>
      <c r="D2594" s="14">
        <v>2.7997685185186E-2</v>
      </c>
      <c r="G2594" s="11"/>
      <c r="H2594" s="9"/>
    </row>
    <row r="2595" spans="1:8" x14ac:dyDescent="0.2">
      <c r="A2595" s="10"/>
      <c r="B2595" s="11">
        <v>3.7638888888888895E-2</v>
      </c>
      <c r="C2595" s="11">
        <v>6.1249999999999999E-2</v>
      </c>
      <c r="D2595" s="14">
        <v>2.8009259259260198E-2</v>
      </c>
      <c r="G2595" s="11"/>
      <c r="H2595" s="9"/>
    </row>
    <row r="2596" spans="1:8" x14ac:dyDescent="0.2">
      <c r="A2596" s="10"/>
      <c r="B2596" s="11">
        <v>3.7650462962962962E-2</v>
      </c>
      <c r="C2596" s="11">
        <v>6.1261574074074072E-2</v>
      </c>
      <c r="D2596" s="14">
        <v>2.80208333333327E-2</v>
      </c>
      <c r="G2596" s="11"/>
      <c r="H2596" s="9"/>
    </row>
    <row r="2597" spans="1:8" x14ac:dyDescent="0.2">
      <c r="A2597" s="10"/>
      <c r="B2597" s="11">
        <v>3.7662037037037036E-2</v>
      </c>
      <c r="C2597" s="11">
        <v>6.1273148148148153E-2</v>
      </c>
      <c r="D2597" s="14">
        <v>2.8032407407408401E-2</v>
      </c>
      <c r="G2597" s="11"/>
      <c r="H2597" s="9"/>
    </row>
    <row r="2598" spans="1:8" x14ac:dyDescent="0.2">
      <c r="A2598" s="10"/>
      <c r="B2598" s="11">
        <v>3.7673611111111109E-2</v>
      </c>
      <c r="C2598" s="11">
        <v>6.128472222222222E-2</v>
      </c>
      <c r="D2598" s="14">
        <v>2.8032407407408099E-2</v>
      </c>
      <c r="G2598" s="11"/>
      <c r="H2598" s="9"/>
    </row>
    <row r="2599" spans="1:8" x14ac:dyDescent="0.2">
      <c r="A2599" s="10"/>
      <c r="B2599" s="11">
        <v>3.7685185185185183E-2</v>
      </c>
      <c r="C2599" s="11">
        <v>6.1296296296296293E-2</v>
      </c>
      <c r="D2599" s="14">
        <v>2.8043981481480702E-2</v>
      </c>
      <c r="G2599" s="11"/>
      <c r="H2599" s="9"/>
    </row>
    <row r="2600" spans="1:8" x14ac:dyDescent="0.2">
      <c r="A2600" s="10"/>
      <c r="B2600" s="11">
        <v>3.7696759259259256E-2</v>
      </c>
      <c r="C2600" s="11">
        <v>6.1307870370370367E-2</v>
      </c>
      <c r="D2600" s="14">
        <v>2.8055555555554699E-2</v>
      </c>
      <c r="G2600" s="11"/>
      <c r="H2600" s="9"/>
    </row>
    <row r="2601" spans="1:8" x14ac:dyDescent="0.2">
      <c r="A2601" s="10"/>
      <c r="B2601" s="11">
        <v>3.770833333333333E-2</v>
      </c>
      <c r="C2601" s="11">
        <v>6.1319444444444447E-2</v>
      </c>
      <c r="D2601" s="14">
        <v>2.80671296296288E-2</v>
      </c>
      <c r="G2601" s="11"/>
      <c r="H2601" s="9"/>
    </row>
    <row r="2602" spans="1:8" x14ac:dyDescent="0.2">
      <c r="A2602" s="10"/>
      <c r="B2602" s="11">
        <v>3.771990740740741E-2</v>
      </c>
      <c r="C2602" s="11">
        <v>6.1331018518518521E-2</v>
      </c>
      <c r="D2602" s="14">
        <v>2.8078703703702902E-2</v>
      </c>
      <c r="G2602" s="11"/>
      <c r="H2602" s="9"/>
    </row>
    <row r="2603" spans="1:8" x14ac:dyDescent="0.2">
      <c r="A2603" s="10"/>
      <c r="B2603" s="11">
        <v>3.7731481481481484E-2</v>
      </c>
      <c r="C2603" s="11">
        <v>6.1342592592592594E-2</v>
      </c>
      <c r="D2603" s="14">
        <v>2.8090277777775799E-2</v>
      </c>
      <c r="G2603" s="11"/>
      <c r="H2603" s="9"/>
    </row>
    <row r="2604" spans="1:8" x14ac:dyDescent="0.2">
      <c r="A2604" s="10"/>
      <c r="B2604" s="11">
        <v>3.7743055555555557E-2</v>
      </c>
      <c r="C2604" s="11">
        <v>6.1354166666666675E-2</v>
      </c>
      <c r="D2604" s="14">
        <v>2.8101851851851E-2</v>
      </c>
      <c r="G2604" s="11"/>
      <c r="H2604" s="9"/>
    </row>
    <row r="2605" spans="1:8" x14ac:dyDescent="0.2">
      <c r="A2605" s="10"/>
      <c r="B2605" s="11">
        <v>3.7754629629629631E-2</v>
      </c>
      <c r="C2605" s="11">
        <v>6.1365740740740742E-2</v>
      </c>
      <c r="D2605" s="14">
        <v>2.8113425925926701E-2</v>
      </c>
      <c r="G2605" s="11"/>
      <c r="H2605" s="9"/>
    </row>
    <row r="2606" spans="1:8" x14ac:dyDescent="0.2">
      <c r="A2606" s="10"/>
      <c r="B2606" s="11">
        <v>3.7766203703703705E-2</v>
      </c>
      <c r="C2606" s="11">
        <v>6.1377314814814815E-2</v>
      </c>
      <c r="D2606" s="14">
        <v>2.8124999999999199E-2</v>
      </c>
      <c r="G2606" s="11"/>
      <c r="H2606" s="9"/>
    </row>
    <row r="2607" spans="1:8" x14ac:dyDescent="0.2">
      <c r="A2607" s="10"/>
      <c r="B2607" s="11">
        <v>3.7777777777777778E-2</v>
      </c>
      <c r="C2607" s="11">
        <v>6.1388888888888889E-2</v>
      </c>
      <c r="D2607" s="14">
        <v>2.8136574074073498E-2</v>
      </c>
      <c r="G2607" s="11"/>
      <c r="H2607" s="9"/>
    </row>
    <row r="2608" spans="1:8" x14ac:dyDescent="0.2">
      <c r="A2608" s="10"/>
      <c r="B2608" s="11">
        <v>3.7789351851851852E-2</v>
      </c>
      <c r="C2608" s="11">
        <v>6.1400462962962969E-2</v>
      </c>
      <c r="D2608" s="14">
        <v>2.8148148148147301E-2</v>
      </c>
      <c r="G2608" s="11"/>
      <c r="H2608" s="9"/>
    </row>
    <row r="2609" spans="1:8" x14ac:dyDescent="0.2">
      <c r="A2609" s="10"/>
      <c r="B2609" s="11">
        <v>3.7800925925925925E-2</v>
      </c>
      <c r="C2609" s="11">
        <v>6.1412037037037036E-2</v>
      </c>
      <c r="D2609" s="14">
        <v>2.8159722222221399E-2</v>
      </c>
      <c r="G2609" s="11"/>
      <c r="H2609" s="9"/>
    </row>
    <row r="2610" spans="1:8" x14ac:dyDescent="0.2">
      <c r="A2610" s="10"/>
      <c r="B2610" s="11">
        <v>3.7812499999999999E-2</v>
      </c>
      <c r="C2610" s="11">
        <v>6.1423611111111109E-2</v>
      </c>
      <c r="D2610" s="14">
        <v>2.81712962962955E-2</v>
      </c>
      <c r="G2610" s="11"/>
      <c r="H2610" s="9"/>
    </row>
    <row r="2611" spans="1:8" x14ac:dyDescent="0.2">
      <c r="A2611" s="10"/>
      <c r="B2611" s="11">
        <v>3.7824074074074072E-2</v>
      </c>
      <c r="C2611" s="11">
        <v>6.1435185185185183E-2</v>
      </c>
      <c r="D2611" s="14">
        <v>2.8182870370369598E-2</v>
      </c>
      <c r="G2611" s="11"/>
      <c r="H2611" s="9"/>
    </row>
    <row r="2612" spans="1:8" x14ac:dyDescent="0.2">
      <c r="A2612" s="10"/>
      <c r="B2612" s="11">
        <v>3.7835648148148153E-2</v>
      </c>
      <c r="C2612" s="11">
        <v>6.1446759259259263E-2</v>
      </c>
      <c r="D2612" s="14">
        <v>2.8194444444445198E-2</v>
      </c>
      <c r="G2612" s="11"/>
      <c r="H2612" s="9"/>
    </row>
    <row r="2613" spans="1:8" x14ac:dyDescent="0.2">
      <c r="A2613" s="10"/>
      <c r="B2613" s="11">
        <v>3.784722222222222E-2</v>
      </c>
      <c r="C2613" s="11">
        <v>6.1458333333333337E-2</v>
      </c>
      <c r="D2613" s="14">
        <v>2.8194444444445101E-2</v>
      </c>
      <c r="G2613" s="11"/>
      <c r="H2613" s="9"/>
    </row>
    <row r="2614" spans="1:8" x14ac:dyDescent="0.2">
      <c r="A2614" s="10"/>
      <c r="B2614" s="11">
        <v>3.78587962962963E-2</v>
      </c>
      <c r="C2614" s="11">
        <v>6.1469907407407404E-2</v>
      </c>
      <c r="D2614" s="14">
        <v>2.8206018518519199E-2</v>
      </c>
      <c r="G2614" s="11"/>
      <c r="H2614" s="9"/>
    </row>
    <row r="2615" spans="1:8" x14ac:dyDescent="0.2">
      <c r="A2615" s="10"/>
      <c r="B2615" s="11">
        <v>3.7870370370370367E-2</v>
      </c>
      <c r="C2615" s="11">
        <v>6.1481481481481477E-2</v>
      </c>
      <c r="D2615" s="14">
        <v>2.8217592592591999E-2</v>
      </c>
      <c r="G2615" s="11"/>
      <c r="H2615" s="9"/>
    </row>
    <row r="2616" spans="1:8" x14ac:dyDescent="0.2">
      <c r="A2616" s="10"/>
      <c r="B2616" s="11">
        <v>3.788194444444444E-2</v>
      </c>
      <c r="C2616" s="11">
        <v>6.1493055555555558E-2</v>
      </c>
      <c r="D2616" s="14">
        <v>2.8229166666667398E-2</v>
      </c>
      <c r="G2616" s="11"/>
      <c r="H2616" s="9"/>
    </row>
    <row r="2617" spans="1:8" x14ac:dyDescent="0.2">
      <c r="A2617" s="10"/>
      <c r="B2617" s="11">
        <v>3.7893518518518521E-2</v>
      </c>
      <c r="C2617" s="11">
        <v>6.1504629629629631E-2</v>
      </c>
      <c r="D2617" s="14">
        <v>2.82407407407415E-2</v>
      </c>
      <c r="G2617" s="11"/>
      <c r="H2617" s="9"/>
    </row>
    <row r="2618" spans="1:8" x14ac:dyDescent="0.2">
      <c r="A2618" s="10"/>
      <c r="B2618" s="11">
        <v>3.7905092592592594E-2</v>
      </c>
      <c r="C2618" s="11">
        <v>6.1516203703703698E-2</v>
      </c>
      <c r="D2618" s="14">
        <v>2.8252314814815299E-2</v>
      </c>
      <c r="G2618" s="11"/>
      <c r="H2618" s="9"/>
    </row>
    <row r="2619" spans="1:8" x14ac:dyDescent="0.2">
      <c r="A2619" s="10"/>
      <c r="B2619" s="11">
        <v>3.7916666666666668E-2</v>
      </c>
      <c r="C2619" s="11">
        <v>6.1527777777777772E-2</v>
      </c>
      <c r="D2619" s="14">
        <v>2.8263888888889699E-2</v>
      </c>
      <c r="G2619" s="11"/>
      <c r="H2619" s="9"/>
    </row>
    <row r="2620" spans="1:8" x14ac:dyDescent="0.2">
      <c r="A2620" s="10"/>
      <c r="B2620" s="11">
        <v>3.7928240740740742E-2</v>
      </c>
      <c r="C2620" s="11">
        <v>6.1539351851851852E-2</v>
      </c>
      <c r="D2620" s="14">
        <v>2.82754629629637E-2</v>
      </c>
      <c r="G2620" s="11"/>
      <c r="H2620" s="9"/>
    </row>
    <row r="2621" spans="1:8" x14ac:dyDescent="0.2">
      <c r="A2621" s="10"/>
      <c r="B2621" s="11">
        <v>3.7939814814814815E-2</v>
      </c>
      <c r="C2621" s="11">
        <v>6.1550925925925926E-2</v>
      </c>
      <c r="D2621" s="14">
        <v>2.8287037037036399E-2</v>
      </c>
      <c r="G2621" s="11"/>
      <c r="H2621" s="9"/>
    </row>
    <row r="2622" spans="1:8" x14ac:dyDescent="0.2">
      <c r="A2622" s="10"/>
      <c r="B2622" s="11">
        <v>3.7951388888888889E-2</v>
      </c>
      <c r="C2622" s="11">
        <v>6.1562499999999999E-2</v>
      </c>
      <c r="D2622" s="14">
        <v>2.8298611111110501E-2</v>
      </c>
      <c r="G2622" s="11"/>
      <c r="H2622" s="9"/>
    </row>
    <row r="2623" spans="1:8" x14ac:dyDescent="0.2">
      <c r="A2623" s="10"/>
      <c r="B2623" s="11">
        <v>3.7962962962962962E-2</v>
      </c>
      <c r="C2623" s="11">
        <v>6.157407407407408E-2</v>
      </c>
      <c r="D2623" s="14">
        <v>2.8310185185184598E-2</v>
      </c>
      <c r="G2623" s="11"/>
      <c r="H2623" s="9"/>
    </row>
    <row r="2624" spans="1:8" x14ac:dyDescent="0.2">
      <c r="A2624" s="10"/>
      <c r="B2624" s="11">
        <v>3.7974537037037036E-2</v>
      </c>
      <c r="C2624" s="11">
        <v>6.1585648148148153E-2</v>
      </c>
      <c r="D2624" s="14">
        <v>2.8321759259258599E-2</v>
      </c>
      <c r="G2624" s="11"/>
      <c r="H2624" s="9"/>
    </row>
    <row r="2625" spans="1:8" x14ac:dyDescent="0.2">
      <c r="A2625" s="10"/>
      <c r="B2625" s="11">
        <v>3.7986111111111116E-2</v>
      </c>
      <c r="C2625" s="11">
        <v>6.159722222222222E-2</v>
      </c>
      <c r="D2625" s="14">
        <v>2.83333333333343E-2</v>
      </c>
      <c r="G2625" s="11"/>
      <c r="H2625" s="9"/>
    </row>
    <row r="2626" spans="1:8" x14ac:dyDescent="0.2">
      <c r="A2626" s="10"/>
      <c r="B2626" s="11">
        <v>3.7997685185185183E-2</v>
      </c>
      <c r="C2626" s="11">
        <v>6.1608796296296293E-2</v>
      </c>
      <c r="D2626" s="14">
        <v>2.83449074074082E-2</v>
      </c>
      <c r="G2626" s="11"/>
      <c r="H2626" s="9"/>
    </row>
    <row r="2627" spans="1:8" x14ac:dyDescent="0.2">
      <c r="A2627" s="10"/>
      <c r="B2627" s="11">
        <v>3.8009259259259263E-2</v>
      </c>
      <c r="C2627" s="11">
        <v>6.1620370370370374E-2</v>
      </c>
      <c r="D2627" s="14">
        <v>2.8356481481482201E-2</v>
      </c>
      <c r="G2627" s="11"/>
      <c r="H2627" s="9"/>
    </row>
    <row r="2628" spans="1:8" x14ac:dyDescent="0.2">
      <c r="A2628" s="10"/>
      <c r="B2628" s="11">
        <v>3.802083333333333E-2</v>
      </c>
      <c r="C2628" s="11">
        <v>6.1631944444444448E-2</v>
      </c>
      <c r="D2628" s="14">
        <v>2.83564814814809E-2</v>
      </c>
      <c r="G2628" s="11"/>
      <c r="H2628" s="9"/>
    </row>
    <row r="2629" spans="1:8" x14ac:dyDescent="0.2">
      <c r="A2629" s="10"/>
      <c r="B2629" s="11">
        <v>3.8032407407407411E-2</v>
      </c>
      <c r="C2629" s="11">
        <v>6.1643518518518514E-2</v>
      </c>
      <c r="D2629" s="14">
        <v>2.8368055555556201E-2</v>
      </c>
      <c r="G2629" s="11"/>
      <c r="H2629" s="9"/>
    </row>
    <row r="2630" spans="1:8" x14ac:dyDescent="0.2">
      <c r="A2630" s="10"/>
      <c r="B2630" s="11">
        <v>3.8043981481481477E-2</v>
      </c>
      <c r="C2630" s="11">
        <v>6.1655092592592588E-2</v>
      </c>
      <c r="D2630" s="14">
        <v>2.83796296296304E-2</v>
      </c>
      <c r="G2630" s="11"/>
      <c r="H2630" s="9"/>
    </row>
    <row r="2631" spans="1:8" x14ac:dyDescent="0.2">
      <c r="A2631" s="10"/>
      <c r="B2631" s="11">
        <v>3.8055555555555558E-2</v>
      </c>
      <c r="C2631" s="11">
        <v>6.1666666666666668E-2</v>
      </c>
      <c r="D2631" s="14">
        <v>2.8391203703702898E-2</v>
      </c>
      <c r="G2631" s="11"/>
      <c r="H2631" s="9"/>
    </row>
    <row r="2632" spans="1:8" x14ac:dyDescent="0.2">
      <c r="A2632" s="10"/>
      <c r="B2632" s="11">
        <v>3.8067129629629631E-2</v>
      </c>
      <c r="C2632" s="11">
        <v>6.1678240740740742E-2</v>
      </c>
      <c r="D2632" s="14">
        <v>2.8402777777778301E-2</v>
      </c>
      <c r="G2632" s="11"/>
      <c r="H2632" s="9"/>
    </row>
    <row r="2633" spans="1:8" x14ac:dyDescent="0.2">
      <c r="A2633" s="10"/>
      <c r="B2633" s="11">
        <v>3.8078703703703705E-2</v>
      </c>
      <c r="C2633" s="11">
        <v>6.1689814814814815E-2</v>
      </c>
      <c r="D2633" s="14">
        <v>2.8414351851851E-2</v>
      </c>
      <c r="G2633" s="11"/>
      <c r="H2633" s="9"/>
    </row>
    <row r="2634" spans="1:8" x14ac:dyDescent="0.2">
      <c r="A2634" s="10"/>
      <c r="B2634" s="11">
        <v>3.8090277777777778E-2</v>
      </c>
      <c r="C2634" s="11">
        <v>6.1701388888888896E-2</v>
      </c>
      <c r="D2634" s="14">
        <v>2.8425925925925102E-2</v>
      </c>
      <c r="G2634" s="11"/>
      <c r="H2634" s="9"/>
    </row>
    <row r="2635" spans="1:8" x14ac:dyDescent="0.2">
      <c r="A2635" s="10"/>
      <c r="B2635" s="11">
        <v>3.8101851851851852E-2</v>
      </c>
      <c r="C2635" s="11">
        <v>6.1712962962962963E-2</v>
      </c>
      <c r="D2635" s="14">
        <v>2.84374999999992E-2</v>
      </c>
      <c r="G2635" s="11"/>
      <c r="H2635" s="9"/>
    </row>
    <row r="2636" spans="1:8" x14ac:dyDescent="0.2">
      <c r="A2636" s="10"/>
      <c r="B2636" s="11">
        <v>3.8113425925925926E-2</v>
      </c>
      <c r="C2636" s="11">
        <v>6.1724537037037036E-2</v>
      </c>
      <c r="D2636" s="14">
        <v>2.8449074074071899E-2</v>
      </c>
      <c r="G2636" s="11"/>
      <c r="H2636" s="9"/>
    </row>
    <row r="2637" spans="1:8" x14ac:dyDescent="0.2">
      <c r="A2637" s="10"/>
      <c r="B2637" s="11">
        <v>3.8124999999999999E-2</v>
      </c>
      <c r="C2637" s="11">
        <v>6.173611111111111E-2</v>
      </c>
      <c r="D2637" s="14">
        <v>2.8460648148147E-2</v>
      </c>
      <c r="G2637" s="11"/>
      <c r="H2637" s="9"/>
    </row>
    <row r="2638" spans="1:8" x14ac:dyDescent="0.2">
      <c r="A2638" s="10"/>
      <c r="B2638" s="11">
        <v>3.8136574074074073E-2</v>
      </c>
      <c r="C2638" s="11">
        <v>6.174768518518519E-2</v>
      </c>
      <c r="D2638" s="14">
        <v>2.84722222222227E-2</v>
      </c>
      <c r="G2638" s="11"/>
      <c r="H2638" s="9"/>
    </row>
    <row r="2639" spans="1:8" x14ac:dyDescent="0.2">
      <c r="A2639" s="10"/>
      <c r="B2639" s="11">
        <v>3.8148148148148146E-2</v>
      </c>
      <c r="C2639" s="11">
        <v>6.1759259259259257E-2</v>
      </c>
      <c r="D2639" s="14">
        <v>2.8483796296295199E-2</v>
      </c>
      <c r="G2639" s="11"/>
      <c r="H2639" s="9"/>
    </row>
    <row r="2640" spans="1:8" x14ac:dyDescent="0.2">
      <c r="A2640" s="10"/>
      <c r="B2640" s="11">
        <v>3.8159722222222227E-2</v>
      </c>
      <c r="C2640" s="11">
        <v>6.177083333333333E-2</v>
      </c>
      <c r="D2640" s="14">
        <v>2.8495370370367899E-2</v>
      </c>
      <c r="G2640" s="11"/>
      <c r="H2640" s="9"/>
    </row>
    <row r="2641" spans="1:8" x14ac:dyDescent="0.2">
      <c r="A2641" s="10"/>
      <c r="B2641" s="11">
        <v>3.8171296296296293E-2</v>
      </c>
      <c r="C2641" s="11">
        <v>6.1782407407407404E-2</v>
      </c>
      <c r="D2641" s="14">
        <v>2.8506944444443599E-2</v>
      </c>
      <c r="G2641" s="11"/>
      <c r="H2641" s="9"/>
    </row>
    <row r="2642" spans="1:8" x14ac:dyDescent="0.2">
      <c r="A2642" s="10"/>
      <c r="B2642" s="11">
        <v>3.8182870370370374E-2</v>
      </c>
      <c r="C2642" s="11">
        <v>6.1793981481481484E-2</v>
      </c>
      <c r="D2642" s="14">
        <v>2.85185185185188E-2</v>
      </c>
      <c r="G2642" s="11"/>
      <c r="H2642" s="9"/>
    </row>
    <row r="2643" spans="1:8" x14ac:dyDescent="0.2">
      <c r="A2643" s="10"/>
      <c r="B2643" s="11">
        <v>3.8194444444444441E-2</v>
      </c>
      <c r="C2643" s="11">
        <v>6.1805555555555558E-2</v>
      </c>
      <c r="D2643" s="14">
        <v>2.8518518518519199E-2</v>
      </c>
      <c r="G2643" s="11"/>
      <c r="H2643" s="9"/>
    </row>
    <row r="2644" spans="1:8" x14ac:dyDescent="0.2">
      <c r="A2644" s="10"/>
      <c r="B2644" s="11">
        <v>3.8206018518518521E-2</v>
      </c>
      <c r="C2644" s="11">
        <v>6.1817129629629632E-2</v>
      </c>
      <c r="D2644" s="14">
        <v>2.8530092592591899E-2</v>
      </c>
      <c r="G2644" s="11"/>
      <c r="H2644" s="9"/>
    </row>
    <row r="2645" spans="1:8" x14ac:dyDescent="0.2">
      <c r="A2645" s="10"/>
      <c r="B2645" s="11">
        <v>3.8217592592592588E-2</v>
      </c>
      <c r="C2645" s="11">
        <v>6.1828703703703712E-2</v>
      </c>
      <c r="D2645" s="14">
        <v>2.8541666666667499E-2</v>
      </c>
      <c r="G2645" s="11"/>
      <c r="H2645" s="9"/>
    </row>
    <row r="2646" spans="1:8" x14ac:dyDescent="0.2">
      <c r="A2646" s="10"/>
      <c r="B2646" s="11">
        <v>3.8229166666666668E-2</v>
      </c>
      <c r="C2646" s="11">
        <v>6.1840277777777779E-2</v>
      </c>
      <c r="D2646" s="14">
        <v>2.8553240740741601E-2</v>
      </c>
      <c r="G2646" s="11"/>
      <c r="H2646" s="9"/>
    </row>
    <row r="2647" spans="1:8" x14ac:dyDescent="0.2">
      <c r="A2647" s="10"/>
      <c r="B2647" s="11">
        <v>3.8240740740740742E-2</v>
      </c>
      <c r="C2647" s="11">
        <v>6.1851851851851852E-2</v>
      </c>
      <c r="D2647" s="14">
        <v>2.8564814814814099E-2</v>
      </c>
      <c r="G2647" s="11"/>
      <c r="H2647" s="9"/>
    </row>
    <row r="2648" spans="1:8" x14ac:dyDescent="0.2">
      <c r="A2648" s="10"/>
      <c r="B2648" s="11">
        <v>3.8252314814814815E-2</v>
      </c>
      <c r="C2648" s="11">
        <v>6.1863425925925926E-2</v>
      </c>
      <c r="D2648" s="14">
        <v>2.8576388888889699E-2</v>
      </c>
      <c r="G2648" s="11"/>
      <c r="H2648" s="9"/>
    </row>
    <row r="2649" spans="1:8" x14ac:dyDescent="0.2">
      <c r="A2649" s="10"/>
      <c r="B2649" s="11">
        <v>3.8263888888888889E-2</v>
      </c>
      <c r="C2649" s="11">
        <v>6.1874999999999999E-2</v>
      </c>
      <c r="D2649" s="14">
        <v>2.8587962962962302E-2</v>
      </c>
      <c r="G2649" s="11"/>
      <c r="H2649" s="9"/>
    </row>
    <row r="2650" spans="1:8" x14ac:dyDescent="0.2">
      <c r="A2650" s="10"/>
      <c r="B2650" s="11">
        <v>3.8275462962962963E-2</v>
      </c>
      <c r="C2650" s="11">
        <v>6.1886574074074073E-2</v>
      </c>
      <c r="D2650" s="14">
        <v>2.85995370370364E-2</v>
      </c>
      <c r="G2650" s="11"/>
      <c r="H2650" s="9"/>
    </row>
    <row r="2651" spans="1:8" x14ac:dyDescent="0.2">
      <c r="A2651" s="10"/>
      <c r="B2651" s="11">
        <v>3.8287037037037036E-2</v>
      </c>
      <c r="C2651" s="11">
        <v>6.1898148148148147E-2</v>
      </c>
      <c r="D2651" s="14">
        <v>2.8611111111111899E-2</v>
      </c>
      <c r="G2651" s="11"/>
      <c r="H2651" s="9"/>
    </row>
    <row r="2652" spans="1:8" x14ac:dyDescent="0.2">
      <c r="A2652" s="10"/>
      <c r="B2652" s="11">
        <v>3.829861111111111E-2</v>
      </c>
      <c r="C2652" s="11">
        <v>6.190972222222222E-2</v>
      </c>
      <c r="D2652" s="14">
        <v>2.8622685185184502E-2</v>
      </c>
      <c r="G2652" s="11"/>
      <c r="H2652" s="9"/>
    </row>
    <row r="2653" spans="1:8" x14ac:dyDescent="0.2">
      <c r="A2653" s="10"/>
      <c r="B2653" s="11">
        <v>3.8310185185185183E-2</v>
      </c>
      <c r="C2653" s="11">
        <v>6.1921296296296301E-2</v>
      </c>
      <c r="D2653" s="14">
        <v>2.8634259259260299E-2</v>
      </c>
      <c r="G2653" s="11"/>
      <c r="H2653" s="9"/>
    </row>
    <row r="2654" spans="1:8" x14ac:dyDescent="0.2">
      <c r="A2654" s="10"/>
      <c r="B2654" s="11">
        <v>3.8321759259259257E-2</v>
      </c>
      <c r="C2654" s="11">
        <v>6.1932870370370374E-2</v>
      </c>
      <c r="D2654" s="14">
        <v>2.86458333333342E-2</v>
      </c>
      <c r="G2654" s="11"/>
      <c r="H2654" s="9"/>
    </row>
    <row r="2655" spans="1:8" x14ac:dyDescent="0.2">
      <c r="A2655" s="10"/>
      <c r="B2655" s="11">
        <v>3.8333333333333337E-2</v>
      </c>
      <c r="C2655" s="11">
        <v>6.1944444444444441E-2</v>
      </c>
      <c r="D2655" s="14">
        <v>2.8657407407408401E-2</v>
      </c>
      <c r="G2655" s="11"/>
      <c r="H2655" s="9"/>
    </row>
    <row r="2656" spans="1:8" x14ac:dyDescent="0.2">
      <c r="A2656" s="10"/>
      <c r="B2656" s="11">
        <v>3.8344907407407411E-2</v>
      </c>
      <c r="C2656" s="11">
        <v>6.1956018518518514E-2</v>
      </c>
      <c r="D2656" s="14">
        <v>2.8668981481480799E-2</v>
      </c>
      <c r="G2656" s="11"/>
      <c r="H2656" s="9"/>
    </row>
    <row r="2657" spans="1:8" x14ac:dyDescent="0.2">
      <c r="A2657" s="10"/>
      <c r="B2657" s="11">
        <v>3.8356481481481484E-2</v>
      </c>
      <c r="C2657" s="11">
        <v>6.1967592592592595E-2</v>
      </c>
      <c r="D2657" s="14">
        <v>2.8680555555556601E-2</v>
      </c>
      <c r="G2657" s="11"/>
      <c r="H2657" s="9"/>
    </row>
    <row r="2658" spans="1:8" x14ac:dyDescent="0.2">
      <c r="A2658" s="10"/>
      <c r="B2658" s="11">
        <v>3.8368055555555551E-2</v>
      </c>
      <c r="C2658" s="11">
        <v>6.1979166666666669E-2</v>
      </c>
      <c r="D2658" s="14">
        <v>2.8680555555556299E-2</v>
      </c>
      <c r="G2658" s="11"/>
      <c r="H2658" s="9"/>
    </row>
    <row r="2659" spans="1:8" x14ac:dyDescent="0.2">
      <c r="A2659" s="10"/>
      <c r="B2659" s="11">
        <v>3.8379629629629632E-2</v>
      </c>
      <c r="C2659" s="11">
        <v>6.1990740740740735E-2</v>
      </c>
      <c r="D2659" s="14">
        <v>2.8692129629628801E-2</v>
      </c>
      <c r="G2659" s="11"/>
      <c r="H2659" s="9"/>
    </row>
    <row r="2660" spans="1:8" x14ac:dyDescent="0.2">
      <c r="A2660" s="10"/>
      <c r="B2660" s="11">
        <v>3.8391203703703698E-2</v>
      </c>
      <c r="C2660" s="11">
        <v>6.2002314814814809E-2</v>
      </c>
      <c r="D2660" s="14">
        <v>2.8703703703702801E-2</v>
      </c>
      <c r="G2660" s="11"/>
      <c r="H2660" s="9"/>
    </row>
    <row r="2661" spans="1:8" x14ac:dyDescent="0.2">
      <c r="A2661" s="10"/>
      <c r="B2661" s="11">
        <v>3.8402777777777779E-2</v>
      </c>
      <c r="C2661" s="11">
        <v>6.2013888888888889E-2</v>
      </c>
      <c r="D2661" s="14">
        <v>2.8715277777776899E-2</v>
      </c>
      <c r="G2661" s="11"/>
      <c r="H2661" s="9"/>
    </row>
    <row r="2662" spans="1:8" x14ac:dyDescent="0.2">
      <c r="A2662" s="10"/>
      <c r="B2662" s="11">
        <v>3.8414351851851852E-2</v>
      </c>
      <c r="C2662" s="11">
        <v>6.2025462962962963E-2</v>
      </c>
      <c r="D2662" s="14">
        <v>2.8726851851851001E-2</v>
      </c>
      <c r="G2662" s="11"/>
      <c r="H2662" s="9"/>
    </row>
    <row r="2663" spans="1:8" x14ac:dyDescent="0.2">
      <c r="A2663" s="10"/>
      <c r="B2663" s="11">
        <v>3.8425925925925926E-2</v>
      </c>
      <c r="C2663" s="11">
        <v>6.2037037037037036E-2</v>
      </c>
      <c r="D2663" s="14">
        <v>2.8738425925923801E-2</v>
      </c>
      <c r="G2663" s="11"/>
      <c r="H2663" s="9"/>
    </row>
    <row r="2664" spans="1:8" x14ac:dyDescent="0.2">
      <c r="A2664" s="10"/>
      <c r="B2664" s="11">
        <v>3.8437499999999999E-2</v>
      </c>
      <c r="C2664" s="11">
        <v>6.2048611111111117E-2</v>
      </c>
      <c r="D2664" s="14">
        <v>2.8749999999999099E-2</v>
      </c>
      <c r="G2664" s="11"/>
      <c r="H2664" s="9"/>
    </row>
    <row r="2665" spans="1:8" x14ac:dyDescent="0.2">
      <c r="A2665" s="10"/>
      <c r="B2665" s="11">
        <v>3.8449074074074073E-2</v>
      </c>
      <c r="C2665" s="11">
        <v>6.206018518518519E-2</v>
      </c>
      <c r="D2665" s="14">
        <v>2.8761574074074901E-2</v>
      </c>
      <c r="G2665" s="11"/>
      <c r="H2665" s="9"/>
    </row>
    <row r="2666" spans="1:8" x14ac:dyDescent="0.2">
      <c r="A2666" s="10"/>
      <c r="B2666" s="11">
        <v>3.8460648148148147E-2</v>
      </c>
      <c r="C2666" s="11">
        <v>6.2071759259259257E-2</v>
      </c>
      <c r="D2666" s="14">
        <v>2.8773148148147298E-2</v>
      </c>
      <c r="G2666" s="11"/>
      <c r="H2666" s="9"/>
    </row>
    <row r="2667" spans="1:8" x14ac:dyDescent="0.2">
      <c r="A2667" s="10"/>
      <c r="B2667" s="11">
        <v>3.847222222222222E-2</v>
      </c>
      <c r="C2667" s="11">
        <v>6.2083333333333331E-2</v>
      </c>
      <c r="D2667" s="14">
        <v>2.8784722222221601E-2</v>
      </c>
      <c r="G2667" s="11"/>
      <c r="H2667" s="9"/>
    </row>
    <row r="2668" spans="1:8" x14ac:dyDescent="0.2">
      <c r="A2668" s="10"/>
      <c r="B2668" s="11">
        <v>3.8483796296296294E-2</v>
      </c>
      <c r="C2668" s="11">
        <v>6.2094907407407411E-2</v>
      </c>
      <c r="D2668" s="14">
        <v>2.87962962962954E-2</v>
      </c>
      <c r="G2668" s="11"/>
      <c r="H2668" s="9"/>
    </row>
    <row r="2669" spans="1:8" x14ac:dyDescent="0.2">
      <c r="A2669" s="10"/>
      <c r="B2669" s="11">
        <v>3.8495370370370367E-2</v>
      </c>
      <c r="C2669" s="11">
        <v>6.2106481481481485E-2</v>
      </c>
      <c r="D2669" s="14">
        <v>2.8807870370369498E-2</v>
      </c>
      <c r="G2669" s="11"/>
      <c r="H2669" s="9"/>
    </row>
    <row r="2670" spans="1:8" x14ac:dyDescent="0.2">
      <c r="A2670" s="10"/>
      <c r="B2670" s="11">
        <v>3.8506944444444448E-2</v>
      </c>
      <c r="C2670" s="11">
        <v>6.2118055555555551E-2</v>
      </c>
      <c r="D2670" s="14">
        <v>2.88194444444436E-2</v>
      </c>
      <c r="G2670" s="11"/>
      <c r="H2670" s="9"/>
    </row>
    <row r="2671" spans="1:8" x14ac:dyDescent="0.2">
      <c r="A2671" s="10"/>
      <c r="B2671" s="11">
        <v>3.8518518518518521E-2</v>
      </c>
      <c r="C2671" s="11">
        <v>6.2129629629629625E-2</v>
      </c>
      <c r="D2671" s="14">
        <v>2.8831018518517701E-2</v>
      </c>
      <c r="G2671" s="11"/>
      <c r="H2671" s="9"/>
    </row>
    <row r="2672" spans="1:8" x14ac:dyDescent="0.2">
      <c r="A2672" s="10"/>
      <c r="B2672" s="11">
        <v>3.8530092592592595E-2</v>
      </c>
      <c r="C2672" s="11">
        <v>6.2141203703703705E-2</v>
      </c>
      <c r="D2672" s="14">
        <v>2.8842592592593402E-2</v>
      </c>
      <c r="G2672" s="11"/>
      <c r="H2672" s="9"/>
    </row>
    <row r="2673" spans="1:8" x14ac:dyDescent="0.2">
      <c r="A2673" s="10"/>
      <c r="B2673" s="11">
        <v>3.8541666666666669E-2</v>
      </c>
      <c r="C2673" s="11">
        <v>6.2152777777777779E-2</v>
      </c>
      <c r="D2673" s="14">
        <v>2.8842592592593301E-2</v>
      </c>
      <c r="G2673" s="11"/>
      <c r="H2673" s="9"/>
    </row>
    <row r="2674" spans="1:8" x14ac:dyDescent="0.2">
      <c r="A2674" s="10"/>
      <c r="B2674" s="11">
        <v>3.8553240740740742E-2</v>
      </c>
      <c r="C2674" s="11">
        <v>6.2164351851851853E-2</v>
      </c>
      <c r="D2674" s="14">
        <v>2.8854166666667399E-2</v>
      </c>
      <c r="G2674" s="11"/>
      <c r="H2674" s="9"/>
    </row>
    <row r="2675" spans="1:8" x14ac:dyDescent="0.2">
      <c r="A2675" s="10"/>
      <c r="B2675" s="11">
        <v>3.8564814814814816E-2</v>
      </c>
      <c r="C2675" s="11">
        <v>6.2175925925925933E-2</v>
      </c>
      <c r="D2675" s="14">
        <v>2.8865740740740099E-2</v>
      </c>
      <c r="G2675" s="11"/>
      <c r="H2675" s="9"/>
    </row>
    <row r="2676" spans="1:8" x14ac:dyDescent="0.2">
      <c r="A2676" s="10"/>
      <c r="B2676" s="11">
        <v>3.8576388888888889E-2</v>
      </c>
      <c r="C2676" s="11">
        <v>6.21875E-2</v>
      </c>
      <c r="D2676" s="14">
        <v>2.8877314814815602E-2</v>
      </c>
      <c r="G2676" s="11"/>
      <c r="H2676" s="9"/>
    </row>
    <row r="2677" spans="1:8" x14ac:dyDescent="0.2">
      <c r="A2677" s="10"/>
      <c r="B2677" s="11">
        <v>3.858796296296297E-2</v>
      </c>
      <c r="C2677" s="11">
        <v>6.2199074074074073E-2</v>
      </c>
      <c r="D2677" s="14">
        <v>2.8888888888889699E-2</v>
      </c>
      <c r="G2677" s="11"/>
      <c r="H2677" s="9"/>
    </row>
    <row r="2678" spans="1:8" x14ac:dyDescent="0.2">
      <c r="A2678" s="10"/>
      <c r="B2678" s="11">
        <v>3.8599537037037036E-2</v>
      </c>
      <c r="C2678" s="11">
        <v>6.2210648148148147E-2</v>
      </c>
      <c r="D2678" s="14">
        <v>2.8900462962963499E-2</v>
      </c>
      <c r="G2678" s="11"/>
      <c r="H2678" s="9"/>
    </row>
    <row r="2679" spans="1:8" x14ac:dyDescent="0.2">
      <c r="A2679" s="10"/>
      <c r="B2679" s="11">
        <v>3.861111111111111E-2</v>
      </c>
      <c r="C2679" s="11">
        <v>6.2222222222222227E-2</v>
      </c>
      <c r="D2679" s="14">
        <v>2.8912037037037899E-2</v>
      </c>
      <c r="G2679" s="11"/>
      <c r="H2679" s="9"/>
    </row>
    <row r="2680" spans="1:8" x14ac:dyDescent="0.2">
      <c r="A2680" s="10"/>
      <c r="B2680" s="11">
        <v>3.8622685185185184E-2</v>
      </c>
      <c r="C2680" s="11">
        <v>6.2233796296296294E-2</v>
      </c>
      <c r="D2680" s="14">
        <v>2.8923611111111899E-2</v>
      </c>
      <c r="G2680" s="11"/>
      <c r="H2680" s="9"/>
    </row>
    <row r="2681" spans="1:8" x14ac:dyDescent="0.2">
      <c r="A2681" s="10"/>
      <c r="B2681" s="11">
        <v>3.8634259259259257E-2</v>
      </c>
      <c r="C2681" s="11">
        <v>6.2245370370370368E-2</v>
      </c>
      <c r="D2681" s="14">
        <v>2.8935185185184498E-2</v>
      </c>
      <c r="G2681" s="11"/>
      <c r="H2681" s="9"/>
    </row>
    <row r="2682" spans="1:8" x14ac:dyDescent="0.2">
      <c r="A2682" s="10"/>
      <c r="B2682" s="11">
        <v>3.8645833333333331E-2</v>
      </c>
      <c r="C2682" s="11">
        <v>6.2256944444444441E-2</v>
      </c>
      <c r="D2682" s="14">
        <v>2.89467592592586E-2</v>
      </c>
      <c r="G2682" s="11"/>
      <c r="H2682" s="9"/>
    </row>
    <row r="2683" spans="1:8" x14ac:dyDescent="0.2">
      <c r="A2683" s="10"/>
      <c r="B2683" s="11">
        <v>3.8657407407407404E-2</v>
      </c>
      <c r="C2683" s="11">
        <v>6.2268518518518522E-2</v>
      </c>
      <c r="D2683" s="14">
        <v>2.8958333333332701E-2</v>
      </c>
      <c r="G2683" s="11"/>
      <c r="H2683" s="9"/>
    </row>
    <row r="2684" spans="1:8" x14ac:dyDescent="0.2">
      <c r="A2684" s="10"/>
      <c r="B2684" s="11">
        <v>3.8668981481481478E-2</v>
      </c>
      <c r="C2684" s="11">
        <v>6.2280092592592595E-2</v>
      </c>
      <c r="D2684" s="14">
        <v>2.8969907407406702E-2</v>
      </c>
      <c r="G2684" s="11"/>
      <c r="H2684" s="9"/>
    </row>
    <row r="2685" spans="1:8" x14ac:dyDescent="0.2">
      <c r="A2685" s="10"/>
      <c r="B2685" s="11">
        <v>3.8680555555555558E-2</v>
      </c>
      <c r="C2685" s="11">
        <v>6.2291666666666669E-2</v>
      </c>
      <c r="D2685" s="14">
        <v>2.89814814814825E-2</v>
      </c>
      <c r="G2685" s="11"/>
      <c r="H2685" s="9"/>
    </row>
    <row r="2686" spans="1:8" x14ac:dyDescent="0.2">
      <c r="A2686" s="10"/>
      <c r="B2686" s="11">
        <v>3.8692129629629632E-2</v>
      </c>
      <c r="C2686" s="11">
        <v>6.2303240740739403E-2</v>
      </c>
      <c r="D2686" s="14">
        <v>2.89930555555564E-2</v>
      </c>
      <c r="G2686" s="11"/>
      <c r="H2686" s="9"/>
    </row>
    <row r="2687" spans="1:8" x14ac:dyDescent="0.2">
      <c r="A2687" s="10"/>
      <c r="B2687" s="11">
        <v>3.8703703703703705E-2</v>
      </c>
      <c r="C2687" s="11">
        <v>6.2314814814813498E-2</v>
      </c>
      <c r="D2687" s="14">
        <v>2.90046296296304E-2</v>
      </c>
      <c r="G2687" s="11"/>
      <c r="H2687" s="9"/>
    </row>
    <row r="2688" spans="1:8" x14ac:dyDescent="0.2">
      <c r="A2688" s="10"/>
      <c r="B2688" s="11">
        <v>3.8715277777777779E-2</v>
      </c>
      <c r="C2688" s="11">
        <v>6.232638888888889E-2</v>
      </c>
      <c r="D2688" s="14">
        <v>2.9004629629628999E-2</v>
      </c>
      <c r="G2688" s="11"/>
      <c r="H2688" s="9"/>
    </row>
    <row r="2689" spans="1:8" x14ac:dyDescent="0.2">
      <c r="A2689" s="10"/>
      <c r="B2689" s="11">
        <v>3.8726851851851853E-2</v>
      </c>
      <c r="C2689" s="11">
        <v>6.2337962962962963E-2</v>
      </c>
      <c r="D2689" s="14">
        <v>2.9016203703704401E-2</v>
      </c>
      <c r="G2689" s="11"/>
      <c r="H2689" s="9"/>
    </row>
    <row r="2690" spans="1:8" x14ac:dyDescent="0.2">
      <c r="A2690" s="10"/>
      <c r="B2690" s="11">
        <v>3.8738425925925926E-2</v>
      </c>
      <c r="C2690" s="11">
        <v>6.2349537037037044E-2</v>
      </c>
      <c r="D2690" s="14">
        <v>2.90277777777786E-2</v>
      </c>
      <c r="G2690" s="11"/>
      <c r="H2690" s="9"/>
    </row>
    <row r="2691" spans="1:8" x14ac:dyDescent="0.2">
      <c r="A2691" s="10"/>
      <c r="B2691" s="11">
        <v>3.875E-2</v>
      </c>
      <c r="C2691" s="11">
        <v>6.236111111111111E-2</v>
      </c>
      <c r="D2691" s="14">
        <v>2.9039351851851001E-2</v>
      </c>
      <c r="G2691" s="11"/>
      <c r="H2691" s="9"/>
    </row>
    <row r="2692" spans="1:8" x14ac:dyDescent="0.2">
      <c r="A2692" s="10"/>
      <c r="B2692" s="11">
        <v>3.876157407407408E-2</v>
      </c>
      <c r="C2692" s="11">
        <v>6.2372685185185184E-2</v>
      </c>
      <c r="D2692" s="14">
        <v>2.90509259259265E-2</v>
      </c>
      <c r="G2692" s="11"/>
      <c r="H2692" s="9"/>
    </row>
    <row r="2693" spans="1:8" x14ac:dyDescent="0.2">
      <c r="A2693" s="10"/>
      <c r="B2693" s="11">
        <v>3.8773148148148147E-2</v>
      </c>
      <c r="C2693" s="11">
        <v>6.2384259259259257E-2</v>
      </c>
      <c r="D2693" s="14">
        <v>2.9062499999999099E-2</v>
      </c>
      <c r="G2693" s="11"/>
      <c r="H2693" s="9"/>
    </row>
    <row r="2694" spans="1:8" x14ac:dyDescent="0.2">
      <c r="A2694" s="10"/>
      <c r="B2694" s="11">
        <v>3.8784722222222227E-2</v>
      </c>
      <c r="C2694" s="11">
        <v>6.2395833333333338E-2</v>
      </c>
      <c r="D2694" s="14">
        <v>2.9074074074073201E-2</v>
      </c>
      <c r="G2694" s="11"/>
      <c r="H2694" s="9"/>
    </row>
    <row r="2695" spans="1:8" x14ac:dyDescent="0.2">
      <c r="A2695" s="10"/>
      <c r="B2695" s="11">
        <v>3.8796296296296294E-2</v>
      </c>
      <c r="C2695" s="11">
        <v>6.2407407407407411E-2</v>
      </c>
      <c r="D2695" s="14">
        <v>2.9085648148147299E-2</v>
      </c>
      <c r="G2695" s="11"/>
      <c r="H2695" s="9"/>
    </row>
    <row r="2696" spans="1:8" x14ac:dyDescent="0.2">
      <c r="A2696" s="10"/>
      <c r="B2696" s="11">
        <v>3.8807870370370375E-2</v>
      </c>
      <c r="C2696" s="11">
        <v>6.2418981481481478E-2</v>
      </c>
      <c r="D2696" s="14">
        <v>2.9097222222219901E-2</v>
      </c>
      <c r="G2696" s="11"/>
      <c r="H2696" s="9"/>
    </row>
    <row r="2697" spans="1:8" x14ac:dyDescent="0.2">
      <c r="A2697" s="10"/>
      <c r="B2697" s="11">
        <v>3.8819444444444441E-2</v>
      </c>
      <c r="C2697" s="11">
        <v>6.2430555555555552E-2</v>
      </c>
      <c r="D2697" s="14">
        <v>2.9108796296295099E-2</v>
      </c>
      <c r="G2697" s="11"/>
      <c r="H2697" s="9"/>
    </row>
    <row r="2698" spans="1:8" x14ac:dyDescent="0.2">
      <c r="A2698" s="10"/>
      <c r="B2698" s="11">
        <v>3.8831018518518515E-2</v>
      </c>
      <c r="C2698" s="11">
        <v>6.2442129629629632E-2</v>
      </c>
      <c r="D2698" s="14">
        <v>2.91203703703709E-2</v>
      </c>
      <c r="G2698" s="11"/>
      <c r="H2698" s="9"/>
    </row>
    <row r="2699" spans="1:8" x14ac:dyDescent="0.2">
      <c r="A2699" s="10"/>
      <c r="B2699" s="11">
        <v>3.8842592592592588E-2</v>
      </c>
      <c r="C2699" s="11">
        <v>6.2453703703703706E-2</v>
      </c>
      <c r="D2699" s="14">
        <v>2.9131944444443302E-2</v>
      </c>
      <c r="G2699" s="11"/>
      <c r="H2699" s="9"/>
    </row>
    <row r="2700" spans="1:8" x14ac:dyDescent="0.2">
      <c r="A2700" s="10"/>
      <c r="B2700" s="11">
        <v>3.8854166666666669E-2</v>
      </c>
      <c r="C2700" s="11">
        <v>6.2465277777777772E-2</v>
      </c>
      <c r="D2700" s="14">
        <v>2.9143518518515901E-2</v>
      </c>
      <c r="G2700" s="11"/>
      <c r="H2700" s="9"/>
    </row>
    <row r="2701" spans="1:8" x14ac:dyDescent="0.2">
      <c r="A2701" s="10"/>
      <c r="B2701" s="11">
        <v>3.8865740740740742E-2</v>
      </c>
      <c r="C2701" s="11">
        <v>6.2476851851851846E-2</v>
      </c>
      <c r="D2701" s="14">
        <v>2.9155092592591698E-2</v>
      </c>
      <c r="G2701" s="11"/>
      <c r="H2701" s="9"/>
    </row>
    <row r="2702" spans="1:8" x14ac:dyDescent="0.2">
      <c r="A2702" s="10"/>
      <c r="B2702" s="11">
        <v>3.8877314814814816E-2</v>
      </c>
      <c r="C2702" s="11">
        <v>6.2488425925925926E-2</v>
      </c>
      <c r="D2702" s="14">
        <v>2.9166666666667E-2</v>
      </c>
      <c r="G2702" s="11"/>
      <c r="H2702" s="9"/>
    </row>
    <row r="2703" spans="1:8" x14ac:dyDescent="0.2">
      <c r="A2703" s="10"/>
      <c r="B2703" s="11">
        <v>3.888888888888889E-2</v>
      </c>
      <c r="C2703" s="11">
        <v>6.25E-2</v>
      </c>
      <c r="D2703" s="14">
        <v>2.9166666666667399E-2</v>
      </c>
      <c r="G2703" s="11"/>
      <c r="H2703" s="9"/>
    </row>
    <row r="2704" spans="1:8" x14ac:dyDescent="0.2">
      <c r="A2704" s="10"/>
      <c r="B2704" s="11">
        <v>3.8900462962962963E-2</v>
      </c>
      <c r="C2704" s="11">
        <v>6.2511574074074081E-2</v>
      </c>
      <c r="D2704" s="14">
        <v>2.9178240740740002E-2</v>
      </c>
      <c r="G2704" s="11"/>
      <c r="H2704" s="9"/>
    </row>
    <row r="2705" spans="1:8" x14ac:dyDescent="0.2">
      <c r="A2705" s="10"/>
      <c r="B2705" s="11">
        <v>3.8912037037037037E-2</v>
      </c>
      <c r="C2705" s="11">
        <v>6.2523148148148147E-2</v>
      </c>
      <c r="D2705" s="14">
        <v>2.9189814814815699E-2</v>
      </c>
      <c r="G2705" s="11"/>
      <c r="H2705" s="9"/>
    </row>
    <row r="2706" spans="1:8" x14ac:dyDescent="0.2">
      <c r="A2706" s="10"/>
      <c r="B2706" s="11">
        <v>3.892361111111111E-2</v>
      </c>
      <c r="C2706" s="11">
        <v>6.2534722222222228E-2</v>
      </c>
      <c r="D2706" s="14">
        <v>2.92013888888898E-2</v>
      </c>
      <c r="G2706" s="11"/>
      <c r="H2706" s="9"/>
    </row>
    <row r="2707" spans="1:8" x14ac:dyDescent="0.2">
      <c r="A2707" s="10"/>
      <c r="B2707" s="11">
        <v>3.8935185185185191E-2</v>
      </c>
      <c r="C2707" s="11">
        <v>6.2546296296296294E-2</v>
      </c>
      <c r="D2707" s="14">
        <v>2.9212962962962202E-2</v>
      </c>
      <c r="G2707" s="11"/>
      <c r="H2707" s="9"/>
    </row>
    <row r="2708" spans="1:8" x14ac:dyDescent="0.2">
      <c r="A2708" s="10"/>
      <c r="B2708" s="11">
        <v>3.8946759259259257E-2</v>
      </c>
      <c r="C2708" s="11">
        <v>6.2557870370370375E-2</v>
      </c>
      <c r="D2708" s="14">
        <v>2.9224537037037899E-2</v>
      </c>
      <c r="G2708" s="11"/>
      <c r="H2708" s="9"/>
    </row>
    <row r="2709" spans="1:8" x14ac:dyDescent="0.2">
      <c r="A2709" s="10"/>
      <c r="B2709" s="11">
        <v>3.8958333333333338E-2</v>
      </c>
      <c r="C2709" s="11">
        <v>6.2569444444444441E-2</v>
      </c>
      <c r="D2709" s="14">
        <v>2.9236111111110401E-2</v>
      </c>
      <c r="G2709" s="11"/>
      <c r="H2709" s="9"/>
    </row>
    <row r="2710" spans="1:8" x14ac:dyDescent="0.2">
      <c r="A2710" s="10"/>
      <c r="B2710" s="11">
        <v>3.8969907407407404E-2</v>
      </c>
      <c r="C2710" s="11">
        <v>6.2581018518518508E-2</v>
      </c>
      <c r="D2710" s="14">
        <v>2.9247685185184499E-2</v>
      </c>
      <c r="G2710" s="11"/>
      <c r="H2710" s="9"/>
    </row>
    <row r="2711" spans="1:8" x14ac:dyDescent="0.2">
      <c r="A2711" s="10"/>
      <c r="B2711" s="11">
        <v>3.8981481481481485E-2</v>
      </c>
      <c r="C2711" s="11">
        <v>6.2592592592592589E-2</v>
      </c>
      <c r="D2711" s="14">
        <v>2.9259259259260099E-2</v>
      </c>
      <c r="G2711" s="11"/>
      <c r="H2711" s="9"/>
    </row>
    <row r="2712" spans="1:8" x14ac:dyDescent="0.2">
      <c r="A2712" s="10"/>
      <c r="B2712" s="11">
        <v>3.8993055555555552E-2</v>
      </c>
      <c r="C2712" s="11">
        <v>6.2604166666666669E-2</v>
      </c>
      <c r="D2712" s="14">
        <v>2.9270833333332601E-2</v>
      </c>
      <c r="G2712" s="11"/>
      <c r="H2712" s="9"/>
    </row>
    <row r="2713" spans="1:8" x14ac:dyDescent="0.2">
      <c r="A2713" s="10"/>
      <c r="B2713" s="11">
        <v>3.9004629629629632E-2</v>
      </c>
      <c r="C2713" s="11">
        <v>6.2615740740740736E-2</v>
      </c>
      <c r="D2713" s="14">
        <v>2.9282407407408499E-2</v>
      </c>
      <c r="G2713" s="11"/>
      <c r="H2713" s="9"/>
    </row>
    <row r="2714" spans="1:8" x14ac:dyDescent="0.2">
      <c r="A2714" s="10"/>
      <c r="B2714" s="11">
        <v>3.9016203703703699E-2</v>
      </c>
      <c r="C2714" s="11">
        <v>6.2627314814814816E-2</v>
      </c>
      <c r="D2714" s="14">
        <v>2.9293981481482399E-2</v>
      </c>
      <c r="G2714" s="11"/>
      <c r="H2714" s="9"/>
    </row>
    <row r="2715" spans="1:8" x14ac:dyDescent="0.2">
      <c r="A2715" s="10"/>
      <c r="B2715" s="11">
        <v>3.9027777777777779E-2</v>
      </c>
      <c r="C2715" s="11">
        <v>6.2638888888888897E-2</v>
      </c>
      <c r="D2715" s="14">
        <v>2.9305555555556601E-2</v>
      </c>
      <c r="G2715" s="11"/>
      <c r="H2715" s="9"/>
    </row>
    <row r="2716" spans="1:8" x14ac:dyDescent="0.2">
      <c r="A2716" s="10"/>
      <c r="B2716" s="11">
        <v>3.9039351851851853E-2</v>
      </c>
      <c r="C2716" s="11">
        <v>6.2650462962962963E-2</v>
      </c>
      <c r="D2716" s="14">
        <v>2.9317129629628898E-2</v>
      </c>
      <c r="G2716" s="11"/>
      <c r="H2716" s="9"/>
    </row>
    <row r="2717" spans="1:8" x14ac:dyDescent="0.2">
      <c r="A2717" s="10"/>
      <c r="B2717" s="11">
        <v>3.9050925925925926E-2</v>
      </c>
      <c r="C2717" s="11">
        <v>6.2662037037037044E-2</v>
      </c>
      <c r="D2717" s="14">
        <v>2.93287037037048E-2</v>
      </c>
      <c r="G2717" s="11"/>
      <c r="H2717" s="9"/>
    </row>
    <row r="2718" spans="1:8" x14ac:dyDescent="0.2">
      <c r="A2718" s="10"/>
      <c r="B2718" s="11">
        <v>3.90625E-2</v>
      </c>
      <c r="C2718" s="11">
        <v>6.267361111111111E-2</v>
      </c>
      <c r="D2718" s="14">
        <v>2.9328703703704499E-2</v>
      </c>
      <c r="G2718" s="11"/>
      <c r="H2718" s="9"/>
    </row>
    <row r="2719" spans="1:8" x14ac:dyDescent="0.2">
      <c r="A2719" s="10"/>
      <c r="B2719" s="11">
        <v>3.9074074074074074E-2</v>
      </c>
      <c r="C2719" s="11">
        <v>6.2685185185185191E-2</v>
      </c>
      <c r="D2719" s="14">
        <v>2.93402777777769E-2</v>
      </c>
      <c r="G2719" s="11"/>
      <c r="H2719" s="9"/>
    </row>
    <row r="2720" spans="1:8" x14ac:dyDescent="0.2">
      <c r="A2720" s="10"/>
      <c r="B2720" s="11">
        <v>3.9085648148148147E-2</v>
      </c>
      <c r="C2720" s="11">
        <v>6.2696759259259258E-2</v>
      </c>
      <c r="D2720" s="14">
        <v>2.9351851851850901E-2</v>
      </c>
      <c r="G2720" s="11"/>
      <c r="H2720" s="9"/>
    </row>
    <row r="2721" spans="1:8" x14ac:dyDescent="0.2">
      <c r="A2721" s="10"/>
      <c r="B2721" s="11">
        <v>3.9097222222222221E-2</v>
      </c>
      <c r="C2721" s="11">
        <v>6.2708333333333324E-2</v>
      </c>
      <c r="D2721" s="14">
        <v>2.9363425925924998E-2</v>
      </c>
      <c r="G2721" s="11"/>
      <c r="H2721" s="9"/>
    </row>
    <row r="2722" spans="1:8" x14ac:dyDescent="0.2">
      <c r="A2722" s="10"/>
      <c r="B2722" s="11">
        <v>3.9108796296296301E-2</v>
      </c>
      <c r="C2722" s="11">
        <v>6.2719907407407405E-2</v>
      </c>
      <c r="D2722" s="14">
        <v>2.93749999999991E-2</v>
      </c>
      <c r="G2722" s="11"/>
      <c r="H2722" s="9"/>
    </row>
    <row r="2723" spans="1:8" x14ac:dyDescent="0.2">
      <c r="A2723" s="10"/>
      <c r="B2723" s="11">
        <v>3.9120370370370368E-2</v>
      </c>
      <c r="C2723" s="11">
        <v>6.2731481481481485E-2</v>
      </c>
      <c r="D2723" s="14">
        <v>2.9386574074071799E-2</v>
      </c>
      <c r="G2723" s="11"/>
      <c r="H2723" s="9"/>
    </row>
    <row r="2724" spans="1:8" x14ac:dyDescent="0.2">
      <c r="A2724" s="10"/>
      <c r="B2724" s="11">
        <v>3.9131944444444448E-2</v>
      </c>
      <c r="C2724" s="11">
        <v>6.2743055555555552E-2</v>
      </c>
      <c r="D2724" s="14">
        <v>2.9398148148147198E-2</v>
      </c>
      <c r="G2724" s="11"/>
      <c r="H2724" s="9"/>
    </row>
    <row r="2725" spans="1:8" x14ac:dyDescent="0.2">
      <c r="A2725" s="10"/>
      <c r="B2725" s="11">
        <v>3.9143518518518515E-2</v>
      </c>
      <c r="C2725" s="11">
        <v>6.2754629629629632E-2</v>
      </c>
      <c r="D2725" s="14">
        <v>2.94097222222231E-2</v>
      </c>
      <c r="G2725" s="11"/>
      <c r="H2725" s="9"/>
    </row>
    <row r="2726" spans="1:8" x14ac:dyDescent="0.2">
      <c r="A2726" s="10"/>
      <c r="B2726" s="11">
        <v>3.9155092592592596E-2</v>
      </c>
      <c r="C2726" s="11">
        <v>6.2766203703703713E-2</v>
      </c>
      <c r="D2726" s="14">
        <v>2.9421296296295401E-2</v>
      </c>
      <c r="G2726" s="11"/>
      <c r="H2726" s="9"/>
    </row>
    <row r="2727" spans="1:8" x14ac:dyDescent="0.2">
      <c r="A2727" s="10"/>
      <c r="B2727" s="11">
        <v>3.9166666666666662E-2</v>
      </c>
      <c r="C2727" s="11">
        <v>6.277777777777778E-2</v>
      </c>
      <c r="D2727" s="14">
        <v>2.94328703703697E-2</v>
      </c>
      <c r="G2727" s="11"/>
      <c r="H2727" s="9"/>
    </row>
    <row r="2728" spans="1:8" x14ac:dyDescent="0.2">
      <c r="A2728" s="10"/>
      <c r="B2728" s="11">
        <v>3.9178240740740743E-2</v>
      </c>
      <c r="C2728" s="11">
        <v>6.2789351851851846E-2</v>
      </c>
      <c r="D2728" s="14">
        <v>2.94444444444435E-2</v>
      </c>
      <c r="G2728" s="11"/>
      <c r="H2728" s="9"/>
    </row>
    <row r="2729" spans="1:8" x14ac:dyDescent="0.2">
      <c r="A2729" s="10"/>
      <c r="B2729" s="11">
        <v>3.9189814814814809E-2</v>
      </c>
      <c r="C2729" s="11">
        <v>6.2800925925925927E-2</v>
      </c>
      <c r="D2729" s="14">
        <v>2.9456018518517601E-2</v>
      </c>
      <c r="G2729" s="11"/>
      <c r="H2729" s="9"/>
    </row>
    <row r="2730" spans="1:8" x14ac:dyDescent="0.2">
      <c r="A2730" s="10"/>
      <c r="B2730" s="11">
        <v>3.920138888888889E-2</v>
      </c>
      <c r="C2730" s="11">
        <v>6.2812499999999993E-2</v>
      </c>
      <c r="D2730" s="14">
        <v>2.9467592592591699E-2</v>
      </c>
      <c r="G2730" s="11"/>
      <c r="H2730" s="9"/>
    </row>
    <row r="2731" spans="1:8" x14ac:dyDescent="0.2">
      <c r="A2731" s="10"/>
      <c r="B2731" s="11">
        <v>3.9212962962962963E-2</v>
      </c>
      <c r="C2731" s="11">
        <v>6.2824074074074074E-2</v>
      </c>
      <c r="D2731" s="14">
        <v>2.94791666666658E-2</v>
      </c>
      <c r="G2731" s="11"/>
      <c r="H2731" s="9"/>
    </row>
    <row r="2732" spans="1:8" x14ac:dyDescent="0.2">
      <c r="A2732" s="10"/>
      <c r="B2732" s="11">
        <v>3.9224537037037037E-2</v>
      </c>
      <c r="C2732" s="11">
        <v>6.283564814814814E-2</v>
      </c>
      <c r="D2732" s="14">
        <v>2.9490740740741601E-2</v>
      </c>
      <c r="G2732" s="11"/>
      <c r="H2732" s="9"/>
    </row>
    <row r="2733" spans="1:8" x14ac:dyDescent="0.2">
      <c r="A2733" s="10"/>
      <c r="B2733" s="11">
        <v>3.923611111111111E-2</v>
      </c>
      <c r="C2733" s="11">
        <v>6.2847222222222221E-2</v>
      </c>
      <c r="D2733" s="14">
        <v>2.9490740740741501E-2</v>
      </c>
      <c r="G2733" s="11"/>
      <c r="H2733" s="9"/>
    </row>
    <row r="2734" spans="1:8" x14ac:dyDescent="0.2">
      <c r="A2734" s="10"/>
      <c r="B2734" s="11">
        <v>3.9247685185185184E-2</v>
      </c>
      <c r="C2734" s="11">
        <v>6.2858796296296301E-2</v>
      </c>
      <c r="D2734" s="14">
        <v>2.9502314814815599E-2</v>
      </c>
      <c r="G2734" s="11"/>
      <c r="H2734" s="9"/>
    </row>
    <row r="2735" spans="1:8" x14ac:dyDescent="0.2">
      <c r="A2735" s="10"/>
      <c r="B2735" s="11">
        <v>3.9259259259259258E-2</v>
      </c>
      <c r="C2735" s="11">
        <v>6.2870370370370368E-2</v>
      </c>
      <c r="D2735" s="14">
        <v>2.9513888888888201E-2</v>
      </c>
      <c r="G2735" s="11"/>
      <c r="H2735" s="9"/>
    </row>
    <row r="2736" spans="1:8" x14ac:dyDescent="0.2">
      <c r="A2736" s="10"/>
      <c r="B2736" s="11">
        <v>3.9270833333333331E-2</v>
      </c>
      <c r="C2736" s="11">
        <v>6.2881944444444449E-2</v>
      </c>
      <c r="D2736" s="14">
        <v>2.9525462962963801E-2</v>
      </c>
      <c r="G2736" s="11"/>
      <c r="H2736" s="9"/>
    </row>
    <row r="2737" spans="1:8" x14ac:dyDescent="0.2">
      <c r="A2737" s="10"/>
      <c r="B2737" s="11">
        <v>3.9282407407407412E-2</v>
      </c>
      <c r="C2737" s="11">
        <v>6.2893518518518529E-2</v>
      </c>
      <c r="D2737" s="14">
        <v>2.9537037037037899E-2</v>
      </c>
      <c r="G2737" s="11"/>
      <c r="H2737" s="9"/>
    </row>
    <row r="2738" spans="1:8" x14ac:dyDescent="0.2">
      <c r="A2738" s="10"/>
      <c r="B2738" s="11">
        <v>3.9293981481481485E-2</v>
      </c>
      <c r="C2738" s="11">
        <v>6.2905092592592596E-2</v>
      </c>
      <c r="D2738" s="14">
        <v>2.9548611111111699E-2</v>
      </c>
      <c r="G2738" s="11"/>
      <c r="H2738" s="9"/>
    </row>
    <row r="2739" spans="1:8" x14ac:dyDescent="0.2">
      <c r="A2739" s="10"/>
      <c r="B2739" s="11">
        <v>3.9305555555555559E-2</v>
      </c>
      <c r="C2739" s="11">
        <v>6.2916666666666662E-2</v>
      </c>
      <c r="D2739" s="14">
        <v>2.9560185185186098E-2</v>
      </c>
      <c r="G2739" s="11"/>
      <c r="H2739" s="9"/>
    </row>
    <row r="2740" spans="1:8" x14ac:dyDescent="0.2">
      <c r="A2740" s="10"/>
      <c r="B2740" s="11">
        <v>3.9317129629629625E-2</v>
      </c>
      <c r="C2740" s="11">
        <v>6.2928240740740743E-2</v>
      </c>
      <c r="D2740" s="14">
        <v>2.9571759259260099E-2</v>
      </c>
      <c r="G2740" s="11"/>
      <c r="H2740" s="9"/>
    </row>
    <row r="2741" spans="1:8" x14ac:dyDescent="0.2">
      <c r="A2741" s="10"/>
      <c r="B2741" s="11">
        <v>3.9328703703703706E-2</v>
      </c>
      <c r="C2741" s="11">
        <v>6.293981481481481E-2</v>
      </c>
      <c r="D2741" s="14">
        <v>2.9583333333332601E-2</v>
      </c>
      <c r="G2741" s="11"/>
      <c r="H2741" s="9"/>
    </row>
    <row r="2742" spans="1:8" x14ac:dyDescent="0.2">
      <c r="A2742" s="10"/>
      <c r="B2742" s="11">
        <v>3.9340277777777773E-2</v>
      </c>
      <c r="C2742" s="11">
        <v>6.295138888888889E-2</v>
      </c>
      <c r="D2742" s="14">
        <v>2.9594907407406699E-2</v>
      </c>
      <c r="G2742" s="11"/>
      <c r="H2742" s="9"/>
    </row>
    <row r="2743" spans="1:8" x14ac:dyDescent="0.2">
      <c r="A2743" s="10"/>
      <c r="B2743" s="11">
        <v>3.9351851851851853E-2</v>
      </c>
      <c r="C2743" s="11">
        <v>6.2962962962962957E-2</v>
      </c>
      <c r="D2743" s="14">
        <v>2.96064814814808E-2</v>
      </c>
      <c r="G2743" s="11"/>
      <c r="H2743" s="9"/>
    </row>
    <row r="2744" spans="1:8" x14ac:dyDescent="0.2">
      <c r="A2744" s="10"/>
      <c r="B2744" s="11">
        <v>3.936342592592592E-2</v>
      </c>
      <c r="C2744" s="11">
        <v>6.2974537037037037E-2</v>
      </c>
      <c r="D2744" s="14">
        <v>2.9618055555554801E-2</v>
      </c>
      <c r="G2744" s="11"/>
      <c r="H2744" s="9"/>
    </row>
    <row r="2745" spans="1:8" x14ac:dyDescent="0.2">
      <c r="A2745" s="10"/>
      <c r="B2745" s="11">
        <v>3.9375E-2</v>
      </c>
      <c r="C2745" s="11">
        <v>6.2986111111111118E-2</v>
      </c>
      <c r="D2745" s="14">
        <v>2.9629629629630699E-2</v>
      </c>
      <c r="G2745" s="11"/>
      <c r="H2745" s="9"/>
    </row>
    <row r="2746" spans="1:8" x14ac:dyDescent="0.2">
      <c r="A2746" s="10"/>
      <c r="B2746" s="11">
        <v>3.9386574074074074E-2</v>
      </c>
      <c r="C2746" s="11">
        <v>6.2997685185185184E-2</v>
      </c>
      <c r="D2746" s="14">
        <v>2.9641203703704599E-2</v>
      </c>
      <c r="G2746" s="11"/>
      <c r="H2746" s="9"/>
    </row>
    <row r="2747" spans="1:8" x14ac:dyDescent="0.2">
      <c r="A2747" s="10"/>
      <c r="B2747" s="11">
        <v>3.9398148148148147E-2</v>
      </c>
      <c r="C2747" s="11">
        <v>6.3009259259259265E-2</v>
      </c>
      <c r="D2747" s="14">
        <v>2.96527777777786E-2</v>
      </c>
      <c r="G2747" s="11"/>
      <c r="H2747" s="9"/>
    </row>
    <row r="2748" spans="1:8" x14ac:dyDescent="0.2">
      <c r="A2748" s="10"/>
      <c r="B2748" s="11">
        <v>3.9409722222222221E-2</v>
      </c>
      <c r="C2748" s="11">
        <v>6.3020833333333331E-2</v>
      </c>
      <c r="D2748" s="14">
        <v>2.9652777777777101E-2</v>
      </c>
      <c r="G2748" s="11"/>
      <c r="H2748" s="9"/>
    </row>
    <row r="2749" spans="1:8" x14ac:dyDescent="0.2">
      <c r="A2749" s="10"/>
      <c r="B2749" s="11">
        <v>3.9421296296296295E-2</v>
      </c>
      <c r="C2749" s="11">
        <v>6.3032407407407412E-2</v>
      </c>
      <c r="D2749" s="14">
        <v>2.9664351851852601E-2</v>
      </c>
      <c r="G2749" s="11"/>
      <c r="H2749" s="9"/>
    </row>
    <row r="2750" spans="1:8" x14ac:dyDescent="0.2">
      <c r="A2750" s="10"/>
      <c r="B2750" s="11">
        <v>3.9432870370370368E-2</v>
      </c>
      <c r="C2750" s="11">
        <v>6.3043981481481479E-2</v>
      </c>
      <c r="D2750" s="14">
        <v>2.9675925925926799E-2</v>
      </c>
      <c r="G2750" s="11"/>
      <c r="H2750" s="9"/>
    </row>
    <row r="2751" spans="1:8" x14ac:dyDescent="0.2">
      <c r="A2751" s="10"/>
      <c r="B2751" s="11">
        <v>3.9444444444444442E-2</v>
      </c>
      <c r="C2751" s="11">
        <v>6.3055555555555545E-2</v>
      </c>
      <c r="D2751" s="14">
        <v>2.96874999999991E-2</v>
      </c>
      <c r="G2751" s="11"/>
      <c r="H2751" s="9"/>
    </row>
    <row r="2752" spans="1:8" x14ac:dyDescent="0.2">
      <c r="A2752" s="10"/>
      <c r="B2752" s="11">
        <v>3.9456018518518522E-2</v>
      </c>
      <c r="C2752" s="11">
        <v>6.3067129629629626E-2</v>
      </c>
      <c r="D2752" s="14">
        <v>2.96990740740747E-2</v>
      </c>
      <c r="G2752" s="11"/>
      <c r="H2752" s="9"/>
    </row>
    <row r="2753" spans="1:8" x14ac:dyDescent="0.2">
      <c r="A2753" s="10"/>
      <c r="B2753" s="11">
        <v>3.9467592592592596E-2</v>
      </c>
      <c r="C2753" s="11">
        <v>6.3078703703703706E-2</v>
      </c>
      <c r="D2753" s="14">
        <v>2.9710648148147199E-2</v>
      </c>
      <c r="G2753" s="11"/>
      <c r="H2753" s="9"/>
    </row>
    <row r="2754" spans="1:8" x14ac:dyDescent="0.2">
      <c r="A2754" s="10"/>
      <c r="B2754" s="11">
        <v>3.9479166666666669E-2</v>
      </c>
      <c r="C2754" s="11">
        <v>6.3090277777777773E-2</v>
      </c>
      <c r="D2754" s="14">
        <v>2.97222222222213E-2</v>
      </c>
      <c r="G2754" s="11"/>
      <c r="H2754" s="9"/>
    </row>
    <row r="2755" spans="1:8" x14ac:dyDescent="0.2">
      <c r="A2755" s="10"/>
      <c r="B2755" s="11">
        <v>3.9490740740740743E-2</v>
      </c>
      <c r="C2755" s="11">
        <v>6.3101851851851853E-2</v>
      </c>
      <c r="D2755" s="14">
        <v>2.9733796296295401E-2</v>
      </c>
      <c r="G2755" s="11"/>
      <c r="H2755" s="9"/>
    </row>
    <row r="2756" spans="1:8" x14ac:dyDescent="0.2">
      <c r="A2756" s="10"/>
      <c r="B2756" s="11">
        <v>3.9502314814814816E-2</v>
      </c>
      <c r="C2756" s="11">
        <v>6.3113425925925934E-2</v>
      </c>
      <c r="D2756" s="14">
        <v>2.97453703703679E-2</v>
      </c>
      <c r="G2756" s="11"/>
      <c r="H2756" s="9"/>
    </row>
    <row r="2757" spans="1:8" x14ac:dyDescent="0.2">
      <c r="A2757" s="10"/>
      <c r="B2757" s="11">
        <v>3.951388888888889E-2</v>
      </c>
      <c r="C2757" s="11">
        <v>6.3125000000000001E-2</v>
      </c>
      <c r="D2757" s="14">
        <v>2.9756944444443201E-2</v>
      </c>
      <c r="G2757" s="11"/>
      <c r="H2757" s="9"/>
    </row>
    <row r="2758" spans="1:8" x14ac:dyDescent="0.2">
      <c r="A2758" s="10"/>
      <c r="B2758" s="11">
        <v>3.9525462962962964E-2</v>
      </c>
      <c r="C2758" s="11">
        <v>6.3136574074074081E-2</v>
      </c>
      <c r="D2758" s="14">
        <v>2.97685185185191E-2</v>
      </c>
      <c r="G2758" s="11"/>
      <c r="H2758" s="9"/>
    </row>
    <row r="2759" spans="1:8" x14ac:dyDescent="0.2">
      <c r="A2759" s="10"/>
      <c r="B2759" s="11">
        <v>3.953703703703703E-2</v>
      </c>
      <c r="C2759" s="11">
        <v>6.3148148148148148E-2</v>
      </c>
      <c r="D2759" s="14">
        <v>2.9780092592591401E-2</v>
      </c>
      <c r="G2759" s="11"/>
      <c r="H2759" s="9"/>
    </row>
    <row r="2760" spans="1:8" x14ac:dyDescent="0.2">
      <c r="A2760" s="10"/>
      <c r="B2760" s="11">
        <v>3.9548611111111111E-2</v>
      </c>
      <c r="C2760" s="11">
        <v>6.3159722222222228E-2</v>
      </c>
      <c r="D2760" s="14">
        <v>2.9791666666663899E-2</v>
      </c>
      <c r="G2760" s="11"/>
      <c r="H2760" s="9"/>
    </row>
    <row r="2761" spans="1:8" x14ac:dyDescent="0.2">
      <c r="A2761" s="10"/>
      <c r="B2761" s="11">
        <v>3.9560185185185184E-2</v>
      </c>
      <c r="C2761" s="11">
        <v>6.3171296296296295E-2</v>
      </c>
      <c r="D2761" s="14">
        <v>2.9803240740739801E-2</v>
      </c>
      <c r="G2761" s="11"/>
      <c r="H2761" s="9"/>
    </row>
    <row r="2762" spans="1:8" x14ac:dyDescent="0.2">
      <c r="A2762" s="10"/>
      <c r="B2762" s="11">
        <v>3.9571759259259258E-2</v>
      </c>
      <c r="C2762" s="11">
        <v>6.3182870370369001E-2</v>
      </c>
      <c r="D2762" s="14">
        <v>2.98148148148152E-2</v>
      </c>
      <c r="G2762" s="11"/>
      <c r="H2762" s="9"/>
    </row>
    <row r="2763" spans="1:8" x14ac:dyDescent="0.2">
      <c r="A2763" s="10"/>
      <c r="B2763" s="11">
        <v>3.9583333333333331E-2</v>
      </c>
      <c r="C2763" s="11">
        <v>6.3194444444444442E-2</v>
      </c>
      <c r="D2763" s="14">
        <v>2.9814814814815599E-2</v>
      </c>
      <c r="G2763" s="11"/>
      <c r="H2763" s="9"/>
    </row>
    <row r="2764" spans="1:8" x14ac:dyDescent="0.2">
      <c r="A2764" s="10"/>
      <c r="B2764" s="11">
        <v>3.9594907407407405E-2</v>
      </c>
      <c r="C2764" s="11">
        <v>6.3206018518518522E-2</v>
      </c>
      <c r="D2764" s="14">
        <v>2.9826388888888101E-2</v>
      </c>
      <c r="G2764" s="11"/>
      <c r="H2764" s="9"/>
    </row>
    <row r="2765" spans="1:8" x14ac:dyDescent="0.2">
      <c r="A2765" s="10"/>
      <c r="B2765" s="11">
        <v>3.9606481481481479E-2</v>
      </c>
      <c r="C2765" s="11">
        <v>6.3217592592592589E-2</v>
      </c>
      <c r="D2765" s="14">
        <v>2.9837962962963899E-2</v>
      </c>
      <c r="G2765" s="11"/>
      <c r="H2765" s="9"/>
    </row>
    <row r="2766" spans="1:8" x14ac:dyDescent="0.2">
      <c r="A2766" s="10"/>
      <c r="B2766" s="11">
        <v>3.9618055555555552E-2</v>
      </c>
      <c r="C2766" s="11">
        <v>6.322916666666667E-2</v>
      </c>
      <c r="D2766" s="14">
        <v>2.9849537037038E-2</v>
      </c>
      <c r="G2766" s="11"/>
      <c r="H2766" s="9"/>
    </row>
    <row r="2767" spans="1:8" x14ac:dyDescent="0.2">
      <c r="A2767" s="10"/>
      <c r="B2767" s="11">
        <v>3.9629629629629633E-2</v>
      </c>
      <c r="C2767" s="11">
        <v>6.324074074074075E-2</v>
      </c>
      <c r="D2767" s="14">
        <v>2.9861111111110301E-2</v>
      </c>
      <c r="G2767" s="11"/>
      <c r="H2767" s="9"/>
    </row>
    <row r="2768" spans="1:8" x14ac:dyDescent="0.2">
      <c r="A2768" s="10"/>
      <c r="B2768" s="11">
        <v>3.9641203703703706E-2</v>
      </c>
      <c r="C2768" s="11">
        <v>6.3252314814814817E-2</v>
      </c>
      <c r="D2768" s="14">
        <v>2.9872685185186099E-2</v>
      </c>
      <c r="G2768" s="11"/>
      <c r="H2768" s="9"/>
    </row>
    <row r="2769" spans="1:8" x14ac:dyDescent="0.2">
      <c r="A2769" s="10"/>
      <c r="B2769" s="11">
        <v>3.965277777777778E-2</v>
      </c>
      <c r="C2769" s="11">
        <v>6.3263888888888883E-2</v>
      </c>
      <c r="D2769" s="14">
        <v>2.98842592592585E-2</v>
      </c>
      <c r="G2769" s="11"/>
      <c r="H2769" s="9"/>
    </row>
    <row r="2770" spans="1:8" x14ac:dyDescent="0.2">
      <c r="A2770" s="10"/>
      <c r="B2770" s="11">
        <v>3.9664351851851853E-2</v>
      </c>
      <c r="C2770" s="11">
        <v>6.3275462962962964E-2</v>
      </c>
      <c r="D2770" s="14">
        <v>2.9895833333332601E-2</v>
      </c>
      <c r="G2770" s="11"/>
      <c r="H2770" s="9"/>
    </row>
    <row r="2771" spans="1:8" x14ac:dyDescent="0.2">
      <c r="A2771" s="10"/>
      <c r="B2771" s="11">
        <v>3.9675925925925927E-2</v>
      </c>
      <c r="C2771" s="11">
        <v>6.3287037037037031E-2</v>
      </c>
      <c r="D2771" s="14">
        <v>2.9907407407408299E-2</v>
      </c>
      <c r="G2771" s="11"/>
      <c r="H2771" s="9"/>
    </row>
    <row r="2772" spans="1:8" x14ac:dyDescent="0.2">
      <c r="A2772" s="10"/>
      <c r="B2772" s="11">
        <v>3.9687500000000001E-2</v>
      </c>
      <c r="C2772" s="11">
        <v>6.3298611111111111E-2</v>
      </c>
      <c r="D2772" s="14">
        <v>2.99189814814807E-2</v>
      </c>
      <c r="G2772" s="11"/>
      <c r="H2772" s="9"/>
    </row>
    <row r="2773" spans="1:8" x14ac:dyDescent="0.2">
      <c r="A2773" s="10"/>
      <c r="B2773" s="11">
        <v>3.9699074074074074E-2</v>
      </c>
      <c r="C2773" s="11">
        <v>6.3310185185185178E-2</v>
      </c>
      <c r="D2773" s="14">
        <v>2.9930555555556699E-2</v>
      </c>
      <c r="G2773" s="11"/>
      <c r="H2773" s="9"/>
    </row>
    <row r="2774" spans="1:8" x14ac:dyDescent="0.2">
      <c r="A2774" s="10"/>
      <c r="B2774" s="11">
        <v>3.9710648148148148E-2</v>
      </c>
      <c r="C2774" s="11">
        <v>6.3321759259259258E-2</v>
      </c>
      <c r="D2774" s="14">
        <v>2.9942129629630599E-2</v>
      </c>
      <c r="G2774" s="11"/>
      <c r="H2774" s="9"/>
    </row>
    <row r="2775" spans="1:8" x14ac:dyDescent="0.2">
      <c r="A2775" s="10"/>
      <c r="B2775" s="11">
        <v>3.9722222222222221E-2</v>
      </c>
      <c r="C2775" s="11">
        <v>6.3333333333333339E-2</v>
      </c>
      <c r="D2775" s="14">
        <v>2.9953703703704801E-2</v>
      </c>
      <c r="G2775" s="11"/>
      <c r="H2775" s="9"/>
    </row>
    <row r="2776" spans="1:8" x14ac:dyDescent="0.2">
      <c r="A2776" s="10"/>
      <c r="B2776" s="11">
        <v>3.9733796296296302E-2</v>
      </c>
      <c r="C2776" s="11">
        <v>6.3344907407407405E-2</v>
      </c>
      <c r="D2776" s="14">
        <v>2.9965277777777001E-2</v>
      </c>
      <c r="G2776" s="11"/>
      <c r="H2776" s="9"/>
    </row>
    <row r="2777" spans="1:8" x14ac:dyDescent="0.2">
      <c r="A2777" s="10"/>
      <c r="B2777" s="11">
        <v>3.9745370370370368E-2</v>
      </c>
      <c r="C2777" s="11">
        <v>6.3356481481481486E-2</v>
      </c>
      <c r="D2777" s="14">
        <v>2.9976851851853E-2</v>
      </c>
      <c r="G2777" s="11"/>
      <c r="H2777" s="9"/>
    </row>
    <row r="2778" spans="1:8" x14ac:dyDescent="0.2">
      <c r="A2778" s="10"/>
      <c r="B2778" s="11">
        <v>3.9756944444444449E-2</v>
      </c>
      <c r="C2778" s="11">
        <v>6.3368055555555566E-2</v>
      </c>
      <c r="D2778" s="14">
        <v>2.9976851851852698E-2</v>
      </c>
      <c r="G2778" s="11"/>
      <c r="H2778" s="9"/>
    </row>
    <row r="2779" spans="1:8" x14ac:dyDescent="0.2">
      <c r="A2779" s="10"/>
      <c r="B2779" s="11">
        <v>3.9768518518518516E-2</v>
      </c>
      <c r="C2779" s="11">
        <v>6.3379629629629633E-2</v>
      </c>
      <c r="D2779" s="14">
        <v>2.9988425925924999E-2</v>
      </c>
      <c r="G2779" s="11"/>
      <c r="H2779" s="9"/>
    </row>
    <row r="2780" spans="1:8" x14ac:dyDescent="0.2">
      <c r="A2780" s="10"/>
      <c r="B2780" s="11">
        <v>3.9780092592592589E-2</v>
      </c>
      <c r="C2780" s="11">
        <v>6.33912037037037E-2</v>
      </c>
      <c r="D2780" s="14">
        <v>2.9999999999999E-2</v>
      </c>
      <c r="G2780" s="11"/>
      <c r="H2780" s="9"/>
    </row>
    <row r="2781" spans="1:8" x14ac:dyDescent="0.2">
      <c r="A2781" s="10"/>
      <c r="B2781" s="11">
        <v>3.9791666666666663E-2</v>
      </c>
      <c r="C2781" s="11">
        <v>6.340277777777778E-2</v>
      </c>
      <c r="D2781" s="14">
        <v>3.0011574074073101E-2</v>
      </c>
      <c r="G2781" s="11"/>
      <c r="H2781" s="9"/>
    </row>
    <row r="2782" spans="1:8" x14ac:dyDescent="0.2">
      <c r="A2782" s="10"/>
      <c r="B2782" s="11">
        <v>3.9803240740740743E-2</v>
      </c>
      <c r="C2782" s="11">
        <v>6.3414351851851847E-2</v>
      </c>
      <c r="D2782" s="14">
        <v>3.0023148148147199E-2</v>
      </c>
      <c r="G2782" s="11"/>
      <c r="H2782" s="9"/>
    </row>
    <row r="2783" spans="1:8" x14ac:dyDescent="0.2">
      <c r="A2783" s="10"/>
      <c r="B2783" s="11">
        <v>3.9814814814814817E-2</v>
      </c>
      <c r="C2783" s="11">
        <v>6.3425925925925927E-2</v>
      </c>
      <c r="D2783" s="14">
        <v>3.0034722222219801E-2</v>
      </c>
      <c r="G2783" s="11"/>
      <c r="H2783" s="9"/>
    </row>
    <row r="2784" spans="1:8" x14ac:dyDescent="0.2">
      <c r="A2784" s="10"/>
      <c r="B2784" s="11">
        <v>3.982638888888889E-2</v>
      </c>
      <c r="C2784" s="11">
        <v>6.3437499999999994E-2</v>
      </c>
      <c r="D2784" s="14">
        <v>3.0046296296295301E-2</v>
      </c>
      <c r="G2784" s="11"/>
      <c r="H2784" s="9"/>
    </row>
    <row r="2785" spans="1:8" x14ac:dyDescent="0.2">
      <c r="A2785" s="10"/>
      <c r="B2785" s="11">
        <v>3.9837962962962964E-2</v>
      </c>
      <c r="C2785" s="11">
        <v>6.3449074074074074E-2</v>
      </c>
      <c r="D2785" s="14">
        <v>3.00578703703713E-2</v>
      </c>
      <c r="G2785" s="11"/>
      <c r="H2785" s="9"/>
    </row>
    <row r="2786" spans="1:8" x14ac:dyDescent="0.2">
      <c r="A2786" s="10"/>
      <c r="B2786" s="11">
        <v>3.9849537037037037E-2</v>
      </c>
      <c r="C2786" s="11">
        <v>6.3460648148148155E-2</v>
      </c>
      <c r="D2786" s="14">
        <v>3.00694444444435E-2</v>
      </c>
      <c r="G2786" s="11"/>
      <c r="H2786" s="9"/>
    </row>
    <row r="2787" spans="1:8" x14ac:dyDescent="0.2">
      <c r="A2787" s="10"/>
      <c r="B2787" s="11">
        <v>3.9861111111111111E-2</v>
      </c>
      <c r="C2787" s="11">
        <v>6.3472222222222222E-2</v>
      </c>
      <c r="D2787" s="14">
        <v>3.0081018518517799E-2</v>
      </c>
      <c r="G2787" s="11"/>
      <c r="H2787" s="9"/>
    </row>
    <row r="2788" spans="1:8" x14ac:dyDescent="0.2">
      <c r="A2788" s="10"/>
      <c r="B2788" s="11">
        <v>3.9872685185185185E-2</v>
      </c>
      <c r="C2788" s="11">
        <v>6.3483796296296302E-2</v>
      </c>
      <c r="D2788" s="14">
        <v>3.0092592592591599E-2</v>
      </c>
      <c r="G2788" s="11"/>
      <c r="H2788" s="9"/>
    </row>
    <row r="2789" spans="1:8" x14ac:dyDescent="0.2">
      <c r="A2789" s="10"/>
      <c r="B2789" s="11">
        <v>3.9884259259259258E-2</v>
      </c>
      <c r="C2789" s="11">
        <v>6.3495370370370369E-2</v>
      </c>
      <c r="D2789" s="14">
        <v>3.01041666666657E-2</v>
      </c>
      <c r="G2789" s="11"/>
      <c r="H2789" s="9"/>
    </row>
    <row r="2790" spans="1:8" x14ac:dyDescent="0.2">
      <c r="A2790" s="10"/>
      <c r="B2790" s="11">
        <v>3.9895833333333332E-2</v>
      </c>
      <c r="C2790" s="11">
        <v>6.3506944444444449E-2</v>
      </c>
      <c r="D2790" s="14">
        <v>3.0115740740739801E-2</v>
      </c>
      <c r="G2790" s="11"/>
      <c r="H2790" s="9"/>
    </row>
    <row r="2791" spans="1:8" x14ac:dyDescent="0.2">
      <c r="A2791" s="10"/>
      <c r="B2791" s="11">
        <v>3.9907407407407412E-2</v>
      </c>
      <c r="C2791" s="11">
        <v>6.3518518518518516E-2</v>
      </c>
      <c r="D2791" s="14">
        <v>3.0127314814813899E-2</v>
      </c>
      <c r="G2791" s="11"/>
      <c r="H2791" s="9"/>
    </row>
    <row r="2792" spans="1:8" x14ac:dyDescent="0.2">
      <c r="A2792" s="10"/>
      <c r="B2792" s="11">
        <v>3.9918981481481479E-2</v>
      </c>
      <c r="C2792" s="11">
        <v>6.3530092592592582E-2</v>
      </c>
      <c r="D2792" s="14">
        <v>3.0138888888889801E-2</v>
      </c>
      <c r="G2792" s="11"/>
      <c r="H2792" s="9"/>
    </row>
    <row r="2793" spans="1:8" x14ac:dyDescent="0.2">
      <c r="A2793" s="10"/>
      <c r="B2793" s="11">
        <v>3.9930555555555559E-2</v>
      </c>
      <c r="C2793" s="11">
        <v>6.3541666666666663E-2</v>
      </c>
      <c r="D2793" s="14">
        <v>3.0138888888889701E-2</v>
      </c>
      <c r="G2793" s="11"/>
      <c r="H2793" s="9"/>
    </row>
    <row r="2794" spans="1:8" x14ac:dyDescent="0.2">
      <c r="A2794" s="10"/>
      <c r="B2794" s="11">
        <v>3.9942129629629626E-2</v>
      </c>
      <c r="C2794" s="11">
        <v>6.3553240740740743E-2</v>
      </c>
      <c r="D2794" s="14">
        <v>3.0150462962963798E-2</v>
      </c>
      <c r="G2794" s="11"/>
      <c r="H2794" s="9"/>
    </row>
    <row r="2795" spans="1:8" x14ac:dyDescent="0.2">
      <c r="A2795" s="10"/>
      <c r="B2795" s="11">
        <v>3.9953703703703707E-2</v>
      </c>
      <c r="C2795" s="11">
        <v>6.356481481481481E-2</v>
      </c>
      <c r="D2795" s="14">
        <v>3.01620370370363E-2</v>
      </c>
      <c r="G2795" s="11"/>
      <c r="H2795" s="9"/>
    </row>
    <row r="2796" spans="1:8" x14ac:dyDescent="0.2">
      <c r="A2796" s="10"/>
      <c r="B2796" s="11">
        <v>3.9965277777777773E-2</v>
      </c>
      <c r="C2796" s="11">
        <v>6.3576388888888891E-2</v>
      </c>
      <c r="D2796" s="14">
        <v>3.0173611111112001E-2</v>
      </c>
      <c r="G2796" s="11"/>
      <c r="H2796" s="9"/>
    </row>
    <row r="2797" spans="1:8" x14ac:dyDescent="0.2">
      <c r="A2797" s="10"/>
      <c r="B2797" s="11">
        <v>3.9976851851851854E-2</v>
      </c>
      <c r="C2797" s="11">
        <v>6.3587962962962971E-2</v>
      </c>
      <c r="D2797" s="14">
        <v>3.0185185185186099E-2</v>
      </c>
      <c r="G2797" s="11"/>
      <c r="H2797" s="9"/>
    </row>
    <row r="2798" spans="1:8" x14ac:dyDescent="0.2">
      <c r="A2798" s="10"/>
      <c r="B2798" s="11">
        <v>3.9988425925925927E-2</v>
      </c>
      <c r="C2798" s="11">
        <v>6.3599537037037038E-2</v>
      </c>
      <c r="D2798" s="14">
        <v>3.0196759259259898E-2</v>
      </c>
      <c r="G2798" s="11"/>
      <c r="H2798" s="9"/>
    </row>
    <row r="2799" spans="1:8" x14ac:dyDescent="0.2">
      <c r="A2799" s="10"/>
      <c r="B2799" s="11">
        <v>0.04</v>
      </c>
      <c r="C2799" s="11">
        <v>6.3611111111111118E-2</v>
      </c>
      <c r="D2799" s="14">
        <v>3.0208333333334302E-2</v>
      </c>
      <c r="G2799" s="11"/>
      <c r="H2799" s="9"/>
    </row>
    <row r="2800" spans="1:8" x14ac:dyDescent="0.2">
      <c r="A2800" s="10"/>
      <c r="B2800" s="11">
        <v>4.0011574074074074E-2</v>
      </c>
      <c r="C2800" s="11">
        <v>6.3622685185185185E-2</v>
      </c>
      <c r="D2800" s="14">
        <v>3.0219907407408299E-2</v>
      </c>
      <c r="G2800" s="11"/>
      <c r="H2800" s="9"/>
    </row>
    <row r="2801" spans="1:8" x14ac:dyDescent="0.2">
      <c r="A2801" s="10"/>
      <c r="B2801" s="11">
        <v>4.0023148148148148E-2</v>
      </c>
      <c r="C2801" s="11">
        <v>6.3634259259259265E-2</v>
      </c>
      <c r="D2801" s="14">
        <v>3.02314814814807E-2</v>
      </c>
      <c r="G2801" s="11"/>
      <c r="H2801" s="9"/>
    </row>
    <row r="2802" spans="1:8" x14ac:dyDescent="0.2">
      <c r="A2802" s="10"/>
      <c r="B2802" s="11">
        <v>4.0034722222222222E-2</v>
      </c>
      <c r="C2802" s="11">
        <v>6.3645833333333332E-2</v>
      </c>
      <c r="D2802" s="14">
        <v>3.0243055555554801E-2</v>
      </c>
      <c r="G2802" s="11"/>
      <c r="H2802" s="9"/>
    </row>
    <row r="2803" spans="1:8" x14ac:dyDescent="0.2">
      <c r="A2803" s="10"/>
      <c r="B2803" s="11">
        <v>4.0046296296296295E-2</v>
      </c>
      <c r="C2803" s="11">
        <v>6.3657407407407399E-2</v>
      </c>
      <c r="D2803" s="14">
        <v>3.0254629629628899E-2</v>
      </c>
      <c r="G2803" s="11"/>
      <c r="H2803" s="9"/>
    </row>
    <row r="2804" spans="1:8" x14ac:dyDescent="0.2">
      <c r="A2804" s="10"/>
      <c r="B2804" s="11">
        <v>4.0057870370370369E-2</v>
      </c>
      <c r="C2804" s="11">
        <v>6.3668981481481479E-2</v>
      </c>
      <c r="D2804" s="14">
        <v>3.02662037037029E-2</v>
      </c>
      <c r="G2804" s="11"/>
      <c r="H2804" s="9"/>
    </row>
    <row r="2805" spans="1:8" x14ac:dyDescent="0.2">
      <c r="A2805" s="10"/>
      <c r="B2805" s="11">
        <v>4.0069444444444442E-2</v>
      </c>
      <c r="C2805" s="11">
        <v>6.368055555555556E-2</v>
      </c>
      <c r="D2805" s="14">
        <v>3.0277777777778899E-2</v>
      </c>
      <c r="G2805" s="11"/>
      <c r="H2805" s="9"/>
    </row>
    <row r="2806" spans="1:8" x14ac:dyDescent="0.2">
      <c r="A2806" s="10"/>
      <c r="B2806" s="11">
        <v>4.0081018518518523E-2</v>
      </c>
      <c r="C2806" s="11">
        <v>6.3692129629628197E-2</v>
      </c>
      <c r="D2806" s="14">
        <v>3.0289351851852799E-2</v>
      </c>
      <c r="G2806" s="11"/>
      <c r="H2806" s="9"/>
    </row>
    <row r="2807" spans="1:8" x14ac:dyDescent="0.2">
      <c r="A2807" s="10"/>
      <c r="B2807" s="11">
        <v>4.0092592592592589E-2</v>
      </c>
      <c r="C2807" s="11">
        <v>6.3703703703703707E-2</v>
      </c>
      <c r="D2807" s="14">
        <v>3.03009259259268E-2</v>
      </c>
      <c r="G2807" s="11"/>
      <c r="H2807" s="9"/>
    </row>
    <row r="2808" spans="1:8" x14ac:dyDescent="0.2">
      <c r="A2808" s="10"/>
      <c r="B2808" s="11">
        <v>4.010416666666667E-2</v>
      </c>
      <c r="C2808" s="11">
        <v>6.3715277777777787E-2</v>
      </c>
      <c r="D2808" s="14">
        <v>3.03009259259252E-2</v>
      </c>
      <c r="G2808" s="11"/>
      <c r="H2808" s="9"/>
    </row>
    <row r="2809" spans="1:8" x14ac:dyDescent="0.2">
      <c r="A2809" s="10"/>
      <c r="B2809" s="11">
        <v>4.0115740740740737E-2</v>
      </c>
      <c r="C2809" s="11">
        <v>6.3726851851851854E-2</v>
      </c>
      <c r="D2809" s="14">
        <v>3.0312500000000801E-2</v>
      </c>
      <c r="G2809" s="11"/>
      <c r="H2809" s="9"/>
    </row>
    <row r="2810" spans="1:8" x14ac:dyDescent="0.2">
      <c r="A2810" s="10"/>
      <c r="B2810" s="11">
        <v>4.0127314814814817E-2</v>
      </c>
      <c r="C2810" s="11">
        <v>6.3738425925925921E-2</v>
      </c>
      <c r="D2810" s="14">
        <v>3.0324074074074999E-2</v>
      </c>
      <c r="G2810" s="11"/>
      <c r="H2810" s="9"/>
    </row>
    <row r="2811" spans="1:8" x14ac:dyDescent="0.2">
      <c r="A2811" s="10"/>
      <c r="B2811" s="11">
        <v>4.0138888888888884E-2</v>
      </c>
      <c r="C2811" s="11">
        <v>6.3750000000000001E-2</v>
      </c>
      <c r="D2811" s="14">
        <v>3.0335648148147199E-2</v>
      </c>
      <c r="G2811" s="11"/>
      <c r="H2811" s="9"/>
    </row>
    <row r="2812" spans="1:8" x14ac:dyDescent="0.2">
      <c r="A2812" s="10"/>
      <c r="B2812" s="11">
        <v>4.0150462962962964E-2</v>
      </c>
      <c r="C2812" s="11">
        <v>6.3761574074074068E-2</v>
      </c>
      <c r="D2812" s="14">
        <v>3.03472222222229E-2</v>
      </c>
      <c r="G2812" s="11"/>
      <c r="H2812" s="9"/>
    </row>
    <row r="2813" spans="1:8" x14ac:dyDescent="0.2">
      <c r="A2813" s="10"/>
      <c r="B2813" s="11">
        <v>4.0162037037037038E-2</v>
      </c>
      <c r="C2813" s="11">
        <v>6.3773148148148148E-2</v>
      </c>
      <c r="D2813" s="14">
        <v>3.0358796296295301E-2</v>
      </c>
      <c r="G2813" s="11"/>
      <c r="H2813" s="9"/>
    </row>
    <row r="2814" spans="1:8" x14ac:dyDescent="0.2">
      <c r="A2814" s="10"/>
      <c r="B2814" s="11">
        <v>4.0173611111111111E-2</v>
      </c>
      <c r="C2814" s="11">
        <v>6.3784722222222215E-2</v>
      </c>
      <c r="D2814" s="14">
        <v>3.0370370370369399E-2</v>
      </c>
      <c r="G2814" s="11"/>
      <c r="H2814" s="9"/>
    </row>
    <row r="2815" spans="1:8" x14ac:dyDescent="0.2">
      <c r="A2815" s="10"/>
      <c r="B2815" s="11">
        <v>4.0185185185185185E-2</v>
      </c>
      <c r="C2815" s="11">
        <v>6.3796296296296295E-2</v>
      </c>
      <c r="D2815" s="14">
        <v>3.03819444444435E-2</v>
      </c>
      <c r="G2815" s="11"/>
      <c r="H2815" s="9"/>
    </row>
    <row r="2816" spans="1:8" x14ac:dyDescent="0.2">
      <c r="A2816" s="10"/>
      <c r="B2816" s="11">
        <v>4.0196759259259258E-2</v>
      </c>
      <c r="C2816" s="11">
        <v>6.3807870370370376E-2</v>
      </c>
      <c r="D2816" s="14">
        <v>3.0393518518515902E-2</v>
      </c>
      <c r="G2816" s="11"/>
      <c r="H2816" s="9"/>
    </row>
    <row r="2817" spans="1:8" x14ac:dyDescent="0.2">
      <c r="A2817" s="10"/>
      <c r="B2817" s="11">
        <v>4.0208333333333332E-2</v>
      </c>
      <c r="C2817" s="11">
        <v>6.3819444444444443E-2</v>
      </c>
      <c r="D2817" s="14">
        <v>3.0405092592591301E-2</v>
      </c>
      <c r="G2817" s="11"/>
      <c r="H2817" s="9"/>
    </row>
    <row r="2818" spans="1:8" x14ac:dyDescent="0.2">
      <c r="A2818" s="10"/>
      <c r="B2818" s="11">
        <v>4.0219907407407406E-2</v>
      </c>
      <c r="C2818" s="11">
        <v>6.3831018518518523E-2</v>
      </c>
      <c r="D2818" s="14">
        <v>3.04166666666673E-2</v>
      </c>
      <c r="G2818" s="11"/>
      <c r="H2818" s="9"/>
    </row>
    <row r="2819" spans="1:8" x14ac:dyDescent="0.2">
      <c r="A2819" s="10"/>
      <c r="B2819" s="11">
        <v>4.0231481481481479E-2</v>
      </c>
      <c r="C2819" s="11">
        <v>6.3842592592592604E-2</v>
      </c>
      <c r="D2819" s="14">
        <v>3.04282407407395E-2</v>
      </c>
      <c r="G2819" s="11"/>
      <c r="H2819" s="9"/>
    </row>
    <row r="2820" spans="1:8" x14ac:dyDescent="0.2">
      <c r="A2820" s="10"/>
      <c r="B2820" s="11">
        <v>4.024305555555556E-2</v>
      </c>
      <c r="C2820" s="11">
        <v>6.385416666666667E-2</v>
      </c>
      <c r="D2820" s="14">
        <v>3.0439814814811901E-2</v>
      </c>
      <c r="G2820" s="11"/>
      <c r="H2820" s="9"/>
    </row>
    <row r="2821" spans="1:8" x14ac:dyDescent="0.2">
      <c r="A2821" s="10"/>
      <c r="B2821" s="11">
        <v>4.0254629629629633E-2</v>
      </c>
      <c r="C2821" s="11">
        <v>6.3865740740740737E-2</v>
      </c>
      <c r="D2821" s="14">
        <v>3.04513888888879E-2</v>
      </c>
      <c r="G2821" s="11"/>
      <c r="H2821" s="9"/>
    </row>
    <row r="2822" spans="1:8" x14ac:dyDescent="0.2">
      <c r="A2822" s="10"/>
      <c r="B2822" s="11">
        <v>4.02662037037037E-2</v>
      </c>
      <c r="C2822" s="11">
        <v>6.3877314814814817E-2</v>
      </c>
      <c r="D2822" s="14">
        <v>3.04629629629634E-2</v>
      </c>
      <c r="G2822" s="11"/>
      <c r="H2822" s="9"/>
    </row>
    <row r="2823" spans="1:8" x14ac:dyDescent="0.2">
      <c r="A2823" s="10"/>
      <c r="B2823" s="11">
        <v>4.027777777777778E-2</v>
      </c>
      <c r="C2823" s="11">
        <v>6.3888888888888884E-2</v>
      </c>
      <c r="D2823" s="14">
        <v>3.0462962962963799E-2</v>
      </c>
      <c r="G2823" s="11"/>
      <c r="H2823" s="9"/>
    </row>
    <row r="2824" spans="1:8" x14ac:dyDescent="0.2">
      <c r="A2824" s="10"/>
      <c r="B2824" s="11">
        <v>4.0289351851851847E-2</v>
      </c>
      <c r="C2824" s="11">
        <v>6.3900462962962964E-2</v>
      </c>
      <c r="D2824" s="14">
        <v>3.04745370370362E-2</v>
      </c>
      <c r="G2824" s="11"/>
      <c r="H2824" s="9"/>
    </row>
    <row r="2825" spans="1:8" x14ac:dyDescent="0.2">
      <c r="A2825" s="10"/>
      <c r="B2825" s="11">
        <v>4.0300925925925928E-2</v>
      </c>
      <c r="C2825" s="11">
        <v>6.3912037037037031E-2</v>
      </c>
      <c r="D2825" s="14">
        <v>3.0486111111112098E-2</v>
      </c>
      <c r="G2825" s="11"/>
      <c r="H2825" s="9"/>
    </row>
    <row r="2826" spans="1:8" x14ac:dyDescent="0.2">
      <c r="A2826" s="10"/>
      <c r="B2826" s="11">
        <v>4.0312500000000001E-2</v>
      </c>
      <c r="C2826" s="11">
        <v>6.3923611111111112E-2</v>
      </c>
      <c r="D2826" s="14">
        <v>3.04976851851862E-2</v>
      </c>
      <c r="G2826" s="11"/>
      <c r="H2826" s="9"/>
    </row>
    <row r="2827" spans="1:8" x14ac:dyDescent="0.2">
      <c r="A2827" s="10"/>
      <c r="B2827" s="11">
        <v>4.0324074074074075E-2</v>
      </c>
      <c r="C2827" s="11">
        <v>6.3935185185185192E-2</v>
      </c>
      <c r="D2827" s="14">
        <v>3.05092592592584E-2</v>
      </c>
      <c r="G2827" s="11"/>
      <c r="H2827" s="9"/>
    </row>
    <row r="2828" spans="1:8" x14ac:dyDescent="0.2">
      <c r="A2828" s="10"/>
      <c r="B2828" s="11">
        <v>4.0335648148148148E-2</v>
      </c>
      <c r="C2828" s="11">
        <v>6.3946759259259259E-2</v>
      </c>
      <c r="D2828" s="14">
        <v>3.0520833333334298E-2</v>
      </c>
      <c r="G2828" s="11"/>
      <c r="H2828" s="9"/>
    </row>
    <row r="2829" spans="1:8" x14ac:dyDescent="0.2">
      <c r="A2829" s="10"/>
      <c r="B2829" s="11">
        <v>4.0347222222222222E-2</v>
      </c>
      <c r="C2829" s="11">
        <v>6.3958333333333339E-2</v>
      </c>
      <c r="D2829" s="14">
        <v>3.0532407407406599E-2</v>
      </c>
      <c r="G2829" s="11"/>
      <c r="H2829" s="9"/>
    </row>
    <row r="2830" spans="1:8" x14ac:dyDescent="0.2">
      <c r="A2830" s="10"/>
      <c r="B2830" s="11">
        <v>4.0358796296296295E-2</v>
      </c>
      <c r="C2830" s="11">
        <v>6.3969907407407406E-2</v>
      </c>
      <c r="D2830" s="14">
        <v>3.05439814814807E-2</v>
      </c>
      <c r="G2830" s="11"/>
      <c r="H2830" s="9"/>
    </row>
    <row r="2831" spans="1:8" x14ac:dyDescent="0.2">
      <c r="A2831" s="10"/>
      <c r="B2831" s="11">
        <v>4.0370370370370369E-2</v>
      </c>
      <c r="C2831" s="11">
        <v>6.3981481481481486E-2</v>
      </c>
      <c r="D2831" s="14">
        <v>3.0555555555556502E-2</v>
      </c>
      <c r="G2831" s="11"/>
      <c r="H2831" s="9"/>
    </row>
    <row r="2832" spans="1:8" x14ac:dyDescent="0.2">
      <c r="A2832" s="10"/>
      <c r="B2832" s="11">
        <v>4.0381944444444443E-2</v>
      </c>
      <c r="C2832" s="11">
        <v>6.3993055555555553E-2</v>
      </c>
      <c r="D2832" s="14">
        <v>3.0567129629628799E-2</v>
      </c>
      <c r="G2832" s="11"/>
      <c r="H2832" s="9"/>
    </row>
    <row r="2833" spans="1:8" x14ac:dyDescent="0.2">
      <c r="A2833" s="10"/>
      <c r="B2833" s="11">
        <v>4.0393518518518516E-2</v>
      </c>
      <c r="C2833" s="11">
        <v>6.400462962962962E-2</v>
      </c>
      <c r="D2833" s="14">
        <v>3.0578703703704899E-2</v>
      </c>
      <c r="G2833" s="11"/>
      <c r="H2833" s="9"/>
    </row>
    <row r="2834" spans="1:8" x14ac:dyDescent="0.2">
      <c r="A2834" s="10"/>
      <c r="B2834" s="11">
        <v>4.040509259259259E-2</v>
      </c>
      <c r="C2834" s="11">
        <v>6.40162037037037E-2</v>
      </c>
      <c r="D2834" s="14">
        <v>3.0590277777778799E-2</v>
      </c>
      <c r="G2834" s="11"/>
      <c r="H2834" s="9"/>
    </row>
    <row r="2835" spans="1:8" x14ac:dyDescent="0.2">
      <c r="A2835" s="10"/>
      <c r="B2835" s="11">
        <v>4.041666666666667E-2</v>
      </c>
      <c r="C2835" s="11">
        <v>6.4027777777777781E-2</v>
      </c>
      <c r="D2835" s="14">
        <v>3.0601851851853001E-2</v>
      </c>
      <c r="G2835" s="11"/>
      <c r="H2835" s="9"/>
    </row>
    <row r="2836" spans="1:8" x14ac:dyDescent="0.2">
      <c r="A2836" s="10"/>
      <c r="B2836" s="11">
        <v>4.0428240740740744E-2</v>
      </c>
      <c r="C2836" s="11">
        <v>6.4039351851851847E-2</v>
      </c>
      <c r="D2836" s="14">
        <v>3.06134259259251E-2</v>
      </c>
      <c r="G2836" s="11"/>
      <c r="H2836" s="9"/>
    </row>
    <row r="2837" spans="1:8" x14ac:dyDescent="0.2">
      <c r="A2837" s="10"/>
      <c r="B2837" s="11">
        <v>4.0439814814814817E-2</v>
      </c>
      <c r="C2837" s="11">
        <v>6.4050925925925928E-2</v>
      </c>
      <c r="D2837" s="14">
        <v>3.06250000000012E-2</v>
      </c>
      <c r="G2837" s="11"/>
      <c r="H2837" s="9"/>
    </row>
    <row r="2838" spans="1:8" x14ac:dyDescent="0.2">
      <c r="A2838" s="10"/>
      <c r="B2838" s="11">
        <v>4.0451388888888891E-2</v>
      </c>
      <c r="C2838" s="11">
        <v>6.4062499999999994E-2</v>
      </c>
      <c r="D2838" s="14">
        <v>3.0625000000000902E-2</v>
      </c>
      <c r="G2838" s="11"/>
      <c r="H2838" s="9"/>
    </row>
    <row r="2839" spans="1:8" x14ac:dyDescent="0.2">
      <c r="A2839" s="10"/>
      <c r="B2839" s="11">
        <v>4.0462962962962964E-2</v>
      </c>
      <c r="C2839" s="11">
        <v>6.4074074074074075E-2</v>
      </c>
      <c r="D2839" s="14">
        <v>3.0636574074073102E-2</v>
      </c>
      <c r="G2839" s="11"/>
      <c r="H2839" s="9"/>
    </row>
    <row r="2840" spans="1:8" x14ac:dyDescent="0.2">
      <c r="A2840" s="10"/>
      <c r="B2840" s="11">
        <v>4.0474537037037038E-2</v>
      </c>
      <c r="C2840" s="11">
        <v>6.4085648148148142E-2</v>
      </c>
      <c r="D2840" s="14">
        <v>3.0648148148147099E-2</v>
      </c>
      <c r="G2840" s="11"/>
      <c r="H2840" s="9"/>
    </row>
    <row r="2841" spans="1:8" x14ac:dyDescent="0.2">
      <c r="A2841" s="10"/>
      <c r="B2841" s="11">
        <v>4.0486111111111105E-2</v>
      </c>
      <c r="C2841" s="11">
        <v>6.4097222222222222E-2</v>
      </c>
      <c r="D2841" s="14">
        <v>3.06597222222212E-2</v>
      </c>
      <c r="G2841" s="11"/>
      <c r="H2841" s="9"/>
    </row>
    <row r="2842" spans="1:8" x14ac:dyDescent="0.2">
      <c r="A2842" s="10"/>
      <c r="B2842" s="11">
        <v>4.0497685185185185E-2</v>
      </c>
      <c r="C2842" s="11">
        <v>6.4108796296296303E-2</v>
      </c>
      <c r="D2842" s="14">
        <v>3.0671296296295301E-2</v>
      </c>
      <c r="G2842" s="11"/>
      <c r="H2842" s="9"/>
    </row>
    <row r="2843" spans="1:8" x14ac:dyDescent="0.2">
      <c r="A2843" s="10"/>
      <c r="B2843" s="11">
        <v>4.0509259259259259E-2</v>
      </c>
      <c r="C2843" s="11">
        <v>6.4120370370370369E-2</v>
      </c>
      <c r="D2843" s="14">
        <v>3.06828703703678E-2</v>
      </c>
      <c r="G2843" s="11"/>
      <c r="H2843" s="9"/>
    </row>
    <row r="2844" spans="1:8" x14ac:dyDescent="0.2">
      <c r="A2844" s="10"/>
      <c r="B2844" s="11">
        <v>4.0520833333333332E-2</v>
      </c>
      <c r="C2844" s="11">
        <v>6.4131944444444436E-2</v>
      </c>
      <c r="D2844" s="14">
        <v>3.06944444444434E-2</v>
      </c>
      <c r="G2844" s="11"/>
      <c r="H2844" s="9"/>
    </row>
    <row r="2845" spans="1:8" x14ac:dyDescent="0.2">
      <c r="A2845" s="10"/>
      <c r="B2845" s="11">
        <v>4.0532407407407406E-2</v>
      </c>
      <c r="C2845" s="11">
        <v>6.4143518518518516E-2</v>
      </c>
      <c r="D2845" s="14">
        <v>3.07060185185195E-2</v>
      </c>
      <c r="G2845" s="11"/>
      <c r="H2845" s="9"/>
    </row>
    <row r="2846" spans="1:8" x14ac:dyDescent="0.2">
      <c r="A2846" s="10"/>
      <c r="B2846" s="11">
        <v>4.0543981481481479E-2</v>
      </c>
      <c r="C2846" s="11">
        <v>6.4155092592592597E-2</v>
      </c>
      <c r="D2846" s="14">
        <v>3.0717592592591599E-2</v>
      </c>
      <c r="G2846" s="11"/>
      <c r="H2846" s="9"/>
    </row>
    <row r="2847" spans="1:8" x14ac:dyDescent="0.2">
      <c r="A2847" s="10"/>
      <c r="B2847" s="11">
        <v>4.0555555555555553E-2</v>
      </c>
      <c r="C2847" s="11">
        <v>6.4166666666666664E-2</v>
      </c>
      <c r="D2847" s="14">
        <v>3.0729166666665898E-2</v>
      </c>
      <c r="G2847" s="11"/>
      <c r="H2847" s="9"/>
    </row>
    <row r="2848" spans="1:8" x14ac:dyDescent="0.2">
      <c r="A2848" s="10"/>
      <c r="B2848" s="11">
        <v>4.0567129629629627E-2</v>
      </c>
      <c r="C2848" s="11">
        <v>6.4178240740740744E-2</v>
      </c>
      <c r="D2848" s="14">
        <v>3.0740740740739701E-2</v>
      </c>
      <c r="G2848" s="11"/>
      <c r="H2848" s="9"/>
    </row>
    <row r="2849" spans="1:8" x14ac:dyDescent="0.2">
      <c r="A2849" s="10"/>
      <c r="B2849" s="11">
        <v>4.05787037037037E-2</v>
      </c>
      <c r="C2849" s="11">
        <v>6.4189814814814811E-2</v>
      </c>
      <c r="D2849" s="14">
        <v>3.0752314814813799E-2</v>
      </c>
      <c r="G2849" s="11"/>
      <c r="H2849" s="9"/>
    </row>
    <row r="2850" spans="1:8" x14ac:dyDescent="0.2">
      <c r="A2850" s="10"/>
      <c r="B2850" s="11">
        <v>4.0590277777777781E-2</v>
      </c>
      <c r="C2850" s="11">
        <v>6.4201388888888891E-2</v>
      </c>
      <c r="D2850" s="14">
        <v>3.07638888888879E-2</v>
      </c>
      <c r="G2850" s="11"/>
      <c r="H2850" s="9"/>
    </row>
    <row r="2851" spans="1:8" x14ac:dyDescent="0.2">
      <c r="A2851" s="10"/>
      <c r="B2851" s="11">
        <v>4.0601851851851854E-2</v>
      </c>
      <c r="C2851" s="11">
        <v>6.4212962962962958E-2</v>
      </c>
      <c r="D2851" s="14">
        <v>3.0775462962961998E-2</v>
      </c>
      <c r="G2851" s="11"/>
      <c r="H2851" s="9"/>
    </row>
    <row r="2852" spans="1:8" x14ac:dyDescent="0.2">
      <c r="A2852" s="10"/>
      <c r="B2852" s="11">
        <v>4.0613425925925928E-2</v>
      </c>
      <c r="C2852" s="11">
        <v>6.4224537037037038E-2</v>
      </c>
      <c r="D2852" s="14">
        <v>3.0787037037038001E-2</v>
      </c>
      <c r="G2852" s="11"/>
      <c r="H2852" s="9"/>
    </row>
    <row r="2853" spans="1:8" x14ac:dyDescent="0.2">
      <c r="A2853" s="10"/>
      <c r="B2853" s="11">
        <v>4.0625000000000001E-2</v>
      </c>
      <c r="C2853" s="11">
        <v>6.4236111111111105E-2</v>
      </c>
      <c r="D2853" s="14">
        <v>3.07870370370379E-2</v>
      </c>
      <c r="G2853" s="11"/>
      <c r="H2853" s="9"/>
    </row>
    <row r="2854" spans="1:8" x14ac:dyDescent="0.2">
      <c r="A2854" s="10"/>
      <c r="B2854" s="11">
        <v>4.0636574074074075E-2</v>
      </c>
      <c r="C2854" s="11">
        <v>6.4247685185185185E-2</v>
      </c>
      <c r="D2854" s="14">
        <v>3.0798611111112002E-2</v>
      </c>
      <c r="G2854" s="11"/>
      <c r="H2854" s="9"/>
    </row>
    <row r="2855" spans="1:8" x14ac:dyDescent="0.2">
      <c r="A2855" s="10"/>
      <c r="B2855" s="11">
        <v>4.0648148148148149E-2</v>
      </c>
      <c r="C2855" s="11">
        <v>6.4259259259259252E-2</v>
      </c>
      <c r="D2855" s="14">
        <v>3.0810185185184399E-2</v>
      </c>
      <c r="G2855" s="11"/>
      <c r="H2855" s="9"/>
    </row>
    <row r="2856" spans="1:8" x14ac:dyDescent="0.2">
      <c r="A2856" s="10"/>
      <c r="B2856" s="11">
        <v>4.0659722222222222E-2</v>
      </c>
      <c r="C2856" s="11">
        <v>6.4270833333333333E-2</v>
      </c>
      <c r="D2856" s="14">
        <v>3.0821759259260201E-2</v>
      </c>
      <c r="G2856" s="11"/>
      <c r="H2856" s="9"/>
    </row>
    <row r="2857" spans="1:8" x14ac:dyDescent="0.2">
      <c r="A2857" s="10"/>
      <c r="B2857" s="11">
        <v>4.0671296296296296E-2</v>
      </c>
      <c r="C2857" s="11">
        <v>6.4282407407407413E-2</v>
      </c>
      <c r="D2857" s="14">
        <v>3.0833333333334299E-2</v>
      </c>
      <c r="G2857" s="11"/>
      <c r="H2857" s="9"/>
    </row>
    <row r="2858" spans="1:8" x14ac:dyDescent="0.2">
      <c r="A2858" s="10"/>
      <c r="B2858" s="11">
        <v>4.0682870370370376E-2</v>
      </c>
      <c r="C2858" s="11">
        <v>6.429398148148148E-2</v>
      </c>
      <c r="D2858" s="14">
        <v>3.0844907407408102E-2</v>
      </c>
      <c r="G2858" s="11"/>
      <c r="H2858" s="9"/>
    </row>
    <row r="2859" spans="1:8" x14ac:dyDescent="0.2">
      <c r="A2859" s="10"/>
      <c r="B2859" s="11">
        <v>4.0694444444444443E-2</v>
      </c>
      <c r="C2859" s="11">
        <v>6.430555555555556E-2</v>
      </c>
      <c r="D2859" s="14">
        <v>3.0856481481482501E-2</v>
      </c>
      <c r="G2859" s="11"/>
      <c r="H2859" s="9"/>
    </row>
    <row r="2860" spans="1:8" x14ac:dyDescent="0.2">
      <c r="A2860" s="10"/>
      <c r="B2860" s="11">
        <v>4.0706018518518523E-2</v>
      </c>
      <c r="C2860" s="11">
        <v>6.4317129629629641E-2</v>
      </c>
      <c r="D2860" s="14">
        <v>3.0868055555556499E-2</v>
      </c>
      <c r="G2860" s="11"/>
      <c r="H2860" s="9"/>
    </row>
    <row r="2861" spans="1:8" x14ac:dyDescent="0.2">
      <c r="A2861" s="10"/>
      <c r="B2861" s="11">
        <v>4.071759259259259E-2</v>
      </c>
      <c r="C2861" s="11">
        <v>6.4328703703703707E-2</v>
      </c>
      <c r="D2861" s="14">
        <v>3.0879629629628799E-2</v>
      </c>
      <c r="G2861" s="11"/>
      <c r="H2861" s="9"/>
    </row>
    <row r="2862" spans="1:8" x14ac:dyDescent="0.2">
      <c r="A2862" s="10"/>
      <c r="B2862" s="11">
        <v>4.0729166666666664E-2</v>
      </c>
      <c r="C2862" s="11">
        <v>6.4340277777777774E-2</v>
      </c>
      <c r="D2862" s="14">
        <v>3.0891203703702901E-2</v>
      </c>
      <c r="G2862" s="11"/>
      <c r="H2862" s="9"/>
    </row>
    <row r="2863" spans="1:8" x14ac:dyDescent="0.2">
      <c r="A2863" s="10"/>
      <c r="B2863" s="11">
        <v>4.0740740740740737E-2</v>
      </c>
      <c r="C2863" s="11">
        <v>6.4351851851851841E-2</v>
      </c>
      <c r="D2863" s="14">
        <v>3.0902777777776998E-2</v>
      </c>
      <c r="G2863" s="11"/>
      <c r="H2863" s="9"/>
    </row>
    <row r="2864" spans="1:8" x14ac:dyDescent="0.2">
      <c r="A2864" s="10"/>
      <c r="B2864" s="11">
        <v>4.0752314814814811E-2</v>
      </c>
      <c r="C2864" s="11">
        <v>6.4363425925925921E-2</v>
      </c>
      <c r="D2864" s="14">
        <v>3.0914351851850999E-2</v>
      </c>
      <c r="G2864" s="11"/>
      <c r="H2864" s="9"/>
    </row>
    <row r="2865" spans="1:8" x14ac:dyDescent="0.2">
      <c r="A2865" s="10"/>
      <c r="B2865" s="11">
        <v>4.0763888888888891E-2</v>
      </c>
      <c r="C2865" s="11">
        <v>6.4375000000000002E-2</v>
      </c>
      <c r="D2865" s="14">
        <v>3.0925925925927099E-2</v>
      </c>
      <c r="G2865" s="11"/>
      <c r="H2865" s="9"/>
    </row>
    <row r="2866" spans="1:8" x14ac:dyDescent="0.2">
      <c r="A2866" s="10"/>
      <c r="B2866" s="11">
        <v>4.0775462962962965E-2</v>
      </c>
      <c r="C2866" s="11">
        <v>6.4386574074074068E-2</v>
      </c>
      <c r="D2866" s="14">
        <v>3.0937500000000999E-2</v>
      </c>
      <c r="G2866" s="11"/>
      <c r="H2866" s="9"/>
    </row>
    <row r="2867" spans="1:8" x14ac:dyDescent="0.2">
      <c r="A2867" s="10"/>
      <c r="B2867" s="11">
        <v>4.0787037037037038E-2</v>
      </c>
      <c r="C2867" s="11">
        <v>6.4398148148148149E-2</v>
      </c>
      <c r="D2867" s="14">
        <v>3.0949074074075E-2</v>
      </c>
      <c r="G2867" s="11"/>
      <c r="H2867" s="9"/>
    </row>
    <row r="2868" spans="1:8" x14ac:dyDescent="0.2">
      <c r="A2868" s="10"/>
      <c r="B2868" s="11">
        <v>4.0798611111111112E-2</v>
      </c>
      <c r="C2868" s="11">
        <v>6.4409722222222229E-2</v>
      </c>
      <c r="D2868" s="14">
        <v>3.09490740740733E-2</v>
      </c>
      <c r="G2868" s="11"/>
      <c r="H2868" s="9"/>
    </row>
    <row r="2869" spans="1:8" x14ac:dyDescent="0.2">
      <c r="A2869" s="10"/>
      <c r="B2869" s="11">
        <v>4.0810185185185185E-2</v>
      </c>
      <c r="C2869" s="11">
        <v>6.4421296296296296E-2</v>
      </c>
      <c r="D2869" s="14">
        <v>3.0960648148149E-2</v>
      </c>
      <c r="G2869" s="11"/>
      <c r="H2869" s="9"/>
    </row>
    <row r="2870" spans="1:8" x14ac:dyDescent="0.2">
      <c r="A2870" s="10"/>
      <c r="B2870" s="11">
        <v>4.0821759259259259E-2</v>
      </c>
      <c r="C2870" s="11">
        <v>6.4432870370370363E-2</v>
      </c>
      <c r="D2870" s="14">
        <v>3.0972222222223199E-2</v>
      </c>
      <c r="G2870" s="11"/>
      <c r="H2870" s="9"/>
    </row>
    <row r="2871" spans="1:8" x14ac:dyDescent="0.2">
      <c r="A2871" s="10"/>
      <c r="B2871" s="11">
        <v>4.0833333333333333E-2</v>
      </c>
      <c r="C2871" s="11">
        <v>6.4444444444444443E-2</v>
      </c>
      <c r="D2871" s="14">
        <v>3.0983796296295298E-2</v>
      </c>
      <c r="G2871" s="11"/>
      <c r="H2871" s="9"/>
    </row>
    <row r="2872" spans="1:8" x14ac:dyDescent="0.2">
      <c r="A2872" s="10"/>
      <c r="B2872" s="11">
        <v>4.0844907407407406E-2</v>
      </c>
      <c r="C2872" s="11">
        <v>6.4456018518518524E-2</v>
      </c>
      <c r="D2872" s="14">
        <v>3.09953703703711E-2</v>
      </c>
      <c r="G2872" s="11"/>
      <c r="H2872" s="9"/>
    </row>
    <row r="2873" spans="1:8" x14ac:dyDescent="0.2">
      <c r="A2873" s="10"/>
      <c r="B2873" s="11">
        <v>4.0856481481481487E-2</v>
      </c>
      <c r="C2873" s="11">
        <v>6.446759259259259E-2</v>
      </c>
      <c r="D2873" s="14">
        <v>3.10069444444434E-2</v>
      </c>
      <c r="G2873" s="11"/>
      <c r="H2873" s="9"/>
    </row>
    <row r="2874" spans="1:8" x14ac:dyDescent="0.2">
      <c r="A2874" s="10"/>
      <c r="B2874" s="11">
        <v>4.0868055555555553E-2</v>
      </c>
      <c r="C2874" s="11">
        <v>6.4479166666666657E-2</v>
      </c>
      <c r="D2874" s="14">
        <v>3.1018518518517502E-2</v>
      </c>
      <c r="G2874" s="11"/>
      <c r="H2874" s="9"/>
    </row>
    <row r="2875" spans="1:8" x14ac:dyDescent="0.2">
      <c r="A2875" s="10"/>
      <c r="B2875" s="11">
        <v>4.0879629629629634E-2</v>
      </c>
      <c r="C2875" s="11">
        <v>6.4490740740740737E-2</v>
      </c>
      <c r="D2875" s="14">
        <v>3.1030092592591599E-2</v>
      </c>
      <c r="G2875" s="11"/>
      <c r="H2875" s="9"/>
    </row>
    <row r="2876" spans="1:8" x14ac:dyDescent="0.2">
      <c r="A2876" s="10"/>
      <c r="B2876" s="11">
        <v>4.08912037037037E-2</v>
      </c>
      <c r="C2876" s="11">
        <v>6.4502314814814818E-2</v>
      </c>
      <c r="D2876" s="14">
        <v>3.10416666666639E-2</v>
      </c>
      <c r="G2876" s="11"/>
      <c r="H2876" s="9"/>
    </row>
    <row r="2877" spans="1:8" x14ac:dyDescent="0.2">
      <c r="A2877" s="10"/>
      <c r="B2877" s="11">
        <v>4.0902777777777781E-2</v>
      </c>
      <c r="C2877" s="11">
        <v>6.4513888888888885E-2</v>
      </c>
      <c r="D2877" s="14">
        <v>3.10532407407394E-2</v>
      </c>
      <c r="G2877" s="11"/>
      <c r="H2877" s="9"/>
    </row>
    <row r="2878" spans="1:8" x14ac:dyDescent="0.2">
      <c r="A2878" s="10"/>
      <c r="B2878" s="11">
        <v>4.0914351851851848E-2</v>
      </c>
      <c r="C2878" s="11">
        <v>6.4525462962962965E-2</v>
      </c>
      <c r="D2878" s="14">
        <v>3.1064814814815499E-2</v>
      </c>
      <c r="G2878" s="11"/>
      <c r="H2878" s="9"/>
    </row>
    <row r="2879" spans="1:8" x14ac:dyDescent="0.2">
      <c r="A2879" s="10"/>
      <c r="B2879" s="11">
        <v>4.0925925925925928E-2</v>
      </c>
      <c r="C2879" s="11">
        <v>6.4537037037037046E-2</v>
      </c>
      <c r="D2879" s="14">
        <v>3.1076388888887599E-2</v>
      </c>
      <c r="G2879" s="11"/>
      <c r="H2879" s="9"/>
    </row>
    <row r="2880" spans="1:8" x14ac:dyDescent="0.2">
      <c r="A2880" s="10"/>
      <c r="B2880" s="11">
        <v>4.0937500000000002E-2</v>
      </c>
      <c r="C2880" s="11">
        <v>6.4548611111111112E-2</v>
      </c>
      <c r="D2880" s="14">
        <v>3.10879629629599E-2</v>
      </c>
      <c r="G2880" s="11"/>
      <c r="H2880" s="9"/>
    </row>
    <row r="2881" spans="1:8" x14ac:dyDescent="0.2">
      <c r="A2881" s="10"/>
      <c r="B2881" s="11">
        <v>4.0949074074074075E-2</v>
      </c>
      <c r="C2881" s="11">
        <v>6.4560185185185193E-2</v>
      </c>
      <c r="D2881" s="14">
        <v>3.1099537037035999E-2</v>
      </c>
      <c r="G2881" s="11"/>
      <c r="H2881" s="9"/>
    </row>
    <row r="2882" spans="1:8" x14ac:dyDescent="0.2">
      <c r="A2882" s="10"/>
      <c r="B2882" s="11">
        <v>4.0960648148148149E-2</v>
      </c>
      <c r="C2882" s="11">
        <v>6.4571759259259259E-2</v>
      </c>
      <c r="D2882" s="14">
        <v>3.1111111111111599E-2</v>
      </c>
      <c r="G2882" s="11"/>
      <c r="H2882" s="9"/>
    </row>
    <row r="2883" spans="1:8" x14ac:dyDescent="0.2">
      <c r="A2883" s="10"/>
      <c r="B2883" s="11">
        <v>4.0972222222222222E-2</v>
      </c>
      <c r="C2883" s="11">
        <v>6.458333333333334E-2</v>
      </c>
      <c r="D2883" s="14">
        <v>3.1111111111111998E-2</v>
      </c>
      <c r="G2883" s="11"/>
      <c r="H2883" s="9"/>
    </row>
    <row r="2884" spans="1:8" x14ac:dyDescent="0.2">
      <c r="A2884" s="10"/>
      <c r="B2884" s="11">
        <v>4.0983796296296296E-2</v>
      </c>
      <c r="C2884" s="11">
        <v>6.4594907407407406E-2</v>
      </c>
      <c r="D2884" s="14">
        <v>3.1122685185184299E-2</v>
      </c>
      <c r="G2884" s="11"/>
      <c r="H2884" s="9"/>
    </row>
    <row r="2885" spans="1:8" x14ac:dyDescent="0.2">
      <c r="A2885" s="10"/>
      <c r="B2885" s="11">
        <v>4.099537037037037E-2</v>
      </c>
      <c r="C2885" s="11">
        <v>6.4606481481481473E-2</v>
      </c>
      <c r="D2885" s="14">
        <v>3.1134259259260302E-2</v>
      </c>
      <c r="G2885" s="11"/>
      <c r="H2885" s="9"/>
    </row>
    <row r="2886" spans="1:8" x14ac:dyDescent="0.2">
      <c r="A2886" s="10"/>
      <c r="B2886" s="11">
        <v>4.1006944444444443E-2</v>
      </c>
      <c r="C2886" s="11">
        <v>6.4618055555555554E-2</v>
      </c>
      <c r="D2886" s="14">
        <v>3.11458333333344E-2</v>
      </c>
      <c r="G2886" s="11"/>
      <c r="H2886" s="9"/>
    </row>
    <row r="2887" spans="1:8" x14ac:dyDescent="0.2">
      <c r="A2887" s="10"/>
      <c r="B2887" s="11">
        <v>4.1018518518518517E-2</v>
      </c>
      <c r="C2887" s="11">
        <v>6.4629629629629634E-2</v>
      </c>
      <c r="D2887" s="14">
        <v>3.1157407407406499E-2</v>
      </c>
      <c r="G2887" s="11"/>
      <c r="H2887" s="9"/>
    </row>
    <row r="2888" spans="1:8" x14ac:dyDescent="0.2">
      <c r="A2888" s="10"/>
      <c r="B2888" s="11">
        <v>4.1030092592592597E-2</v>
      </c>
      <c r="C2888" s="11">
        <v>6.4641203703703701E-2</v>
      </c>
      <c r="D2888" s="14">
        <v>3.1168981481482502E-2</v>
      </c>
      <c r="G2888" s="11"/>
      <c r="H2888" s="9"/>
    </row>
    <row r="2889" spans="1:8" x14ac:dyDescent="0.2">
      <c r="A2889" s="10"/>
      <c r="B2889" s="11">
        <v>4.1041666666666664E-2</v>
      </c>
      <c r="C2889" s="11">
        <v>6.4652777777777781E-2</v>
      </c>
      <c r="D2889" s="14">
        <v>3.1180555555554702E-2</v>
      </c>
      <c r="G2889" s="11"/>
      <c r="H2889" s="9"/>
    </row>
    <row r="2890" spans="1:8" x14ac:dyDescent="0.2">
      <c r="A2890" s="10"/>
      <c r="B2890" s="11">
        <v>4.1053240740740744E-2</v>
      </c>
      <c r="C2890" s="11">
        <v>6.4664351851851862E-2</v>
      </c>
      <c r="D2890" s="14">
        <v>3.1192129629628799E-2</v>
      </c>
      <c r="G2890" s="11"/>
      <c r="H2890" s="9"/>
    </row>
    <row r="2891" spans="1:8" x14ac:dyDescent="0.2">
      <c r="A2891" s="10"/>
      <c r="B2891" s="11">
        <v>4.1064814814814811E-2</v>
      </c>
      <c r="C2891" s="11">
        <v>6.4675925925925928E-2</v>
      </c>
      <c r="D2891" s="14">
        <v>3.1203703703704701E-2</v>
      </c>
      <c r="G2891" s="11"/>
      <c r="H2891" s="9"/>
    </row>
    <row r="2892" spans="1:8" x14ac:dyDescent="0.2">
      <c r="A2892" s="10"/>
      <c r="B2892" s="11">
        <v>4.1076388888888891E-2</v>
      </c>
      <c r="C2892" s="11">
        <v>6.4687499999999995E-2</v>
      </c>
      <c r="D2892" s="14">
        <v>3.1215277777776902E-2</v>
      </c>
      <c r="G2892" s="11"/>
      <c r="H2892" s="9"/>
    </row>
    <row r="2893" spans="1:8" x14ac:dyDescent="0.2">
      <c r="A2893" s="10"/>
      <c r="B2893" s="11">
        <v>4.1087962962962958E-2</v>
      </c>
      <c r="C2893" s="11">
        <v>6.4699074074074062E-2</v>
      </c>
      <c r="D2893" s="14">
        <v>3.1226851851853098E-2</v>
      </c>
      <c r="G2893" s="11"/>
      <c r="H2893" s="9"/>
    </row>
    <row r="2894" spans="1:8" x14ac:dyDescent="0.2">
      <c r="A2894" s="10"/>
      <c r="B2894" s="11">
        <v>4.1099537037037039E-2</v>
      </c>
      <c r="C2894" s="11">
        <v>6.4710648148148142E-2</v>
      </c>
      <c r="D2894" s="14">
        <v>3.1238425925926998E-2</v>
      </c>
      <c r="G2894" s="11"/>
      <c r="H2894" s="9"/>
    </row>
    <row r="2895" spans="1:8" x14ac:dyDescent="0.2">
      <c r="A2895" s="10"/>
      <c r="B2895" s="11">
        <v>4.1111111111111112E-2</v>
      </c>
      <c r="C2895" s="11">
        <v>6.4722222222222223E-2</v>
      </c>
      <c r="D2895" s="14">
        <v>3.12500000000012E-2</v>
      </c>
      <c r="G2895" s="11"/>
      <c r="H2895" s="9"/>
    </row>
    <row r="2896" spans="1:8" x14ac:dyDescent="0.2">
      <c r="A2896" s="10"/>
      <c r="B2896" s="11">
        <v>4.1122685185185186E-2</v>
      </c>
      <c r="C2896" s="11">
        <v>6.4733796296296289E-2</v>
      </c>
      <c r="D2896" s="14">
        <v>3.1261574074073199E-2</v>
      </c>
      <c r="G2896" s="11"/>
      <c r="H2896" s="9"/>
    </row>
    <row r="2897" spans="1:8" x14ac:dyDescent="0.2">
      <c r="A2897" s="10"/>
      <c r="B2897" s="11">
        <v>4.1134259259259259E-2</v>
      </c>
      <c r="C2897" s="11">
        <v>6.474537037037037E-2</v>
      </c>
      <c r="D2897" s="14">
        <v>3.1273148148149403E-2</v>
      </c>
      <c r="G2897" s="11"/>
      <c r="H2897" s="9"/>
    </row>
    <row r="2898" spans="1:8" x14ac:dyDescent="0.2">
      <c r="A2898" s="10"/>
      <c r="B2898" s="11">
        <v>4.1145833333333333E-2</v>
      </c>
      <c r="C2898" s="11">
        <v>6.475694444444445E-2</v>
      </c>
      <c r="D2898" s="14">
        <v>3.1273148148149098E-2</v>
      </c>
      <c r="G2898" s="11"/>
      <c r="H2898" s="9"/>
    </row>
    <row r="2899" spans="1:8" x14ac:dyDescent="0.2">
      <c r="A2899" s="10"/>
      <c r="B2899" s="11">
        <v>4.1157407407407406E-2</v>
      </c>
      <c r="C2899" s="11">
        <v>6.4768518518518517E-2</v>
      </c>
      <c r="D2899" s="14">
        <v>3.1284722222221201E-2</v>
      </c>
      <c r="G2899" s="11"/>
      <c r="H2899" s="9"/>
    </row>
    <row r="2900" spans="1:8" x14ac:dyDescent="0.2">
      <c r="A2900" s="10"/>
      <c r="B2900" s="11">
        <v>4.116898148148148E-2</v>
      </c>
      <c r="C2900" s="11">
        <v>6.4780092592592597E-2</v>
      </c>
      <c r="D2900" s="14">
        <v>3.1296296296295198E-2</v>
      </c>
      <c r="G2900" s="11"/>
      <c r="H2900" s="9"/>
    </row>
    <row r="2901" spans="1:8" x14ac:dyDescent="0.2">
      <c r="A2901" s="10"/>
      <c r="B2901" s="11">
        <v>4.1180555555555554E-2</v>
      </c>
      <c r="C2901" s="11">
        <v>6.4791666666666664E-2</v>
      </c>
      <c r="D2901" s="14">
        <v>3.1307870370369299E-2</v>
      </c>
      <c r="G2901" s="11"/>
      <c r="H2901" s="9"/>
    </row>
    <row r="2902" spans="1:8" x14ac:dyDescent="0.2">
      <c r="A2902" s="10"/>
      <c r="B2902" s="11">
        <v>4.1192129629629634E-2</v>
      </c>
      <c r="C2902" s="11">
        <v>6.4803240740740745E-2</v>
      </c>
      <c r="D2902" s="14">
        <v>3.1319444444443401E-2</v>
      </c>
      <c r="G2902" s="11"/>
      <c r="H2902" s="9"/>
    </row>
    <row r="2903" spans="1:8" x14ac:dyDescent="0.2">
      <c r="A2903" s="10"/>
      <c r="B2903" s="11">
        <v>4.1203703703703708E-2</v>
      </c>
      <c r="C2903" s="11">
        <v>6.4814814814814811E-2</v>
      </c>
      <c r="D2903" s="14">
        <v>3.1331018518515802E-2</v>
      </c>
      <c r="G2903" s="11"/>
      <c r="H2903" s="9"/>
    </row>
    <row r="2904" spans="1:8" x14ac:dyDescent="0.2">
      <c r="A2904" s="10"/>
      <c r="B2904" s="11">
        <v>4.1215277777777774E-2</v>
      </c>
      <c r="C2904" s="11">
        <v>6.4826388888888892E-2</v>
      </c>
      <c r="D2904" s="14">
        <v>3.1342592592591499E-2</v>
      </c>
      <c r="G2904" s="11"/>
      <c r="H2904" s="9"/>
    </row>
    <row r="2905" spans="1:8" x14ac:dyDescent="0.2">
      <c r="A2905" s="10"/>
      <c r="B2905" s="11">
        <v>4.1226851851851855E-2</v>
      </c>
      <c r="C2905" s="11">
        <v>6.4837962962962958E-2</v>
      </c>
      <c r="D2905" s="14">
        <v>3.1354166666667703E-2</v>
      </c>
      <c r="G2905" s="11"/>
      <c r="H2905" s="9"/>
    </row>
    <row r="2906" spans="1:8" x14ac:dyDescent="0.2">
      <c r="A2906" s="10"/>
      <c r="B2906" s="11">
        <v>4.1238425925925921E-2</v>
      </c>
      <c r="C2906" s="11">
        <v>6.4849537037037039E-2</v>
      </c>
      <c r="D2906" s="14">
        <v>3.1365740740739702E-2</v>
      </c>
      <c r="G2906" s="11"/>
      <c r="H2906" s="9"/>
    </row>
    <row r="2907" spans="1:8" x14ac:dyDescent="0.2">
      <c r="A2907" s="10"/>
      <c r="B2907" s="11">
        <v>4.1250000000000002E-2</v>
      </c>
      <c r="C2907" s="11">
        <v>6.4861111111111105E-2</v>
      </c>
      <c r="D2907" s="14">
        <v>3.1377314814813997E-2</v>
      </c>
      <c r="G2907" s="11"/>
      <c r="H2907" s="9"/>
    </row>
    <row r="2908" spans="1:8" x14ac:dyDescent="0.2">
      <c r="A2908" s="10"/>
      <c r="B2908" s="11">
        <v>4.1261574074074069E-2</v>
      </c>
      <c r="C2908" s="11">
        <v>6.4872685185185186E-2</v>
      </c>
      <c r="D2908" s="14">
        <v>3.13888888888878E-2</v>
      </c>
      <c r="G2908" s="11"/>
      <c r="H2908" s="9"/>
    </row>
    <row r="2909" spans="1:8" x14ac:dyDescent="0.2">
      <c r="A2909" s="10"/>
      <c r="B2909" s="11">
        <v>4.1273148148148149E-2</v>
      </c>
      <c r="C2909" s="11">
        <v>6.4884259259259267E-2</v>
      </c>
      <c r="D2909" s="14">
        <v>3.1400462962961902E-2</v>
      </c>
      <c r="G2909" s="11"/>
      <c r="H2909" s="9"/>
    </row>
    <row r="2910" spans="1:8" x14ac:dyDescent="0.2">
      <c r="A2910" s="10"/>
      <c r="B2910" s="11">
        <v>4.1284722222222223E-2</v>
      </c>
      <c r="C2910" s="11">
        <v>6.4895833333333333E-2</v>
      </c>
      <c r="D2910" s="14">
        <v>3.1412037037036003E-2</v>
      </c>
      <c r="G2910" s="11"/>
      <c r="H2910" s="9"/>
    </row>
    <row r="2911" spans="1:8" x14ac:dyDescent="0.2">
      <c r="A2911" s="10"/>
      <c r="B2911" s="11">
        <v>4.1296296296296296E-2</v>
      </c>
      <c r="C2911" s="11">
        <v>6.4907407407407414E-2</v>
      </c>
      <c r="D2911" s="14">
        <v>3.1423611111110097E-2</v>
      </c>
      <c r="G2911" s="11"/>
      <c r="H2911" s="9"/>
    </row>
    <row r="2912" spans="1:8" x14ac:dyDescent="0.2">
      <c r="A2912" s="10"/>
      <c r="B2912" s="11">
        <v>4.130787037037037E-2</v>
      </c>
      <c r="C2912" s="11">
        <v>6.491898148148148E-2</v>
      </c>
      <c r="D2912" s="14">
        <v>3.1435185185186197E-2</v>
      </c>
      <c r="G2912" s="11"/>
      <c r="H2912" s="9"/>
    </row>
    <row r="2913" spans="1:8" x14ac:dyDescent="0.2">
      <c r="A2913" s="10"/>
      <c r="B2913" s="11">
        <v>4.1319444444444443E-2</v>
      </c>
      <c r="C2913" s="11">
        <v>6.4930555555555561E-2</v>
      </c>
      <c r="D2913" s="14">
        <v>3.14351851851861E-2</v>
      </c>
      <c r="G2913" s="11"/>
      <c r="H2913" s="9"/>
    </row>
    <row r="2914" spans="1:8" x14ac:dyDescent="0.2">
      <c r="A2914" s="10"/>
      <c r="B2914" s="11">
        <v>4.1331018518518517E-2</v>
      </c>
      <c r="C2914" s="11">
        <v>6.4942129629629627E-2</v>
      </c>
      <c r="D2914" s="14">
        <v>3.1446759259260201E-2</v>
      </c>
      <c r="G2914" s="11"/>
      <c r="H2914" s="9"/>
    </row>
    <row r="2915" spans="1:8" x14ac:dyDescent="0.2">
      <c r="A2915" s="10"/>
      <c r="B2915" s="11">
        <v>4.1342592592592591E-2</v>
      </c>
      <c r="C2915" s="11">
        <v>6.4953703703703694E-2</v>
      </c>
      <c r="D2915" s="14">
        <v>3.1458333333332499E-2</v>
      </c>
      <c r="G2915" s="11"/>
      <c r="H2915" s="9"/>
    </row>
    <row r="2916" spans="1:8" x14ac:dyDescent="0.2">
      <c r="A2916" s="10"/>
      <c r="B2916" s="11">
        <v>4.1354166666666664E-2</v>
      </c>
      <c r="C2916" s="11">
        <v>6.4965277777777775E-2</v>
      </c>
      <c r="D2916" s="14">
        <v>3.1469907407408397E-2</v>
      </c>
      <c r="G2916" s="11"/>
      <c r="H2916" s="9"/>
    </row>
    <row r="2917" spans="1:8" x14ac:dyDescent="0.2">
      <c r="A2917" s="10"/>
      <c r="B2917" s="11">
        <v>4.1365740740740745E-2</v>
      </c>
      <c r="C2917" s="11">
        <v>6.4976851851851855E-2</v>
      </c>
      <c r="D2917" s="14">
        <v>3.1481481481482498E-2</v>
      </c>
      <c r="G2917" s="11"/>
      <c r="H2917" s="9"/>
    </row>
    <row r="2918" spans="1:8" x14ac:dyDescent="0.2">
      <c r="A2918" s="10"/>
      <c r="B2918" s="11">
        <v>4.1377314814814818E-2</v>
      </c>
      <c r="C2918" s="11">
        <v>6.4988425925925922E-2</v>
      </c>
      <c r="D2918" s="14">
        <v>3.1493055555556301E-2</v>
      </c>
      <c r="G2918" s="11"/>
      <c r="H2918" s="9"/>
    </row>
    <row r="2919" spans="1:8" x14ac:dyDescent="0.2">
      <c r="A2919" s="10"/>
      <c r="B2919" s="11">
        <v>4.1388888888888892E-2</v>
      </c>
      <c r="C2919" s="11">
        <v>6.5000000000000002E-2</v>
      </c>
      <c r="D2919" s="14">
        <v>3.1504629629630701E-2</v>
      </c>
      <c r="G2919" s="11"/>
      <c r="H2919" s="9"/>
    </row>
    <row r="2920" spans="1:8" x14ac:dyDescent="0.2">
      <c r="A2920" s="10"/>
      <c r="B2920" s="11">
        <v>4.1400462962962965E-2</v>
      </c>
      <c r="C2920" s="11">
        <v>6.5011574074074083E-2</v>
      </c>
      <c r="D2920" s="14">
        <v>3.1516203703704698E-2</v>
      </c>
      <c r="G2920" s="11"/>
      <c r="H2920" s="9"/>
    </row>
    <row r="2921" spans="1:8" x14ac:dyDescent="0.2">
      <c r="A2921" s="10"/>
      <c r="B2921" s="11">
        <v>4.1412037037037039E-2</v>
      </c>
      <c r="C2921" s="11">
        <v>6.5023148148148149E-2</v>
      </c>
      <c r="D2921" s="14">
        <v>3.1527777777776898E-2</v>
      </c>
      <c r="G2921" s="11"/>
      <c r="H2921" s="9"/>
    </row>
    <row r="2922" spans="1:8" x14ac:dyDescent="0.2">
      <c r="A2922" s="10"/>
      <c r="B2922" s="11">
        <v>4.1423611111111112E-2</v>
      </c>
      <c r="C2922" s="11">
        <v>6.5034722222222216E-2</v>
      </c>
      <c r="D2922" s="14">
        <v>3.1539351851851E-2</v>
      </c>
      <c r="G2922" s="11"/>
      <c r="H2922" s="9"/>
    </row>
    <row r="2923" spans="1:8" x14ac:dyDescent="0.2">
      <c r="A2923" s="10"/>
      <c r="B2923" s="11">
        <v>4.1435185185185179E-2</v>
      </c>
      <c r="C2923" s="11">
        <v>6.5046296296296297E-2</v>
      </c>
      <c r="D2923" s="14">
        <v>3.1550925925925101E-2</v>
      </c>
      <c r="G2923" s="11"/>
      <c r="H2923" s="9"/>
    </row>
    <row r="2924" spans="1:8" x14ac:dyDescent="0.2">
      <c r="A2924" s="10"/>
      <c r="B2924" s="11">
        <v>4.144675925925926E-2</v>
      </c>
      <c r="C2924" s="11">
        <v>6.5057870370370363E-2</v>
      </c>
      <c r="D2924" s="14">
        <v>3.1562499999999098E-2</v>
      </c>
      <c r="G2924" s="11"/>
      <c r="H2924" s="9"/>
    </row>
    <row r="2925" spans="1:8" x14ac:dyDescent="0.2">
      <c r="A2925" s="10"/>
      <c r="B2925" s="11">
        <v>4.1458333333333333E-2</v>
      </c>
      <c r="C2925" s="11">
        <v>6.5069444444444444E-2</v>
      </c>
      <c r="D2925" s="14">
        <v>3.1574074074075302E-2</v>
      </c>
      <c r="G2925" s="11"/>
      <c r="H2925" s="9"/>
    </row>
    <row r="2926" spans="1:8" x14ac:dyDescent="0.2">
      <c r="A2926" s="10"/>
      <c r="B2926" s="11">
        <v>4.1469907407407407E-2</v>
      </c>
      <c r="C2926" s="11">
        <v>6.508101851851851E-2</v>
      </c>
      <c r="D2926" s="14">
        <v>3.1585648148149202E-2</v>
      </c>
      <c r="G2926" s="11"/>
      <c r="H2926" s="9"/>
    </row>
    <row r="2927" spans="1:8" x14ac:dyDescent="0.2">
      <c r="A2927" s="10"/>
      <c r="B2927" s="11">
        <v>4.148148148148148E-2</v>
      </c>
      <c r="C2927" s="11">
        <v>6.5092592592592591E-2</v>
      </c>
      <c r="D2927" s="14">
        <v>3.1597222222223199E-2</v>
      </c>
      <c r="G2927" s="11"/>
      <c r="H2927" s="9"/>
    </row>
    <row r="2928" spans="1:8" x14ac:dyDescent="0.2">
      <c r="A2928" s="10"/>
      <c r="B2928" s="11">
        <v>4.1493055555555554E-2</v>
      </c>
      <c r="C2928" s="11">
        <v>6.5104166666666671E-2</v>
      </c>
      <c r="D2928" s="14">
        <v>3.1597222222221402E-2</v>
      </c>
      <c r="G2928" s="11"/>
      <c r="H2928" s="9"/>
    </row>
    <row r="2929" spans="1:8" x14ac:dyDescent="0.2">
      <c r="A2929" s="10"/>
      <c r="B2929" s="11">
        <v>4.1504629629629627E-2</v>
      </c>
      <c r="C2929" s="11">
        <v>6.5115740740740738E-2</v>
      </c>
      <c r="D2929" s="14">
        <v>3.1608796296297197E-2</v>
      </c>
      <c r="G2929" s="11"/>
      <c r="H2929" s="9"/>
    </row>
    <row r="2930" spans="1:8" x14ac:dyDescent="0.2">
      <c r="A2930" s="10"/>
      <c r="B2930" s="11">
        <v>4.1516203703703701E-2</v>
      </c>
      <c r="C2930" s="11">
        <v>6.5127314814814818E-2</v>
      </c>
      <c r="D2930" s="14">
        <v>3.1620370370371402E-2</v>
      </c>
      <c r="G2930" s="11"/>
      <c r="H2930" s="9"/>
    </row>
    <row r="2931" spans="1:8" x14ac:dyDescent="0.2">
      <c r="A2931" s="10"/>
      <c r="B2931" s="11">
        <v>4.1527777777777775E-2</v>
      </c>
      <c r="C2931" s="11">
        <v>6.5138888888888885E-2</v>
      </c>
      <c r="D2931" s="14">
        <v>3.1631944444443401E-2</v>
      </c>
      <c r="G2931" s="11"/>
      <c r="H2931" s="9"/>
    </row>
    <row r="2932" spans="1:8" x14ac:dyDescent="0.2">
      <c r="A2932" s="10"/>
      <c r="B2932" s="11">
        <v>4.1539351851851855E-2</v>
      </c>
      <c r="C2932" s="11">
        <v>6.5150462962962966E-2</v>
      </c>
      <c r="D2932" s="14">
        <v>3.1643518518519299E-2</v>
      </c>
      <c r="G2932" s="11"/>
      <c r="H2932" s="9"/>
    </row>
    <row r="2933" spans="1:8" x14ac:dyDescent="0.2">
      <c r="A2933" s="10"/>
      <c r="B2933" s="11">
        <v>4.1550925925925929E-2</v>
      </c>
      <c r="C2933" s="11">
        <v>6.5162037037037032E-2</v>
      </c>
      <c r="D2933" s="14">
        <v>3.1655092592591499E-2</v>
      </c>
      <c r="G2933" s="11"/>
      <c r="H2933" s="9"/>
    </row>
    <row r="2934" spans="1:8" x14ac:dyDescent="0.2">
      <c r="A2934" s="10"/>
      <c r="B2934" s="11">
        <v>4.1562500000000002E-2</v>
      </c>
      <c r="C2934" s="11">
        <v>6.5173611111111113E-2</v>
      </c>
      <c r="D2934" s="14">
        <v>3.1666666666665601E-2</v>
      </c>
      <c r="G2934" s="11"/>
      <c r="H2934" s="9"/>
    </row>
    <row r="2935" spans="1:8" x14ac:dyDescent="0.2">
      <c r="A2935" s="10"/>
      <c r="B2935" s="11">
        <v>4.1574074074074076E-2</v>
      </c>
      <c r="C2935" s="11">
        <v>6.5185185185185179E-2</v>
      </c>
      <c r="D2935" s="14">
        <v>3.1678240740739702E-2</v>
      </c>
      <c r="G2935" s="11"/>
      <c r="H2935" s="9"/>
    </row>
    <row r="2936" spans="1:8" x14ac:dyDescent="0.2">
      <c r="A2936" s="10"/>
      <c r="B2936" s="11">
        <v>4.1585648148148149E-2</v>
      </c>
      <c r="C2936" s="11">
        <v>6.519675925925926E-2</v>
      </c>
      <c r="D2936" s="14">
        <v>3.1689814814811902E-2</v>
      </c>
      <c r="G2936" s="11"/>
      <c r="H2936" s="9"/>
    </row>
    <row r="2937" spans="1:8" x14ac:dyDescent="0.2">
      <c r="A2937" s="10"/>
      <c r="B2937" s="11">
        <v>4.1597222222222223E-2</v>
      </c>
      <c r="C2937" s="11">
        <v>6.5208333333333326E-2</v>
      </c>
      <c r="D2937" s="14">
        <v>3.1701388888887502E-2</v>
      </c>
      <c r="G2937" s="11"/>
      <c r="H2937" s="9"/>
    </row>
    <row r="2938" spans="1:8" x14ac:dyDescent="0.2">
      <c r="A2938" s="10"/>
      <c r="B2938" s="11">
        <v>4.1608796296296297E-2</v>
      </c>
      <c r="C2938" s="11">
        <v>6.5219907407407407E-2</v>
      </c>
      <c r="D2938" s="14">
        <v>3.1712962962963699E-2</v>
      </c>
      <c r="G2938" s="11"/>
      <c r="H2938" s="9"/>
    </row>
    <row r="2939" spans="1:8" x14ac:dyDescent="0.2">
      <c r="A2939" s="10"/>
      <c r="B2939" s="11">
        <v>4.162037037037037E-2</v>
      </c>
      <c r="C2939" s="11">
        <v>6.5231481481481488E-2</v>
      </c>
      <c r="D2939" s="14">
        <v>3.1724537037035698E-2</v>
      </c>
      <c r="G2939" s="11"/>
      <c r="H2939" s="9"/>
    </row>
    <row r="2940" spans="1:8" x14ac:dyDescent="0.2">
      <c r="A2940" s="10"/>
      <c r="B2940" s="11">
        <v>4.1631944444444451E-2</v>
      </c>
      <c r="C2940" s="11">
        <v>6.5243055555555554E-2</v>
      </c>
      <c r="D2940" s="14">
        <v>3.1736111111107898E-2</v>
      </c>
      <c r="G2940" s="11"/>
      <c r="H2940" s="9"/>
    </row>
    <row r="2941" spans="1:8" x14ac:dyDescent="0.2">
      <c r="A2941" s="10"/>
      <c r="B2941" s="11">
        <v>4.1643518518518517E-2</v>
      </c>
      <c r="C2941" s="11">
        <v>6.5254629629629635E-2</v>
      </c>
      <c r="D2941" s="14">
        <v>3.1747685185184102E-2</v>
      </c>
      <c r="G2941" s="11"/>
      <c r="H2941" s="9"/>
    </row>
    <row r="2942" spans="1:8" x14ac:dyDescent="0.2">
      <c r="A2942" s="10"/>
      <c r="B2942" s="11">
        <v>4.1655092592592598E-2</v>
      </c>
      <c r="C2942" s="11">
        <v>6.5266203703703715E-2</v>
      </c>
      <c r="D2942" s="14">
        <v>3.1759259259259799E-2</v>
      </c>
      <c r="G2942" s="11"/>
      <c r="H2942" s="9"/>
    </row>
    <row r="2943" spans="1:8" x14ac:dyDescent="0.2">
      <c r="A2943" s="10"/>
      <c r="B2943" s="11">
        <v>4.1666666666666664E-2</v>
      </c>
      <c r="C2943" s="11">
        <v>6.5277777777777782E-2</v>
      </c>
      <c r="D2943" s="14">
        <v>3.1759259259260202E-2</v>
      </c>
      <c r="G2943" s="11"/>
      <c r="H2943" s="9"/>
    </row>
    <row r="2944" spans="1:8" x14ac:dyDescent="0.2">
      <c r="A2944" s="10"/>
      <c r="B2944" s="11">
        <v>4.1678240740740745E-2</v>
      </c>
      <c r="C2944" s="11">
        <v>6.5289351851851848E-2</v>
      </c>
      <c r="D2944" s="14">
        <v>3.1770833333332402E-2</v>
      </c>
      <c r="G2944" s="11"/>
      <c r="H2944" s="9"/>
    </row>
    <row r="2945" spans="1:8" x14ac:dyDescent="0.2">
      <c r="A2945" s="10"/>
      <c r="B2945" s="11">
        <v>4.1689814814814818E-2</v>
      </c>
      <c r="C2945" s="11">
        <v>6.5300925925925915E-2</v>
      </c>
      <c r="D2945" s="14">
        <v>3.1782407407408501E-2</v>
      </c>
      <c r="G2945" s="11"/>
      <c r="H2945" s="9"/>
    </row>
    <row r="2946" spans="1:8" x14ac:dyDescent="0.2">
      <c r="A2946" s="10"/>
      <c r="B2946" s="11">
        <v>4.1701388888888885E-2</v>
      </c>
      <c r="C2946" s="11">
        <v>6.5312499999999996E-2</v>
      </c>
      <c r="D2946" s="14">
        <v>3.1793981481482603E-2</v>
      </c>
      <c r="G2946" s="11"/>
      <c r="H2946" s="9"/>
    </row>
    <row r="2947" spans="1:8" x14ac:dyDescent="0.2">
      <c r="A2947" s="10"/>
      <c r="B2947" s="11">
        <v>4.1712962962962959E-2</v>
      </c>
      <c r="C2947" s="11">
        <v>6.5324074074074076E-2</v>
      </c>
      <c r="D2947" s="14">
        <v>3.1805555555554602E-2</v>
      </c>
      <c r="G2947" s="11"/>
      <c r="H2947" s="9"/>
    </row>
    <row r="2948" spans="1:8" x14ac:dyDescent="0.2">
      <c r="A2948" s="10"/>
      <c r="B2948" s="11">
        <v>4.1724537037037039E-2</v>
      </c>
      <c r="C2948" s="11">
        <v>6.5335648148148143E-2</v>
      </c>
      <c r="D2948" s="14">
        <v>3.1817129629630701E-2</v>
      </c>
      <c r="G2948" s="11"/>
      <c r="H2948" s="9"/>
    </row>
    <row r="2949" spans="1:8" x14ac:dyDescent="0.2">
      <c r="A2949" s="10"/>
      <c r="B2949" s="11">
        <v>4.1736111111111113E-2</v>
      </c>
      <c r="C2949" s="11">
        <v>6.5347222222222223E-2</v>
      </c>
      <c r="D2949" s="14">
        <v>3.1828703703702797E-2</v>
      </c>
      <c r="G2949" s="11"/>
      <c r="H2949" s="9"/>
    </row>
    <row r="2950" spans="1:8" x14ac:dyDescent="0.2">
      <c r="A2950" s="10"/>
      <c r="B2950" s="11">
        <v>4.1747685185185186E-2</v>
      </c>
      <c r="C2950" s="11">
        <v>6.5358796296296304E-2</v>
      </c>
      <c r="D2950" s="14">
        <v>3.1840277777776899E-2</v>
      </c>
      <c r="G2950" s="11"/>
      <c r="H2950" s="9"/>
    </row>
    <row r="2951" spans="1:8" x14ac:dyDescent="0.2">
      <c r="A2951" s="10"/>
      <c r="B2951" s="11">
        <v>4.1759259259259253E-2</v>
      </c>
      <c r="C2951" s="11">
        <v>6.537037037037037E-2</v>
      </c>
      <c r="D2951" s="14">
        <v>3.1851851851852901E-2</v>
      </c>
      <c r="G2951" s="11"/>
      <c r="H2951" s="9"/>
    </row>
    <row r="2952" spans="1:8" x14ac:dyDescent="0.2">
      <c r="A2952" s="10"/>
      <c r="B2952" s="11">
        <v>4.1770833333333333E-2</v>
      </c>
      <c r="C2952" s="11">
        <v>6.5381944444444437E-2</v>
      </c>
      <c r="D2952" s="14">
        <v>3.1863425925924997E-2</v>
      </c>
      <c r="G2952" s="11"/>
      <c r="H2952" s="9"/>
    </row>
    <row r="2953" spans="1:8" x14ac:dyDescent="0.2">
      <c r="A2953" s="10"/>
      <c r="B2953" s="11">
        <v>4.1782407407407407E-2</v>
      </c>
      <c r="C2953" s="11">
        <v>6.5393518518518517E-2</v>
      </c>
      <c r="D2953" s="14">
        <v>3.1875000000001298E-2</v>
      </c>
      <c r="G2953" s="11"/>
      <c r="H2953" s="9"/>
    </row>
    <row r="2954" spans="1:8" x14ac:dyDescent="0.2">
      <c r="A2954" s="10"/>
      <c r="B2954" s="11">
        <v>4.1793981481481481E-2</v>
      </c>
      <c r="C2954" s="11">
        <v>6.5405092592592584E-2</v>
      </c>
      <c r="D2954" s="14">
        <v>3.1886574074075198E-2</v>
      </c>
      <c r="G2954" s="11"/>
      <c r="H2954" s="9"/>
    </row>
    <row r="2955" spans="1:8" x14ac:dyDescent="0.2">
      <c r="A2955" s="10"/>
      <c r="B2955" s="11">
        <v>4.1805555555555561E-2</v>
      </c>
      <c r="C2955" s="11">
        <v>6.5416666666666665E-2</v>
      </c>
      <c r="D2955" s="14">
        <v>3.1898148148149397E-2</v>
      </c>
      <c r="G2955" s="11"/>
      <c r="H2955" s="9"/>
    </row>
    <row r="2956" spans="1:8" x14ac:dyDescent="0.2">
      <c r="A2956" s="10"/>
      <c r="B2956" s="11">
        <v>4.1817129629629628E-2</v>
      </c>
      <c r="C2956" s="11">
        <v>6.5428240740740731E-2</v>
      </c>
      <c r="D2956" s="14">
        <v>3.1909722222221298E-2</v>
      </c>
      <c r="G2956" s="11"/>
      <c r="H2956" s="9"/>
    </row>
    <row r="2957" spans="1:8" x14ac:dyDescent="0.2">
      <c r="A2957" s="10"/>
      <c r="B2957" s="11">
        <v>4.1828703703703701E-2</v>
      </c>
      <c r="C2957" s="11">
        <v>6.5439814814814812E-2</v>
      </c>
      <c r="D2957" s="14">
        <v>3.1921296296297599E-2</v>
      </c>
      <c r="G2957" s="11"/>
      <c r="H2957" s="9"/>
    </row>
    <row r="2958" spans="1:8" x14ac:dyDescent="0.2">
      <c r="A2958" s="10"/>
      <c r="B2958" s="11">
        <v>4.1840277777777775E-2</v>
      </c>
      <c r="C2958" s="11">
        <v>6.5451388888888892E-2</v>
      </c>
      <c r="D2958" s="14">
        <v>3.1921296296297301E-2</v>
      </c>
      <c r="G2958" s="11"/>
      <c r="H2958" s="9"/>
    </row>
    <row r="2959" spans="1:8" x14ac:dyDescent="0.2">
      <c r="A2959" s="10"/>
      <c r="B2959" s="11">
        <v>4.1851851851851855E-2</v>
      </c>
      <c r="C2959" s="11">
        <v>6.5462962962962959E-2</v>
      </c>
      <c r="D2959" s="14">
        <v>3.19328703703693E-2</v>
      </c>
      <c r="G2959" s="11"/>
      <c r="H2959" s="9"/>
    </row>
    <row r="2960" spans="1:8" x14ac:dyDescent="0.2">
      <c r="A2960" s="10"/>
      <c r="B2960" s="11">
        <v>4.1863425925925929E-2</v>
      </c>
      <c r="C2960" s="11">
        <v>6.5474537037037039E-2</v>
      </c>
      <c r="D2960" s="14">
        <v>3.1944444444443297E-2</v>
      </c>
      <c r="G2960" s="11"/>
      <c r="H2960" s="9"/>
    </row>
    <row r="2961" spans="1:8" x14ac:dyDescent="0.2">
      <c r="A2961" s="10"/>
      <c r="B2961" s="11">
        <v>4.1875000000000002E-2</v>
      </c>
      <c r="C2961" s="11">
        <v>6.548611111111112E-2</v>
      </c>
      <c r="D2961" s="14">
        <v>3.1956018518517398E-2</v>
      </c>
      <c r="G2961" s="11"/>
      <c r="H2961" s="9"/>
    </row>
    <row r="2962" spans="1:8" x14ac:dyDescent="0.2">
      <c r="A2962" s="10"/>
      <c r="B2962" s="11">
        <v>4.1886574074074069E-2</v>
      </c>
      <c r="C2962" s="11">
        <v>6.5497685185185187E-2</v>
      </c>
      <c r="D2962" s="14">
        <v>3.19675925925915E-2</v>
      </c>
      <c r="G2962" s="11"/>
      <c r="H2962" s="9"/>
    </row>
    <row r="2963" spans="1:8" x14ac:dyDescent="0.2">
      <c r="A2963" s="10"/>
      <c r="B2963" s="11">
        <v>4.189814814814815E-2</v>
      </c>
      <c r="C2963" s="11">
        <v>6.5509259259259267E-2</v>
      </c>
      <c r="D2963" s="14">
        <v>3.1979166666663797E-2</v>
      </c>
      <c r="G2963" s="11"/>
      <c r="H2963" s="9"/>
    </row>
    <row r="2964" spans="1:8" x14ac:dyDescent="0.2">
      <c r="A2964" s="10"/>
      <c r="B2964" s="11">
        <v>4.1909722222222223E-2</v>
      </c>
      <c r="C2964" s="11">
        <v>6.5520833333333334E-2</v>
      </c>
      <c r="D2964" s="14">
        <v>3.1990740740739598E-2</v>
      </c>
      <c r="G2964" s="11"/>
      <c r="H2964" s="9"/>
    </row>
    <row r="2965" spans="1:8" x14ac:dyDescent="0.2">
      <c r="A2965" s="10"/>
      <c r="B2965" s="11">
        <v>4.1921296296296297E-2</v>
      </c>
      <c r="C2965" s="11">
        <v>6.5532407407407414E-2</v>
      </c>
      <c r="D2965" s="14">
        <v>3.2002314814815899E-2</v>
      </c>
      <c r="G2965" s="11"/>
      <c r="H2965" s="9"/>
    </row>
    <row r="2966" spans="1:8" x14ac:dyDescent="0.2">
      <c r="A2966" s="10"/>
      <c r="B2966" s="11">
        <v>4.1932870370370377E-2</v>
      </c>
      <c r="C2966" s="11">
        <v>6.5543981481481481E-2</v>
      </c>
      <c r="D2966" s="14">
        <v>3.2013888888887801E-2</v>
      </c>
      <c r="G2966" s="11"/>
      <c r="H2966" s="9"/>
    </row>
    <row r="2967" spans="1:8" x14ac:dyDescent="0.2">
      <c r="A2967" s="10"/>
      <c r="B2967" s="11">
        <v>4.1944444444444444E-2</v>
      </c>
      <c r="C2967" s="11">
        <v>6.5555555555555547E-2</v>
      </c>
      <c r="D2967" s="14">
        <v>3.2025462962962097E-2</v>
      </c>
      <c r="G2967" s="11"/>
      <c r="H2967" s="9"/>
    </row>
    <row r="2968" spans="1:8" x14ac:dyDescent="0.2">
      <c r="A2968" s="10"/>
      <c r="B2968" s="11">
        <v>4.1956018518518517E-2</v>
      </c>
      <c r="C2968" s="11">
        <v>6.5567129629629628E-2</v>
      </c>
      <c r="D2968" s="14">
        <v>3.20370370370359E-2</v>
      </c>
      <c r="G2968" s="11"/>
      <c r="H2968" s="9"/>
    </row>
    <row r="2969" spans="1:8" x14ac:dyDescent="0.2">
      <c r="A2969" s="10"/>
      <c r="B2969" s="11">
        <v>4.1967592592592591E-2</v>
      </c>
      <c r="C2969" s="11">
        <v>6.5578703703703708E-2</v>
      </c>
      <c r="D2969" s="14">
        <v>3.2048611111110001E-2</v>
      </c>
      <c r="G2969" s="11"/>
      <c r="H2969" s="9"/>
    </row>
    <row r="2970" spans="1:8" x14ac:dyDescent="0.2">
      <c r="A2970" s="10"/>
      <c r="B2970" s="11">
        <v>4.1979166666666672E-2</v>
      </c>
      <c r="C2970" s="11">
        <v>6.5590277777777775E-2</v>
      </c>
      <c r="D2970" s="14">
        <v>3.2060185185184102E-2</v>
      </c>
      <c r="G2970" s="11"/>
      <c r="H2970" s="9"/>
    </row>
    <row r="2971" spans="1:8" x14ac:dyDescent="0.2">
      <c r="A2971" s="10"/>
      <c r="B2971" s="11">
        <v>4.1990740740740745E-2</v>
      </c>
      <c r="C2971" s="11">
        <v>6.5601851851851856E-2</v>
      </c>
      <c r="D2971" s="14">
        <v>3.2071759259258197E-2</v>
      </c>
      <c r="G2971" s="11"/>
      <c r="H2971" s="9"/>
    </row>
    <row r="2972" spans="1:8" x14ac:dyDescent="0.2">
      <c r="A2972" s="10"/>
      <c r="B2972" s="11">
        <v>4.2002314814814812E-2</v>
      </c>
      <c r="C2972" s="11">
        <v>6.5613425925925936E-2</v>
      </c>
      <c r="D2972" s="14">
        <v>3.20833333333344E-2</v>
      </c>
      <c r="G2972" s="11"/>
      <c r="H2972" s="9"/>
    </row>
    <row r="2973" spans="1:8" x14ac:dyDescent="0.2">
      <c r="A2973" s="10"/>
      <c r="B2973" s="11">
        <v>4.2013888888888885E-2</v>
      </c>
      <c r="C2973" s="11">
        <v>6.5625000000000003E-2</v>
      </c>
      <c r="D2973" s="14">
        <v>3.2083333333334303E-2</v>
      </c>
      <c r="G2973" s="11"/>
      <c r="H2973" s="9"/>
    </row>
    <row r="2974" spans="1:8" x14ac:dyDescent="0.2">
      <c r="A2974" s="10"/>
      <c r="B2974" s="11">
        <v>4.2025462962962966E-2</v>
      </c>
      <c r="C2974" s="11">
        <v>6.5636574074074069E-2</v>
      </c>
      <c r="D2974" s="14">
        <v>3.2094907407408398E-2</v>
      </c>
      <c r="G2974" s="11"/>
      <c r="H2974" s="9"/>
    </row>
    <row r="2975" spans="1:8" x14ac:dyDescent="0.2">
      <c r="A2975" s="10"/>
      <c r="B2975" s="11">
        <v>4.2037037037037039E-2</v>
      </c>
      <c r="C2975" s="11">
        <v>6.5648148148148136E-2</v>
      </c>
      <c r="D2975" s="14">
        <v>3.2106481481480598E-2</v>
      </c>
      <c r="G2975" s="11"/>
      <c r="H2975" s="9"/>
    </row>
    <row r="2976" spans="1:8" x14ac:dyDescent="0.2">
      <c r="A2976" s="10"/>
      <c r="B2976" s="11">
        <v>4.2048611111111113E-2</v>
      </c>
      <c r="C2976" s="11">
        <v>6.5659722222222217E-2</v>
      </c>
      <c r="D2976" s="14">
        <v>3.21180555555566E-2</v>
      </c>
      <c r="G2976" s="11"/>
      <c r="H2976" s="9"/>
    </row>
    <row r="2977" spans="1:8" x14ac:dyDescent="0.2">
      <c r="A2977" s="10"/>
      <c r="B2977" s="11">
        <v>4.206018518518518E-2</v>
      </c>
      <c r="C2977" s="11">
        <v>6.5671296296296297E-2</v>
      </c>
      <c r="D2977" s="14">
        <v>3.2129629629630702E-2</v>
      </c>
      <c r="G2977" s="11"/>
      <c r="H2977" s="9"/>
    </row>
    <row r="2978" spans="1:8" x14ac:dyDescent="0.2">
      <c r="A2978" s="10"/>
      <c r="B2978" s="11">
        <v>4.207175925925926E-2</v>
      </c>
      <c r="C2978" s="11">
        <v>6.5682870370370364E-2</v>
      </c>
      <c r="D2978" s="14">
        <v>3.2141203703704498E-2</v>
      </c>
      <c r="G2978" s="11"/>
      <c r="H2978" s="9"/>
    </row>
    <row r="2979" spans="1:8" x14ac:dyDescent="0.2">
      <c r="A2979" s="10"/>
      <c r="B2979" s="11">
        <v>4.2083333333333334E-2</v>
      </c>
      <c r="C2979" s="11">
        <v>6.5694444444444444E-2</v>
      </c>
      <c r="D2979" s="14">
        <v>3.2152777777778897E-2</v>
      </c>
      <c r="G2979" s="11"/>
      <c r="H2979" s="9"/>
    </row>
    <row r="2980" spans="1:8" x14ac:dyDescent="0.2">
      <c r="A2980" s="10"/>
      <c r="B2980" s="11">
        <v>4.2094907407407407E-2</v>
      </c>
      <c r="C2980" s="11">
        <v>6.5706018518518525E-2</v>
      </c>
      <c r="D2980" s="14">
        <v>3.2164351851852901E-2</v>
      </c>
      <c r="G2980" s="11"/>
      <c r="H2980" s="9"/>
    </row>
    <row r="2981" spans="1:8" x14ac:dyDescent="0.2">
      <c r="A2981" s="10"/>
      <c r="B2981" s="11">
        <v>4.2106481481481488E-2</v>
      </c>
      <c r="C2981" s="11">
        <v>6.5717592592592591E-2</v>
      </c>
      <c r="D2981" s="14">
        <v>3.2175925925924997E-2</v>
      </c>
      <c r="G2981" s="11"/>
      <c r="H2981" s="9"/>
    </row>
    <row r="2982" spans="1:8" x14ac:dyDescent="0.2">
      <c r="A2982" s="10"/>
      <c r="B2982" s="11">
        <v>4.2118055555555554E-2</v>
      </c>
      <c r="C2982" s="11">
        <v>6.5729166666666672E-2</v>
      </c>
      <c r="D2982" s="14">
        <v>3.2187499999999099E-2</v>
      </c>
      <c r="G2982" s="11"/>
      <c r="H2982" s="9"/>
    </row>
    <row r="2983" spans="1:8" x14ac:dyDescent="0.2">
      <c r="A2983" s="10"/>
      <c r="B2983" s="11">
        <v>4.2129629629629628E-2</v>
      </c>
      <c r="C2983" s="11">
        <v>6.5740740740740738E-2</v>
      </c>
      <c r="D2983" s="14">
        <v>3.21990740740732E-2</v>
      </c>
      <c r="G2983" s="11"/>
      <c r="H2983" s="9"/>
    </row>
    <row r="2984" spans="1:8" x14ac:dyDescent="0.2">
      <c r="A2984" s="10"/>
      <c r="B2984" s="11">
        <v>4.2141203703703702E-2</v>
      </c>
      <c r="C2984" s="11">
        <v>6.5752314814814819E-2</v>
      </c>
      <c r="D2984" s="14">
        <v>3.2210648148147197E-2</v>
      </c>
      <c r="G2984" s="11"/>
      <c r="H2984" s="9"/>
    </row>
    <row r="2985" spans="1:8" x14ac:dyDescent="0.2">
      <c r="A2985" s="10"/>
      <c r="B2985" s="11">
        <v>4.2152777777777782E-2</v>
      </c>
      <c r="C2985" s="11">
        <v>6.5763888888888886E-2</v>
      </c>
      <c r="D2985" s="14">
        <v>3.2222222222223498E-2</v>
      </c>
      <c r="G2985" s="11"/>
      <c r="H2985" s="9"/>
    </row>
    <row r="2986" spans="1:8" x14ac:dyDescent="0.2">
      <c r="A2986" s="10"/>
      <c r="B2986" s="11">
        <v>4.2164351851851856E-2</v>
      </c>
      <c r="C2986" s="11">
        <v>6.5775462962962966E-2</v>
      </c>
      <c r="D2986" s="14">
        <v>3.2233796296297398E-2</v>
      </c>
      <c r="G2986" s="11"/>
      <c r="H2986" s="9"/>
    </row>
    <row r="2987" spans="1:8" x14ac:dyDescent="0.2">
      <c r="A2987" s="10"/>
      <c r="B2987" s="11">
        <v>4.2175925925925922E-2</v>
      </c>
      <c r="C2987" s="11">
        <v>6.5787037037037033E-2</v>
      </c>
      <c r="D2987" s="14">
        <v>3.2245370370371403E-2</v>
      </c>
      <c r="G2987" s="11"/>
      <c r="H2987" s="9"/>
    </row>
    <row r="2988" spans="1:8" x14ac:dyDescent="0.2">
      <c r="A2988" s="10"/>
      <c r="B2988" s="11">
        <v>4.2187500000000003E-2</v>
      </c>
      <c r="C2988" s="11">
        <v>6.5798611111111113E-2</v>
      </c>
      <c r="D2988" s="14">
        <v>3.2245370370369501E-2</v>
      </c>
      <c r="G2988" s="11"/>
      <c r="H2988" s="9"/>
    </row>
    <row r="2989" spans="1:8" x14ac:dyDescent="0.2">
      <c r="A2989" s="10"/>
      <c r="B2989" s="11">
        <v>4.2199074074074076E-2</v>
      </c>
      <c r="C2989" s="11">
        <v>6.581018518518518E-2</v>
      </c>
      <c r="D2989" s="14">
        <v>3.22569444444454E-2</v>
      </c>
      <c r="G2989" s="11"/>
      <c r="H2989" s="9"/>
    </row>
    <row r="2990" spans="1:8" x14ac:dyDescent="0.2">
      <c r="A2990" s="10"/>
      <c r="B2990" s="11">
        <v>4.221064814814815E-2</v>
      </c>
      <c r="C2990" s="11">
        <v>6.582175925925926E-2</v>
      </c>
      <c r="D2990" s="14">
        <v>3.2268518518519598E-2</v>
      </c>
      <c r="G2990" s="11"/>
      <c r="H2990" s="9"/>
    </row>
    <row r="2991" spans="1:8" x14ac:dyDescent="0.2">
      <c r="A2991" s="10"/>
      <c r="B2991" s="11">
        <v>4.2222222222222223E-2</v>
      </c>
      <c r="C2991" s="11">
        <v>6.5833333333333341E-2</v>
      </c>
      <c r="D2991" s="14">
        <v>3.22800925925915E-2</v>
      </c>
      <c r="G2991" s="11"/>
      <c r="H2991" s="9"/>
    </row>
    <row r="2992" spans="1:8" x14ac:dyDescent="0.2">
      <c r="A2992" s="10"/>
      <c r="B2992" s="11">
        <v>4.223379629629629E-2</v>
      </c>
      <c r="C2992" s="11">
        <v>6.5844907407407408E-2</v>
      </c>
      <c r="D2992" s="14">
        <v>3.2291666666667503E-2</v>
      </c>
      <c r="G2992" s="11"/>
      <c r="H2992" s="9"/>
    </row>
    <row r="2993" spans="1:8" x14ac:dyDescent="0.2">
      <c r="A2993" s="10"/>
      <c r="B2993" s="11">
        <v>4.2245370370370371E-2</v>
      </c>
      <c r="C2993" s="11">
        <v>6.5856481481481488E-2</v>
      </c>
      <c r="D2993" s="14">
        <v>3.2303240740739599E-2</v>
      </c>
      <c r="G2993" s="11"/>
      <c r="H2993" s="9"/>
    </row>
    <row r="2994" spans="1:8" x14ac:dyDescent="0.2">
      <c r="A2994" s="10"/>
      <c r="B2994" s="11">
        <v>4.2256944444444444E-2</v>
      </c>
      <c r="C2994" s="11">
        <v>6.5868055555555555E-2</v>
      </c>
      <c r="D2994" s="14">
        <v>3.23148148148137E-2</v>
      </c>
      <c r="G2994" s="11"/>
      <c r="H2994" s="9"/>
    </row>
    <row r="2995" spans="1:8" x14ac:dyDescent="0.2">
      <c r="A2995" s="10"/>
      <c r="B2995" s="11">
        <v>4.2268518518518518E-2</v>
      </c>
      <c r="C2995" s="11">
        <v>6.5879629629629635E-2</v>
      </c>
      <c r="D2995" s="14">
        <v>3.2326388888887801E-2</v>
      </c>
      <c r="G2995" s="11"/>
      <c r="H2995" s="9"/>
    </row>
    <row r="2996" spans="1:8" x14ac:dyDescent="0.2">
      <c r="A2996" s="10"/>
      <c r="B2996" s="11">
        <v>4.2280092592592598E-2</v>
      </c>
      <c r="C2996" s="11">
        <v>6.5891203703703702E-2</v>
      </c>
      <c r="D2996" s="14">
        <v>3.2337962962959897E-2</v>
      </c>
      <c r="G2996" s="11"/>
      <c r="H2996" s="9"/>
    </row>
    <row r="2997" spans="1:8" x14ac:dyDescent="0.2">
      <c r="A2997" s="10"/>
      <c r="B2997" s="11">
        <v>4.2291666666666665E-2</v>
      </c>
      <c r="C2997" s="11">
        <v>6.5902777777777768E-2</v>
      </c>
      <c r="D2997" s="14">
        <v>3.2349537037035601E-2</v>
      </c>
      <c r="G2997" s="11"/>
      <c r="H2997" s="9"/>
    </row>
    <row r="2998" spans="1:8" x14ac:dyDescent="0.2">
      <c r="A2998" s="10"/>
      <c r="B2998" s="11">
        <v>4.2303240740740738E-2</v>
      </c>
      <c r="C2998" s="11">
        <v>6.5914351851851849E-2</v>
      </c>
      <c r="D2998" s="14">
        <v>3.2361111111111902E-2</v>
      </c>
      <c r="G2998" s="11"/>
      <c r="H2998" s="9"/>
    </row>
    <row r="2999" spans="1:8" x14ac:dyDescent="0.2">
      <c r="A2999" s="10"/>
      <c r="B2999" s="11">
        <v>4.2314814814814812E-2</v>
      </c>
      <c r="C2999" s="11">
        <v>6.5925925925925929E-2</v>
      </c>
      <c r="D2999" s="14">
        <v>3.2372685185183797E-2</v>
      </c>
      <c r="G2999" s="11"/>
      <c r="H2999" s="9"/>
    </row>
    <row r="3000" spans="1:8" x14ac:dyDescent="0.2">
      <c r="A3000" s="10"/>
      <c r="B3000" s="11">
        <v>4.2326388888888893E-2</v>
      </c>
      <c r="C3000" s="11">
        <v>6.5937499999999996E-2</v>
      </c>
      <c r="D3000" s="14">
        <v>3.23842592592559E-2</v>
      </c>
      <c r="G3000" s="11"/>
      <c r="H3000" s="9"/>
    </row>
    <row r="3001" spans="1:8" x14ac:dyDescent="0.2">
      <c r="A3001" s="10"/>
      <c r="B3001" s="11">
        <v>4.2337962962962966E-2</v>
      </c>
      <c r="C3001" s="11">
        <v>6.5949074074074077E-2</v>
      </c>
      <c r="D3001" s="14">
        <v>3.2395833333332201E-2</v>
      </c>
      <c r="G3001" s="11"/>
      <c r="H3001" s="9"/>
    </row>
    <row r="3002" spans="1:8" x14ac:dyDescent="0.2">
      <c r="A3002" s="10"/>
      <c r="B3002" s="11">
        <v>4.2349537037037033E-2</v>
      </c>
      <c r="C3002" s="11">
        <v>6.5960648148148157E-2</v>
      </c>
      <c r="D3002" s="14">
        <v>3.2407407407408002E-2</v>
      </c>
      <c r="G3002" s="11"/>
      <c r="H3002" s="9"/>
    </row>
    <row r="3003" spans="1:8" x14ac:dyDescent="0.2">
      <c r="A3003" s="10"/>
      <c r="B3003" s="11">
        <v>4.2361111111111106E-2</v>
      </c>
      <c r="C3003" s="11">
        <v>6.5972222222222224E-2</v>
      </c>
      <c r="D3003" s="14">
        <v>3.2407407407408398E-2</v>
      </c>
      <c r="G3003" s="11"/>
      <c r="H3003" s="9"/>
    </row>
    <row r="3004" spans="1:8" x14ac:dyDescent="0.2">
      <c r="A3004" s="10"/>
      <c r="B3004" s="11">
        <v>4.2372685185185187E-2</v>
      </c>
      <c r="C3004" s="11">
        <v>6.598379629629629E-2</v>
      </c>
      <c r="D3004" s="14">
        <v>3.2418981481480501E-2</v>
      </c>
      <c r="G3004" s="11"/>
      <c r="H3004" s="9"/>
    </row>
    <row r="3005" spans="1:8" x14ac:dyDescent="0.2">
      <c r="A3005" s="10"/>
      <c r="B3005" s="11">
        <v>4.238425925925926E-2</v>
      </c>
      <c r="C3005" s="11">
        <v>6.5995370370370371E-2</v>
      </c>
      <c r="D3005" s="14">
        <v>3.2430555555556698E-2</v>
      </c>
      <c r="G3005" s="11"/>
      <c r="H3005" s="9"/>
    </row>
    <row r="3006" spans="1:8" x14ac:dyDescent="0.2">
      <c r="A3006" s="10"/>
      <c r="B3006" s="11">
        <v>4.2395833333333334E-2</v>
      </c>
      <c r="C3006" s="11">
        <v>6.6006944444444438E-2</v>
      </c>
      <c r="D3006" s="14">
        <v>3.2442129629630799E-2</v>
      </c>
      <c r="G3006" s="11"/>
      <c r="H3006" s="9"/>
    </row>
    <row r="3007" spans="1:8" x14ac:dyDescent="0.2">
      <c r="A3007" s="10"/>
      <c r="B3007" s="11">
        <v>4.2407407407407401E-2</v>
      </c>
      <c r="C3007" s="11">
        <v>6.6018518518518518E-2</v>
      </c>
      <c r="D3007" s="14">
        <v>3.2453703703702701E-2</v>
      </c>
      <c r="G3007" s="11"/>
      <c r="H3007" s="9"/>
    </row>
    <row r="3008" spans="1:8" x14ac:dyDescent="0.2">
      <c r="A3008" s="10"/>
      <c r="B3008" s="11">
        <v>4.2418981481481481E-2</v>
      </c>
      <c r="C3008" s="11">
        <v>6.6030092592592585E-2</v>
      </c>
      <c r="D3008" s="14">
        <v>3.2465277777778898E-2</v>
      </c>
      <c r="G3008" s="11"/>
      <c r="H3008" s="9"/>
    </row>
    <row r="3009" spans="1:8" x14ac:dyDescent="0.2">
      <c r="A3009" s="10"/>
      <c r="B3009" s="11">
        <v>4.2430555555555555E-2</v>
      </c>
      <c r="C3009" s="11">
        <v>6.6041666666666665E-2</v>
      </c>
      <c r="D3009" s="14">
        <v>3.2476851851850903E-2</v>
      </c>
      <c r="G3009" s="11"/>
      <c r="H3009" s="9"/>
    </row>
    <row r="3010" spans="1:8" x14ac:dyDescent="0.2">
      <c r="A3010" s="10"/>
      <c r="B3010" s="11">
        <v>4.2442129629629628E-2</v>
      </c>
      <c r="C3010" s="11">
        <v>6.6053240740740746E-2</v>
      </c>
      <c r="D3010" s="14">
        <v>3.2488425925924998E-2</v>
      </c>
      <c r="G3010" s="11"/>
      <c r="H3010" s="9"/>
    </row>
    <row r="3011" spans="1:8" x14ac:dyDescent="0.2">
      <c r="A3011" s="10"/>
      <c r="B3011" s="11">
        <v>4.2453703703703709E-2</v>
      </c>
      <c r="C3011" s="11">
        <v>6.6064814814814812E-2</v>
      </c>
      <c r="D3011" s="14">
        <v>3.2500000000001097E-2</v>
      </c>
      <c r="G3011" s="11"/>
      <c r="H3011" s="9"/>
    </row>
    <row r="3012" spans="1:8" x14ac:dyDescent="0.2">
      <c r="A3012" s="10"/>
      <c r="B3012" s="11">
        <v>4.2465277777777775E-2</v>
      </c>
      <c r="C3012" s="11">
        <v>6.6076388888888893E-2</v>
      </c>
      <c r="D3012" s="14">
        <v>3.2511574074073103E-2</v>
      </c>
      <c r="G3012" s="11"/>
      <c r="H3012" s="9"/>
    </row>
    <row r="3013" spans="1:8" x14ac:dyDescent="0.2">
      <c r="A3013" s="10"/>
      <c r="B3013" s="11">
        <v>4.2476851851851849E-2</v>
      </c>
      <c r="C3013" s="11">
        <v>6.6087962962962959E-2</v>
      </c>
      <c r="D3013" s="14">
        <v>3.2523148148149501E-2</v>
      </c>
      <c r="G3013" s="11"/>
      <c r="H3013" s="9"/>
    </row>
    <row r="3014" spans="1:8" x14ac:dyDescent="0.2">
      <c r="A3014" s="10"/>
      <c r="B3014" s="11">
        <v>4.2488425925925923E-2</v>
      </c>
      <c r="C3014" s="11">
        <v>6.609953703703704E-2</v>
      </c>
      <c r="D3014" s="14">
        <v>3.2534722222223401E-2</v>
      </c>
      <c r="G3014" s="11"/>
      <c r="H3014" s="9"/>
    </row>
    <row r="3015" spans="1:8" x14ac:dyDescent="0.2">
      <c r="A3015" s="10"/>
      <c r="B3015" s="11">
        <v>4.2500000000000003E-2</v>
      </c>
      <c r="C3015" s="11">
        <v>6.6111111111111107E-2</v>
      </c>
      <c r="D3015" s="14">
        <v>3.25462962962976E-2</v>
      </c>
      <c r="G3015" s="11"/>
      <c r="H3015" s="9"/>
    </row>
    <row r="3016" spans="1:8" x14ac:dyDescent="0.2">
      <c r="A3016" s="10"/>
      <c r="B3016" s="11">
        <v>4.2511574074074077E-2</v>
      </c>
      <c r="C3016" s="11">
        <v>6.6122685185185187E-2</v>
      </c>
      <c r="D3016" s="14">
        <v>3.2557870370369398E-2</v>
      </c>
      <c r="G3016" s="11"/>
      <c r="H3016" s="9"/>
    </row>
    <row r="3017" spans="1:8" x14ac:dyDescent="0.2">
      <c r="A3017" s="10"/>
      <c r="B3017" s="11">
        <v>4.252314814814815E-2</v>
      </c>
      <c r="C3017" s="11">
        <v>6.6134259259259254E-2</v>
      </c>
      <c r="D3017" s="14">
        <v>3.2569444444445803E-2</v>
      </c>
      <c r="G3017" s="11"/>
      <c r="H3017" s="9"/>
    </row>
    <row r="3018" spans="1:8" x14ac:dyDescent="0.2">
      <c r="A3018" s="10"/>
      <c r="B3018" s="11">
        <v>4.2534722222222217E-2</v>
      </c>
      <c r="C3018" s="11">
        <v>6.6145833333333334E-2</v>
      </c>
      <c r="D3018" s="14">
        <v>3.2569444444445497E-2</v>
      </c>
      <c r="G3018" s="11"/>
      <c r="H3018" s="9"/>
    </row>
    <row r="3019" spans="1:8" x14ac:dyDescent="0.2">
      <c r="A3019" s="10"/>
      <c r="B3019" s="11">
        <v>4.2546296296296297E-2</v>
      </c>
      <c r="C3019" s="11">
        <v>6.6157407407407401E-2</v>
      </c>
      <c r="D3019" s="14">
        <v>3.2581018518517399E-2</v>
      </c>
      <c r="G3019" s="11"/>
      <c r="H3019" s="9"/>
    </row>
    <row r="3020" spans="1:8" x14ac:dyDescent="0.2">
      <c r="A3020" s="10"/>
      <c r="B3020" s="11">
        <v>4.2557870370370371E-2</v>
      </c>
      <c r="C3020" s="11">
        <v>6.6168981481481481E-2</v>
      </c>
      <c r="D3020" s="14">
        <v>3.2592592592591403E-2</v>
      </c>
      <c r="G3020" s="11"/>
      <c r="H3020" s="9"/>
    </row>
    <row r="3021" spans="1:8" x14ac:dyDescent="0.2">
      <c r="A3021" s="10"/>
      <c r="B3021" s="11">
        <v>4.2569444444444444E-2</v>
      </c>
      <c r="C3021" s="11">
        <v>6.6180555555555562E-2</v>
      </c>
      <c r="D3021" s="14">
        <v>3.2604166666665498E-2</v>
      </c>
      <c r="G3021" s="11"/>
      <c r="H3021" s="9"/>
    </row>
    <row r="3022" spans="1:8" x14ac:dyDescent="0.2">
      <c r="A3022" s="10"/>
      <c r="B3022" s="11">
        <v>4.2581018518518525E-2</v>
      </c>
      <c r="C3022" s="11">
        <v>6.6192129629629629E-2</v>
      </c>
      <c r="D3022" s="14">
        <v>3.2615740740739599E-2</v>
      </c>
      <c r="G3022" s="11"/>
      <c r="H3022" s="9"/>
    </row>
    <row r="3023" spans="1:8" x14ac:dyDescent="0.2">
      <c r="A3023" s="10"/>
      <c r="B3023" s="11">
        <v>4.2592592592592592E-2</v>
      </c>
      <c r="C3023" s="11">
        <v>6.6203703703703709E-2</v>
      </c>
      <c r="D3023" s="14">
        <v>3.2627314814811799E-2</v>
      </c>
      <c r="G3023" s="11"/>
      <c r="H3023" s="9"/>
    </row>
    <row r="3024" spans="1:8" x14ac:dyDescent="0.2">
      <c r="A3024" s="10"/>
      <c r="B3024" s="11">
        <v>4.2604166666666665E-2</v>
      </c>
      <c r="C3024" s="11">
        <v>6.621527777777779E-2</v>
      </c>
      <c r="D3024" s="14">
        <v>3.2638888888887697E-2</v>
      </c>
      <c r="G3024" s="11"/>
      <c r="H3024" s="9"/>
    </row>
    <row r="3025" spans="1:9" x14ac:dyDescent="0.2">
      <c r="A3025" s="10"/>
      <c r="B3025" s="11">
        <v>4.2615740740740739E-2</v>
      </c>
      <c r="C3025" s="11">
        <v>6.6226851851851856E-2</v>
      </c>
      <c r="D3025" s="14">
        <v>3.2650462962964102E-2</v>
      </c>
      <c r="G3025" s="11"/>
      <c r="H3025" s="9"/>
    </row>
    <row r="3026" spans="1:9" x14ac:dyDescent="0.2">
      <c r="A3026" s="10"/>
      <c r="B3026" s="11">
        <v>4.2627314814814819E-2</v>
      </c>
      <c r="C3026" s="11">
        <v>6.6238425925925923E-2</v>
      </c>
      <c r="D3026" s="14">
        <v>3.26620370370359E-2</v>
      </c>
      <c r="G3026" s="11"/>
      <c r="H3026" s="9"/>
    </row>
    <row r="3027" spans="1:9" x14ac:dyDescent="0.2">
      <c r="A3027" s="10"/>
      <c r="B3027" s="11">
        <v>4.2638888888888893E-2</v>
      </c>
      <c r="C3027" s="11">
        <v>6.6250000000000003E-2</v>
      </c>
      <c r="D3027" s="14">
        <v>3.2673611111110203E-2</v>
      </c>
      <c r="G3027" s="11"/>
      <c r="H3027" s="9"/>
    </row>
    <row r="3028" spans="1:9" x14ac:dyDescent="0.2">
      <c r="A3028" s="10"/>
      <c r="B3028" s="11">
        <v>4.2650462962962959E-2</v>
      </c>
      <c r="C3028" s="11">
        <v>6.626157407407407E-2</v>
      </c>
      <c r="D3028" s="14">
        <v>3.2685185185183999E-2</v>
      </c>
      <c r="G3028" s="11"/>
      <c r="H3028" s="9"/>
    </row>
    <row r="3029" spans="1:9" x14ac:dyDescent="0.2">
      <c r="A3029" s="10"/>
      <c r="B3029" s="11">
        <v>4.2662037037037033E-2</v>
      </c>
      <c r="C3029" s="11">
        <v>6.627314814814815E-2</v>
      </c>
      <c r="D3029" s="14">
        <v>3.26967592592581E-2</v>
      </c>
      <c r="G3029" s="11"/>
      <c r="I3029" s="9"/>
    </row>
    <row r="3030" spans="1:9" x14ac:dyDescent="0.2">
      <c r="A3030" s="10"/>
      <c r="B3030" s="11">
        <v>4.2673611111111114E-2</v>
      </c>
      <c r="C3030" s="11">
        <v>6.6284722222222217E-2</v>
      </c>
      <c r="D3030" s="14">
        <v>3.2708333333332201E-2</v>
      </c>
      <c r="G3030" s="11"/>
      <c r="H3030" s="9"/>
      <c r="I3030" s="9"/>
    </row>
    <row r="3031" spans="1:9" x14ac:dyDescent="0.2">
      <c r="A3031" s="10"/>
      <c r="B3031" s="11">
        <v>4.2685185185185187E-2</v>
      </c>
      <c r="C3031" s="11">
        <v>6.6296296296296298E-2</v>
      </c>
      <c r="D3031" s="14">
        <v>3.2719907407406303E-2</v>
      </c>
      <c r="G3031" s="11"/>
      <c r="H3031" s="9"/>
      <c r="I3031" s="9"/>
    </row>
    <row r="3032" spans="1:9" x14ac:dyDescent="0.2">
      <c r="A3032" s="10"/>
      <c r="B3032" s="11">
        <v>4.2696759259259261E-2</v>
      </c>
      <c r="C3032" s="11">
        <v>6.6307870370370378E-2</v>
      </c>
      <c r="D3032" s="14">
        <v>3.2731481481482597E-2</v>
      </c>
      <c r="G3032" s="11"/>
      <c r="H3032" s="9"/>
      <c r="I3032" s="9"/>
    </row>
    <row r="3033" spans="1:9" x14ac:dyDescent="0.2">
      <c r="A3033" s="10"/>
      <c r="B3033" s="11">
        <v>4.2708333333333327E-2</v>
      </c>
      <c r="C3033" s="11">
        <v>6.6319444444444445E-2</v>
      </c>
      <c r="D3033" s="14">
        <v>3.2731481481482499E-2</v>
      </c>
      <c r="G3033" s="11"/>
      <c r="H3033" s="9"/>
      <c r="I3033" s="9"/>
    </row>
    <row r="3034" spans="1:9" x14ac:dyDescent="0.2">
      <c r="A3034" s="10"/>
      <c r="B3034" s="11">
        <v>4.2719907407407408E-2</v>
      </c>
      <c r="C3034" s="11">
        <v>6.6331018518518511E-2</v>
      </c>
      <c r="D3034" s="14">
        <v>3.2743055555556601E-2</v>
      </c>
      <c r="G3034" s="11"/>
      <c r="H3034" s="9"/>
      <c r="I3034" s="9"/>
    </row>
    <row r="3035" spans="1:9" x14ac:dyDescent="0.2">
      <c r="A3035" s="10"/>
      <c r="B3035" s="11">
        <v>4.2731481481481481E-2</v>
      </c>
      <c r="C3035" s="11">
        <v>6.6342592592592592E-2</v>
      </c>
      <c r="D3035" s="14">
        <v>3.2754629629628697E-2</v>
      </c>
      <c r="G3035" s="11"/>
      <c r="H3035" s="9"/>
      <c r="I3035" s="9"/>
    </row>
    <row r="3036" spans="1:9" x14ac:dyDescent="0.2">
      <c r="A3036" s="10"/>
      <c r="B3036" s="11">
        <v>4.2743055555555555E-2</v>
      </c>
      <c r="C3036" s="11">
        <v>6.6354166666666659E-2</v>
      </c>
      <c r="D3036" s="14">
        <v>3.2766203703704803E-2</v>
      </c>
      <c r="G3036" s="11"/>
      <c r="H3036" s="9"/>
      <c r="I3036" s="9"/>
    </row>
    <row r="3037" spans="1:9" x14ac:dyDescent="0.2">
      <c r="A3037" s="10"/>
      <c r="B3037" s="11">
        <v>4.2754629629629635E-2</v>
      </c>
      <c r="C3037" s="11">
        <v>6.6365740740740739E-2</v>
      </c>
      <c r="D3037" s="14">
        <v>3.2777777777778898E-2</v>
      </c>
      <c r="G3037" s="11"/>
      <c r="H3037" s="9"/>
      <c r="I3037" s="9"/>
    </row>
    <row r="3038" spans="1:9" x14ac:dyDescent="0.2">
      <c r="A3038" s="10"/>
      <c r="B3038" s="11">
        <v>4.2766203703703702E-2</v>
      </c>
      <c r="C3038" s="11">
        <v>6.6377314814814806E-2</v>
      </c>
      <c r="D3038" s="14">
        <v>3.2789351851852701E-2</v>
      </c>
      <c r="G3038" s="11"/>
      <c r="H3038" s="9"/>
      <c r="I3038" s="9"/>
    </row>
    <row r="3039" spans="1:9" x14ac:dyDescent="0.2">
      <c r="A3039" s="10"/>
      <c r="B3039" s="11">
        <v>4.2777777777777776E-2</v>
      </c>
      <c r="C3039" s="11">
        <v>6.6388888888888886E-2</v>
      </c>
      <c r="D3039" s="14">
        <v>3.28009259259271E-2</v>
      </c>
      <c r="G3039" s="11"/>
      <c r="H3039" s="9"/>
      <c r="I3039" s="9"/>
    </row>
    <row r="3040" spans="1:9" x14ac:dyDescent="0.2">
      <c r="A3040" s="10"/>
      <c r="B3040" s="11">
        <v>4.2789351851851849E-2</v>
      </c>
      <c r="C3040" s="11">
        <v>6.6400462962962967E-2</v>
      </c>
      <c r="D3040" s="14">
        <v>3.2812500000001098E-2</v>
      </c>
      <c r="G3040" s="11"/>
      <c r="H3040" s="9"/>
      <c r="I3040" s="9"/>
    </row>
    <row r="3041" spans="1:9" x14ac:dyDescent="0.2">
      <c r="A3041" s="10"/>
      <c r="B3041" s="11">
        <v>4.280092592592593E-2</v>
      </c>
      <c r="C3041" s="11">
        <v>6.6412037037037033E-2</v>
      </c>
      <c r="D3041" s="14">
        <v>3.2824074074073097E-2</v>
      </c>
      <c r="G3041" s="11"/>
      <c r="H3041" s="9"/>
      <c r="I3041" s="9"/>
    </row>
    <row r="3042" spans="1:9" x14ac:dyDescent="0.2">
      <c r="A3042" s="10"/>
      <c r="B3042" s="11">
        <v>4.2812500000000003E-2</v>
      </c>
      <c r="C3042" s="11">
        <v>6.6423611111111114E-2</v>
      </c>
      <c r="D3042" s="14">
        <v>3.2835648148147198E-2</v>
      </c>
      <c r="G3042" s="11"/>
      <c r="H3042" s="9"/>
      <c r="I3042" s="9"/>
    </row>
    <row r="3043" spans="1:9" x14ac:dyDescent="0.2">
      <c r="A3043" s="10"/>
      <c r="B3043" s="11">
        <v>4.282407407407407E-2</v>
      </c>
      <c r="C3043" s="11">
        <v>6.6435185185185194E-2</v>
      </c>
      <c r="D3043" s="14">
        <v>3.2847222222221299E-2</v>
      </c>
      <c r="G3043" s="11"/>
      <c r="H3043" s="9"/>
      <c r="I3043" s="9"/>
    </row>
    <row r="3044" spans="1:9" x14ac:dyDescent="0.2">
      <c r="A3044" s="10"/>
      <c r="B3044" s="11">
        <v>4.2835648148148144E-2</v>
      </c>
      <c r="C3044" s="11">
        <v>6.6446759259259261E-2</v>
      </c>
      <c r="D3044" s="14">
        <v>3.2858796296295303E-2</v>
      </c>
      <c r="G3044" s="11"/>
      <c r="H3044" s="9"/>
      <c r="I3044" s="9"/>
    </row>
    <row r="3045" spans="1:9" x14ac:dyDescent="0.2">
      <c r="A3045" s="10"/>
      <c r="B3045" s="11">
        <v>4.2847222222222224E-2</v>
      </c>
      <c r="C3045" s="11">
        <v>6.6458333333333341E-2</v>
      </c>
      <c r="D3045" s="14">
        <v>3.2870370370371702E-2</v>
      </c>
      <c r="G3045" s="11"/>
      <c r="H3045" s="9"/>
      <c r="I3045" s="9"/>
    </row>
    <row r="3046" spans="1:9" x14ac:dyDescent="0.2">
      <c r="A3046" s="10"/>
      <c r="B3046" s="11">
        <v>4.2858796296296298E-2</v>
      </c>
      <c r="C3046" s="11">
        <v>6.6469907407407408E-2</v>
      </c>
      <c r="D3046" s="14">
        <v>3.2881944444445602E-2</v>
      </c>
      <c r="G3046" s="11"/>
      <c r="H3046" s="9"/>
      <c r="I3046" s="9"/>
    </row>
    <row r="3047" spans="1:9" x14ac:dyDescent="0.2">
      <c r="A3047" s="10"/>
      <c r="B3047" s="11">
        <v>4.2870370370370371E-2</v>
      </c>
      <c r="C3047" s="11">
        <v>6.6481481481481489E-2</v>
      </c>
      <c r="D3047" s="14">
        <v>3.2893518518519599E-2</v>
      </c>
      <c r="G3047" s="11"/>
      <c r="H3047" s="9"/>
      <c r="I3047" s="9"/>
    </row>
    <row r="3048" spans="1:9" x14ac:dyDescent="0.2">
      <c r="A3048" s="10"/>
      <c r="B3048" s="11">
        <v>4.2881944444444438E-2</v>
      </c>
      <c r="C3048" s="11">
        <v>6.6493055555555555E-2</v>
      </c>
      <c r="D3048" s="14">
        <v>3.28935185185176E-2</v>
      </c>
      <c r="G3048" s="11"/>
      <c r="H3048" s="9"/>
      <c r="I3048" s="9"/>
    </row>
    <row r="3049" spans="1:9" x14ac:dyDescent="0.2">
      <c r="A3049" s="10"/>
      <c r="B3049" s="11">
        <v>4.2893518518518518E-2</v>
      </c>
      <c r="C3049" s="11">
        <v>6.6504629629629622E-2</v>
      </c>
      <c r="D3049" s="14">
        <v>3.2905092592593603E-2</v>
      </c>
      <c r="G3049" s="11"/>
      <c r="H3049" s="9"/>
      <c r="I3049" s="9"/>
    </row>
    <row r="3050" spans="1:9" x14ac:dyDescent="0.2">
      <c r="A3050" s="10"/>
      <c r="B3050" s="11">
        <v>4.2905092592592592E-2</v>
      </c>
      <c r="C3050" s="11">
        <v>6.6516203703703702E-2</v>
      </c>
      <c r="D3050" s="14">
        <v>3.2916666666667801E-2</v>
      </c>
      <c r="G3050" s="11"/>
      <c r="H3050" s="9"/>
      <c r="I3050" s="9"/>
    </row>
    <row r="3051" spans="1:9" x14ac:dyDescent="0.2">
      <c r="A3051" s="10"/>
      <c r="B3051" s="11">
        <v>4.2916666666666665E-2</v>
      </c>
      <c r="C3051" s="11">
        <v>6.6527777777777783E-2</v>
      </c>
      <c r="D3051" s="14">
        <v>3.2928240740739599E-2</v>
      </c>
      <c r="G3051" s="11"/>
      <c r="H3051" s="9"/>
      <c r="I3051" s="9"/>
    </row>
    <row r="3052" spans="1:9" x14ac:dyDescent="0.2">
      <c r="A3052" s="10"/>
      <c r="B3052" s="11">
        <v>4.2928240740740746E-2</v>
      </c>
      <c r="C3052" s="11">
        <v>6.653935185185185E-2</v>
      </c>
      <c r="D3052" s="14">
        <v>3.2939814814815699E-2</v>
      </c>
      <c r="G3052" s="11"/>
      <c r="H3052" s="9"/>
      <c r="I3052" s="9"/>
    </row>
    <row r="3053" spans="1:9" x14ac:dyDescent="0.2">
      <c r="A3053" s="10"/>
      <c r="B3053" s="11">
        <v>4.2939814814814813E-2</v>
      </c>
      <c r="C3053" s="11">
        <v>6.655092592592593E-2</v>
      </c>
      <c r="D3053" s="14">
        <v>3.2951388888887698E-2</v>
      </c>
      <c r="G3053" s="11"/>
      <c r="H3053" s="9"/>
      <c r="I3053" s="9"/>
    </row>
    <row r="3054" spans="1:9" x14ac:dyDescent="0.2">
      <c r="A3054" s="10"/>
      <c r="B3054" s="11">
        <v>4.2951388888888886E-2</v>
      </c>
      <c r="C3054" s="11">
        <v>6.6562499999999997E-2</v>
      </c>
      <c r="D3054" s="14">
        <v>3.2962962962961799E-2</v>
      </c>
      <c r="G3054" s="11"/>
      <c r="H3054" s="9"/>
      <c r="I3054" s="9"/>
    </row>
    <row r="3055" spans="1:9" x14ac:dyDescent="0.2">
      <c r="A3055" s="10"/>
      <c r="B3055" s="11">
        <v>4.296296296296296E-2</v>
      </c>
      <c r="C3055" s="11">
        <v>6.6574074074074077E-2</v>
      </c>
      <c r="D3055" s="14">
        <v>3.29745370370359E-2</v>
      </c>
      <c r="G3055" s="11"/>
      <c r="H3055" s="9"/>
      <c r="I3055" s="9"/>
    </row>
    <row r="3056" spans="1:9" x14ac:dyDescent="0.2">
      <c r="A3056" s="10"/>
      <c r="B3056" s="11">
        <v>4.297453703703704E-2</v>
      </c>
      <c r="C3056" s="11">
        <v>6.6585648148148144E-2</v>
      </c>
      <c r="D3056" s="14">
        <v>3.2986111111107899E-2</v>
      </c>
      <c r="G3056" s="11"/>
      <c r="H3056" s="9"/>
      <c r="I3056" s="9"/>
    </row>
    <row r="3057" spans="1:9" x14ac:dyDescent="0.2">
      <c r="A3057" s="10"/>
      <c r="B3057" s="11">
        <v>4.2986111111111114E-2</v>
      </c>
      <c r="C3057" s="11">
        <v>6.659722222222221E-2</v>
      </c>
      <c r="D3057" s="14">
        <v>3.2997685185183701E-2</v>
      </c>
      <c r="G3057" s="11"/>
      <c r="H3057" s="9"/>
      <c r="I3057" s="9"/>
    </row>
    <row r="3058" spans="1:9" x14ac:dyDescent="0.2">
      <c r="A3058" s="10"/>
      <c r="B3058" s="11">
        <v>4.2997685185185187E-2</v>
      </c>
      <c r="C3058" s="11">
        <v>6.6608796296296291E-2</v>
      </c>
      <c r="D3058" s="14">
        <v>3.3009259259260099E-2</v>
      </c>
      <c r="G3058" s="11"/>
      <c r="H3058" s="9"/>
      <c r="I3058" s="9"/>
    </row>
    <row r="3059" spans="1:9" x14ac:dyDescent="0.2">
      <c r="A3059" s="10"/>
      <c r="B3059" s="11">
        <v>4.3009259259259254E-2</v>
      </c>
      <c r="C3059" s="11">
        <v>6.6620370370370371E-2</v>
      </c>
      <c r="D3059" s="14">
        <v>3.3020833333331903E-2</v>
      </c>
      <c r="G3059" s="11"/>
      <c r="H3059" s="9"/>
      <c r="I3059" s="9"/>
    </row>
    <row r="3060" spans="1:9" x14ac:dyDescent="0.2">
      <c r="A3060" s="10"/>
      <c r="B3060" s="11">
        <v>4.3020833333333335E-2</v>
      </c>
      <c r="C3060" s="11">
        <v>6.6631944444444438E-2</v>
      </c>
      <c r="D3060" s="14">
        <v>3.3032407407403902E-2</v>
      </c>
      <c r="G3060" s="11"/>
      <c r="H3060" s="9"/>
      <c r="I3060" s="9"/>
    </row>
    <row r="3061" spans="1:9" x14ac:dyDescent="0.2">
      <c r="A3061" s="10"/>
      <c r="B3061" s="11">
        <v>4.3032407407407408E-2</v>
      </c>
      <c r="C3061" s="11">
        <v>6.6643518518518519E-2</v>
      </c>
      <c r="D3061" s="14">
        <v>3.30439814814803E-2</v>
      </c>
      <c r="G3061" s="11"/>
      <c r="H3061" s="9"/>
      <c r="I3061" s="9"/>
    </row>
    <row r="3062" spans="1:9" x14ac:dyDescent="0.2">
      <c r="A3062" s="10"/>
      <c r="B3062" s="11">
        <v>4.3043981481481482E-2</v>
      </c>
      <c r="C3062" s="11">
        <v>6.6655092592592599E-2</v>
      </c>
      <c r="D3062" s="14">
        <v>3.3055555555556199E-2</v>
      </c>
      <c r="G3062" s="11"/>
      <c r="H3062" s="9"/>
      <c r="I3062" s="9"/>
    </row>
    <row r="3063" spans="1:9" x14ac:dyDescent="0.2">
      <c r="A3063" s="10"/>
      <c r="B3063" s="11">
        <v>4.3055555555555562E-2</v>
      </c>
      <c r="C3063" s="11">
        <v>6.6666666666666666E-2</v>
      </c>
      <c r="D3063" s="14">
        <v>3.3055555555556601E-2</v>
      </c>
      <c r="G3063" s="11"/>
      <c r="H3063" s="9"/>
      <c r="I3063" s="9"/>
    </row>
    <row r="3064" spans="1:9" x14ac:dyDescent="0.2">
      <c r="A3064" s="10"/>
      <c r="B3064" s="11">
        <v>4.3067129629629629E-2</v>
      </c>
      <c r="C3064" s="11">
        <v>6.6678240740740746E-2</v>
      </c>
      <c r="D3064" s="14">
        <v>3.30671296296286E-2</v>
      </c>
      <c r="G3064" s="11"/>
      <c r="H3064" s="9"/>
      <c r="I3064" s="9"/>
    </row>
    <row r="3065" spans="1:9" x14ac:dyDescent="0.2">
      <c r="A3065" s="10"/>
      <c r="B3065" s="11">
        <v>4.3078703703703702E-2</v>
      </c>
      <c r="C3065" s="11">
        <v>6.6689814814814813E-2</v>
      </c>
      <c r="D3065" s="14">
        <v>3.3078703703704901E-2</v>
      </c>
      <c r="G3065" s="11"/>
      <c r="H3065" s="9"/>
      <c r="I3065" s="9"/>
    </row>
    <row r="3066" spans="1:9" x14ac:dyDescent="0.2">
      <c r="A3066" s="10"/>
      <c r="B3066" s="11">
        <v>4.3090277777777776E-2</v>
      </c>
      <c r="C3066" s="11">
        <v>6.6701388888888893E-2</v>
      </c>
      <c r="D3066" s="14">
        <v>3.3090277777779002E-2</v>
      </c>
      <c r="G3066" s="11"/>
      <c r="H3066" s="9"/>
      <c r="I3066" s="9"/>
    </row>
    <row r="3067" spans="1:9" x14ac:dyDescent="0.2">
      <c r="A3067" s="10"/>
      <c r="B3067" s="11">
        <v>4.3101851851851856E-2</v>
      </c>
      <c r="C3067" s="11">
        <v>6.671296296296296E-2</v>
      </c>
      <c r="D3067" s="14">
        <v>3.31018518518508E-2</v>
      </c>
      <c r="G3067" s="11"/>
      <c r="H3067" s="9"/>
      <c r="I3067" s="9"/>
    </row>
    <row r="3068" spans="1:9" x14ac:dyDescent="0.2">
      <c r="A3068" s="10"/>
      <c r="B3068" s="11">
        <v>4.311342592592593E-2</v>
      </c>
      <c r="C3068" s="11">
        <v>6.6724537037037041E-2</v>
      </c>
      <c r="D3068" s="14">
        <v>3.3113425925927101E-2</v>
      </c>
      <c r="G3068" s="11"/>
      <c r="H3068" s="9"/>
      <c r="I3068" s="9"/>
    </row>
    <row r="3069" spans="1:9" x14ac:dyDescent="0.2">
      <c r="A3069" s="10"/>
      <c r="B3069" s="11">
        <v>4.3124999999999997E-2</v>
      </c>
      <c r="C3069" s="11">
        <v>6.6736111111111107E-2</v>
      </c>
      <c r="D3069" s="14">
        <v>3.3124999999999002E-2</v>
      </c>
      <c r="G3069" s="11"/>
      <c r="H3069" s="9"/>
      <c r="I3069" s="9"/>
    </row>
    <row r="3070" spans="1:9" x14ac:dyDescent="0.2">
      <c r="A3070" s="10"/>
      <c r="B3070" s="11">
        <v>4.313657407407407E-2</v>
      </c>
      <c r="C3070" s="11">
        <v>6.6747685185185188E-2</v>
      </c>
      <c r="D3070" s="14">
        <v>3.3136574074073097E-2</v>
      </c>
      <c r="G3070" s="11"/>
      <c r="H3070" s="9"/>
      <c r="I3070" s="9"/>
    </row>
    <row r="3071" spans="1:9" x14ac:dyDescent="0.2">
      <c r="A3071" s="10"/>
      <c r="B3071" s="11">
        <v>4.3148148148148151E-2</v>
      </c>
      <c r="C3071" s="11">
        <v>6.6759259259259254E-2</v>
      </c>
      <c r="D3071" s="14">
        <v>3.3148148148149301E-2</v>
      </c>
      <c r="G3071" s="11"/>
      <c r="H3071" s="9"/>
      <c r="I3071" s="9"/>
    </row>
    <row r="3072" spans="1:9" x14ac:dyDescent="0.2">
      <c r="A3072" s="10"/>
      <c r="B3072" s="11">
        <v>4.3159722222222224E-2</v>
      </c>
      <c r="C3072" s="11">
        <v>6.6770833333333335E-2</v>
      </c>
      <c r="D3072" s="14">
        <v>3.3159722222221202E-2</v>
      </c>
      <c r="G3072" s="11"/>
      <c r="H3072" s="9"/>
      <c r="I3072" s="9"/>
    </row>
    <row r="3073" spans="1:9" x14ac:dyDescent="0.2">
      <c r="A3073" s="10"/>
      <c r="B3073" s="11">
        <v>4.3171296296296298E-2</v>
      </c>
      <c r="C3073" s="11">
        <v>6.6782407407407415E-2</v>
      </c>
      <c r="D3073" s="14">
        <v>3.3171296296297698E-2</v>
      </c>
      <c r="G3073" s="11"/>
      <c r="H3073" s="9"/>
      <c r="I3073" s="9"/>
    </row>
    <row r="3074" spans="1:9" x14ac:dyDescent="0.2">
      <c r="A3074" s="10"/>
      <c r="B3074" s="11">
        <v>4.3182870370370365E-2</v>
      </c>
      <c r="C3074" s="11">
        <v>6.6793981481481482E-2</v>
      </c>
      <c r="D3074" s="14">
        <v>3.3182870370371598E-2</v>
      </c>
      <c r="G3074" s="11"/>
      <c r="H3074" s="9"/>
      <c r="I3074" s="9"/>
    </row>
    <row r="3075" spans="1:9" x14ac:dyDescent="0.2">
      <c r="A3075" s="10"/>
      <c r="B3075" s="11">
        <v>4.3194444444444445E-2</v>
      </c>
      <c r="C3075" s="11">
        <v>6.6805555555555562E-2</v>
      </c>
      <c r="D3075" s="14">
        <v>3.3194444444445803E-2</v>
      </c>
      <c r="G3075" s="11"/>
      <c r="H3075" s="9"/>
      <c r="I3075" s="9"/>
    </row>
    <row r="3076" spans="1:9" x14ac:dyDescent="0.2">
      <c r="A3076" s="10"/>
      <c r="B3076" s="11">
        <v>4.3206018518518519E-2</v>
      </c>
      <c r="C3076" s="11">
        <v>6.6817129629629629E-2</v>
      </c>
      <c r="D3076" s="14">
        <v>3.3206018518517497E-2</v>
      </c>
      <c r="G3076" s="11"/>
      <c r="H3076" s="9"/>
      <c r="I3076" s="9"/>
    </row>
    <row r="3077" spans="1:9" x14ac:dyDescent="0.2">
      <c r="A3077" s="10"/>
      <c r="B3077" s="11">
        <v>4.3217592592592592E-2</v>
      </c>
      <c r="C3077" s="11">
        <v>6.682870370370371E-2</v>
      </c>
      <c r="D3077" s="14">
        <v>3.3217592592593999E-2</v>
      </c>
      <c r="G3077" s="11"/>
      <c r="H3077" s="9"/>
      <c r="I3077" s="9"/>
    </row>
    <row r="3078" spans="1:9" x14ac:dyDescent="0.2">
      <c r="A3078" s="10"/>
      <c r="B3078" s="11">
        <v>4.3229166666666673E-2</v>
      </c>
      <c r="C3078" s="11">
        <v>6.6840277777777776E-2</v>
      </c>
      <c r="D3078" s="14">
        <v>3.32175925925937E-2</v>
      </c>
      <c r="G3078" s="11"/>
      <c r="H3078" s="9"/>
      <c r="I3078" s="9"/>
    </row>
    <row r="3079" spans="1:9" x14ac:dyDescent="0.2">
      <c r="A3079" s="10"/>
      <c r="B3079" s="11">
        <v>4.3240740740740739E-2</v>
      </c>
      <c r="C3079" s="11">
        <v>6.6851851851851843E-2</v>
      </c>
      <c r="D3079" s="14">
        <v>3.3229166666665498E-2</v>
      </c>
      <c r="G3079" s="11"/>
      <c r="H3079" s="9"/>
      <c r="I3079" s="9"/>
    </row>
    <row r="3080" spans="1:9" x14ac:dyDescent="0.2">
      <c r="A3080" s="10"/>
      <c r="B3080" s="11">
        <v>4.3252314814814813E-2</v>
      </c>
      <c r="C3080" s="11">
        <v>6.6863425925925923E-2</v>
      </c>
      <c r="D3080" s="14">
        <v>3.3240740740739502E-2</v>
      </c>
      <c r="G3080" s="11"/>
      <c r="H3080" s="9"/>
      <c r="I3080" s="9"/>
    </row>
    <row r="3081" spans="1:9" x14ac:dyDescent="0.2">
      <c r="A3081" s="10"/>
      <c r="B3081" s="11">
        <v>4.3263888888888886E-2</v>
      </c>
      <c r="C3081" s="11">
        <v>6.6875000000000004E-2</v>
      </c>
      <c r="D3081" s="14">
        <v>3.3252314814813597E-2</v>
      </c>
      <c r="G3081" s="11"/>
      <c r="H3081" s="9"/>
      <c r="I3081" s="9"/>
    </row>
    <row r="3082" spans="1:9" x14ac:dyDescent="0.2">
      <c r="A3082" s="10"/>
      <c r="B3082" s="11">
        <v>4.3275462962962967E-2</v>
      </c>
      <c r="C3082" s="11">
        <v>6.6886574074074071E-2</v>
      </c>
      <c r="D3082" s="14">
        <v>3.3263888888887698E-2</v>
      </c>
      <c r="G3082" s="11"/>
      <c r="H3082" s="9"/>
      <c r="I3082" s="9"/>
    </row>
    <row r="3083" spans="1:9" x14ac:dyDescent="0.2">
      <c r="A3083" s="10"/>
      <c r="B3083" s="11">
        <v>4.3287037037037041E-2</v>
      </c>
      <c r="C3083" s="11">
        <v>6.6898148148148151E-2</v>
      </c>
      <c r="D3083" s="14">
        <v>3.3275462962959801E-2</v>
      </c>
      <c r="G3083" s="11"/>
      <c r="H3083" s="9"/>
      <c r="I3083" s="9"/>
    </row>
    <row r="3084" spans="1:9" x14ac:dyDescent="0.2">
      <c r="A3084" s="10"/>
      <c r="B3084" s="11">
        <v>4.3298611111111107E-2</v>
      </c>
      <c r="C3084" s="11">
        <v>6.6909722222222232E-2</v>
      </c>
      <c r="D3084" s="14">
        <v>3.3287037037035803E-2</v>
      </c>
      <c r="G3084" s="11"/>
      <c r="H3084" s="9"/>
      <c r="I3084" s="9"/>
    </row>
    <row r="3085" spans="1:9" x14ac:dyDescent="0.2">
      <c r="A3085" s="10"/>
      <c r="B3085" s="11">
        <v>4.3310185185185181E-2</v>
      </c>
      <c r="C3085" s="11">
        <v>6.6921296296296298E-2</v>
      </c>
      <c r="D3085" s="14">
        <v>3.3298611111112299E-2</v>
      </c>
      <c r="G3085" s="11"/>
      <c r="H3085" s="9"/>
      <c r="I3085" s="9"/>
    </row>
    <row r="3086" spans="1:9" x14ac:dyDescent="0.2">
      <c r="A3086" s="10"/>
      <c r="B3086" s="11">
        <v>4.3321759259259261E-2</v>
      </c>
      <c r="C3086" s="11">
        <v>6.6932870370370365E-2</v>
      </c>
      <c r="D3086" s="14">
        <v>3.3310185185183999E-2</v>
      </c>
      <c r="G3086" s="11"/>
      <c r="H3086" s="9"/>
      <c r="I3086" s="9"/>
    </row>
    <row r="3087" spans="1:9" x14ac:dyDescent="0.2">
      <c r="A3087" s="10"/>
      <c r="B3087" s="11">
        <v>4.3333333333333335E-2</v>
      </c>
      <c r="C3087" s="11">
        <v>6.6944444444444445E-2</v>
      </c>
      <c r="D3087" s="14">
        <v>3.3321759259258302E-2</v>
      </c>
      <c r="G3087" s="11"/>
      <c r="H3087" s="9"/>
      <c r="I3087" s="9"/>
    </row>
    <row r="3088" spans="1:9" x14ac:dyDescent="0.2">
      <c r="A3088" s="10"/>
      <c r="B3088" s="11">
        <v>4.3344907407407408E-2</v>
      </c>
      <c r="C3088" s="11">
        <v>6.6956018518518512E-2</v>
      </c>
      <c r="D3088" s="14">
        <v>3.3333333333332098E-2</v>
      </c>
      <c r="G3088" s="11"/>
      <c r="H3088" s="9"/>
      <c r="I3088" s="9"/>
    </row>
    <row r="3089" spans="1:9" x14ac:dyDescent="0.2">
      <c r="A3089" s="10"/>
      <c r="B3089" s="11">
        <v>4.3356481481481475E-2</v>
      </c>
      <c r="C3089" s="11">
        <v>6.6967592592592592E-2</v>
      </c>
      <c r="D3089" s="14">
        <v>3.3344907407406199E-2</v>
      </c>
      <c r="G3089" s="11"/>
      <c r="H3089" s="9"/>
      <c r="I3089" s="9"/>
    </row>
    <row r="3090" spans="1:9" x14ac:dyDescent="0.2">
      <c r="A3090" s="10"/>
      <c r="B3090" s="11">
        <v>4.3368055555555556E-2</v>
      </c>
      <c r="C3090" s="11">
        <v>6.6979166666666659E-2</v>
      </c>
      <c r="D3090" s="14">
        <v>3.33564814814803E-2</v>
      </c>
      <c r="G3090" s="11"/>
      <c r="H3090" s="9"/>
      <c r="I3090" s="9"/>
    </row>
    <row r="3091" spans="1:9" x14ac:dyDescent="0.2">
      <c r="A3091" s="10"/>
      <c r="B3091" s="11">
        <v>4.3379629629629629E-2</v>
      </c>
      <c r="C3091" s="11">
        <v>6.699074074074074E-2</v>
      </c>
      <c r="D3091" s="14">
        <v>3.3368055555554402E-2</v>
      </c>
      <c r="G3091" s="11"/>
      <c r="H3091" s="9"/>
      <c r="I3091" s="9"/>
    </row>
    <row r="3092" spans="1:9" x14ac:dyDescent="0.2">
      <c r="A3092" s="10"/>
      <c r="B3092" s="11">
        <v>4.3391203703703703E-2</v>
      </c>
      <c r="C3092" s="11">
        <v>6.700231481481482E-2</v>
      </c>
      <c r="D3092" s="14">
        <v>3.33796296296308E-2</v>
      </c>
      <c r="G3092" s="11"/>
      <c r="H3092" s="9"/>
      <c r="I3092" s="9"/>
    </row>
    <row r="3093" spans="1:9" x14ac:dyDescent="0.2">
      <c r="A3093" s="10"/>
      <c r="B3093" s="11">
        <v>4.3402777777777783E-2</v>
      </c>
      <c r="C3093" s="11">
        <v>6.7013888888888887E-2</v>
      </c>
      <c r="D3093" s="14">
        <v>3.3379629629630703E-2</v>
      </c>
      <c r="G3093" s="11"/>
      <c r="H3093" s="9"/>
      <c r="I3093" s="9"/>
    </row>
    <row r="3094" spans="1:9" x14ac:dyDescent="0.2">
      <c r="A3094" s="10"/>
      <c r="B3094" s="11">
        <v>4.341435185185185E-2</v>
      </c>
      <c r="C3094" s="11">
        <v>6.7025462962962967E-2</v>
      </c>
      <c r="D3094" s="14">
        <v>3.3391203703704797E-2</v>
      </c>
      <c r="G3094" s="11"/>
      <c r="H3094" s="9"/>
      <c r="I3094" s="9"/>
    </row>
    <row r="3095" spans="1:9" x14ac:dyDescent="0.2">
      <c r="A3095" s="10"/>
      <c r="B3095" s="11">
        <v>4.3425925925925923E-2</v>
      </c>
      <c r="C3095" s="11">
        <v>6.7037037037037034E-2</v>
      </c>
      <c r="D3095" s="14">
        <v>3.3402777777776803E-2</v>
      </c>
      <c r="G3095" s="11"/>
      <c r="H3095" s="9"/>
      <c r="I3095" s="9"/>
    </row>
    <row r="3096" spans="1:9" x14ac:dyDescent="0.2">
      <c r="A3096" s="10"/>
      <c r="B3096" s="11">
        <v>4.3437499999999997E-2</v>
      </c>
      <c r="C3096" s="11">
        <v>6.7048611111111114E-2</v>
      </c>
      <c r="D3096" s="14">
        <v>3.3414351851853E-2</v>
      </c>
      <c r="G3096" s="11"/>
      <c r="H3096" s="9"/>
      <c r="I3096" s="9"/>
    </row>
    <row r="3097" spans="1:9" x14ac:dyDescent="0.2">
      <c r="A3097" s="10"/>
      <c r="B3097" s="11">
        <v>4.3449074074074077E-2</v>
      </c>
      <c r="C3097" s="11">
        <v>6.7060185185185181E-2</v>
      </c>
      <c r="D3097" s="14">
        <v>3.3425925925927101E-2</v>
      </c>
      <c r="G3097" s="11"/>
      <c r="H3097" s="9"/>
      <c r="I3097" s="9"/>
    </row>
    <row r="3098" spans="1:9" x14ac:dyDescent="0.2">
      <c r="A3098" s="10"/>
      <c r="B3098" s="11">
        <v>4.3460648148148151E-2</v>
      </c>
      <c r="C3098" s="11">
        <v>6.7071759259259262E-2</v>
      </c>
      <c r="D3098" s="14">
        <v>3.3437500000000897E-2</v>
      </c>
      <c r="G3098" s="11"/>
      <c r="H3098" s="9"/>
      <c r="I3098" s="9"/>
    </row>
    <row r="3099" spans="1:9" x14ac:dyDescent="0.2">
      <c r="A3099" s="10"/>
      <c r="B3099" s="11">
        <v>4.3472222222222225E-2</v>
      </c>
      <c r="C3099" s="11">
        <v>6.7083333333333328E-2</v>
      </c>
      <c r="D3099" s="14">
        <v>3.3449074074075297E-2</v>
      </c>
      <c r="G3099" s="11"/>
      <c r="H3099" s="9"/>
      <c r="I3099" s="9"/>
    </row>
    <row r="3100" spans="1:9" x14ac:dyDescent="0.2">
      <c r="A3100" s="10"/>
      <c r="B3100" s="11">
        <v>4.3483796296296291E-2</v>
      </c>
      <c r="C3100" s="11">
        <v>6.7094907407407409E-2</v>
      </c>
      <c r="D3100" s="14">
        <v>3.3460648148149301E-2</v>
      </c>
      <c r="G3100" s="11"/>
      <c r="H3100" s="9"/>
      <c r="I3100" s="9"/>
    </row>
    <row r="3101" spans="1:9" x14ac:dyDescent="0.2">
      <c r="A3101" s="10"/>
      <c r="B3101" s="11">
        <v>4.3495370370370372E-2</v>
      </c>
      <c r="C3101" s="11">
        <v>6.7106481481481475E-2</v>
      </c>
      <c r="D3101" s="14">
        <v>3.3472222222221203E-2</v>
      </c>
      <c r="G3101" s="11"/>
      <c r="H3101" s="9"/>
      <c r="I3101" s="9"/>
    </row>
    <row r="3102" spans="1:9" x14ac:dyDescent="0.2">
      <c r="A3102" s="10"/>
      <c r="B3102" s="11">
        <v>4.3506944444444445E-2</v>
      </c>
      <c r="C3102" s="11">
        <v>6.7118055555555556E-2</v>
      </c>
      <c r="D3102" s="14">
        <v>3.3483796296295297E-2</v>
      </c>
      <c r="G3102" s="11"/>
      <c r="H3102" s="9"/>
      <c r="I3102" s="9"/>
    </row>
    <row r="3103" spans="1:9" x14ac:dyDescent="0.2">
      <c r="A3103" s="10"/>
      <c r="B3103" s="11">
        <v>4.3518518518518519E-2</v>
      </c>
      <c r="C3103" s="11">
        <v>6.7129629629629636E-2</v>
      </c>
      <c r="D3103" s="14">
        <v>3.3495370370369398E-2</v>
      </c>
      <c r="G3103" s="11"/>
      <c r="H3103" s="9"/>
      <c r="I3103" s="9"/>
    </row>
    <row r="3104" spans="1:9" x14ac:dyDescent="0.2">
      <c r="A3104" s="10"/>
      <c r="B3104" s="11">
        <v>4.3530092592592599E-2</v>
      </c>
      <c r="C3104" s="11">
        <v>6.7141203703703703E-2</v>
      </c>
      <c r="D3104" s="14">
        <v>3.3506944444443403E-2</v>
      </c>
      <c r="G3104" s="11"/>
      <c r="H3104" s="9"/>
      <c r="I3104" s="9"/>
    </row>
    <row r="3105" spans="1:9" x14ac:dyDescent="0.2">
      <c r="A3105" s="10"/>
      <c r="B3105" s="11">
        <v>4.3541666666666666E-2</v>
      </c>
      <c r="C3105" s="11">
        <v>6.7152777777777783E-2</v>
      </c>
      <c r="D3105" s="14">
        <v>3.3518518518519898E-2</v>
      </c>
      <c r="G3105" s="11"/>
      <c r="H3105" s="9"/>
      <c r="I3105" s="9"/>
    </row>
    <row r="3106" spans="1:9" x14ac:dyDescent="0.2">
      <c r="A3106" s="10"/>
      <c r="B3106" s="11">
        <v>4.355324074074074E-2</v>
      </c>
      <c r="C3106" s="11">
        <v>6.7164351851851864E-2</v>
      </c>
      <c r="D3106" s="14">
        <v>3.3530092592593798E-2</v>
      </c>
      <c r="G3106" s="11"/>
      <c r="H3106" s="9"/>
      <c r="I3106" s="9"/>
    </row>
    <row r="3107" spans="1:9" x14ac:dyDescent="0.2">
      <c r="A3107" s="10"/>
      <c r="B3107" s="11">
        <v>4.3564814814814813E-2</v>
      </c>
      <c r="C3107" s="11">
        <v>6.7175925925925931E-2</v>
      </c>
      <c r="D3107" s="14">
        <v>3.3541666666667802E-2</v>
      </c>
      <c r="G3107" s="11"/>
      <c r="H3107" s="9"/>
      <c r="I3107" s="9"/>
    </row>
    <row r="3108" spans="1:9" x14ac:dyDescent="0.2">
      <c r="A3108" s="10"/>
      <c r="B3108" s="11">
        <v>4.3576388888888894E-2</v>
      </c>
      <c r="C3108" s="11">
        <v>6.7187499999999997E-2</v>
      </c>
      <c r="D3108" s="14">
        <v>3.35416666666657E-2</v>
      </c>
      <c r="G3108" s="11"/>
      <c r="H3108" s="9"/>
      <c r="I3108" s="9"/>
    </row>
    <row r="3109" spans="1:9" x14ac:dyDescent="0.2">
      <c r="A3109" s="10"/>
      <c r="B3109" s="11">
        <v>4.3587962962962967E-2</v>
      </c>
      <c r="C3109" s="11">
        <v>6.7199074074074064E-2</v>
      </c>
      <c r="D3109" s="14">
        <v>3.3553240740741799E-2</v>
      </c>
      <c r="G3109" s="11"/>
      <c r="H3109" s="9"/>
      <c r="I3109" s="9"/>
    </row>
    <row r="3110" spans="1:9" x14ac:dyDescent="0.2">
      <c r="A3110" s="10"/>
      <c r="B3110" s="11">
        <v>4.3599537037037034E-2</v>
      </c>
      <c r="C3110" s="11">
        <v>6.7210648148148144E-2</v>
      </c>
      <c r="D3110" s="14">
        <v>3.3564814814815998E-2</v>
      </c>
      <c r="G3110" s="11"/>
      <c r="H3110" s="9"/>
      <c r="I3110" s="9"/>
    </row>
    <row r="3111" spans="1:9" x14ac:dyDescent="0.2">
      <c r="A3111" s="10"/>
      <c r="B3111" s="11">
        <v>4.3611111111111107E-2</v>
      </c>
      <c r="C3111" s="11">
        <v>6.7222222222222225E-2</v>
      </c>
      <c r="D3111" s="14">
        <v>3.3576388888887698E-2</v>
      </c>
      <c r="G3111" s="11"/>
      <c r="H3111" s="9"/>
      <c r="I3111" s="9"/>
    </row>
    <row r="3112" spans="1:9" x14ac:dyDescent="0.2">
      <c r="A3112" s="10"/>
      <c r="B3112" s="11">
        <v>4.3622685185185188E-2</v>
      </c>
      <c r="C3112" s="11">
        <v>6.7233796296296292E-2</v>
      </c>
      <c r="D3112" s="14">
        <v>3.3587962962963902E-2</v>
      </c>
      <c r="G3112" s="11"/>
      <c r="H3112" s="9"/>
      <c r="I3112" s="9"/>
    </row>
    <row r="3113" spans="1:9" x14ac:dyDescent="0.2">
      <c r="A3113" s="10"/>
      <c r="B3113" s="11">
        <v>4.3634259259259262E-2</v>
      </c>
      <c r="C3113" s="11">
        <v>6.7245370370370372E-2</v>
      </c>
      <c r="D3113" s="14">
        <v>3.3599537037035797E-2</v>
      </c>
      <c r="G3113" s="11"/>
      <c r="H3113" s="9"/>
      <c r="I3113" s="9"/>
    </row>
    <row r="3114" spans="1:9" x14ac:dyDescent="0.2">
      <c r="A3114" s="10"/>
      <c r="B3114" s="11">
        <v>4.3645833333333335E-2</v>
      </c>
      <c r="C3114" s="11">
        <v>6.7256944444444453E-2</v>
      </c>
      <c r="D3114" s="14">
        <v>3.3611111111109898E-2</v>
      </c>
      <c r="G3114" s="11"/>
      <c r="H3114" s="9"/>
      <c r="I3114" s="9"/>
    </row>
    <row r="3115" spans="1:9" x14ac:dyDescent="0.2">
      <c r="A3115" s="10"/>
      <c r="B3115" s="11">
        <v>4.3657407407407402E-2</v>
      </c>
      <c r="C3115" s="11">
        <v>6.7268518518518519E-2</v>
      </c>
      <c r="D3115" s="14">
        <v>3.3622685185183999E-2</v>
      </c>
      <c r="G3115" s="11"/>
      <c r="H3115" s="9"/>
      <c r="I3115" s="9"/>
    </row>
    <row r="3116" spans="1:9" x14ac:dyDescent="0.2">
      <c r="A3116" s="10"/>
      <c r="B3116" s="11">
        <v>4.3668981481481482E-2</v>
      </c>
      <c r="C3116" s="11">
        <v>6.7280092592592586E-2</v>
      </c>
      <c r="D3116" s="14">
        <v>3.3634259259255901E-2</v>
      </c>
      <c r="G3116" s="11"/>
      <c r="H3116" s="9"/>
      <c r="I3116" s="9"/>
    </row>
    <row r="3117" spans="1:9" x14ac:dyDescent="0.2">
      <c r="A3117" s="10"/>
      <c r="B3117" s="11">
        <v>4.3680555555555556E-2</v>
      </c>
      <c r="C3117" s="11">
        <v>6.7291666666666666E-2</v>
      </c>
      <c r="D3117" s="14">
        <v>3.36458333333318E-2</v>
      </c>
      <c r="G3117" s="11"/>
      <c r="H3117" s="9"/>
      <c r="I3117" s="9"/>
    </row>
    <row r="3118" spans="1:9" x14ac:dyDescent="0.2">
      <c r="A3118" s="10"/>
      <c r="B3118" s="11">
        <v>4.3692129629629629E-2</v>
      </c>
      <c r="C3118" s="11">
        <v>6.7303240740740733E-2</v>
      </c>
      <c r="D3118" s="14">
        <v>3.3657407407408302E-2</v>
      </c>
      <c r="G3118" s="11"/>
      <c r="H3118" s="9"/>
      <c r="I3118" s="9"/>
    </row>
    <row r="3119" spans="1:9" x14ac:dyDescent="0.2">
      <c r="A3119" s="10"/>
      <c r="B3119" s="11">
        <v>4.370370370370371E-2</v>
      </c>
      <c r="C3119" s="11">
        <v>6.7314814814814813E-2</v>
      </c>
      <c r="D3119" s="14">
        <v>3.3668981481480002E-2</v>
      </c>
      <c r="G3119" s="11"/>
      <c r="H3119" s="9"/>
      <c r="I3119" s="9"/>
    </row>
    <row r="3120" spans="1:9" x14ac:dyDescent="0.2">
      <c r="A3120" s="10"/>
      <c r="B3120" s="11">
        <v>4.3715277777777777E-2</v>
      </c>
      <c r="C3120" s="11">
        <v>6.732638888888888E-2</v>
      </c>
      <c r="D3120" s="14">
        <v>3.3680555555551897E-2</v>
      </c>
      <c r="G3120" s="11"/>
      <c r="H3120" s="9"/>
      <c r="I3120" s="9"/>
    </row>
    <row r="3121" spans="1:9" x14ac:dyDescent="0.2">
      <c r="A3121" s="10"/>
      <c r="B3121" s="11">
        <v>4.372685185185185E-2</v>
      </c>
      <c r="C3121" s="11">
        <v>6.7337962962962961E-2</v>
      </c>
      <c r="D3121" s="14">
        <v>3.3692129629628399E-2</v>
      </c>
      <c r="G3121" s="11"/>
      <c r="H3121" s="9"/>
      <c r="I3121" s="9"/>
    </row>
    <row r="3122" spans="1:9" x14ac:dyDescent="0.2">
      <c r="A3122" s="10"/>
      <c r="B3122" s="11">
        <v>4.3738425925925924E-2</v>
      </c>
      <c r="C3122" s="11">
        <v>6.7349537037037041E-2</v>
      </c>
      <c r="D3122" s="14">
        <v>3.3703703703704402E-2</v>
      </c>
      <c r="G3122" s="11"/>
      <c r="H3122" s="9"/>
      <c r="I3122" s="9"/>
    </row>
    <row r="3123" spans="1:9" x14ac:dyDescent="0.2">
      <c r="A3123" s="10"/>
      <c r="B3123" s="11">
        <v>4.3749999999999997E-2</v>
      </c>
      <c r="C3123" s="11">
        <v>6.7361111111111108E-2</v>
      </c>
      <c r="D3123" s="14">
        <v>3.3703703703704797E-2</v>
      </c>
      <c r="G3123" s="11"/>
      <c r="H3123" s="9"/>
      <c r="I3123" s="9"/>
    </row>
    <row r="3124" spans="1:9" x14ac:dyDescent="0.2">
      <c r="A3124" s="10"/>
      <c r="B3124" s="11">
        <v>4.3761574074074078E-2</v>
      </c>
      <c r="C3124" s="11">
        <v>6.7372685185185188E-2</v>
      </c>
      <c r="D3124" s="14">
        <v>3.3715277777776699E-2</v>
      </c>
      <c r="G3124" s="11"/>
      <c r="H3124" s="9"/>
      <c r="I3124" s="9"/>
    </row>
    <row r="3125" spans="1:9" x14ac:dyDescent="0.2">
      <c r="A3125" s="10"/>
      <c r="B3125" s="11">
        <v>4.3773148148148144E-2</v>
      </c>
      <c r="C3125" s="11">
        <v>6.7384259259259269E-2</v>
      </c>
      <c r="D3125" s="14">
        <v>3.3726851851853097E-2</v>
      </c>
      <c r="G3125" s="11"/>
      <c r="H3125" s="9"/>
      <c r="I3125" s="9"/>
    </row>
    <row r="3126" spans="1:9" x14ac:dyDescent="0.2">
      <c r="A3126" s="10"/>
      <c r="B3126" s="11">
        <v>4.3784722222222218E-2</v>
      </c>
      <c r="C3126" s="11">
        <v>6.7395833333333335E-2</v>
      </c>
      <c r="D3126" s="14">
        <v>3.3738425925927198E-2</v>
      </c>
      <c r="G3126" s="11"/>
      <c r="H3126" s="9"/>
      <c r="I3126" s="9"/>
    </row>
    <row r="3127" spans="1:9" x14ac:dyDescent="0.2">
      <c r="A3127" s="10"/>
      <c r="B3127" s="11">
        <v>4.3796296296296298E-2</v>
      </c>
      <c r="C3127" s="11">
        <v>6.7407407407407416E-2</v>
      </c>
      <c r="D3127" s="14">
        <v>3.3749999999998899E-2</v>
      </c>
      <c r="G3127" s="11"/>
      <c r="H3127" s="9"/>
      <c r="I3127" s="9"/>
    </row>
    <row r="3128" spans="1:9" x14ac:dyDescent="0.2">
      <c r="A3128" s="10"/>
      <c r="B3128" s="11">
        <v>4.3807870370370372E-2</v>
      </c>
      <c r="C3128" s="11">
        <v>6.7418981481481483E-2</v>
      </c>
      <c r="D3128" s="14">
        <v>3.3761574074075297E-2</v>
      </c>
      <c r="G3128" s="11"/>
      <c r="H3128" s="9"/>
      <c r="I3128" s="9"/>
    </row>
    <row r="3129" spans="1:9" x14ac:dyDescent="0.2">
      <c r="A3129" s="10"/>
      <c r="B3129" s="11">
        <v>4.3819444444444446E-2</v>
      </c>
      <c r="C3129" s="11">
        <v>6.7430555555555563E-2</v>
      </c>
      <c r="D3129" s="14">
        <v>3.3773148148147102E-2</v>
      </c>
      <c r="G3129" s="11"/>
      <c r="H3129" s="9"/>
      <c r="I3129" s="9"/>
    </row>
    <row r="3130" spans="1:9" x14ac:dyDescent="0.2">
      <c r="A3130" s="10"/>
      <c r="B3130" s="11">
        <v>4.3831018518518512E-2</v>
      </c>
      <c r="C3130" s="11">
        <v>6.744212962962963E-2</v>
      </c>
      <c r="D3130" s="14">
        <v>3.3784722222221203E-2</v>
      </c>
      <c r="G3130" s="11"/>
      <c r="H3130" s="9"/>
      <c r="I3130" s="9"/>
    </row>
    <row r="3131" spans="1:9" x14ac:dyDescent="0.2">
      <c r="A3131" s="10"/>
      <c r="B3131" s="11">
        <v>4.3842592592592593E-2</v>
      </c>
      <c r="C3131" s="11">
        <v>6.7453703703703696E-2</v>
      </c>
      <c r="D3131" s="14">
        <v>3.3796296296297497E-2</v>
      </c>
      <c r="G3131" s="11"/>
      <c r="H3131" s="9"/>
      <c r="I3131" s="9"/>
    </row>
    <row r="3132" spans="1:9" x14ac:dyDescent="0.2">
      <c r="A3132" s="10"/>
      <c r="B3132" s="11">
        <v>4.3854166666666666E-2</v>
      </c>
      <c r="C3132" s="11">
        <v>6.7465277777777777E-2</v>
      </c>
      <c r="D3132" s="14">
        <v>3.3807870370369301E-2</v>
      </c>
      <c r="G3132" s="11"/>
      <c r="H3132" s="9"/>
      <c r="I3132" s="9"/>
    </row>
    <row r="3133" spans="1:9" x14ac:dyDescent="0.2">
      <c r="A3133" s="10"/>
      <c r="B3133" s="11">
        <v>4.386574074074074E-2</v>
      </c>
      <c r="C3133" s="11">
        <v>6.7476851851851857E-2</v>
      </c>
      <c r="D3133" s="14">
        <v>3.3819444444445901E-2</v>
      </c>
      <c r="G3133" s="11"/>
      <c r="H3133" s="9"/>
      <c r="I3133" s="9"/>
    </row>
    <row r="3134" spans="1:9" x14ac:dyDescent="0.2">
      <c r="A3134" s="10"/>
      <c r="B3134" s="11">
        <v>4.387731481481482E-2</v>
      </c>
      <c r="C3134" s="11">
        <v>6.7488425925925924E-2</v>
      </c>
      <c r="D3134" s="14">
        <v>3.3831018518519801E-2</v>
      </c>
      <c r="G3134" s="11"/>
      <c r="H3134" s="9"/>
      <c r="I3134" s="9"/>
    </row>
    <row r="3135" spans="1:9" x14ac:dyDescent="0.2">
      <c r="A3135" s="10"/>
      <c r="B3135" s="11">
        <v>4.3888888888888887E-2</v>
      </c>
      <c r="C3135" s="11">
        <v>6.7500000000000004E-2</v>
      </c>
      <c r="D3135" s="14">
        <v>3.3842592592593999E-2</v>
      </c>
      <c r="G3135" s="11"/>
      <c r="H3135" s="9"/>
      <c r="I3135" s="9"/>
    </row>
    <row r="3136" spans="1:9" x14ac:dyDescent="0.2">
      <c r="A3136" s="10"/>
      <c r="B3136" s="11">
        <v>4.3900462962962961E-2</v>
      </c>
      <c r="C3136" s="11">
        <v>6.7511574074074085E-2</v>
      </c>
      <c r="D3136" s="14">
        <v>3.3854166666665603E-2</v>
      </c>
      <c r="G3136" s="11"/>
      <c r="H3136" s="9"/>
      <c r="I3136" s="9"/>
    </row>
    <row r="3137" spans="1:9" x14ac:dyDescent="0.2">
      <c r="A3137" s="10"/>
      <c r="B3137" s="11">
        <v>4.3912037037037034E-2</v>
      </c>
      <c r="C3137" s="11">
        <v>6.7523148148148152E-2</v>
      </c>
      <c r="D3137" s="14">
        <v>3.3865740740742202E-2</v>
      </c>
      <c r="G3137" s="11"/>
      <c r="H3137" s="9"/>
      <c r="I3137" s="9"/>
    </row>
    <row r="3138" spans="1:9" x14ac:dyDescent="0.2">
      <c r="A3138" s="10"/>
      <c r="B3138" s="11">
        <v>4.3923611111111115E-2</v>
      </c>
      <c r="C3138" s="11">
        <v>6.7534722222222218E-2</v>
      </c>
      <c r="D3138" s="14">
        <v>3.3865740740741897E-2</v>
      </c>
      <c r="G3138" s="11"/>
      <c r="H3138" s="9"/>
      <c r="I3138" s="9"/>
    </row>
    <row r="3139" spans="1:9" x14ac:dyDescent="0.2">
      <c r="A3139" s="10"/>
      <c r="B3139" s="11">
        <v>4.3935185185185188E-2</v>
      </c>
      <c r="C3139" s="11">
        <v>6.7546296296296285E-2</v>
      </c>
      <c r="D3139" s="14">
        <v>3.3877314814813597E-2</v>
      </c>
      <c r="G3139" s="11"/>
      <c r="H3139" s="9"/>
      <c r="I3139" s="9"/>
    </row>
    <row r="3140" spans="1:9" x14ac:dyDescent="0.2">
      <c r="A3140" s="10"/>
      <c r="B3140" s="11">
        <v>4.3946759259259255E-2</v>
      </c>
      <c r="C3140" s="11">
        <v>6.7557870370370365E-2</v>
      </c>
      <c r="D3140" s="14">
        <v>3.3888888888887601E-2</v>
      </c>
      <c r="G3140" s="11"/>
      <c r="H3140" s="9"/>
      <c r="I3140" s="9"/>
    </row>
    <row r="3141" spans="1:9" x14ac:dyDescent="0.2">
      <c r="A3141" s="10"/>
      <c r="B3141" s="11">
        <v>4.3958333333333328E-2</v>
      </c>
      <c r="C3141" s="11">
        <v>6.7569444444444446E-2</v>
      </c>
      <c r="D3141" s="14">
        <v>3.3900462962961703E-2</v>
      </c>
      <c r="G3141" s="11"/>
      <c r="H3141" s="9"/>
      <c r="I3141" s="9"/>
    </row>
    <row r="3142" spans="1:9" x14ac:dyDescent="0.2">
      <c r="A3142" s="10"/>
      <c r="B3142" s="11">
        <v>4.3969907407407409E-2</v>
      </c>
      <c r="C3142" s="11">
        <v>6.7581018518518512E-2</v>
      </c>
      <c r="D3142" s="14">
        <v>3.3912037037035797E-2</v>
      </c>
      <c r="G3142" s="11"/>
      <c r="H3142" s="9"/>
      <c r="I3142" s="9"/>
    </row>
    <row r="3143" spans="1:9" x14ac:dyDescent="0.2">
      <c r="A3143" s="10"/>
      <c r="B3143" s="11">
        <v>4.3981481481481483E-2</v>
      </c>
      <c r="C3143" s="11">
        <v>6.7592592592592593E-2</v>
      </c>
      <c r="D3143" s="14">
        <v>3.3923611111107803E-2</v>
      </c>
      <c r="G3143" s="11"/>
      <c r="H3143" s="9"/>
      <c r="I3143" s="9"/>
    </row>
    <row r="3144" spans="1:9" x14ac:dyDescent="0.2">
      <c r="A3144" s="10"/>
      <c r="B3144" s="11">
        <v>4.3993055555555556E-2</v>
      </c>
      <c r="C3144" s="11">
        <v>6.7604166666666674E-2</v>
      </c>
      <c r="D3144" s="14">
        <v>3.3935185185183903E-2</v>
      </c>
      <c r="G3144" s="11"/>
      <c r="H3144" s="9"/>
      <c r="I3144" s="9"/>
    </row>
    <row r="3145" spans="1:9" x14ac:dyDescent="0.2">
      <c r="A3145" s="10"/>
      <c r="B3145" s="11">
        <v>4.4004629629629623E-2</v>
      </c>
      <c r="C3145" s="11">
        <v>6.761574074074074E-2</v>
      </c>
      <c r="D3145" s="14">
        <v>3.3946759259260502E-2</v>
      </c>
      <c r="G3145" s="11"/>
      <c r="H3145" s="9"/>
      <c r="I3145" s="9"/>
    </row>
    <row r="3146" spans="1:9" x14ac:dyDescent="0.2">
      <c r="A3146" s="10"/>
      <c r="B3146" s="11">
        <v>4.4016203703703703E-2</v>
      </c>
      <c r="C3146" s="11">
        <v>6.7627314814814821E-2</v>
      </c>
      <c r="D3146" s="14">
        <v>3.3958333333332098E-2</v>
      </c>
      <c r="G3146" s="11"/>
      <c r="H3146" s="9"/>
      <c r="I3146" s="9"/>
    </row>
    <row r="3147" spans="1:9" x14ac:dyDescent="0.2">
      <c r="A3147" s="10"/>
      <c r="B3147" s="11">
        <v>4.4027777777777777E-2</v>
      </c>
      <c r="C3147" s="11">
        <v>6.7638888888888887E-2</v>
      </c>
      <c r="D3147" s="14">
        <v>3.3969907407406401E-2</v>
      </c>
      <c r="G3147" s="11"/>
      <c r="H3147" s="9"/>
      <c r="I3147" s="9"/>
    </row>
    <row r="3148" spans="1:9" x14ac:dyDescent="0.2">
      <c r="A3148" s="10"/>
      <c r="B3148" s="11">
        <v>4.403935185185185E-2</v>
      </c>
      <c r="C3148" s="11">
        <v>6.7650462962962968E-2</v>
      </c>
      <c r="D3148" s="14">
        <v>3.3981481481480197E-2</v>
      </c>
      <c r="G3148" s="11"/>
      <c r="H3148" s="9"/>
      <c r="I3148" s="9"/>
    </row>
    <row r="3149" spans="1:9" x14ac:dyDescent="0.2">
      <c r="A3149" s="10"/>
      <c r="B3149" s="11">
        <v>4.4050925925925931E-2</v>
      </c>
      <c r="C3149" s="11">
        <v>6.7662037037037034E-2</v>
      </c>
      <c r="D3149" s="14">
        <v>3.3993055555554298E-2</v>
      </c>
      <c r="G3149" s="11"/>
      <c r="H3149" s="9"/>
      <c r="I3149" s="9"/>
    </row>
    <row r="3150" spans="1:9" x14ac:dyDescent="0.2">
      <c r="A3150" s="10"/>
      <c r="B3150" s="11">
        <v>4.4062499999999998E-2</v>
      </c>
      <c r="C3150" s="11">
        <v>6.7673611111111115E-2</v>
      </c>
      <c r="D3150" s="14">
        <v>3.40046296296284E-2</v>
      </c>
      <c r="G3150" s="11"/>
      <c r="H3150" s="9"/>
      <c r="I3150" s="9"/>
    </row>
    <row r="3151" spans="1:9" x14ac:dyDescent="0.2">
      <c r="A3151" s="10"/>
      <c r="B3151" s="11">
        <v>4.4074074074074071E-2</v>
      </c>
      <c r="C3151" s="11">
        <v>6.7685185185185182E-2</v>
      </c>
      <c r="D3151" s="14">
        <v>3.4016203703702501E-2</v>
      </c>
      <c r="G3151" s="11"/>
      <c r="H3151" s="9"/>
      <c r="I3151" s="9"/>
    </row>
    <row r="3152" spans="1:9" x14ac:dyDescent="0.2">
      <c r="A3152" s="10"/>
      <c r="B3152" s="11">
        <v>4.4085648148148145E-2</v>
      </c>
      <c r="C3152" s="11">
        <v>6.7696759259259262E-2</v>
      </c>
      <c r="D3152" s="14">
        <v>3.4027777777779003E-2</v>
      </c>
      <c r="G3152" s="11"/>
      <c r="H3152" s="9"/>
      <c r="I3152" s="9"/>
    </row>
    <row r="3153" spans="1:9" x14ac:dyDescent="0.2">
      <c r="A3153" s="10"/>
      <c r="B3153" s="11">
        <v>4.4097222222222225E-2</v>
      </c>
      <c r="C3153" s="11">
        <v>6.7708333333333329E-2</v>
      </c>
      <c r="D3153" s="14">
        <v>3.4027777777778899E-2</v>
      </c>
      <c r="G3153" s="11"/>
      <c r="H3153" s="9"/>
      <c r="I3153" s="9"/>
    </row>
    <row r="3154" spans="1:9" x14ac:dyDescent="0.2">
      <c r="A3154" s="10"/>
      <c r="B3154" s="11">
        <v>4.4108796296296299E-2</v>
      </c>
      <c r="C3154" s="11">
        <v>6.7719907407407409E-2</v>
      </c>
      <c r="D3154" s="14">
        <v>3.4039351851853E-2</v>
      </c>
      <c r="G3154" s="11"/>
      <c r="H3154" s="9"/>
      <c r="I3154" s="9"/>
    </row>
    <row r="3155" spans="1:9" x14ac:dyDescent="0.2">
      <c r="A3155" s="10"/>
      <c r="B3155" s="11">
        <v>4.4120370370370372E-2</v>
      </c>
      <c r="C3155" s="11">
        <v>6.773148148148149E-2</v>
      </c>
      <c r="D3155" s="14">
        <v>3.4050925925924902E-2</v>
      </c>
      <c r="G3155" s="11"/>
      <c r="H3155" s="9"/>
      <c r="I3155" s="9"/>
    </row>
    <row r="3156" spans="1:9" x14ac:dyDescent="0.2">
      <c r="A3156" s="10"/>
      <c r="B3156" s="11">
        <v>4.4131944444444439E-2</v>
      </c>
      <c r="C3156" s="11">
        <v>6.7743055555555556E-2</v>
      </c>
      <c r="D3156" s="14">
        <v>3.4062500000001203E-2</v>
      </c>
      <c r="G3156" s="11"/>
      <c r="H3156" s="9"/>
      <c r="I3156" s="9"/>
    </row>
    <row r="3157" spans="1:9" x14ac:dyDescent="0.2">
      <c r="A3157" s="10"/>
      <c r="B3157" s="11">
        <v>4.4143518518518519E-2</v>
      </c>
      <c r="C3157" s="11">
        <v>6.7754629629629637E-2</v>
      </c>
      <c r="D3157" s="14">
        <v>3.4074074074075297E-2</v>
      </c>
      <c r="G3157" s="11"/>
      <c r="H3157" s="9"/>
      <c r="I3157" s="9"/>
    </row>
    <row r="3158" spans="1:9" x14ac:dyDescent="0.2">
      <c r="A3158" s="10"/>
      <c r="B3158" s="11">
        <v>4.4155092592592593E-2</v>
      </c>
      <c r="C3158" s="11">
        <v>6.7766203703703703E-2</v>
      </c>
      <c r="D3158" s="14">
        <v>3.40856481481491E-2</v>
      </c>
      <c r="G3158" s="11"/>
      <c r="H3158" s="9"/>
      <c r="I3158" s="9"/>
    </row>
    <row r="3159" spans="1:9" x14ac:dyDescent="0.2">
      <c r="A3159" s="10"/>
      <c r="B3159" s="11">
        <v>4.4166666666666667E-2</v>
      </c>
      <c r="C3159" s="11">
        <v>6.7777777777777784E-2</v>
      </c>
      <c r="D3159" s="14">
        <v>3.40972222222235E-2</v>
      </c>
      <c r="G3159" s="11"/>
      <c r="H3159" s="9"/>
      <c r="I3159" s="9"/>
    </row>
    <row r="3160" spans="1:9" x14ac:dyDescent="0.2">
      <c r="A3160" s="10"/>
      <c r="B3160" s="11">
        <v>4.4178240740740747E-2</v>
      </c>
      <c r="C3160" s="11">
        <v>6.7789351851851851E-2</v>
      </c>
      <c r="D3160" s="14">
        <v>3.4108796296297497E-2</v>
      </c>
      <c r="G3160" s="11"/>
      <c r="H3160" s="9"/>
      <c r="I3160" s="9"/>
    </row>
    <row r="3161" spans="1:9" x14ac:dyDescent="0.2">
      <c r="A3161" s="10"/>
      <c r="B3161" s="11">
        <v>4.4189814814814814E-2</v>
      </c>
      <c r="C3161" s="11">
        <v>6.7800925925925917E-2</v>
      </c>
      <c r="D3161" s="14">
        <v>3.4120370370369302E-2</v>
      </c>
      <c r="G3161" s="11"/>
      <c r="H3161" s="9"/>
      <c r="I3161" s="9"/>
    </row>
    <row r="3162" spans="1:9" x14ac:dyDescent="0.2">
      <c r="A3162" s="10"/>
      <c r="B3162" s="11">
        <v>4.4201388888888887E-2</v>
      </c>
      <c r="C3162" s="11">
        <v>6.7812499999999998E-2</v>
      </c>
      <c r="D3162" s="14">
        <v>3.4131944444443403E-2</v>
      </c>
      <c r="G3162" s="11"/>
      <c r="H3162" s="9"/>
      <c r="I3162" s="9"/>
    </row>
    <row r="3163" spans="1:9" x14ac:dyDescent="0.2">
      <c r="A3163" s="10"/>
      <c r="B3163" s="11">
        <v>4.4212962962962961E-2</v>
      </c>
      <c r="C3163" s="11">
        <v>6.7824074074074078E-2</v>
      </c>
      <c r="D3163" s="14">
        <v>3.4143518518517497E-2</v>
      </c>
      <c r="G3163" s="11"/>
      <c r="H3163" s="9"/>
      <c r="I3163" s="9"/>
    </row>
    <row r="3164" spans="1:9" x14ac:dyDescent="0.2">
      <c r="A3164" s="10"/>
      <c r="B3164" s="11">
        <v>4.4224537037037041E-2</v>
      </c>
      <c r="C3164" s="11">
        <v>6.7835648148148145E-2</v>
      </c>
      <c r="D3164" s="14">
        <v>3.4155092592591502E-2</v>
      </c>
      <c r="G3164" s="11"/>
      <c r="H3164" s="9"/>
      <c r="I3164" s="9"/>
    </row>
    <row r="3165" spans="1:9" x14ac:dyDescent="0.2">
      <c r="A3165" s="10"/>
      <c r="B3165" s="11">
        <v>4.4236111111111115E-2</v>
      </c>
      <c r="C3165" s="11">
        <v>6.7847222222222225E-2</v>
      </c>
      <c r="D3165" s="14">
        <v>3.4166666666668101E-2</v>
      </c>
      <c r="G3165" s="11"/>
      <c r="H3165" s="9"/>
      <c r="I3165" s="9"/>
    </row>
    <row r="3166" spans="1:9" x14ac:dyDescent="0.2">
      <c r="A3166" s="10"/>
      <c r="B3166" s="11">
        <v>4.4247685185185182E-2</v>
      </c>
      <c r="C3166" s="11">
        <v>6.7858796296296306E-2</v>
      </c>
      <c r="D3166" s="14">
        <v>3.4178240740742001E-2</v>
      </c>
      <c r="G3166" s="11"/>
      <c r="H3166" s="9"/>
      <c r="I3166" s="9"/>
    </row>
    <row r="3167" spans="1:9" x14ac:dyDescent="0.2">
      <c r="A3167" s="10"/>
      <c r="B3167" s="11">
        <v>4.4259259259259255E-2</v>
      </c>
      <c r="C3167" s="11">
        <v>6.7870370370370373E-2</v>
      </c>
      <c r="D3167" s="14">
        <v>3.4189814814815998E-2</v>
      </c>
      <c r="G3167" s="11"/>
      <c r="H3167" s="9"/>
      <c r="I3167" s="9"/>
    </row>
    <row r="3168" spans="1:9" x14ac:dyDescent="0.2">
      <c r="A3168" s="10"/>
      <c r="B3168" s="11">
        <v>4.4270833333333336E-2</v>
      </c>
      <c r="C3168" s="11">
        <v>6.7881944444444439E-2</v>
      </c>
      <c r="D3168" s="14">
        <v>3.4189814814813799E-2</v>
      </c>
      <c r="G3168" s="11"/>
      <c r="H3168" s="9"/>
      <c r="I3168" s="9"/>
    </row>
    <row r="3169" spans="1:9" x14ac:dyDescent="0.2">
      <c r="A3169" s="10"/>
      <c r="B3169" s="11">
        <v>4.4282407407407409E-2</v>
      </c>
      <c r="C3169" s="11">
        <v>6.789351851851852E-2</v>
      </c>
      <c r="D3169" s="14">
        <v>3.4201388888890003E-2</v>
      </c>
      <c r="G3169" s="11"/>
      <c r="H3169" s="9"/>
      <c r="I3169" s="9"/>
    </row>
    <row r="3170" spans="1:9" x14ac:dyDescent="0.2">
      <c r="A3170" s="10"/>
      <c r="B3170" s="11">
        <v>4.4293981481481483E-2</v>
      </c>
      <c r="C3170" s="11">
        <v>6.7905092592592586E-2</v>
      </c>
      <c r="D3170" s="14">
        <v>3.4212962962964201E-2</v>
      </c>
      <c r="G3170" s="11"/>
      <c r="H3170" s="9"/>
      <c r="I3170" s="9"/>
    </row>
    <row r="3171" spans="1:9" x14ac:dyDescent="0.2">
      <c r="A3171" s="10"/>
      <c r="B3171" s="11">
        <v>4.4305555555555549E-2</v>
      </c>
      <c r="C3171" s="11">
        <v>6.7916666666666667E-2</v>
      </c>
      <c r="D3171" s="14">
        <v>3.4224537037035797E-2</v>
      </c>
      <c r="G3171" s="11"/>
      <c r="H3171" s="9"/>
      <c r="I3171" s="9"/>
    </row>
    <row r="3172" spans="1:9" x14ac:dyDescent="0.2">
      <c r="A3172" s="10"/>
      <c r="B3172" s="11">
        <v>4.431712962962963E-2</v>
      </c>
      <c r="C3172" s="11">
        <v>6.7928240740740733E-2</v>
      </c>
      <c r="D3172" s="14">
        <v>3.4236111111112098E-2</v>
      </c>
      <c r="G3172" s="11"/>
      <c r="H3172" s="9"/>
      <c r="I3172" s="9"/>
    </row>
    <row r="3173" spans="1:9" x14ac:dyDescent="0.2">
      <c r="A3173" s="10"/>
      <c r="B3173" s="11">
        <v>4.4328703703703703E-2</v>
      </c>
      <c r="C3173" s="11">
        <v>6.7939814814814814E-2</v>
      </c>
      <c r="D3173" s="14">
        <v>3.4247685185183903E-2</v>
      </c>
      <c r="G3173" s="11"/>
      <c r="H3173" s="9"/>
      <c r="I3173" s="9"/>
    </row>
    <row r="3174" spans="1:9" x14ac:dyDescent="0.2">
      <c r="A3174" s="10"/>
      <c r="B3174" s="11">
        <v>4.4340277777777777E-2</v>
      </c>
      <c r="C3174" s="11">
        <v>6.7951388888888895E-2</v>
      </c>
      <c r="D3174" s="14">
        <v>3.4259259259257997E-2</v>
      </c>
      <c r="G3174" s="11"/>
      <c r="H3174" s="9"/>
      <c r="I3174" s="9"/>
    </row>
    <row r="3175" spans="1:9" x14ac:dyDescent="0.2">
      <c r="A3175" s="10"/>
      <c r="B3175" s="11">
        <v>4.4351851851851858E-2</v>
      </c>
      <c r="C3175" s="11">
        <v>6.7962962962962961E-2</v>
      </c>
      <c r="D3175" s="14">
        <v>3.4270833333332099E-2</v>
      </c>
      <c r="G3175" s="11"/>
      <c r="H3175" s="9"/>
      <c r="I3175" s="9"/>
    </row>
    <row r="3176" spans="1:9" x14ac:dyDescent="0.2">
      <c r="A3176" s="10"/>
      <c r="B3176" s="11">
        <v>4.4363425925925924E-2</v>
      </c>
      <c r="C3176" s="11">
        <v>6.7974537037037042E-2</v>
      </c>
      <c r="D3176" s="14">
        <v>3.4282407407403903E-2</v>
      </c>
      <c r="G3176" s="11"/>
      <c r="H3176" s="9"/>
      <c r="I3176" s="9"/>
    </row>
    <row r="3177" spans="1:9" x14ac:dyDescent="0.2">
      <c r="A3177" s="10"/>
      <c r="B3177" s="11">
        <v>4.4374999999999998E-2</v>
      </c>
      <c r="C3177" s="11">
        <v>6.7986111111111108E-2</v>
      </c>
      <c r="D3177" s="14">
        <v>3.4293981481479899E-2</v>
      </c>
      <c r="G3177" s="11"/>
      <c r="H3177" s="9"/>
      <c r="I3177" s="9"/>
    </row>
    <row r="3178" spans="1:9" x14ac:dyDescent="0.2">
      <c r="A3178" s="10"/>
      <c r="B3178" s="11">
        <v>4.4386574074074071E-2</v>
      </c>
      <c r="C3178" s="11">
        <v>6.7997685185185189E-2</v>
      </c>
      <c r="D3178" s="14">
        <v>3.4305555555556498E-2</v>
      </c>
      <c r="G3178" s="11"/>
      <c r="H3178" s="9"/>
      <c r="I3178" s="9"/>
    </row>
    <row r="3179" spans="1:9" x14ac:dyDescent="0.2">
      <c r="A3179" s="10"/>
      <c r="B3179" s="11">
        <v>4.4398148148148152E-2</v>
      </c>
      <c r="C3179" s="11">
        <v>6.8009259259259255E-2</v>
      </c>
      <c r="D3179" s="14">
        <v>3.4317129629628101E-2</v>
      </c>
      <c r="G3179" s="11"/>
      <c r="H3179" s="9"/>
      <c r="I3179" s="9"/>
    </row>
    <row r="3180" spans="1:9" x14ac:dyDescent="0.2">
      <c r="A3180" s="10"/>
      <c r="B3180" s="11">
        <v>4.4409722222222225E-2</v>
      </c>
      <c r="C3180" s="11">
        <v>6.8020833333333336E-2</v>
      </c>
      <c r="D3180" s="14">
        <v>3.4328703703699899E-2</v>
      </c>
      <c r="G3180" s="11"/>
      <c r="H3180" s="9"/>
      <c r="I3180" s="9"/>
    </row>
    <row r="3181" spans="1:9" x14ac:dyDescent="0.2">
      <c r="A3181" s="10"/>
      <c r="B3181" s="11">
        <v>4.4421296296296292E-2</v>
      </c>
      <c r="C3181" s="11">
        <v>6.8032407407407403E-2</v>
      </c>
      <c r="D3181" s="14">
        <v>3.4340277777776498E-2</v>
      </c>
      <c r="G3181" s="11"/>
      <c r="H3181" s="9"/>
      <c r="I3181" s="9"/>
    </row>
    <row r="3182" spans="1:9" x14ac:dyDescent="0.2">
      <c r="A3182" s="10"/>
      <c r="B3182" s="11">
        <v>4.4432870370370366E-2</v>
      </c>
      <c r="C3182" s="11">
        <v>6.8043981481481483E-2</v>
      </c>
      <c r="D3182" s="14">
        <v>3.4351851851852598E-2</v>
      </c>
      <c r="G3182" s="11"/>
      <c r="H3182" s="9"/>
      <c r="I3182" s="9"/>
    </row>
    <row r="3183" spans="1:9" x14ac:dyDescent="0.2">
      <c r="A3183" s="10"/>
      <c r="B3183" s="11">
        <v>4.4444444444444446E-2</v>
      </c>
      <c r="C3183" s="11">
        <v>6.805555555555555E-2</v>
      </c>
      <c r="D3183" s="14">
        <v>3.4351851851853001E-2</v>
      </c>
      <c r="G3183" s="11"/>
      <c r="H3183" s="9"/>
      <c r="I3183" s="9"/>
    </row>
    <row r="3184" spans="1:9" x14ac:dyDescent="0.2">
      <c r="A3184" s="10"/>
      <c r="B3184" s="11">
        <v>4.445601851851852E-2</v>
      </c>
      <c r="C3184" s="11">
        <v>6.806712962962963E-2</v>
      </c>
      <c r="D3184" s="14">
        <v>3.4363425925924798E-2</v>
      </c>
      <c r="G3184" s="11"/>
      <c r="H3184" s="9"/>
      <c r="I3184" s="9"/>
    </row>
    <row r="3185" spans="1:9" x14ac:dyDescent="0.2">
      <c r="A3185" s="10"/>
      <c r="B3185" s="11">
        <v>4.4467592592592593E-2</v>
      </c>
      <c r="C3185" s="11">
        <v>6.8078703703703711E-2</v>
      </c>
      <c r="D3185" s="14">
        <v>3.43750000000013E-2</v>
      </c>
      <c r="G3185" s="11"/>
      <c r="H3185" s="9"/>
      <c r="I3185" s="9"/>
    </row>
    <row r="3186" spans="1:9" x14ac:dyDescent="0.2">
      <c r="A3186" s="10"/>
      <c r="B3186" s="11">
        <v>4.447916666666666E-2</v>
      </c>
      <c r="C3186" s="11">
        <v>6.8090277777777777E-2</v>
      </c>
      <c r="D3186" s="14">
        <v>3.4386574074075402E-2</v>
      </c>
      <c r="G3186" s="11"/>
      <c r="H3186" s="9"/>
      <c r="I3186" s="9"/>
    </row>
    <row r="3187" spans="1:9" x14ac:dyDescent="0.2">
      <c r="A3187" s="10"/>
      <c r="B3187" s="11">
        <v>4.449074074074074E-2</v>
      </c>
      <c r="C3187" s="11">
        <v>6.8101851851851858E-2</v>
      </c>
      <c r="D3187" s="14">
        <v>3.4398148148146998E-2</v>
      </c>
      <c r="G3187" s="11"/>
      <c r="H3187" s="9"/>
      <c r="I3187" s="9"/>
    </row>
    <row r="3188" spans="1:9" x14ac:dyDescent="0.2">
      <c r="A3188" s="10"/>
      <c r="B3188" s="11">
        <v>4.4502314814814814E-2</v>
      </c>
      <c r="C3188" s="11">
        <v>6.8113425925925938E-2</v>
      </c>
      <c r="D3188" s="14">
        <v>3.44097222222235E-2</v>
      </c>
      <c r="G3188" s="11"/>
      <c r="H3188" s="9"/>
      <c r="I3188" s="9"/>
    </row>
    <row r="3189" spans="1:9" x14ac:dyDescent="0.2">
      <c r="A3189" s="10"/>
      <c r="B3189" s="11">
        <v>4.4513888888888888E-2</v>
      </c>
      <c r="C3189" s="11">
        <v>6.8125000000000005E-2</v>
      </c>
      <c r="D3189" s="14">
        <v>3.4421296296295201E-2</v>
      </c>
      <c r="G3189" s="11"/>
      <c r="H3189" s="9"/>
      <c r="I3189" s="9"/>
    </row>
    <row r="3190" spans="1:9" x14ac:dyDescent="0.2">
      <c r="A3190" s="10"/>
      <c r="B3190" s="11">
        <v>4.4525462962962968E-2</v>
      </c>
      <c r="C3190" s="11">
        <v>6.8136574074074072E-2</v>
      </c>
      <c r="D3190" s="14">
        <v>3.4432870370369302E-2</v>
      </c>
      <c r="G3190" s="11"/>
      <c r="H3190" s="9"/>
      <c r="I3190" s="9"/>
    </row>
    <row r="3191" spans="1:9" x14ac:dyDescent="0.2">
      <c r="A3191" s="10"/>
      <c r="B3191" s="11">
        <v>4.4537037037037042E-2</v>
      </c>
      <c r="C3191" s="11">
        <v>6.8148148148148138E-2</v>
      </c>
      <c r="D3191" s="14">
        <v>3.44444444444457E-2</v>
      </c>
      <c r="G3191" s="11"/>
      <c r="H3191" s="9"/>
      <c r="I3191" s="9"/>
    </row>
    <row r="3192" spans="1:9" x14ac:dyDescent="0.2">
      <c r="A3192" s="10"/>
      <c r="B3192" s="11">
        <v>4.4548611111111108E-2</v>
      </c>
      <c r="C3192" s="11">
        <v>6.8159722222222219E-2</v>
      </c>
      <c r="D3192" s="14">
        <v>3.4456018518517401E-2</v>
      </c>
      <c r="G3192" s="11"/>
      <c r="H3192" s="9"/>
      <c r="I3192" s="9"/>
    </row>
    <row r="3193" spans="1:9" x14ac:dyDescent="0.2">
      <c r="A3193" s="10"/>
      <c r="B3193" s="11">
        <v>4.4560185185185182E-2</v>
      </c>
      <c r="C3193" s="11">
        <v>6.8171296296296299E-2</v>
      </c>
      <c r="D3193" s="14">
        <v>3.4467592592594097E-2</v>
      </c>
      <c r="G3193" s="11"/>
      <c r="H3193" s="9"/>
      <c r="I3193" s="9"/>
    </row>
    <row r="3194" spans="1:9" x14ac:dyDescent="0.2">
      <c r="A3194" s="10"/>
      <c r="B3194" s="11">
        <v>4.4571759259259262E-2</v>
      </c>
      <c r="C3194" s="11">
        <v>6.8182870370370366E-2</v>
      </c>
      <c r="D3194" s="14">
        <v>3.4479166666667997E-2</v>
      </c>
      <c r="G3194" s="11"/>
      <c r="H3194" s="9"/>
      <c r="I3194" s="9"/>
    </row>
    <row r="3195" spans="1:9" x14ac:dyDescent="0.2">
      <c r="A3195" s="10"/>
      <c r="B3195" s="11">
        <v>4.4583333333333336E-2</v>
      </c>
      <c r="C3195" s="11">
        <v>6.8194444444444446E-2</v>
      </c>
      <c r="D3195" s="14">
        <v>3.4490740740742203E-2</v>
      </c>
      <c r="G3195" s="11"/>
      <c r="H3195" s="9"/>
      <c r="I3195" s="9"/>
    </row>
    <row r="3196" spans="1:9" x14ac:dyDescent="0.2">
      <c r="A3196" s="10"/>
      <c r="B3196" s="11">
        <v>4.4594907407407409E-2</v>
      </c>
      <c r="C3196" s="11">
        <v>6.8206018518518527E-2</v>
      </c>
      <c r="D3196" s="14">
        <v>3.4502314814813702E-2</v>
      </c>
      <c r="G3196" s="11"/>
      <c r="H3196" s="9"/>
      <c r="I3196" s="9"/>
    </row>
    <row r="3197" spans="1:9" x14ac:dyDescent="0.2">
      <c r="A3197" s="10"/>
      <c r="B3197" s="11">
        <v>4.4606481481481476E-2</v>
      </c>
      <c r="C3197" s="11">
        <v>6.8217592592592594E-2</v>
      </c>
      <c r="D3197" s="14">
        <v>3.4513888888890398E-2</v>
      </c>
      <c r="G3197" s="11"/>
      <c r="H3197" s="9"/>
      <c r="I3197" s="9"/>
    </row>
    <row r="3198" spans="1:9" x14ac:dyDescent="0.2">
      <c r="A3198" s="10"/>
      <c r="B3198" s="11">
        <v>4.4618055555555557E-2</v>
      </c>
      <c r="C3198" s="11">
        <v>6.822916666666666E-2</v>
      </c>
      <c r="D3198" s="14">
        <v>3.45138888888901E-2</v>
      </c>
      <c r="G3198" s="11"/>
      <c r="H3198" s="9"/>
      <c r="I3198" s="9"/>
    </row>
    <row r="3199" spans="1:9" x14ac:dyDescent="0.2">
      <c r="A3199" s="10"/>
      <c r="B3199" s="11">
        <v>4.462962962962963E-2</v>
      </c>
      <c r="C3199" s="11">
        <v>6.8240740740740741E-2</v>
      </c>
      <c r="D3199" s="14">
        <v>3.4525462962961703E-2</v>
      </c>
      <c r="G3199" s="11"/>
      <c r="H3199" s="9"/>
      <c r="I3199" s="9"/>
    </row>
    <row r="3200" spans="1:9" x14ac:dyDescent="0.2">
      <c r="A3200" s="10"/>
      <c r="B3200" s="11">
        <v>4.4641203703703704E-2</v>
      </c>
      <c r="C3200" s="11">
        <v>6.8252314814814807E-2</v>
      </c>
      <c r="D3200" s="14">
        <v>3.45370370370357E-2</v>
      </c>
      <c r="G3200" s="11"/>
      <c r="H3200" s="9"/>
      <c r="I3200" s="9"/>
    </row>
    <row r="3201" spans="1:9" x14ac:dyDescent="0.2">
      <c r="A3201" s="10"/>
      <c r="B3201" s="11">
        <v>4.4652777777777784E-2</v>
      </c>
      <c r="C3201" s="11">
        <v>6.8263888888888888E-2</v>
      </c>
      <c r="D3201" s="14">
        <v>3.4548611111109802E-2</v>
      </c>
      <c r="G3201" s="11"/>
      <c r="H3201" s="9"/>
      <c r="I3201" s="9"/>
    </row>
    <row r="3202" spans="1:9" x14ac:dyDescent="0.2">
      <c r="A3202" s="10"/>
      <c r="B3202" s="11">
        <v>4.4664351851851851E-2</v>
      </c>
      <c r="C3202" s="11">
        <v>6.8275462962962954E-2</v>
      </c>
      <c r="D3202" s="14">
        <v>3.4560185185183903E-2</v>
      </c>
      <c r="G3202" s="11"/>
      <c r="H3202" s="9"/>
      <c r="I3202" s="9"/>
    </row>
    <row r="3203" spans="1:9" x14ac:dyDescent="0.2">
      <c r="A3203" s="10"/>
      <c r="B3203" s="11">
        <v>4.4675925925925924E-2</v>
      </c>
      <c r="C3203" s="11">
        <v>6.8287037037037035E-2</v>
      </c>
      <c r="D3203" s="14">
        <v>3.4571759259255798E-2</v>
      </c>
      <c r="G3203" s="11"/>
      <c r="H3203" s="9"/>
      <c r="I3203" s="9"/>
    </row>
    <row r="3204" spans="1:9" x14ac:dyDescent="0.2">
      <c r="A3204" s="10"/>
      <c r="B3204" s="11">
        <v>4.4687499999999998E-2</v>
      </c>
      <c r="C3204" s="11">
        <v>6.8298611111111115E-2</v>
      </c>
      <c r="D3204" s="14">
        <v>3.4583333333332002E-2</v>
      </c>
      <c r="G3204" s="11"/>
      <c r="H3204" s="9"/>
      <c r="I3204" s="9"/>
    </row>
    <row r="3205" spans="1:9" x14ac:dyDescent="0.2">
      <c r="A3205" s="10"/>
      <c r="B3205" s="11">
        <v>4.4699074074074079E-2</v>
      </c>
      <c r="C3205" s="11">
        <v>6.8310185185185182E-2</v>
      </c>
      <c r="D3205" s="14">
        <v>3.4594907407408698E-2</v>
      </c>
      <c r="G3205" s="11"/>
      <c r="H3205" s="9"/>
      <c r="I3205" s="9"/>
    </row>
    <row r="3206" spans="1:9" x14ac:dyDescent="0.2">
      <c r="A3206" s="10"/>
      <c r="B3206" s="11">
        <v>4.4710648148148152E-2</v>
      </c>
      <c r="C3206" s="11">
        <v>6.8321759259259263E-2</v>
      </c>
      <c r="D3206" s="14">
        <v>3.4606481481480197E-2</v>
      </c>
      <c r="G3206" s="11"/>
      <c r="H3206" s="9"/>
      <c r="I3206" s="9"/>
    </row>
    <row r="3207" spans="1:9" x14ac:dyDescent="0.2">
      <c r="A3207" s="10"/>
      <c r="B3207" s="11">
        <v>4.4722222222222219E-2</v>
      </c>
      <c r="C3207" s="11">
        <v>6.8333333333333343E-2</v>
      </c>
      <c r="D3207" s="14">
        <v>3.46180555555545E-2</v>
      </c>
      <c r="G3207" s="11"/>
      <c r="H3207" s="9"/>
      <c r="I3207" s="9"/>
    </row>
    <row r="3208" spans="1:9" x14ac:dyDescent="0.2">
      <c r="A3208" s="10"/>
      <c r="B3208" s="11">
        <v>4.4733796296296292E-2</v>
      </c>
      <c r="C3208" s="11">
        <v>6.834490740740741E-2</v>
      </c>
      <c r="D3208" s="14">
        <v>3.4629629629628303E-2</v>
      </c>
      <c r="G3208" s="11"/>
      <c r="H3208" s="9"/>
      <c r="I3208" s="9"/>
    </row>
    <row r="3209" spans="1:9" x14ac:dyDescent="0.2">
      <c r="A3209" s="10"/>
      <c r="B3209" s="11">
        <v>4.4745370370370373E-2</v>
      </c>
      <c r="C3209" s="11">
        <v>6.8356481481481476E-2</v>
      </c>
      <c r="D3209" s="14">
        <v>3.4641203703702397E-2</v>
      </c>
      <c r="G3209" s="11"/>
      <c r="H3209" s="9"/>
      <c r="I3209" s="9"/>
    </row>
    <row r="3210" spans="1:9" x14ac:dyDescent="0.2">
      <c r="A3210" s="10"/>
      <c r="B3210" s="11">
        <v>4.4756944444444446E-2</v>
      </c>
      <c r="C3210" s="11">
        <v>6.8368055555555557E-2</v>
      </c>
      <c r="D3210" s="14">
        <v>3.4652777777776499E-2</v>
      </c>
      <c r="G3210" s="11"/>
      <c r="H3210" s="9"/>
      <c r="I3210" s="9"/>
    </row>
    <row r="3211" spans="1:9" x14ac:dyDescent="0.2">
      <c r="A3211" s="10"/>
      <c r="B3211" s="11">
        <v>4.476851851851852E-2</v>
      </c>
      <c r="C3211" s="11">
        <v>6.8379629629629637E-2</v>
      </c>
      <c r="D3211" s="14">
        <v>3.46643518518506E-2</v>
      </c>
      <c r="G3211" s="11"/>
      <c r="H3211" s="9"/>
      <c r="I3211" s="9"/>
    </row>
    <row r="3212" spans="1:9" x14ac:dyDescent="0.2">
      <c r="A3212" s="10"/>
      <c r="B3212" s="11">
        <v>4.4780092592592587E-2</v>
      </c>
      <c r="C3212" s="11">
        <v>6.8391203703703704E-2</v>
      </c>
      <c r="D3212" s="14">
        <v>3.4675925925927199E-2</v>
      </c>
      <c r="G3212" s="11"/>
      <c r="H3212" s="9"/>
      <c r="I3212" s="9"/>
    </row>
    <row r="3213" spans="1:9" x14ac:dyDescent="0.2">
      <c r="A3213" s="10"/>
      <c r="B3213" s="11">
        <v>4.4791666666666667E-2</v>
      </c>
      <c r="C3213" s="11">
        <v>6.8402777777777771E-2</v>
      </c>
      <c r="D3213" s="14">
        <v>3.4675925925927102E-2</v>
      </c>
      <c r="G3213" s="11"/>
      <c r="H3213" s="9"/>
      <c r="I3213" s="9"/>
    </row>
    <row r="3214" spans="1:9" x14ac:dyDescent="0.2">
      <c r="A3214" s="10"/>
      <c r="B3214" s="11">
        <v>4.4803240740740741E-2</v>
      </c>
      <c r="C3214" s="11">
        <v>6.8414351851851851E-2</v>
      </c>
      <c r="D3214" s="14">
        <v>3.4687500000001197E-2</v>
      </c>
      <c r="G3214" s="11"/>
      <c r="H3214" s="9"/>
      <c r="I3214" s="9"/>
    </row>
    <row r="3215" spans="1:9" x14ac:dyDescent="0.2">
      <c r="A3215" s="10"/>
      <c r="B3215" s="11">
        <v>4.4814814814814814E-2</v>
      </c>
      <c r="C3215" s="11">
        <v>6.8425925925925932E-2</v>
      </c>
      <c r="D3215" s="14">
        <v>3.4699074074073001E-2</v>
      </c>
      <c r="G3215" s="11"/>
      <c r="H3215" s="9"/>
      <c r="I3215" s="9"/>
    </row>
    <row r="3216" spans="1:9" x14ac:dyDescent="0.2">
      <c r="A3216" s="10"/>
      <c r="B3216" s="11">
        <v>4.4826388888888895E-2</v>
      </c>
      <c r="C3216" s="11">
        <v>6.8437499999999998E-2</v>
      </c>
      <c r="D3216" s="14">
        <v>3.4710648148149399E-2</v>
      </c>
      <c r="G3216" s="11"/>
      <c r="H3216" s="9"/>
      <c r="I3216" s="9"/>
    </row>
    <row r="3217" spans="1:9" x14ac:dyDescent="0.2">
      <c r="A3217" s="10"/>
      <c r="B3217" s="11">
        <v>4.4837962962962961E-2</v>
      </c>
      <c r="C3217" s="11">
        <v>6.8449074074074079E-2</v>
      </c>
      <c r="D3217" s="14">
        <v>3.4722222222223501E-2</v>
      </c>
      <c r="G3217" s="11"/>
      <c r="H3217" s="9"/>
      <c r="I3217" s="9"/>
    </row>
    <row r="3218" spans="1:9" x14ac:dyDescent="0.2">
      <c r="A3218" s="10"/>
      <c r="B3218" s="11">
        <v>4.4849537037037035E-2</v>
      </c>
      <c r="C3218" s="11">
        <v>6.8460648148148159E-2</v>
      </c>
      <c r="D3218" s="14">
        <v>3.4733796296297297E-2</v>
      </c>
      <c r="G3218" s="11"/>
      <c r="H3218" s="9"/>
      <c r="I3218" s="9"/>
    </row>
    <row r="3219" spans="1:9" x14ac:dyDescent="0.2">
      <c r="A3219" s="10"/>
      <c r="B3219" s="11">
        <v>4.4861111111111109E-2</v>
      </c>
      <c r="C3219" s="11">
        <v>6.8472222222222226E-2</v>
      </c>
      <c r="D3219" s="14">
        <v>3.4745370370371703E-2</v>
      </c>
      <c r="G3219" s="11"/>
      <c r="H3219" s="9"/>
      <c r="I3219" s="9"/>
    </row>
    <row r="3220" spans="1:9" x14ac:dyDescent="0.2">
      <c r="A3220" s="10"/>
      <c r="B3220" s="11">
        <v>4.4872685185185189E-2</v>
      </c>
      <c r="C3220" s="11">
        <v>6.8483796296296293E-2</v>
      </c>
      <c r="D3220" s="14">
        <v>3.47569444444457E-2</v>
      </c>
      <c r="G3220" s="11"/>
      <c r="H3220" s="9"/>
      <c r="I3220" s="9"/>
    </row>
    <row r="3221" spans="1:9" x14ac:dyDescent="0.2">
      <c r="A3221" s="10"/>
      <c r="B3221" s="11">
        <v>4.4884259259259263E-2</v>
      </c>
      <c r="C3221" s="11">
        <v>6.8495370370370359E-2</v>
      </c>
      <c r="D3221" s="14">
        <v>3.4768518518517401E-2</v>
      </c>
      <c r="G3221" s="11"/>
      <c r="H3221" s="9"/>
      <c r="I3221" s="9"/>
    </row>
    <row r="3222" spans="1:9" x14ac:dyDescent="0.2">
      <c r="A3222" s="10"/>
      <c r="B3222" s="11">
        <v>4.4895833333333329E-2</v>
      </c>
      <c r="C3222" s="11">
        <v>6.850694444444444E-2</v>
      </c>
      <c r="D3222" s="14">
        <v>3.4780092592591502E-2</v>
      </c>
      <c r="G3222" s="11"/>
      <c r="H3222" s="9"/>
      <c r="I3222" s="9"/>
    </row>
    <row r="3223" spans="1:9" x14ac:dyDescent="0.2">
      <c r="A3223" s="10"/>
      <c r="B3223" s="11">
        <v>4.4907407407407403E-2</v>
      </c>
      <c r="C3223" s="11">
        <v>6.851851851851852E-2</v>
      </c>
      <c r="D3223" s="14">
        <v>3.4791666666665597E-2</v>
      </c>
      <c r="G3223" s="11"/>
      <c r="H3223" s="9"/>
      <c r="I3223" s="9"/>
    </row>
    <row r="3224" spans="1:9" x14ac:dyDescent="0.2">
      <c r="A3224" s="10"/>
      <c r="B3224" s="11">
        <v>4.4918981481481483E-2</v>
      </c>
      <c r="C3224" s="11">
        <v>6.8530092592592587E-2</v>
      </c>
      <c r="D3224" s="14">
        <v>3.4803240740739601E-2</v>
      </c>
      <c r="G3224" s="11"/>
      <c r="H3224" s="9"/>
      <c r="I3224" s="9"/>
    </row>
    <row r="3225" spans="1:9" x14ac:dyDescent="0.2">
      <c r="A3225" s="10"/>
      <c r="B3225" s="11">
        <v>4.4930555555555557E-2</v>
      </c>
      <c r="C3225" s="11">
        <v>6.8541666666666667E-2</v>
      </c>
      <c r="D3225" s="14">
        <v>3.4814814814816297E-2</v>
      </c>
      <c r="G3225" s="11"/>
      <c r="H3225" s="9"/>
      <c r="I3225" s="9"/>
    </row>
    <row r="3226" spans="1:9" x14ac:dyDescent="0.2">
      <c r="A3226" s="10"/>
      <c r="B3226" s="11">
        <v>4.494212962962963E-2</v>
      </c>
      <c r="C3226" s="11">
        <v>6.8553240740740748E-2</v>
      </c>
      <c r="D3226" s="14">
        <v>3.4826388888890197E-2</v>
      </c>
      <c r="G3226" s="11"/>
      <c r="H3226" s="9"/>
      <c r="I3226" s="9"/>
    </row>
    <row r="3227" spans="1:9" x14ac:dyDescent="0.2">
      <c r="A3227" s="10"/>
      <c r="B3227" s="11">
        <v>4.4953703703703697E-2</v>
      </c>
      <c r="C3227" s="11">
        <v>6.8564814814814815E-2</v>
      </c>
      <c r="D3227" s="14">
        <v>3.4837962962964202E-2</v>
      </c>
      <c r="G3227" s="11"/>
      <c r="H3227" s="9"/>
      <c r="I3227" s="9"/>
    </row>
    <row r="3228" spans="1:9" x14ac:dyDescent="0.2">
      <c r="A3228" s="10"/>
      <c r="B3228" s="11">
        <v>4.4965277777777778E-2</v>
      </c>
      <c r="C3228" s="11">
        <v>6.8576388888888895E-2</v>
      </c>
      <c r="D3228" s="14">
        <v>3.4837962962961898E-2</v>
      </c>
      <c r="G3228" s="11"/>
      <c r="H3228" s="9"/>
      <c r="I3228" s="9"/>
    </row>
    <row r="3229" spans="1:9" x14ac:dyDescent="0.2">
      <c r="A3229" s="10"/>
      <c r="B3229" s="11">
        <v>4.4976851851851851E-2</v>
      </c>
      <c r="C3229" s="11">
        <v>6.8587962962962962E-2</v>
      </c>
      <c r="D3229" s="14">
        <v>3.4849537037038199E-2</v>
      </c>
      <c r="G3229" s="11"/>
      <c r="H3229" s="9"/>
      <c r="I3229" s="9"/>
    </row>
    <row r="3230" spans="1:9" x14ac:dyDescent="0.2">
      <c r="A3230" s="10"/>
      <c r="B3230" s="11">
        <v>4.4988425925925925E-2</v>
      </c>
      <c r="C3230" s="11">
        <v>6.8599537037037042E-2</v>
      </c>
      <c r="D3230" s="14">
        <v>3.4861111111112397E-2</v>
      </c>
      <c r="G3230" s="11"/>
      <c r="H3230" s="9"/>
      <c r="I3230" s="9"/>
    </row>
    <row r="3231" spans="1:9" x14ac:dyDescent="0.2">
      <c r="A3231" s="10"/>
      <c r="B3231" s="11">
        <v>4.4999999999999998E-2</v>
      </c>
      <c r="C3231" s="11">
        <v>6.8611111111111109E-2</v>
      </c>
      <c r="D3231" s="14">
        <v>3.4872685185183903E-2</v>
      </c>
      <c r="G3231" s="11"/>
      <c r="H3231" s="9"/>
      <c r="I3231" s="9"/>
    </row>
    <row r="3232" spans="1:9" x14ac:dyDescent="0.2">
      <c r="A3232" s="10"/>
      <c r="B3232" s="11">
        <v>4.5011574074074072E-2</v>
      </c>
      <c r="C3232" s="11">
        <v>6.8622685185185189E-2</v>
      </c>
      <c r="D3232" s="14">
        <v>3.4884259259260302E-2</v>
      </c>
      <c r="G3232" s="11"/>
      <c r="H3232" s="9"/>
      <c r="I3232" s="9"/>
    </row>
    <row r="3233" spans="1:9" x14ac:dyDescent="0.2">
      <c r="A3233" s="10"/>
      <c r="B3233" s="11">
        <v>4.5023148148148145E-2</v>
      </c>
      <c r="C3233" s="11">
        <v>6.8634259259259256E-2</v>
      </c>
      <c r="D3233" s="14">
        <v>3.4895833333332002E-2</v>
      </c>
      <c r="G3233" s="11"/>
      <c r="H3233" s="9"/>
      <c r="I3233" s="9"/>
    </row>
    <row r="3234" spans="1:9" x14ac:dyDescent="0.2">
      <c r="A3234" s="10"/>
      <c r="B3234" s="11">
        <v>4.5034722222222219E-2</v>
      </c>
      <c r="C3234" s="11">
        <v>6.8645833333333336E-2</v>
      </c>
      <c r="D3234" s="14">
        <v>3.4907407407406103E-2</v>
      </c>
      <c r="G3234" s="11"/>
      <c r="H3234" s="9"/>
      <c r="I3234" s="9"/>
    </row>
    <row r="3235" spans="1:9" x14ac:dyDescent="0.2">
      <c r="A3235" s="10"/>
      <c r="B3235" s="11">
        <v>4.50462962962963E-2</v>
      </c>
      <c r="C3235" s="11">
        <v>6.8657407407407403E-2</v>
      </c>
      <c r="D3235" s="14">
        <v>3.4918981481480198E-2</v>
      </c>
      <c r="G3235" s="11"/>
      <c r="H3235" s="9"/>
      <c r="I3235" s="9"/>
    </row>
    <row r="3236" spans="1:9" x14ac:dyDescent="0.2">
      <c r="A3236" s="10"/>
      <c r="B3236" s="11">
        <v>4.5057870370370373E-2</v>
      </c>
      <c r="C3236" s="11">
        <v>6.8668981481481484E-2</v>
      </c>
      <c r="D3236" s="14">
        <v>3.4930555555551898E-2</v>
      </c>
      <c r="G3236" s="11"/>
      <c r="H3236" s="9"/>
      <c r="I3236" s="9"/>
    </row>
    <row r="3237" spans="1:9" x14ac:dyDescent="0.2">
      <c r="A3237" s="10"/>
      <c r="B3237" s="11">
        <v>4.5069444444444447E-2</v>
      </c>
      <c r="C3237" s="11">
        <v>6.8680555555555564E-2</v>
      </c>
      <c r="D3237" s="14">
        <v>3.4942129629627998E-2</v>
      </c>
      <c r="G3237" s="11"/>
      <c r="H3237" s="9"/>
      <c r="I3237" s="9"/>
    </row>
    <row r="3238" spans="1:9" x14ac:dyDescent="0.2">
      <c r="A3238" s="10"/>
      <c r="B3238" s="11">
        <v>4.5081018518518513E-2</v>
      </c>
      <c r="C3238" s="11">
        <v>6.8692129629629631E-2</v>
      </c>
      <c r="D3238" s="14">
        <v>3.4953703703704701E-2</v>
      </c>
      <c r="G3238" s="11"/>
      <c r="H3238" s="9"/>
      <c r="I3238" s="9"/>
    </row>
    <row r="3239" spans="1:9" x14ac:dyDescent="0.2">
      <c r="A3239" s="10"/>
      <c r="B3239" s="11">
        <v>4.5092592592592594E-2</v>
      </c>
      <c r="C3239" s="11">
        <v>6.8703703703703697E-2</v>
      </c>
      <c r="D3239" s="14">
        <v>3.4965277777776201E-2</v>
      </c>
      <c r="G3239" s="11"/>
      <c r="H3239" s="9"/>
      <c r="I3239" s="9"/>
    </row>
    <row r="3240" spans="1:9" x14ac:dyDescent="0.2">
      <c r="A3240" s="10"/>
      <c r="B3240" s="11">
        <v>4.5104166666666667E-2</v>
      </c>
      <c r="C3240" s="11">
        <v>6.8715277777777778E-2</v>
      </c>
      <c r="D3240" s="14">
        <v>3.4976851851847901E-2</v>
      </c>
      <c r="G3240" s="11"/>
      <c r="H3240" s="9"/>
      <c r="I3240" s="9"/>
    </row>
    <row r="3241" spans="1:9" x14ac:dyDescent="0.2">
      <c r="A3241" s="10"/>
      <c r="B3241" s="11">
        <v>4.5115740740740741E-2</v>
      </c>
      <c r="C3241" s="11">
        <v>6.8726851851851858E-2</v>
      </c>
      <c r="D3241" s="14">
        <v>3.4988425925924597E-2</v>
      </c>
      <c r="G3241" s="11"/>
      <c r="H3241" s="9"/>
      <c r="I3241" s="9"/>
    </row>
    <row r="3242" spans="1:9" x14ac:dyDescent="0.2">
      <c r="A3242" s="10"/>
      <c r="B3242" s="11">
        <v>4.5127314814814821E-2</v>
      </c>
      <c r="C3242" s="11">
        <v>6.8738425925925925E-2</v>
      </c>
      <c r="D3242" s="14">
        <v>3.5000000000000801E-2</v>
      </c>
      <c r="G3242" s="11"/>
      <c r="H3242" s="9"/>
      <c r="I3242" s="9"/>
    </row>
    <row r="3243" spans="1:9" x14ac:dyDescent="0.2">
      <c r="A3243" s="10"/>
      <c r="B3243" s="11">
        <v>4.5138888888888888E-2</v>
      </c>
      <c r="C3243" s="11">
        <v>6.8750000000000006E-2</v>
      </c>
      <c r="D3243" s="14">
        <v>3.5000000000001197E-2</v>
      </c>
      <c r="G3243" s="11"/>
      <c r="H3243" s="9"/>
      <c r="I3243" s="9"/>
    </row>
    <row r="3244" spans="1:9" x14ac:dyDescent="0.2">
      <c r="A3244" s="10"/>
      <c r="B3244" s="11">
        <v>4.5150462962962962E-2</v>
      </c>
      <c r="C3244" s="11">
        <v>6.8761574074074072E-2</v>
      </c>
      <c r="D3244" s="14">
        <v>3.5011574074072897E-2</v>
      </c>
      <c r="G3244" s="11"/>
      <c r="H3244" s="9"/>
      <c r="I3244" s="9"/>
    </row>
    <row r="3245" spans="1:9" x14ac:dyDescent="0.2">
      <c r="A3245" s="10"/>
      <c r="B3245" s="11">
        <v>4.5162037037037035E-2</v>
      </c>
      <c r="C3245" s="11">
        <v>6.8773148148148153E-2</v>
      </c>
      <c r="D3245" s="14">
        <v>3.5023148148149497E-2</v>
      </c>
      <c r="G3245" s="11"/>
      <c r="H3245" s="9"/>
      <c r="I3245" s="9"/>
    </row>
    <row r="3246" spans="1:9" x14ac:dyDescent="0.2">
      <c r="A3246" s="10"/>
      <c r="B3246" s="11">
        <v>4.5173611111111116E-2</v>
      </c>
      <c r="C3246" s="11">
        <v>6.8784722222222219E-2</v>
      </c>
      <c r="D3246" s="14">
        <v>3.5034722222223598E-2</v>
      </c>
      <c r="G3246" s="11"/>
      <c r="H3246" s="9"/>
      <c r="I3246" s="9"/>
    </row>
    <row r="3247" spans="1:9" x14ac:dyDescent="0.2">
      <c r="A3247" s="10"/>
      <c r="B3247" s="11">
        <v>4.5185185185185189E-2</v>
      </c>
      <c r="C3247" s="11">
        <v>6.87962962962963E-2</v>
      </c>
      <c r="D3247" s="14">
        <v>3.5046296296295097E-2</v>
      </c>
      <c r="G3247" s="11"/>
      <c r="H3247" s="9"/>
      <c r="I3247" s="9"/>
    </row>
    <row r="3248" spans="1:9" x14ac:dyDescent="0.2">
      <c r="A3248" s="10"/>
      <c r="B3248" s="11">
        <v>4.5196759259259256E-2</v>
      </c>
      <c r="C3248" s="11">
        <v>6.880787037037038E-2</v>
      </c>
      <c r="D3248" s="14">
        <v>3.5057870370371703E-2</v>
      </c>
      <c r="G3248" s="11"/>
      <c r="H3248" s="9"/>
      <c r="I3248" s="9"/>
    </row>
    <row r="3249" spans="1:9" x14ac:dyDescent="0.2">
      <c r="A3249" s="10"/>
      <c r="B3249" s="11">
        <v>4.520833333333333E-2</v>
      </c>
      <c r="C3249" s="11">
        <v>6.8819444444444447E-2</v>
      </c>
      <c r="D3249" s="14">
        <v>3.50694444444433E-2</v>
      </c>
      <c r="G3249" s="11"/>
      <c r="H3249" s="9"/>
      <c r="I3249" s="9"/>
    </row>
    <row r="3250" spans="1:9" x14ac:dyDescent="0.2">
      <c r="A3250" s="10"/>
      <c r="B3250" s="11">
        <v>4.521990740740741E-2</v>
      </c>
      <c r="C3250" s="11">
        <v>6.8831018518518514E-2</v>
      </c>
      <c r="D3250" s="14">
        <v>3.5081018518517401E-2</v>
      </c>
      <c r="G3250" s="11"/>
      <c r="H3250" s="9"/>
      <c r="I3250" s="9"/>
    </row>
    <row r="3251" spans="1:9" x14ac:dyDescent="0.2">
      <c r="A3251" s="10"/>
      <c r="B3251" s="11">
        <v>4.5231481481481484E-2</v>
      </c>
      <c r="C3251" s="11">
        <v>6.8842592592592594E-2</v>
      </c>
      <c r="D3251" s="14">
        <v>3.5092592592593903E-2</v>
      </c>
      <c r="G3251" s="11"/>
      <c r="H3251" s="9"/>
      <c r="I3251" s="9"/>
    </row>
    <row r="3252" spans="1:9" x14ac:dyDescent="0.2">
      <c r="A3252" s="10"/>
      <c r="B3252" s="11">
        <v>4.5243055555555557E-2</v>
      </c>
      <c r="C3252" s="11">
        <v>6.8854166666666661E-2</v>
      </c>
      <c r="D3252" s="14">
        <v>3.51041666666655E-2</v>
      </c>
      <c r="G3252" s="11"/>
      <c r="H3252" s="9"/>
      <c r="I3252" s="9"/>
    </row>
    <row r="3253" spans="1:9" x14ac:dyDescent="0.2">
      <c r="A3253" s="10"/>
      <c r="B3253" s="11">
        <v>4.5254629629629624E-2</v>
      </c>
      <c r="C3253" s="11">
        <v>6.8865740740740741E-2</v>
      </c>
      <c r="D3253" s="14">
        <v>3.51157407407423E-2</v>
      </c>
      <c r="G3253" s="11"/>
      <c r="H3253" s="9"/>
      <c r="I3253" s="9"/>
    </row>
    <row r="3254" spans="1:9" x14ac:dyDescent="0.2">
      <c r="A3254" s="10"/>
      <c r="B3254" s="11">
        <v>4.5266203703703704E-2</v>
      </c>
      <c r="C3254" s="11">
        <v>6.8877314814814808E-2</v>
      </c>
      <c r="D3254" s="14">
        <v>3.51273148148162E-2</v>
      </c>
      <c r="G3254" s="11"/>
      <c r="H3254" s="9"/>
      <c r="I3254" s="9"/>
    </row>
    <row r="3255" spans="1:9" x14ac:dyDescent="0.2">
      <c r="A3255" s="10"/>
      <c r="B3255" s="11">
        <v>4.5277777777777778E-2</v>
      </c>
      <c r="C3255" s="11">
        <v>6.8888888888888888E-2</v>
      </c>
      <c r="D3255" s="14">
        <v>3.5138888888890399E-2</v>
      </c>
      <c r="G3255" s="11"/>
      <c r="H3255" s="9"/>
      <c r="I3255" s="9"/>
    </row>
    <row r="3256" spans="1:9" x14ac:dyDescent="0.2">
      <c r="A3256" s="10"/>
      <c r="B3256" s="11">
        <v>4.5289351851851851E-2</v>
      </c>
      <c r="C3256" s="11">
        <v>6.8900462962962969E-2</v>
      </c>
      <c r="D3256" s="14">
        <v>3.5150462962961801E-2</v>
      </c>
      <c r="G3256" s="11"/>
      <c r="H3256" s="9"/>
      <c r="I3256" s="9"/>
    </row>
    <row r="3257" spans="1:9" x14ac:dyDescent="0.2">
      <c r="A3257" s="10"/>
      <c r="B3257" s="11">
        <v>4.5300925925925932E-2</v>
      </c>
      <c r="C3257" s="11">
        <v>6.8912037037037036E-2</v>
      </c>
      <c r="D3257" s="14">
        <v>3.5162037037038602E-2</v>
      </c>
      <c r="G3257" s="11"/>
      <c r="H3257" s="9"/>
      <c r="I3257" s="9"/>
    </row>
    <row r="3258" spans="1:9" x14ac:dyDescent="0.2">
      <c r="A3258" s="10"/>
      <c r="B3258" s="11">
        <v>4.5312499999999999E-2</v>
      </c>
      <c r="C3258" s="11">
        <v>6.8923611111111116E-2</v>
      </c>
      <c r="D3258" s="14">
        <v>3.5162037037038303E-2</v>
      </c>
      <c r="G3258" s="11"/>
      <c r="H3258" s="9"/>
      <c r="I3258" s="9"/>
    </row>
    <row r="3259" spans="1:9" x14ac:dyDescent="0.2">
      <c r="A3259" s="10"/>
      <c r="B3259" s="11">
        <v>4.5324074074074072E-2</v>
      </c>
      <c r="C3259" s="11">
        <v>6.8935185185185183E-2</v>
      </c>
      <c r="D3259" s="14">
        <v>3.5173611111109802E-2</v>
      </c>
      <c r="G3259" s="11"/>
      <c r="H3259" s="9"/>
      <c r="I3259" s="9"/>
    </row>
    <row r="3260" spans="1:9" x14ac:dyDescent="0.2">
      <c r="A3260" s="10"/>
      <c r="B3260" s="11">
        <v>4.5335648148148146E-2</v>
      </c>
      <c r="C3260" s="11">
        <v>6.8946759259259263E-2</v>
      </c>
      <c r="D3260" s="14">
        <v>3.51851851851838E-2</v>
      </c>
      <c r="G3260" s="11"/>
      <c r="H3260" s="9"/>
      <c r="I3260" s="9"/>
    </row>
    <row r="3261" spans="1:9" x14ac:dyDescent="0.2">
      <c r="A3261" s="10"/>
      <c r="B3261" s="11">
        <v>4.5347222222222226E-2</v>
      </c>
      <c r="C3261" s="11">
        <v>6.895833333333333E-2</v>
      </c>
      <c r="D3261" s="14">
        <v>3.5196759259257901E-2</v>
      </c>
      <c r="G3261" s="11"/>
      <c r="H3261" s="9"/>
      <c r="I3261" s="9"/>
    </row>
    <row r="3262" spans="1:9" x14ac:dyDescent="0.2">
      <c r="A3262" s="10"/>
      <c r="B3262" s="11">
        <v>4.53587962962963E-2</v>
      </c>
      <c r="C3262" s="11">
        <v>6.896990740740741E-2</v>
      </c>
      <c r="D3262" s="14">
        <v>3.5208333333332002E-2</v>
      </c>
      <c r="G3262" s="11"/>
      <c r="H3262" s="9"/>
      <c r="I3262" s="9"/>
    </row>
    <row r="3263" spans="1:9" x14ac:dyDescent="0.2">
      <c r="A3263" s="10"/>
      <c r="B3263" s="11">
        <v>4.5370370370370366E-2</v>
      </c>
      <c r="C3263" s="11">
        <v>6.8981481481481477E-2</v>
      </c>
      <c r="D3263" s="14">
        <v>3.52199074074038E-2</v>
      </c>
      <c r="G3263" s="11"/>
      <c r="H3263" s="9"/>
      <c r="I3263" s="9"/>
    </row>
    <row r="3264" spans="1:9" x14ac:dyDescent="0.2">
      <c r="A3264" s="10"/>
      <c r="B3264" s="11">
        <v>4.538194444444444E-2</v>
      </c>
      <c r="C3264" s="11">
        <v>6.8993055555555557E-2</v>
      </c>
      <c r="D3264" s="14">
        <v>3.5231481481480101E-2</v>
      </c>
      <c r="G3264" s="11"/>
      <c r="H3264" s="9"/>
      <c r="I3264" s="9"/>
    </row>
    <row r="3265" spans="1:9" x14ac:dyDescent="0.2">
      <c r="A3265" s="10"/>
      <c r="B3265" s="11">
        <v>4.5393518518518521E-2</v>
      </c>
      <c r="C3265" s="11">
        <v>6.9004629629629624E-2</v>
      </c>
      <c r="D3265" s="14">
        <v>3.5243055555556901E-2</v>
      </c>
      <c r="G3265" s="11"/>
      <c r="H3265" s="9"/>
      <c r="I3265" s="9"/>
    </row>
    <row r="3266" spans="1:9" x14ac:dyDescent="0.2">
      <c r="A3266" s="10"/>
      <c r="B3266" s="11">
        <v>4.5405092592592594E-2</v>
      </c>
      <c r="C3266" s="11">
        <v>6.9016203703703705E-2</v>
      </c>
      <c r="D3266" s="14">
        <v>3.5254629629628297E-2</v>
      </c>
      <c r="G3266" s="11"/>
      <c r="H3266" s="9"/>
      <c r="I3266" s="9"/>
    </row>
    <row r="3267" spans="1:9" x14ac:dyDescent="0.2">
      <c r="A3267" s="10"/>
      <c r="B3267" s="11">
        <v>4.5416666666666668E-2</v>
      </c>
      <c r="C3267" s="11">
        <v>6.9027777777777785E-2</v>
      </c>
      <c r="D3267" s="14">
        <v>3.5266203703702599E-2</v>
      </c>
      <c r="G3267" s="11"/>
      <c r="H3267" s="9"/>
      <c r="I3267" s="9"/>
    </row>
    <row r="3268" spans="1:9" x14ac:dyDescent="0.2">
      <c r="A3268" s="10"/>
      <c r="B3268" s="11">
        <v>4.5428240740740734E-2</v>
      </c>
      <c r="C3268" s="11">
        <v>6.9039351851851852E-2</v>
      </c>
      <c r="D3268" s="14">
        <v>3.5277777777776402E-2</v>
      </c>
      <c r="G3268" s="11"/>
      <c r="H3268" s="9"/>
      <c r="I3268" s="9"/>
    </row>
    <row r="3269" spans="1:9" x14ac:dyDescent="0.2">
      <c r="A3269" s="10"/>
      <c r="B3269" s="11">
        <v>4.5439814814814815E-2</v>
      </c>
      <c r="C3269" s="11">
        <v>6.9050925925925918E-2</v>
      </c>
      <c r="D3269" s="14">
        <v>3.5289351851850503E-2</v>
      </c>
      <c r="G3269" s="11"/>
      <c r="H3269" s="9"/>
      <c r="I3269" s="9"/>
    </row>
    <row r="3270" spans="1:9" x14ac:dyDescent="0.2">
      <c r="A3270" s="10"/>
      <c r="B3270" s="11">
        <v>4.5451388888888888E-2</v>
      </c>
      <c r="C3270" s="11">
        <v>6.9062499999999999E-2</v>
      </c>
      <c r="D3270" s="14">
        <v>3.5300925925924598E-2</v>
      </c>
      <c r="G3270" s="11"/>
      <c r="H3270" s="9"/>
      <c r="I3270" s="9"/>
    </row>
    <row r="3271" spans="1:9" x14ac:dyDescent="0.2">
      <c r="A3271" s="10"/>
      <c r="B3271" s="11">
        <v>4.5462962962962962E-2</v>
      </c>
      <c r="C3271" s="11">
        <v>6.9074074074074079E-2</v>
      </c>
      <c r="D3271" s="14">
        <v>3.5312499999998699E-2</v>
      </c>
      <c r="G3271" s="11"/>
      <c r="H3271" s="9"/>
      <c r="I3271" s="9"/>
    </row>
    <row r="3272" spans="1:9" x14ac:dyDescent="0.2">
      <c r="A3272" s="10"/>
      <c r="B3272" s="11">
        <v>4.5474537037037042E-2</v>
      </c>
      <c r="C3272" s="11">
        <v>6.9085648148148146E-2</v>
      </c>
      <c r="D3272" s="14">
        <v>3.5324074074075403E-2</v>
      </c>
      <c r="G3272" s="11"/>
      <c r="H3272" s="9"/>
      <c r="I3272" s="9"/>
    </row>
    <row r="3273" spans="1:9" x14ac:dyDescent="0.2">
      <c r="A3273" s="10"/>
      <c r="B3273" s="11">
        <v>4.5486111111111109E-2</v>
      </c>
      <c r="C3273" s="11">
        <v>6.9097222222222213E-2</v>
      </c>
      <c r="D3273" s="14">
        <v>3.5324074074075298E-2</v>
      </c>
      <c r="G3273" s="11"/>
      <c r="H3273" s="9"/>
      <c r="I3273" s="9"/>
    </row>
    <row r="3274" spans="1:9" x14ac:dyDescent="0.2">
      <c r="A3274" s="10"/>
      <c r="B3274" s="11">
        <v>4.5497685185185183E-2</v>
      </c>
      <c r="C3274" s="11">
        <v>6.9108796296296293E-2</v>
      </c>
      <c r="D3274" s="14">
        <v>3.53356481481494E-2</v>
      </c>
      <c r="G3274" s="11"/>
      <c r="H3274" s="9"/>
      <c r="I3274" s="9"/>
    </row>
    <row r="3275" spans="1:9" x14ac:dyDescent="0.2">
      <c r="A3275" s="10"/>
      <c r="B3275" s="11">
        <v>4.5509259259259256E-2</v>
      </c>
      <c r="C3275" s="11">
        <v>6.9120370370370374E-2</v>
      </c>
      <c r="D3275" s="14">
        <v>3.53472222222211E-2</v>
      </c>
      <c r="G3275" s="11"/>
      <c r="H3275" s="9"/>
      <c r="I3275" s="9"/>
    </row>
    <row r="3276" spans="1:9" x14ac:dyDescent="0.2">
      <c r="A3276" s="10"/>
      <c r="B3276" s="11">
        <v>4.5520833333333337E-2</v>
      </c>
      <c r="C3276" s="11">
        <v>6.913194444444444E-2</v>
      </c>
      <c r="D3276" s="14">
        <v>3.5358796296297602E-2</v>
      </c>
      <c r="G3276" s="11"/>
      <c r="H3276" s="9"/>
      <c r="I3276" s="9"/>
    </row>
    <row r="3277" spans="1:9" x14ac:dyDescent="0.2">
      <c r="A3277" s="10"/>
      <c r="B3277" s="11">
        <v>4.553240740740741E-2</v>
      </c>
      <c r="C3277" s="11">
        <v>6.9143518518518521E-2</v>
      </c>
      <c r="D3277" s="14">
        <v>3.5370370370371697E-2</v>
      </c>
      <c r="G3277" s="11"/>
      <c r="H3277" s="9"/>
      <c r="I3277" s="9"/>
    </row>
    <row r="3278" spans="1:9" x14ac:dyDescent="0.2">
      <c r="A3278" s="10"/>
      <c r="B3278" s="11">
        <v>4.5543981481481477E-2</v>
      </c>
      <c r="C3278" s="11">
        <v>6.9155092592592601E-2</v>
      </c>
      <c r="D3278" s="14">
        <v>3.53819444444455E-2</v>
      </c>
      <c r="G3278" s="11"/>
      <c r="H3278" s="9"/>
      <c r="I3278" s="9"/>
    </row>
    <row r="3279" spans="1:9" x14ac:dyDescent="0.2">
      <c r="A3279" s="10"/>
      <c r="B3279" s="11">
        <v>4.5555555555555551E-2</v>
      </c>
      <c r="C3279" s="11">
        <v>6.9166666666666668E-2</v>
      </c>
      <c r="D3279" s="14">
        <v>3.5393518518519899E-2</v>
      </c>
      <c r="G3279" s="11"/>
      <c r="H3279" s="9"/>
      <c r="I3279" s="9"/>
    </row>
    <row r="3280" spans="1:9" x14ac:dyDescent="0.2">
      <c r="A3280" s="10"/>
      <c r="B3280" s="11">
        <v>4.5567129629629631E-2</v>
      </c>
      <c r="C3280" s="11">
        <v>6.9178240740740735E-2</v>
      </c>
      <c r="D3280" s="14">
        <v>3.5405092592593897E-2</v>
      </c>
      <c r="G3280" s="11"/>
      <c r="H3280" s="9"/>
      <c r="I3280" s="9"/>
    </row>
    <row r="3281" spans="1:9" x14ac:dyDescent="0.2">
      <c r="A3281" s="10"/>
      <c r="B3281" s="11">
        <v>4.5578703703703705E-2</v>
      </c>
      <c r="C3281" s="11">
        <v>6.9189814814814815E-2</v>
      </c>
      <c r="D3281" s="14">
        <v>3.54166666666655E-2</v>
      </c>
      <c r="G3281" s="11"/>
      <c r="H3281" s="9"/>
      <c r="I3281" s="9"/>
    </row>
    <row r="3282" spans="1:9" x14ac:dyDescent="0.2">
      <c r="A3282" s="10"/>
      <c r="B3282" s="11">
        <v>4.5590277777777778E-2</v>
      </c>
      <c r="C3282" s="11">
        <v>6.9201388888888882E-2</v>
      </c>
      <c r="D3282" s="14">
        <v>3.5428240740739601E-2</v>
      </c>
      <c r="G3282" s="11"/>
      <c r="H3282" s="9"/>
      <c r="I3282" s="9"/>
    </row>
    <row r="3283" spans="1:9" x14ac:dyDescent="0.2">
      <c r="A3283" s="10"/>
      <c r="B3283" s="11">
        <v>4.5601851851851859E-2</v>
      </c>
      <c r="C3283" s="11">
        <v>6.9212962962962962E-2</v>
      </c>
      <c r="D3283" s="14">
        <v>3.5439814814813703E-2</v>
      </c>
      <c r="G3283" s="11"/>
      <c r="H3283" s="9"/>
      <c r="I3283" s="9"/>
    </row>
    <row r="3284" spans="1:9" x14ac:dyDescent="0.2">
      <c r="A3284" s="10"/>
      <c r="B3284" s="11">
        <v>4.5613425925925925E-2</v>
      </c>
      <c r="C3284" s="11">
        <v>6.9224537037037029E-2</v>
      </c>
      <c r="D3284" s="14">
        <v>3.54513888888877E-2</v>
      </c>
      <c r="G3284" s="11"/>
      <c r="H3284" s="9"/>
      <c r="I3284" s="9"/>
    </row>
    <row r="3285" spans="1:9" x14ac:dyDescent="0.2">
      <c r="A3285" s="10"/>
      <c r="B3285" s="11">
        <v>4.5624999999999999E-2</v>
      </c>
      <c r="C3285" s="11">
        <v>6.9236111111111109E-2</v>
      </c>
      <c r="D3285" s="14">
        <v>3.54629629629645E-2</v>
      </c>
      <c r="G3285" s="11"/>
      <c r="H3285" s="9"/>
      <c r="I3285" s="9"/>
    </row>
    <row r="3286" spans="1:9" x14ac:dyDescent="0.2">
      <c r="A3286" s="10"/>
      <c r="B3286" s="11">
        <v>4.5636574074074072E-2</v>
      </c>
      <c r="C3286" s="11">
        <v>6.924768518518519E-2</v>
      </c>
      <c r="D3286" s="14">
        <v>3.5474537037038401E-2</v>
      </c>
      <c r="G3286" s="11"/>
      <c r="H3286" s="9"/>
      <c r="I3286" s="9"/>
    </row>
    <row r="3287" spans="1:9" x14ac:dyDescent="0.2">
      <c r="A3287" s="10"/>
      <c r="B3287" s="11">
        <v>4.5648148148148153E-2</v>
      </c>
      <c r="C3287" s="11">
        <v>6.9259259259259257E-2</v>
      </c>
      <c r="D3287" s="14">
        <v>3.5486111111112398E-2</v>
      </c>
      <c r="G3287" s="11"/>
      <c r="H3287" s="9"/>
      <c r="I3287" s="9"/>
    </row>
    <row r="3288" spans="1:9" x14ac:dyDescent="0.2">
      <c r="A3288" s="10"/>
      <c r="B3288" s="11">
        <v>4.5659722222222227E-2</v>
      </c>
      <c r="C3288" s="11">
        <v>6.9270833333333337E-2</v>
      </c>
      <c r="D3288" s="14">
        <v>3.5486111111109997E-2</v>
      </c>
      <c r="G3288" s="11"/>
      <c r="H3288" s="9"/>
      <c r="I3288" s="9"/>
    </row>
    <row r="3289" spans="1:9" x14ac:dyDescent="0.2">
      <c r="A3289" s="10"/>
      <c r="B3289" s="11">
        <v>4.5671296296296293E-2</v>
      </c>
      <c r="C3289" s="11">
        <v>6.9282407407407418E-2</v>
      </c>
      <c r="D3289" s="14">
        <v>3.5497685185186402E-2</v>
      </c>
      <c r="G3289" s="11"/>
      <c r="H3289" s="9"/>
      <c r="I3289" s="9"/>
    </row>
    <row r="3290" spans="1:9" x14ac:dyDescent="0.2">
      <c r="A3290" s="10"/>
      <c r="B3290" s="11">
        <v>4.5682870370370367E-2</v>
      </c>
      <c r="C3290" s="11">
        <v>6.9293981481481484E-2</v>
      </c>
      <c r="D3290" s="14">
        <v>3.55092592592606E-2</v>
      </c>
      <c r="G3290" s="11"/>
      <c r="H3290" s="9"/>
      <c r="I3290" s="9"/>
    </row>
    <row r="3291" spans="1:9" x14ac:dyDescent="0.2">
      <c r="A3291" s="10"/>
      <c r="B3291" s="11">
        <v>4.5694444444444447E-2</v>
      </c>
      <c r="C3291" s="11">
        <v>6.9305555555555551E-2</v>
      </c>
      <c r="D3291" s="14">
        <v>3.5520833333332003E-2</v>
      </c>
      <c r="G3291" s="11"/>
      <c r="H3291" s="9"/>
      <c r="I3291" s="9"/>
    </row>
    <row r="3292" spans="1:9" x14ac:dyDescent="0.2">
      <c r="A3292" s="10"/>
      <c r="B3292" s="11">
        <v>4.5706018518518521E-2</v>
      </c>
      <c r="C3292" s="11">
        <v>6.9317129629629631E-2</v>
      </c>
      <c r="D3292" s="14">
        <v>3.5532407407408498E-2</v>
      </c>
      <c r="G3292" s="11"/>
      <c r="H3292" s="9"/>
      <c r="I3292" s="9"/>
    </row>
    <row r="3293" spans="1:9" x14ac:dyDescent="0.2">
      <c r="A3293" s="10"/>
      <c r="B3293" s="11">
        <v>4.5717592592592594E-2</v>
      </c>
      <c r="C3293" s="11">
        <v>6.9328703703703712E-2</v>
      </c>
      <c r="D3293" s="14">
        <v>3.5543981481480101E-2</v>
      </c>
      <c r="G3293" s="11"/>
      <c r="H3293" s="9"/>
      <c r="I3293" s="9"/>
    </row>
    <row r="3294" spans="1:9" x14ac:dyDescent="0.2">
      <c r="A3294" s="10"/>
      <c r="B3294" s="11">
        <v>4.5729166666666661E-2</v>
      </c>
      <c r="C3294" s="11">
        <v>6.9340277777777778E-2</v>
      </c>
      <c r="D3294" s="14">
        <v>3.5555555555554202E-2</v>
      </c>
      <c r="G3294" s="11"/>
      <c r="H3294" s="9"/>
      <c r="I3294" s="9"/>
    </row>
    <row r="3295" spans="1:9" x14ac:dyDescent="0.2">
      <c r="A3295" s="10"/>
      <c r="B3295" s="11">
        <v>4.5740740740740742E-2</v>
      </c>
      <c r="C3295" s="11">
        <v>6.9351851851851845E-2</v>
      </c>
      <c r="D3295" s="14">
        <v>3.5567129629628297E-2</v>
      </c>
      <c r="G3295" s="11"/>
      <c r="H3295" s="9"/>
      <c r="I3295" s="9"/>
    </row>
    <row r="3296" spans="1:9" x14ac:dyDescent="0.2">
      <c r="A3296" s="10"/>
      <c r="B3296" s="11">
        <v>4.5752314814814815E-2</v>
      </c>
      <c r="C3296" s="11">
        <v>6.9363425925925926E-2</v>
      </c>
      <c r="D3296" s="14">
        <v>3.55787037036999E-2</v>
      </c>
      <c r="G3296" s="11"/>
      <c r="H3296" s="9"/>
      <c r="I3296" s="9"/>
    </row>
    <row r="3297" spans="1:9" x14ac:dyDescent="0.2">
      <c r="A3297" s="10"/>
      <c r="B3297" s="11">
        <v>4.5763888888888889E-2</v>
      </c>
      <c r="C3297" s="11">
        <v>6.9375000000000006E-2</v>
      </c>
      <c r="D3297" s="14">
        <v>3.5590277777776097E-2</v>
      </c>
      <c r="G3297" s="11"/>
      <c r="H3297" s="9"/>
      <c r="I3297" s="9"/>
    </row>
    <row r="3298" spans="1:9" x14ac:dyDescent="0.2">
      <c r="A3298" s="10"/>
      <c r="B3298" s="11">
        <v>4.5775462962962969E-2</v>
      </c>
      <c r="C3298" s="11">
        <v>6.9386574074074073E-2</v>
      </c>
      <c r="D3298" s="14">
        <v>3.5601851851852898E-2</v>
      </c>
      <c r="G3298" s="11"/>
      <c r="H3298" s="9"/>
      <c r="I3298" s="9"/>
    </row>
    <row r="3299" spans="1:9" x14ac:dyDescent="0.2">
      <c r="A3299" s="10"/>
      <c r="B3299" s="11">
        <v>4.5787037037037036E-2</v>
      </c>
      <c r="C3299" s="11">
        <v>6.9398148148148139E-2</v>
      </c>
      <c r="D3299" s="14">
        <v>3.56134259259243E-2</v>
      </c>
      <c r="G3299" s="11"/>
      <c r="H3299" s="9"/>
      <c r="I3299" s="9"/>
    </row>
    <row r="3300" spans="1:9" x14ac:dyDescent="0.2">
      <c r="A3300" s="10"/>
      <c r="B3300" s="11">
        <v>4.5798611111111109E-2</v>
      </c>
      <c r="C3300" s="11">
        <v>6.9409722222222234E-2</v>
      </c>
      <c r="D3300" s="14">
        <v>3.5624999999995903E-2</v>
      </c>
      <c r="G3300" s="11"/>
      <c r="H3300" s="9"/>
      <c r="I3300" s="9"/>
    </row>
    <row r="3301" spans="1:9" x14ac:dyDescent="0.2">
      <c r="A3301" s="10"/>
      <c r="B3301" s="11">
        <v>4.5810185185185183E-2</v>
      </c>
      <c r="C3301" s="11">
        <v>6.94212962962963E-2</v>
      </c>
      <c r="D3301" s="14">
        <v>3.5636574074072697E-2</v>
      </c>
      <c r="G3301" s="11"/>
      <c r="H3301" s="9"/>
      <c r="I3301" s="9"/>
    </row>
    <row r="3302" spans="1:9" x14ac:dyDescent="0.2">
      <c r="A3302" s="10"/>
      <c r="B3302" s="11">
        <v>4.5821759259259263E-2</v>
      </c>
      <c r="C3302" s="11">
        <v>6.9432870370370367E-2</v>
      </c>
      <c r="D3302" s="14">
        <v>3.5648148148148998E-2</v>
      </c>
      <c r="G3302" s="11"/>
      <c r="H3302" s="9"/>
      <c r="I3302" s="9"/>
    </row>
    <row r="3303" spans="1:9" x14ac:dyDescent="0.2">
      <c r="A3303" s="10"/>
      <c r="B3303" s="11">
        <v>4.5833333333333337E-2</v>
      </c>
      <c r="C3303" s="11">
        <v>6.9444444444444434E-2</v>
      </c>
      <c r="D3303" s="14">
        <v>3.56481481481494E-2</v>
      </c>
      <c r="G3303" s="11"/>
      <c r="H3303" s="9"/>
      <c r="I3303" s="9"/>
    </row>
    <row r="3304" spans="1:9" x14ac:dyDescent="0.2">
      <c r="A3304" s="10"/>
      <c r="B3304" s="11">
        <v>4.5844907407407404E-2</v>
      </c>
      <c r="C3304" s="11">
        <v>6.9456018518518514E-2</v>
      </c>
      <c r="D3304" s="14">
        <v>3.5659722222221003E-2</v>
      </c>
      <c r="G3304" s="11"/>
      <c r="H3304" s="9"/>
      <c r="I3304" s="9"/>
    </row>
    <row r="3305" spans="1:9" x14ac:dyDescent="0.2">
      <c r="A3305" s="10"/>
      <c r="B3305" s="11">
        <v>4.5856481481481477E-2</v>
      </c>
      <c r="C3305" s="11">
        <v>6.9467592592592595E-2</v>
      </c>
      <c r="D3305" s="14">
        <v>3.56712962962977E-2</v>
      </c>
      <c r="G3305" s="11"/>
      <c r="H3305" s="9"/>
      <c r="I3305" s="9"/>
    </row>
    <row r="3306" spans="1:9" x14ac:dyDescent="0.2">
      <c r="A3306" s="10"/>
      <c r="B3306" s="11">
        <v>4.5868055555555558E-2</v>
      </c>
      <c r="C3306" s="11">
        <v>6.9479166666666661E-2</v>
      </c>
      <c r="D3306" s="14">
        <v>3.5682870370371801E-2</v>
      </c>
      <c r="G3306" s="11"/>
      <c r="H3306" s="9"/>
      <c r="I3306" s="9"/>
    </row>
    <row r="3307" spans="1:9" x14ac:dyDescent="0.2">
      <c r="A3307" s="10"/>
      <c r="B3307" s="11">
        <v>4.5879629629629631E-2</v>
      </c>
      <c r="C3307" s="11">
        <v>6.9490740740740742E-2</v>
      </c>
      <c r="D3307" s="14">
        <v>3.5694444444443203E-2</v>
      </c>
      <c r="G3307" s="11"/>
      <c r="H3307" s="9"/>
      <c r="I3307" s="9"/>
    </row>
    <row r="3308" spans="1:9" x14ac:dyDescent="0.2">
      <c r="A3308" s="10"/>
      <c r="B3308" s="11">
        <v>4.5891203703703705E-2</v>
      </c>
      <c r="C3308" s="11">
        <v>6.9502314814814822E-2</v>
      </c>
      <c r="D3308" s="14">
        <v>3.57060185185199E-2</v>
      </c>
      <c r="G3308" s="11"/>
      <c r="H3308" s="9"/>
      <c r="I3308" s="9"/>
    </row>
    <row r="3309" spans="1:9" x14ac:dyDescent="0.2">
      <c r="A3309" s="10"/>
      <c r="B3309" s="11">
        <v>4.5902777777777772E-2</v>
      </c>
      <c r="C3309" s="11">
        <v>6.9513888888888889E-2</v>
      </c>
      <c r="D3309" s="14">
        <v>3.5717592592591399E-2</v>
      </c>
      <c r="G3309" s="11"/>
      <c r="H3309" s="9"/>
      <c r="I3309" s="9"/>
    </row>
    <row r="3310" spans="1:9" x14ac:dyDescent="0.2">
      <c r="A3310" s="10"/>
      <c r="B3310" s="11">
        <v>4.5914351851851852E-2</v>
      </c>
      <c r="C3310" s="11">
        <v>6.9525462962962969E-2</v>
      </c>
      <c r="D3310" s="14">
        <v>3.57291666666655E-2</v>
      </c>
      <c r="G3310" s="11"/>
      <c r="H3310" s="9"/>
      <c r="I3310" s="9"/>
    </row>
    <row r="3311" spans="1:9" x14ac:dyDescent="0.2">
      <c r="A3311" s="10"/>
      <c r="B3311" s="11">
        <v>4.5925925925925926E-2</v>
      </c>
      <c r="C3311" s="11">
        <v>6.9537037037037036E-2</v>
      </c>
      <c r="D3311" s="14">
        <v>3.57407407407421E-2</v>
      </c>
      <c r="G3311" s="11"/>
      <c r="H3311" s="9"/>
      <c r="I3311" s="9"/>
    </row>
    <row r="3312" spans="1:9" x14ac:dyDescent="0.2">
      <c r="A3312" s="10"/>
      <c r="B3312" s="11">
        <v>4.5937499999999999E-2</v>
      </c>
      <c r="C3312" s="11">
        <v>6.9548611111111117E-2</v>
      </c>
      <c r="D3312" s="14">
        <v>3.5752314814813599E-2</v>
      </c>
      <c r="G3312" s="11"/>
      <c r="H3312" s="9"/>
      <c r="I3312" s="9"/>
    </row>
    <row r="3313" spans="1:9" x14ac:dyDescent="0.2">
      <c r="A3313" s="10"/>
      <c r="B3313" s="11">
        <v>4.594907407407408E-2</v>
      </c>
      <c r="C3313" s="11">
        <v>6.9560185185185183E-2</v>
      </c>
      <c r="D3313" s="14">
        <v>3.5763888888890497E-2</v>
      </c>
      <c r="G3313" s="11"/>
      <c r="H3313" s="9"/>
      <c r="I3313" s="9"/>
    </row>
    <row r="3314" spans="1:9" x14ac:dyDescent="0.2">
      <c r="A3314" s="10"/>
      <c r="B3314" s="11">
        <v>4.5960648148148146E-2</v>
      </c>
      <c r="C3314" s="11">
        <v>6.957175925925925E-2</v>
      </c>
      <c r="D3314" s="14">
        <v>3.5775462962964397E-2</v>
      </c>
      <c r="G3314" s="11"/>
      <c r="H3314" s="9"/>
      <c r="I3314" s="9"/>
    </row>
    <row r="3315" spans="1:9" x14ac:dyDescent="0.2">
      <c r="A3315" s="10"/>
      <c r="B3315" s="11">
        <v>4.597222222222222E-2</v>
      </c>
      <c r="C3315" s="11">
        <v>6.958333333333333E-2</v>
      </c>
      <c r="D3315" s="14">
        <v>3.5787037037038602E-2</v>
      </c>
      <c r="G3315" s="11"/>
      <c r="H3315" s="9"/>
      <c r="I3315" s="9"/>
    </row>
    <row r="3316" spans="1:9" x14ac:dyDescent="0.2">
      <c r="A3316" s="10"/>
      <c r="B3316" s="11">
        <v>4.5983796296296293E-2</v>
      </c>
      <c r="C3316" s="11">
        <v>6.9594907407407411E-2</v>
      </c>
      <c r="D3316" s="14">
        <v>3.57986111111099E-2</v>
      </c>
      <c r="G3316" s="11"/>
      <c r="H3316" s="9"/>
      <c r="I3316" s="9"/>
    </row>
    <row r="3317" spans="1:9" x14ac:dyDescent="0.2">
      <c r="A3317" s="10"/>
      <c r="B3317" s="11">
        <v>4.5995370370370374E-2</v>
      </c>
      <c r="C3317" s="11">
        <v>6.9606481481481478E-2</v>
      </c>
      <c r="D3317" s="14">
        <v>3.5810185185186798E-2</v>
      </c>
      <c r="G3317" s="11"/>
      <c r="H3317" s="9"/>
      <c r="I3317" s="9"/>
    </row>
    <row r="3318" spans="1:9" x14ac:dyDescent="0.2">
      <c r="A3318" s="10"/>
      <c r="B3318" s="11">
        <v>4.6006944444444448E-2</v>
      </c>
      <c r="C3318" s="11">
        <v>6.9618055555555558E-2</v>
      </c>
      <c r="D3318" s="14">
        <v>3.5810185185186499E-2</v>
      </c>
      <c r="G3318" s="11"/>
      <c r="H3318" s="9"/>
      <c r="I3318" s="9"/>
    </row>
    <row r="3319" spans="1:9" x14ac:dyDescent="0.2">
      <c r="A3319" s="10"/>
      <c r="B3319" s="11">
        <v>4.6018518518518514E-2</v>
      </c>
      <c r="C3319" s="11">
        <v>6.9629629629629639E-2</v>
      </c>
      <c r="D3319" s="14">
        <v>3.5821759259257901E-2</v>
      </c>
      <c r="G3319" s="11"/>
      <c r="H3319" s="9"/>
      <c r="I3319" s="9"/>
    </row>
    <row r="3320" spans="1:9" x14ac:dyDescent="0.2">
      <c r="A3320" s="10"/>
      <c r="B3320" s="11">
        <v>4.6030092592592588E-2</v>
      </c>
      <c r="C3320" s="11">
        <v>6.9641203703703705E-2</v>
      </c>
      <c r="D3320" s="14">
        <v>3.5833333333331899E-2</v>
      </c>
      <c r="G3320" s="11"/>
      <c r="H3320" s="9"/>
      <c r="I3320" s="9"/>
    </row>
    <row r="3321" spans="1:9" x14ac:dyDescent="0.2">
      <c r="A3321" s="10"/>
      <c r="B3321" s="11">
        <v>4.6041666666666668E-2</v>
      </c>
      <c r="C3321" s="11">
        <v>6.9652777777777772E-2</v>
      </c>
      <c r="D3321" s="14">
        <v>3.5844907407406E-2</v>
      </c>
      <c r="G3321" s="11"/>
      <c r="H3321" s="9"/>
      <c r="I3321" s="9"/>
    </row>
    <row r="3322" spans="1:9" x14ac:dyDescent="0.2">
      <c r="A3322" s="10"/>
      <c r="B3322" s="11">
        <v>4.6053240740740742E-2</v>
      </c>
      <c r="C3322" s="11">
        <v>6.9664351851851852E-2</v>
      </c>
      <c r="D3322" s="14">
        <v>3.5856481481480101E-2</v>
      </c>
      <c r="G3322" s="11"/>
      <c r="H3322" s="9"/>
      <c r="I3322" s="9"/>
    </row>
    <row r="3323" spans="1:9" x14ac:dyDescent="0.2">
      <c r="A3323" s="10"/>
      <c r="B3323" s="11">
        <v>4.6064814814814815E-2</v>
      </c>
      <c r="C3323" s="11">
        <v>6.9675925925925933E-2</v>
      </c>
      <c r="D3323" s="14">
        <v>3.5868055555551802E-2</v>
      </c>
      <c r="G3323" s="11"/>
      <c r="H3323" s="9"/>
      <c r="I3323" s="9"/>
    </row>
    <row r="3324" spans="1:9" x14ac:dyDescent="0.2">
      <c r="A3324" s="10"/>
      <c r="B3324" s="11">
        <v>4.6076388888888882E-2</v>
      </c>
      <c r="C3324" s="11">
        <v>6.9687499999999999E-2</v>
      </c>
      <c r="D3324" s="14">
        <v>3.58796296296282E-2</v>
      </c>
      <c r="G3324" s="11"/>
      <c r="H3324" s="9"/>
      <c r="I3324" s="9"/>
    </row>
    <row r="3325" spans="1:9" x14ac:dyDescent="0.2">
      <c r="A3325" s="10"/>
      <c r="B3325" s="11">
        <v>4.6087962962962963E-2</v>
      </c>
      <c r="C3325" s="11">
        <v>6.9699074074074066E-2</v>
      </c>
      <c r="D3325" s="14">
        <v>3.5891203703705098E-2</v>
      </c>
      <c r="G3325" s="11"/>
      <c r="H3325" s="9"/>
      <c r="I3325" s="9"/>
    </row>
    <row r="3326" spans="1:9" x14ac:dyDescent="0.2">
      <c r="A3326" s="10"/>
      <c r="B3326" s="11">
        <v>4.6099537037037036E-2</v>
      </c>
      <c r="C3326" s="11">
        <v>6.9710648148148147E-2</v>
      </c>
      <c r="D3326" s="14">
        <v>3.5902777777776403E-2</v>
      </c>
      <c r="G3326" s="11"/>
      <c r="H3326" s="9"/>
      <c r="I3326" s="9"/>
    </row>
    <row r="3327" spans="1:9" x14ac:dyDescent="0.2">
      <c r="A3327" s="10"/>
      <c r="B3327" s="11">
        <v>4.611111111111111E-2</v>
      </c>
      <c r="C3327" s="11">
        <v>6.9722222222222227E-2</v>
      </c>
      <c r="D3327" s="14">
        <v>3.5914351851850698E-2</v>
      </c>
      <c r="G3327" s="11"/>
      <c r="H3327" s="9"/>
      <c r="I3327" s="9"/>
    </row>
    <row r="3328" spans="1:9" x14ac:dyDescent="0.2">
      <c r="A3328" s="10"/>
      <c r="B3328" s="11">
        <v>4.612268518518519E-2</v>
      </c>
      <c r="C3328" s="11">
        <v>6.9733796296296294E-2</v>
      </c>
      <c r="D3328" s="14">
        <v>3.5925925925924501E-2</v>
      </c>
      <c r="G3328" s="11"/>
      <c r="H3328" s="9"/>
      <c r="I3328" s="9"/>
    </row>
    <row r="3329" spans="1:9" x14ac:dyDescent="0.2">
      <c r="A3329" s="10"/>
      <c r="B3329" s="11">
        <v>4.6134259259259264E-2</v>
      </c>
      <c r="C3329" s="11">
        <v>6.9745370370370374E-2</v>
      </c>
      <c r="D3329" s="14">
        <v>3.5937499999998603E-2</v>
      </c>
      <c r="G3329" s="11"/>
      <c r="H3329" s="9"/>
      <c r="I3329" s="9"/>
    </row>
    <row r="3330" spans="1:9" x14ac:dyDescent="0.2">
      <c r="A3330" s="10"/>
      <c r="B3330" s="11">
        <v>4.614583333333333E-2</v>
      </c>
      <c r="C3330" s="11">
        <v>6.9756944444444455E-2</v>
      </c>
      <c r="D3330" s="14">
        <v>3.5949074074072697E-2</v>
      </c>
      <c r="G3330" s="11"/>
      <c r="H3330" s="9"/>
      <c r="I3330" s="9"/>
    </row>
    <row r="3331" spans="1:9" x14ac:dyDescent="0.2">
      <c r="A3331" s="10"/>
      <c r="B3331" s="11">
        <v>4.6157407407407404E-2</v>
      </c>
      <c r="C3331" s="11">
        <v>6.9768518518518521E-2</v>
      </c>
      <c r="D3331" s="14">
        <v>3.5960648148146798E-2</v>
      </c>
      <c r="G3331" s="11"/>
      <c r="H3331" s="9"/>
      <c r="I3331" s="9"/>
    </row>
    <row r="3332" spans="1:9" x14ac:dyDescent="0.2">
      <c r="A3332" s="10"/>
      <c r="B3332" s="11">
        <v>4.6168981481481484E-2</v>
      </c>
      <c r="C3332" s="11">
        <v>6.9780092592592588E-2</v>
      </c>
      <c r="D3332" s="14">
        <v>3.5972222222223599E-2</v>
      </c>
      <c r="G3332" s="11"/>
      <c r="H3332" s="9"/>
      <c r="I3332" s="9"/>
    </row>
    <row r="3333" spans="1:9" x14ac:dyDescent="0.2">
      <c r="A3333" s="10"/>
      <c r="B3333" s="11">
        <v>4.6180555555555558E-2</v>
      </c>
      <c r="C3333" s="11">
        <v>6.9791666666666669E-2</v>
      </c>
      <c r="D3333" s="14">
        <v>3.5972222222223502E-2</v>
      </c>
      <c r="G3333" s="11"/>
      <c r="H3333" s="9"/>
      <c r="I3333" s="9"/>
    </row>
    <row r="3334" spans="1:9" x14ac:dyDescent="0.2">
      <c r="A3334" s="10"/>
      <c r="B3334" s="11">
        <v>4.6192129629629632E-2</v>
      </c>
      <c r="C3334" s="11">
        <v>6.9803240740740735E-2</v>
      </c>
      <c r="D3334" s="14">
        <v>3.5983796296297603E-2</v>
      </c>
      <c r="G3334" s="11"/>
      <c r="H3334" s="9"/>
      <c r="I3334" s="9"/>
    </row>
    <row r="3335" spans="1:9" x14ac:dyDescent="0.2">
      <c r="A3335" s="10"/>
      <c r="B3335" s="11">
        <v>4.6203703703703698E-2</v>
      </c>
      <c r="C3335" s="11">
        <v>6.9814814814814816E-2</v>
      </c>
      <c r="D3335" s="14">
        <v>3.5995370370369199E-2</v>
      </c>
      <c r="G3335" s="11"/>
      <c r="H3335" s="9"/>
      <c r="I3335" s="9"/>
    </row>
    <row r="3336" spans="1:9" x14ac:dyDescent="0.2">
      <c r="A3336" s="10"/>
      <c r="B3336" s="11">
        <v>4.6215277777777779E-2</v>
      </c>
      <c r="C3336" s="11">
        <v>6.9826388888888882E-2</v>
      </c>
      <c r="D3336" s="14">
        <v>3.6006944444445799E-2</v>
      </c>
      <c r="G3336" s="11"/>
      <c r="H3336" s="9"/>
      <c r="I3336" s="9"/>
    </row>
    <row r="3337" spans="1:9" x14ac:dyDescent="0.2">
      <c r="A3337" s="10"/>
      <c r="B3337" s="11">
        <v>4.6226851851851852E-2</v>
      </c>
      <c r="C3337" s="11">
        <v>6.9837962962962963E-2</v>
      </c>
      <c r="D3337" s="14">
        <v>3.60185185185199E-2</v>
      </c>
      <c r="G3337" s="11"/>
      <c r="H3337" s="9"/>
      <c r="I3337" s="9"/>
    </row>
    <row r="3338" spans="1:9" x14ac:dyDescent="0.2">
      <c r="A3338" s="10"/>
      <c r="B3338" s="11">
        <v>4.6238425925925926E-2</v>
      </c>
      <c r="C3338" s="11">
        <v>6.9849537037037043E-2</v>
      </c>
      <c r="D3338" s="14">
        <v>3.6030092592593703E-2</v>
      </c>
      <c r="G3338" s="11"/>
      <c r="H3338" s="9"/>
      <c r="I3338" s="9"/>
    </row>
    <row r="3339" spans="1:9" x14ac:dyDescent="0.2">
      <c r="A3339" s="10"/>
      <c r="B3339" s="11">
        <v>4.6249999999999999E-2</v>
      </c>
      <c r="C3339" s="11">
        <v>6.986111111111111E-2</v>
      </c>
      <c r="D3339" s="14">
        <v>3.6041666666668103E-2</v>
      </c>
      <c r="G3339" s="11"/>
      <c r="H3339" s="9"/>
      <c r="I3339" s="9"/>
    </row>
    <row r="3340" spans="1:9" x14ac:dyDescent="0.2">
      <c r="A3340" s="10"/>
      <c r="B3340" s="11">
        <v>4.6261574074074073E-2</v>
      </c>
      <c r="C3340" s="11">
        <v>6.987268518518519E-2</v>
      </c>
      <c r="D3340" s="14">
        <v>3.60532407407421E-2</v>
      </c>
      <c r="G3340" s="11"/>
      <c r="H3340" s="9"/>
      <c r="I3340" s="9"/>
    </row>
    <row r="3341" spans="1:9" x14ac:dyDescent="0.2">
      <c r="A3341" s="10"/>
      <c r="B3341" s="11">
        <v>4.6273148148148147E-2</v>
      </c>
      <c r="C3341" s="11">
        <v>6.9884259259259257E-2</v>
      </c>
      <c r="D3341" s="14">
        <v>3.6064814814813599E-2</v>
      </c>
      <c r="G3341" s="11"/>
      <c r="H3341" s="9"/>
      <c r="I3341" s="9"/>
    </row>
    <row r="3342" spans="1:9" x14ac:dyDescent="0.2">
      <c r="A3342" s="10"/>
      <c r="B3342" s="11">
        <v>4.628472222222222E-2</v>
      </c>
      <c r="C3342" s="11">
        <v>6.9895833333333338E-2</v>
      </c>
      <c r="D3342" s="14">
        <v>3.60763888888877E-2</v>
      </c>
      <c r="G3342" s="11"/>
      <c r="H3342" s="9"/>
      <c r="I3342" s="9"/>
    </row>
    <row r="3343" spans="1:9" x14ac:dyDescent="0.2">
      <c r="A3343" s="10"/>
      <c r="B3343" s="11">
        <v>4.6296296296296301E-2</v>
      </c>
      <c r="C3343" s="11">
        <v>6.9907407407407404E-2</v>
      </c>
      <c r="D3343" s="14">
        <v>3.6087962962961802E-2</v>
      </c>
      <c r="G3343" s="11"/>
      <c r="H3343" s="9"/>
      <c r="I3343" s="9"/>
    </row>
    <row r="3344" spans="1:9" x14ac:dyDescent="0.2">
      <c r="A3344" s="10"/>
      <c r="B3344" s="11">
        <v>4.6307870370370374E-2</v>
      </c>
      <c r="C3344" s="11">
        <v>6.9918981481481471E-2</v>
      </c>
      <c r="D3344" s="14">
        <v>3.6099537037035799E-2</v>
      </c>
      <c r="G3344" s="11"/>
      <c r="H3344" s="9"/>
      <c r="I3344" s="9"/>
    </row>
    <row r="3345" spans="1:9" x14ac:dyDescent="0.2">
      <c r="A3345" s="10"/>
      <c r="B3345" s="11">
        <v>4.6319444444444441E-2</v>
      </c>
      <c r="C3345" s="11">
        <v>6.9930555555555551E-2</v>
      </c>
      <c r="D3345" s="14">
        <v>3.6111111111112697E-2</v>
      </c>
      <c r="G3345" s="11"/>
      <c r="H3345" s="9"/>
      <c r="I3345" s="9"/>
    </row>
    <row r="3346" spans="1:9" x14ac:dyDescent="0.2">
      <c r="A3346" s="10"/>
      <c r="B3346" s="11">
        <v>4.6331018518518514E-2</v>
      </c>
      <c r="C3346" s="11">
        <v>6.9942129629629632E-2</v>
      </c>
      <c r="D3346" s="14">
        <v>3.6122685185186597E-2</v>
      </c>
      <c r="G3346" s="11"/>
      <c r="H3346" s="9"/>
      <c r="I3346" s="9"/>
    </row>
    <row r="3347" spans="1:9" x14ac:dyDescent="0.2">
      <c r="A3347" s="10"/>
      <c r="B3347" s="11">
        <v>4.6342592592592595E-2</v>
      </c>
      <c r="C3347" s="11">
        <v>6.9953703703703699E-2</v>
      </c>
      <c r="D3347" s="14">
        <v>3.6134259259260601E-2</v>
      </c>
      <c r="G3347" s="11"/>
      <c r="H3347" s="9"/>
      <c r="I3347" s="9"/>
    </row>
    <row r="3348" spans="1:9" x14ac:dyDescent="0.2">
      <c r="A3348" s="10"/>
      <c r="B3348" s="11">
        <v>4.6354166666666669E-2</v>
      </c>
      <c r="C3348" s="11">
        <v>6.9965277777777779E-2</v>
      </c>
      <c r="D3348" s="14">
        <v>3.6134259259258103E-2</v>
      </c>
      <c r="G3348" s="11"/>
      <c r="H3348" s="9"/>
      <c r="I3348" s="9"/>
    </row>
    <row r="3349" spans="1:9" x14ac:dyDescent="0.2">
      <c r="A3349" s="10"/>
      <c r="B3349" s="11">
        <v>4.6365740740740742E-2</v>
      </c>
      <c r="C3349" s="11">
        <v>6.997685185185186E-2</v>
      </c>
      <c r="D3349" s="14">
        <v>3.6145833333334598E-2</v>
      </c>
      <c r="G3349" s="11"/>
      <c r="H3349" s="9"/>
      <c r="I3349" s="9"/>
    </row>
    <row r="3350" spans="1:9" x14ac:dyDescent="0.2">
      <c r="A3350" s="10"/>
      <c r="B3350" s="11">
        <v>4.6377314814814809E-2</v>
      </c>
      <c r="C3350" s="11">
        <v>6.9988425925925926E-2</v>
      </c>
      <c r="D3350" s="14">
        <v>3.6157407407408797E-2</v>
      </c>
      <c r="G3350" s="11"/>
      <c r="H3350" s="9"/>
      <c r="I3350" s="9"/>
    </row>
    <row r="3351" spans="1:9" x14ac:dyDescent="0.2">
      <c r="A3351" s="10"/>
      <c r="B3351" s="11">
        <v>4.6388888888888889E-2</v>
      </c>
      <c r="C3351" s="11">
        <v>7.0000000000000007E-2</v>
      </c>
      <c r="D3351" s="14">
        <v>3.6168981481480102E-2</v>
      </c>
      <c r="G3351" s="11"/>
      <c r="H3351" s="9"/>
      <c r="I3351" s="9"/>
    </row>
    <row r="3352" spans="1:9" x14ac:dyDescent="0.2">
      <c r="A3352" s="10"/>
      <c r="B3352" s="11">
        <v>4.6400462962962963E-2</v>
      </c>
      <c r="C3352" s="11">
        <v>7.0011574074074087E-2</v>
      </c>
      <c r="D3352" s="14">
        <v>3.6180555555556701E-2</v>
      </c>
      <c r="G3352" s="11"/>
      <c r="H3352" s="9"/>
      <c r="I3352" s="9"/>
    </row>
    <row r="3353" spans="1:9" x14ac:dyDescent="0.2">
      <c r="A3353" s="10"/>
      <c r="B3353" s="11">
        <v>4.6412037037037036E-2</v>
      </c>
      <c r="C3353" s="11">
        <v>7.0023148148148154E-2</v>
      </c>
      <c r="D3353" s="14">
        <v>3.61921296296282E-2</v>
      </c>
      <c r="G3353" s="11"/>
      <c r="H3353" s="9"/>
      <c r="I3353" s="9"/>
    </row>
    <row r="3354" spans="1:9" x14ac:dyDescent="0.2">
      <c r="A3354" s="10"/>
      <c r="B3354" s="11">
        <v>4.6423611111111117E-2</v>
      </c>
      <c r="C3354" s="11">
        <v>7.003472222222222E-2</v>
      </c>
      <c r="D3354" s="14">
        <v>3.6203703703702302E-2</v>
      </c>
      <c r="G3354" s="11"/>
      <c r="H3354" s="9"/>
      <c r="I3354" s="9"/>
    </row>
    <row r="3355" spans="1:9" x14ac:dyDescent="0.2">
      <c r="A3355" s="10"/>
      <c r="B3355" s="11">
        <v>4.6435185185185184E-2</v>
      </c>
      <c r="C3355" s="11">
        <v>7.0046296296296287E-2</v>
      </c>
      <c r="D3355" s="14">
        <v>3.6215277777776403E-2</v>
      </c>
      <c r="G3355" s="11"/>
      <c r="H3355" s="9"/>
      <c r="I3355" s="9"/>
    </row>
    <row r="3356" spans="1:9" x14ac:dyDescent="0.2">
      <c r="A3356" s="10"/>
      <c r="B3356" s="11">
        <v>4.6446759259259257E-2</v>
      </c>
      <c r="C3356" s="11">
        <v>7.0057870370370368E-2</v>
      </c>
      <c r="D3356" s="14">
        <v>3.6226851851847902E-2</v>
      </c>
      <c r="G3356" s="11"/>
      <c r="H3356" s="9"/>
      <c r="I3356" s="9"/>
    </row>
    <row r="3357" spans="1:9" x14ac:dyDescent="0.2">
      <c r="A3357" s="10"/>
      <c r="B3357" s="11">
        <v>4.6458333333333331E-2</v>
      </c>
      <c r="C3357" s="11">
        <v>7.0069444444444448E-2</v>
      </c>
      <c r="D3357" s="14">
        <v>3.6238425925924203E-2</v>
      </c>
      <c r="G3357" s="11"/>
      <c r="H3357" s="9"/>
      <c r="I3357" s="9"/>
    </row>
    <row r="3358" spans="1:9" x14ac:dyDescent="0.2">
      <c r="A3358" s="10"/>
      <c r="B3358" s="11">
        <v>4.6469907407407411E-2</v>
      </c>
      <c r="C3358" s="11">
        <v>7.0081018518518515E-2</v>
      </c>
      <c r="D3358" s="14">
        <v>3.6250000000001101E-2</v>
      </c>
      <c r="G3358" s="11"/>
      <c r="H3358" s="9"/>
      <c r="I3358" s="9"/>
    </row>
    <row r="3359" spans="1:9" x14ac:dyDescent="0.2">
      <c r="A3359" s="10"/>
      <c r="B3359" s="11">
        <v>4.6481481481481485E-2</v>
      </c>
      <c r="C3359" s="11">
        <v>7.0092592592592595E-2</v>
      </c>
      <c r="D3359" s="14">
        <v>3.6261574074072399E-2</v>
      </c>
      <c r="G3359" s="11"/>
      <c r="H3359" s="9"/>
      <c r="I3359" s="9"/>
    </row>
    <row r="3360" spans="1:9" x14ac:dyDescent="0.2">
      <c r="A3360" s="10"/>
      <c r="B3360" s="11">
        <v>4.6493055555555551E-2</v>
      </c>
      <c r="C3360" s="11">
        <v>7.0104166666666676E-2</v>
      </c>
      <c r="D3360" s="14">
        <v>3.6273148148143898E-2</v>
      </c>
      <c r="G3360" s="11"/>
      <c r="H3360" s="9"/>
      <c r="I3360" s="9"/>
    </row>
    <row r="3361" spans="1:9" x14ac:dyDescent="0.2">
      <c r="A3361" s="10"/>
      <c r="B3361" s="11">
        <v>4.6504629629629625E-2</v>
      </c>
      <c r="C3361" s="11">
        <v>7.0115740740740742E-2</v>
      </c>
      <c r="D3361" s="14">
        <v>3.6284722222220803E-2</v>
      </c>
      <c r="G3361" s="11"/>
      <c r="H3361" s="9"/>
      <c r="I3361" s="9"/>
    </row>
    <row r="3362" spans="1:9" x14ac:dyDescent="0.2">
      <c r="A3362" s="10"/>
      <c r="B3362" s="11">
        <v>4.6516203703703705E-2</v>
      </c>
      <c r="C3362" s="11">
        <v>7.0127314814814809E-2</v>
      </c>
      <c r="D3362" s="14">
        <v>3.6296296296297201E-2</v>
      </c>
      <c r="G3362" s="11"/>
      <c r="H3362" s="9"/>
      <c r="I3362" s="9"/>
    </row>
    <row r="3363" spans="1:9" x14ac:dyDescent="0.2">
      <c r="A3363" s="10"/>
      <c r="B3363" s="11">
        <v>4.6527777777777779E-2</v>
      </c>
      <c r="C3363" s="11">
        <v>7.013888888888889E-2</v>
      </c>
      <c r="D3363" s="14">
        <v>3.6296296296297603E-2</v>
      </c>
      <c r="G3363" s="11"/>
      <c r="H3363" s="9"/>
      <c r="I3363" s="9"/>
    </row>
    <row r="3364" spans="1:9" x14ac:dyDescent="0.2">
      <c r="A3364" s="10"/>
      <c r="B3364" s="11">
        <v>4.6539351851851853E-2</v>
      </c>
      <c r="C3364" s="11">
        <v>7.0150462962962956E-2</v>
      </c>
      <c r="D3364" s="14">
        <v>3.6307870370369102E-2</v>
      </c>
      <c r="G3364" s="11"/>
      <c r="H3364" s="9"/>
      <c r="I3364" s="9"/>
    </row>
    <row r="3365" spans="1:9" x14ac:dyDescent="0.2">
      <c r="A3365" s="10"/>
      <c r="B3365" s="11">
        <v>4.6550925925925919E-2</v>
      </c>
      <c r="C3365" s="11">
        <v>7.0162037037037037E-2</v>
      </c>
      <c r="D3365" s="14">
        <v>3.6319444444445903E-2</v>
      </c>
      <c r="G3365" s="11"/>
      <c r="H3365" s="9"/>
      <c r="I3365" s="9"/>
    </row>
    <row r="3366" spans="1:9" x14ac:dyDescent="0.2">
      <c r="A3366" s="10"/>
      <c r="B3366" s="11">
        <v>4.65625E-2</v>
      </c>
      <c r="C3366" s="11">
        <v>7.0173611111111103E-2</v>
      </c>
      <c r="D3366" s="14">
        <v>3.6331018518519997E-2</v>
      </c>
      <c r="G3366" s="11"/>
      <c r="H3366" s="9"/>
      <c r="I3366" s="9"/>
    </row>
    <row r="3367" spans="1:9" x14ac:dyDescent="0.2">
      <c r="A3367" s="10"/>
      <c r="B3367" s="11">
        <v>4.6574074074074073E-2</v>
      </c>
      <c r="C3367" s="11">
        <v>7.0185185185185184E-2</v>
      </c>
      <c r="D3367" s="14">
        <v>3.6342592592591302E-2</v>
      </c>
      <c r="G3367" s="11"/>
      <c r="H3367" s="9"/>
      <c r="I3367" s="9"/>
    </row>
    <row r="3368" spans="1:9" x14ac:dyDescent="0.2">
      <c r="A3368" s="10"/>
      <c r="B3368" s="11">
        <v>4.6585648148148147E-2</v>
      </c>
      <c r="C3368" s="11">
        <v>7.0196759259259264E-2</v>
      </c>
      <c r="D3368" s="14">
        <v>3.6354166666668103E-2</v>
      </c>
      <c r="G3368" s="11"/>
      <c r="H3368" s="9"/>
      <c r="I3368" s="9"/>
    </row>
    <row r="3369" spans="1:9" x14ac:dyDescent="0.2">
      <c r="A3369" s="10"/>
      <c r="B3369" s="11">
        <v>4.6597222222222227E-2</v>
      </c>
      <c r="C3369" s="11">
        <v>7.0208333333333331E-2</v>
      </c>
      <c r="D3369" s="14">
        <v>3.6365740740739498E-2</v>
      </c>
      <c r="G3369" s="11"/>
      <c r="H3369" s="9"/>
      <c r="I3369" s="9"/>
    </row>
    <row r="3370" spans="1:9" x14ac:dyDescent="0.2">
      <c r="A3370" s="10"/>
      <c r="B3370" s="11">
        <v>4.6608796296296294E-2</v>
      </c>
      <c r="C3370" s="11">
        <v>7.0219907407407411E-2</v>
      </c>
      <c r="D3370" s="14">
        <v>3.6377314814813599E-2</v>
      </c>
      <c r="G3370" s="11"/>
      <c r="H3370" s="9"/>
      <c r="I3370" s="9"/>
    </row>
    <row r="3371" spans="1:9" x14ac:dyDescent="0.2">
      <c r="A3371" s="10"/>
      <c r="B3371" s="11">
        <v>4.6620370370370368E-2</v>
      </c>
      <c r="C3371" s="11">
        <v>7.0231481481481492E-2</v>
      </c>
      <c r="D3371" s="14">
        <v>3.6388888888890303E-2</v>
      </c>
      <c r="G3371" s="11"/>
      <c r="H3371" s="9"/>
      <c r="I3371" s="9"/>
    </row>
    <row r="3372" spans="1:9" x14ac:dyDescent="0.2">
      <c r="A3372" s="10"/>
      <c r="B3372" s="11">
        <v>4.6631944444444441E-2</v>
      </c>
      <c r="C3372" s="11">
        <v>7.0243055555555559E-2</v>
      </c>
      <c r="D3372" s="14">
        <v>3.6400462962961698E-2</v>
      </c>
      <c r="G3372" s="11"/>
      <c r="H3372" s="9"/>
      <c r="I3372" s="9"/>
    </row>
    <row r="3373" spans="1:9" x14ac:dyDescent="0.2">
      <c r="A3373" s="10"/>
      <c r="B3373" s="11">
        <v>4.6643518518518522E-2</v>
      </c>
      <c r="C3373" s="11">
        <v>7.0254629629629625E-2</v>
      </c>
      <c r="D3373" s="14">
        <v>3.64120370370387E-2</v>
      </c>
      <c r="G3373" s="11"/>
      <c r="H3373" s="9"/>
      <c r="I3373" s="9"/>
    </row>
    <row r="3374" spans="1:9" x14ac:dyDescent="0.2">
      <c r="A3374" s="10"/>
      <c r="B3374" s="11">
        <v>4.6655092592592595E-2</v>
      </c>
      <c r="C3374" s="11">
        <v>7.0266203703703692E-2</v>
      </c>
      <c r="D3374" s="14">
        <v>3.64236111111126E-2</v>
      </c>
      <c r="G3374" s="11"/>
      <c r="H3374" s="9"/>
      <c r="I3374" s="9"/>
    </row>
    <row r="3375" spans="1:9" x14ac:dyDescent="0.2">
      <c r="A3375" s="10"/>
      <c r="B3375" s="11">
        <v>4.6666666666666669E-2</v>
      </c>
      <c r="C3375" s="11">
        <v>7.0277777777777786E-2</v>
      </c>
      <c r="D3375" s="14">
        <v>3.6435185185186798E-2</v>
      </c>
      <c r="G3375" s="11"/>
      <c r="H3375" s="9"/>
      <c r="I3375" s="9"/>
    </row>
    <row r="3376" spans="1:9" x14ac:dyDescent="0.2">
      <c r="A3376" s="10"/>
      <c r="B3376" s="11">
        <v>4.6678240740740735E-2</v>
      </c>
      <c r="C3376" s="11">
        <v>7.0289351851851853E-2</v>
      </c>
      <c r="D3376" s="14">
        <v>3.6446759259257999E-2</v>
      </c>
      <c r="G3376" s="11"/>
      <c r="H3376" s="9"/>
      <c r="I3376" s="9"/>
    </row>
    <row r="3377" spans="1:9" x14ac:dyDescent="0.2">
      <c r="A3377" s="10"/>
      <c r="B3377" s="11">
        <v>4.6689814814814816E-2</v>
      </c>
      <c r="C3377" s="11">
        <v>7.0300925925925919E-2</v>
      </c>
      <c r="D3377" s="14">
        <v>3.6458333333335001E-2</v>
      </c>
      <c r="G3377" s="11"/>
      <c r="H3377" s="9"/>
      <c r="I3377" s="9"/>
    </row>
    <row r="3378" spans="1:9" x14ac:dyDescent="0.2">
      <c r="A3378" s="10"/>
      <c r="B3378" s="11">
        <v>4.670138888888889E-2</v>
      </c>
      <c r="C3378" s="11">
        <v>7.03125E-2</v>
      </c>
      <c r="D3378" s="14">
        <v>3.6458333333334703E-2</v>
      </c>
      <c r="G3378" s="11"/>
      <c r="H3378" s="9"/>
      <c r="I3378" s="9"/>
    </row>
    <row r="3379" spans="1:9" x14ac:dyDescent="0.2">
      <c r="A3379" s="10"/>
      <c r="B3379" s="11">
        <v>4.6712962962962963E-2</v>
      </c>
      <c r="C3379" s="11">
        <v>7.0324074074074081E-2</v>
      </c>
      <c r="D3379" s="14">
        <v>3.6469907407406001E-2</v>
      </c>
      <c r="G3379" s="11"/>
      <c r="H3379" s="9"/>
      <c r="I3379" s="9"/>
    </row>
    <row r="3380" spans="1:9" x14ac:dyDescent="0.2">
      <c r="A3380" s="10"/>
      <c r="B3380" s="11">
        <v>4.6724537037037044E-2</v>
      </c>
      <c r="C3380" s="11">
        <v>7.0335648148148147E-2</v>
      </c>
      <c r="D3380" s="14">
        <v>3.6481481481479998E-2</v>
      </c>
      <c r="G3380" s="11"/>
      <c r="H3380" s="9"/>
      <c r="I3380" s="9"/>
    </row>
    <row r="3381" spans="1:9" x14ac:dyDescent="0.2">
      <c r="A3381" s="10"/>
      <c r="B3381" s="11">
        <v>4.673611111111111E-2</v>
      </c>
      <c r="C3381" s="11">
        <v>7.0347222222222214E-2</v>
      </c>
      <c r="D3381" s="14">
        <v>3.6493055555554099E-2</v>
      </c>
      <c r="G3381" s="11"/>
      <c r="H3381" s="9"/>
      <c r="I3381" s="9"/>
    </row>
    <row r="3382" spans="1:9" x14ac:dyDescent="0.2">
      <c r="A3382" s="10"/>
      <c r="B3382" s="11">
        <v>4.6747685185185184E-2</v>
      </c>
      <c r="C3382" s="11">
        <v>7.0358796296296308E-2</v>
      </c>
      <c r="D3382" s="14">
        <v>3.6504629629628201E-2</v>
      </c>
      <c r="G3382" s="11"/>
      <c r="H3382" s="9"/>
      <c r="I3382" s="9"/>
    </row>
    <row r="3383" spans="1:9" x14ac:dyDescent="0.2">
      <c r="A3383" s="10"/>
      <c r="B3383" s="11">
        <v>4.6759259259259257E-2</v>
      </c>
      <c r="C3383" s="11">
        <v>7.0370370370370375E-2</v>
      </c>
      <c r="D3383" s="14">
        <v>3.6516203703699797E-2</v>
      </c>
      <c r="G3383" s="11"/>
      <c r="H3383" s="9"/>
      <c r="I3383" s="9"/>
    </row>
    <row r="3384" spans="1:9" x14ac:dyDescent="0.2">
      <c r="A3384" s="10"/>
      <c r="B3384" s="11">
        <v>4.6770833333333338E-2</v>
      </c>
      <c r="C3384" s="11">
        <v>7.0381944444444441E-2</v>
      </c>
      <c r="D3384" s="14">
        <v>3.6527777777776299E-2</v>
      </c>
      <c r="G3384" s="11"/>
      <c r="H3384" s="9"/>
      <c r="I3384" s="9"/>
    </row>
    <row r="3385" spans="1:9" x14ac:dyDescent="0.2">
      <c r="A3385" s="10"/>
      <c r="B3385" s="11">
        <v>4.6782407407407411E-2</v>
      </c>
      <c r="C3385" s="11">
        <v>7.0393518518518508E-2</v>
      </c>
      <c r="D3385" s="14">
        <v>3.6539351851853301E-2</v>
      </c>
      <c r="G3385" s="11"/>
      <c r="H3385" s="9"/>
      <c r="I3385" s="9"/>
    </row>
    <row r="3386" spans="1:9" x14ac:dyDescent="0.2">
      <c r="A3386" s="10"/>
      <c r="B3386" s="11">
        <v>4.6793981481481478E-2</v>
      </c>
      <c r="C3386" s="11">
        <v>7.0405092592592589E-2</v>
      </c>
      <c r="D3386" s="14">
        <v>3.6550925925924502E-2</v>
      </c>
      <c r="G3386" s="11"/>
      <c r="H3386" s="9"/>
      <c r="I3386" s="9"/>
    </row>
    <row r="3387" spans="1:9" x14ac:dyDescent="0.2">
      <c r="A3387" s="10"/>
      <c r="B3387" s="11">
        <v>4.6805555555555552E-2</v>
      </c>
      <c r="C3387" s="11">
        <v>7.0416666666666669E-2</v>
      </c>
      <c r="D3387" s="14">
        <v>3.6562499999998797E-2</v>
      </c>
      <c r="G3387" s="11"/>
      <c r="H3387" s="9"/>
      <c r="I3387" s="9"/>
    </row>
    <row r="3388" spans="1:9" x14ac:dyDescent="0.2">
      <c r="A3388" s="10"/>
      <c r="B3388" s="11">
        <v>4.6817129629629632E-2</v>
      </c>
      <c r="C3388" s="11">
        <v>7.0428240740740736E-2</v>
      </c>
      <c r="D3388" s="14">
        <v>3.65740740740726E-2</v>
      </c>
      <c r="G3388" s="11"/>
      <c r="H3388" s="9"/>
      <c r="I3388" s="9"/>
    </row>
    <row r="3389" spans="1:9" x14ac:dyDescent="0.2">
      <c r="A3389" s="10"/>
      <c r="B3389" s="11">
        <v>4.6828703703703706E-2</v>
      </c>
      <c r="C3389" s="11">
        <v>7.0439814814814816E-2</v>
      </c>
      <c r="D3389" s="14">
        <v>3.6585648148146702E-2</v>
      </c>
      <c r="G3389" s="11"/>
      <c r="H3389" s="9"/>
      <c r="I3389" s="9"/>
    </row>
    <row r="3390" spans="1:9" x14ac:dyDescent="0.2">
      <c r="A3390" s="10"/>
      <c r="B3390" s="11">
        <v>4.6840277777777779E-2</v>
      </c>
      <c r="C3390" s="11">
        <v>7.0451388888888897E-2</v>
      </c>
      <c r="D3390" s="14">
        <v>3.6597222222220803E-2</v>
      </c>
      <c r="G3390" s="11"/>
      <c r="H3390" s="9"/>
      <c r="I3390" s="9"/>
    </row>
    <row r="3391" spans="1:9" x14ac:dyDescent="0.2">
      <c r="A3391" s="10"/>
      <c r="B3391" s="11">
        <v>4.6851851851851846E-2</v>
      </c>
      <c r="C3391" s="11">
        <v>7.0462962962962963E-2</v>
      </c>
      <c r="D3391" s="14">
        <v>3.6608796296294897E-2</v>
      </c>
      <c r="G3391" s="11"/>
      <c r="H3391" s="9"/>
      <c r="I3391" s="9"/>
    </row>
    <row r="3392" spans="1:9" x14ac:dyDescent="0.2">
      <c r="A3392" s="10"/>
      <c r="B3392" s="11">
        <v>4.6863425925925926E-2</v>
      </c>
      <c r="C3392" s="11">
        <v>7.0474537037037044E-2</v>
      </c>
      <c r="D3392" s="14">
        <v>3.6620370370371802E-2</v>
      </c>
      <c r="G3392" s="11"/>
      <c r="H3392" s="9"/>
      <c r="I3392" s="9"/>
    </row>
    <row r="3393" spans="1:9" x14ac:dyDescent="0.2">
      <c r="A3393" s="10"/>
      <c r="B3393" s="11">
        <v>4.6875E-2</v>
      </c>
      <c r="C3393" s="11">
        <v>7.048611111111111E-2</v>
      </c>
      <c r="D3393" s="14">
        <v>3.6620370370371698E-2</v>
      </c>
      <c r="G3393" s="11"/>
      <c r="H3393" s="9"/>
      <c r="I3393" s="9"/>
    </row>
    <row r="3394" spans="1:9" x14ac:dyDescent="0.2">
      <c r="A3394" s="10"/>
      <c r="B3394" s="11">
        <v>4.6886574074074074E-2</v>
      </c>
      <c r="C3394" s="11">
        <v>7.0497685185185191E-2</v>
      </c>
      <c r="D3394" s="14">
        <v>3.6631944444445799E-2</v>
      </c>
      <c r="G3394" s="11"/>
      <c r="H3394" s="9"/>
      <c r="I3394" s="9"/>
    </row>
    <row r="3395" spans="1:9" x14ac:dyDescent="0.2">
      <c r="A3395" s="10"/>
      <c r="B3395" s="11">
        <v>4.6898148148148154E-2</v>
      </c>
      <c r="C3395" s="11">
        <v>7.0509259259259258E-2</v>
      </c>
      <c r="D3395" s="14">
        <v>3.6643518518517298E-2</v>
      </c>
      <c r="G3395" s="11"/>
      <c r="H3395" s="9"/>
      <c r="I3395" s="9"/>
    </row>
    <row r="3396" spans="1:9" x14ac:dyDescent="0.2">
      <c r="A3396" s="10"/>
      <c r="B3396" s="11">
        <v>4.6909722222222221E-2</v>
      </c>
      <c r="C3396" s="11">
        <v>7.0520833333333324E-2</v>
      </c>
      <c r="D3396" s="14">
        <v>3.6655092592594002E-2</v>
      </c>
      <c r="G3396" s="11"/>
      <c r="H3396" s="9"/>
      <c r="I3396" s="9"/>
    </row>
    <row r="3397" spans="1:9" x14ac:dyDescent="0.2">
      <c r="A3397" s="10"/>
      <c r="B3397" s="11">
        <v>4.6921296296296294E-2</v>
      </c>
      <c r="C3397" s="11">
        <v>7.0532407407407405E-2</v>
      </c>
      <c r="D3397" s="14">
        <v>3.6666666666668103E-2</v>
      </c>
      <c r="G3397" s="11"/>
      <c r="H3397" s="9"/>
      <c r="I3397" s="9"/>
    </row>
    <row r="3398" spans="1:9" x14ac:dyDescent="0.2">
      <c r="A3398" s="10"/>
      <c r="B3398" s="11">
        <v>4.6932870370370368E-2</v>
      </c>
      <c r="C3398" s="11">
        <v>7.0543981481481485E-2</v>
      </c>
      <c r="D3398" s="14">
        <v>3.6678240740741899E-2</v>
      </c>
      <c r="G3398" s="11"/>
      <c r="H3398" s="9"/>
      <c r="I3398" s="9"/>
    </row>
    <row r="3399" spans="1:9" x14ac:dyDescent="0.2">
      <c r="A3399" s="10"/>
      <c r="B3399" s="11">
        <v>4.6944444444444448E-2</v>
      </c>
      <c r="C3399" s="11">
        <v>7.0555555555555552E-2</v>
      </c>
      <c r="D3399" s="14">
        <v>3.6689814814816299E-2</v>
      </c>
      <c r="G3399" s="11"/>
      <c r="H3399" s="9"/>
      <c r="I3399" s="9"/>
    </row>
    <row r="3400" spans="1:9" x14ac:dyDescent="0.2">
      <c r="A3400" s="10"/>
      <c r="B3400" s="11">
        <v>4.6956018518518522E-2</v>
      </c>
      <c r="C3400" s="11">
        <v>7.0567129629629632E-2</v>
      </c>
      <c r="D3400" s="14">
        <v>3.6701388888890303E-2</v>
      </c>
      <c r="G3400" s="11"/>
      <c r="H3400" s="9"/>
      <c r="I3400" s="9"/>
    </row>
    <row r="3401" spans="1:9" x14ac:dyDescent="0.2">
      <c r="A3401" s="10"/>
      <c r="B3401" s="11">
        <v>4.6967592592592589E-2</v>
      </c>
      <c r="C3401" s="11">
        <v>7.0578703703703713E-2</v>
      </c>
      <c r="D3401" s="14">
        <v>3.6712962962961698E-2</v>
      </c>
      <c r="G3401" s="11"/>
      <c r="H3401" s="9"/>
      <c r="I3401" s="9"/>
    </row>
    <row r="3402" spans="1:9" x14ac:dyDescent="0.2">
      <c r="A3402" s="10"/>
      <c r="B3402" s="11">
        <v>4.6979166666666662E-2</v>
      </c>
      <c r="C3402" s="11">
        <v>7.059027777777778E-2</v>
      </c>
      <c r="D3402" s="14">
        <v>3.67245370370358E-2</v>
      </c>
      <c r="G3402" s="11"/>
      <c r="H3402" s="9"/>
      <c r="I3402" s="9"/>
    </row>
    <row r="3403" spans="1:9" x14ac:dyDescent="0.2">
      <c r="A3403" s="10"/>
      <c r="B3403" s="11">
        <v>4.6990740740740743E-2</v>
      </c>
      <c r="C3403" s="11">
        <v>7.0601851851851846E-2</v>
      </c>
      <c r="D3403" s="14">
        <v>3.6736111111109901E-2</v>
      </c>
      <c r="G3403" s="11"/>
      <c r="H3403" s="9"/>
      <c r="I3403" s="9"/>
    </row>
    <row r="3404" spans="1:9" x14ac:dyDescent="0.2">
      <c r="A3404" s="10"/>
      <c r="B3404" s="11">
        <v>4.7002314814814816E-2</v>
      </c>
      <c r="C3404" s="11">
        <v>7.0613425925925913E-2</v>
      </c>
      <c r="D3404" s="14">
        <v>3.6747685185183898E-2</v>
      </c>
      <c r="G3404" s="11"/>
      <c r="H3404" s="9"/>
      <c r="I3404" s="9"/>
    </row>
    <row r="3405" spans="1:9" x14ac:dyDescent="0.2">
      <c r="A3405" s="10"/>
      <c r="B3405" s="11">
        <v>4.701388888888889E-2</v>
      </c>
      <c r="C3405" s="11">
        <v>7.0624999999999993E-2</v>
      </c>
      <c r="D3405" s="14">
        <v>3.67592592592609E-2</v>
      </c>
      <c r="G3405" s="11"/>
      <c r="H3405" s="9"/>
      <c r="I3405" s="9"/>
    </row>
    <row r="3406" spans="1:9" x14ac:dyDescent="0.2">
      <c r="A3406" s="10"/>
      <c r="B3406" s="11">
        <v>4.702546296296297E-2</v>
      </c>
      <c r="C3406" s="11">
        <v>7.0636574074074074E-2</v>
      </c>
      <c r="D3406" s="14">
        <v>3.67708333333348E-2</v>
      </c>
      <c r="G3406" s="11"/>
      <c r="H3406" s="9"/>
      <c r="I3406" s="9"/>
    </row>
    <row r="3407" spans="1:9" x14ac:dyDescent="0.2">
      <c r="A3407" s="10"/>
      <c r="B3407" s="11">
        <v>4.7037037037037037E-2</v>
      </c>
      <c r="C3407" s="11">
        <v>7.064814814814814E-2</v>
      </c>
      <c r="D3407" s="14">
        <v>3.6782407407408797E-2</v>
      </c>
      <c r="G3407" s="11"/>
      <c r="H3407" s="9"/>
      <c r="I3407" s="9"/>
    </row>
    <row r="3408" spans="1:9" x14ac:dyDescent="0.2">
      <c r="A3408" s="10"/>
      <c r="B3408" s="11">
        <v>4.704861111111111E-2</v>
      </c>
      <c r="C3408" s="11">
        <v>7.0659722222222221E-2</v>
      </c>
      <c r="D3408" s="14">
        <v>3.6782407407406202E-2</v>
      </c>
      <c r="G3408" s="11"/>
      <c r="H3408" s="9"/>
      <c r="I3408" s="9"/>
    </row>
    <row r="3409" spans="1:9" x14ac:dyDescent="0.2">
      <c r="A3409" s="10"/>
      <c r="B3409" s="11">
        <v>4.7060185185185184E-2</v>
      </c>
      <c r="C3409" s="11">
        <v>7.0671296296296301E-2</v>
      </c>
      <c r="D3409" s="14">
        <v>3.6793981481482899E-2</v>
      </c>
      <c r="G3409" s="11"/>
      <c r="H3409" s="9"/>
      <c r="I3409" s="9"/>
    </row>
    <row r="3410" spans="1:9" x14ac:dyDescent="0.2">
      <c r="A3410" s="10"/>
      <c r="B3410" s="11">
        <v>4.7071759259259265E-2</v>
      </c>
      <c r="C3410" s="11">
        <v>7.0682870370370368E-2</v>
      </c>
      <c r="D3410" s="14">
        <v>3.6805555555557E-2</v>
      </c>
      <c r="G3410" s="11"/>
      <c r="H3410" s="9"/>
      <c r="I3410" s="9"/>
    </row>
    <row r="3411" spans="1:9" x14ac:dyDescent="0.2">
      <c r="A3411" s="10"/>
      <c r="B3411" s="11">
        <v>4.7083333333333331E-2</v>
      </c>
      <c r="C3411" s="11">
        <v>7.0694444444444449E-2</v>
      </c>
      <c r="D3411" s="14">
        <v>3.6817129629628201E-2</v>
      </c>
      <c r="G3411" s="11"/>
      <c r="H3411" s="9"/>
      <c r="I3411" s="9"/>
    </row>
    <row r="3412" spans="1:9" x14ac:dyDescent="0.2">
      <c r="A3412" s="10"/>
      <c r="B3412" s="11">
        <v>4.7094907407407405E-2</v>
      </c>
      <c r="C3412" s="11">
        <v>7.0706018518518529E-2</v>
      </c>
      <c r="D3412" s="14">
        <v>3.6828703703704897E-2</v>
      </c>
      <c r="G3412" s="11"/>
      <c r="H3412" s="9"/>
      <c r="I3412" s="9"/>
    </row>
    <row r="3413" spans="1:9" x14ac:dyDescent="0.2">
      <c r="A3413" s="10"/>
      <c r="B3413" s="11">
        <v>4.7106481481481478E-2</v>
      </c>
      <c r="C3413" s="11">
        <v>7.0717592592592596E-2</v>
      </c>
      <c r="D3413" s="14">
        <v>3.6840277777776299E-2</v>
      </c>
      <c r="G3413" s="11"/>
      <c r="H3413" s="9"/>
      <c r="I3413" s="9"/>
    </row>
    <row r="3414" spans="1:9" x14ac:dyDescent="0.2">
      <c r="A3414" s="10"/>
      <c r="B3414" s="11">
        <v>4.7118055555555559E-2</v>
      </c>
      <c r="C3414" s="11">
        <v>7.0729166666666662E-2</v>
      </c>
      <c r="D3414" s="14">
        <v>3.6851851851850401E-2</v>
      </c>
      <c r="G3414" s="11"/>
      <c r="H3414" s="9"/>
      <c r="I3414" s="9"/>
    </row>
    <row r="3415" spans="1:9" x14ac:dyDescent="0.2">
      <c r="A3415" s="10"/>
      <c r="B3415" s="11">
        <v>4.7129629629629632E-2</v>
      </c>
      <c r="C3415" s="11">
        <v>7.0740740740740743E-2</v>
      </c>
      <c r="D3415" s="14">
        <v>3.6863425925924502E-2</v>
      </c>
      <c r="G3415" s="11"/>
      <c r="H3415" s="9"/>
      <c r="I3415" s="9"/>
    </row>
    <row r="3416" spans="1:9" x14ac:dyDescent="0.2">
      <c r="A3416" s="10"/>
      <c r="B3416" s="11">
        <v>4.7141203703703706E-2</v>
      </c>
      <c r="C3416" s="11">
        <v>7.075231481481481E-2</v>
      </c>
      <c r="D3416" s="14">
        <v>3.6874999999995897E-2</v>
      </c>
      <c r="G3416" s="11"/>
      <c r="H3416" s="9"/>
      <c r="I3416" s="9"/>
    </row>
    <row r="3417" spans="1:9" x14ac:dyDescent="0.2">
      <c r="A3417" s="10"/>
      <c r="B3417" s="11">
        <v>4.7152777777777773E-2</v>
      </c>
      <c r="C3417" s="11">
        <v>7.076388888888889E-2</v>
      </c>
      <c r="D3417" s="14">
        <v>3.6886574074072302E-2</v>
      </c>
      <c r="G3417" s="11"/>
      <c r="H3417" s="9"/>
      <c r="I3417" s="9"/>
    </row>
    <row r="3418" spans="1:9" x14ac:dyDescent="0.2">
      <c r="A3418" s="10"/>
      <c r="B3418" s="11">
        <v>4.7164351851851853E-2</v>
      </c>
      <c r="C3418" s="11">
        <v>7.0775462962962957E-2</v>
      </c>
      <c r="D3418" s="14">
        <v>3.6898148148149297E-2</v>
      </c>
      <c r="G3418" s="11"/>
      <c r="H3418" s="9"/>
      <c r="I3418" s="9"/>
    </row>
    <row r="3419" spans="1:9" x14ac:dyDescent="0.2">
      <c r="A3419" s="10"/>
      <c r="B3419" s="11">
        <v>4.7175925925925927E-2</v>
      </c>
      <c r="C3419" s="11">
        <v>7.0787037037037037E-2</v>
      </c>
      <c r="D3419" s="14">
        <v>3.6909722222220498E-2</v>
      </c>
      <c r="G3419" s="11"/>
      <c r="H3419" s="9"/>
      <c r="I3419" s="9"/>
    </row>
    <row r="3420" spans="1:9" x14ac:dyDescent="0.2">
      <c r="A3420" s="10"/>
      <c r="B3420" s="11">
        <v>4.71875E-2</v>
      </c>
      <c r="C3420" s="11">
        <v>7.0798611111111118E-2</v>
      </c>
      <c r="D3420" s="14">
        <v>3.69212962962919E-2</v>
      </c>
      <c r="G3420" s="11"/>
      <c r="H3420" s="9"/>
      <c r="I3420" s="9"/>
    </row>
    <row r="3421" spans="1:9" x14ac:dyDescent="0.2">
      <c r="A3421" s="10"/>
      <c r="B3421" s="11">
        <v>4.7199074074074067E-2</v>
      </c>
      <c r="C3421" s="11">
        <v>7.0810185185185184E-2</v>
      </c>
      <c r="D3421" s="14">
        <v>3.6932870370368902E-2</v>
      </c>
      <c r="G3421" s="11"/>
      <c r="H3421" s="9"/>
      <c r="I3421" s="9"/>
    </row>
    <row r="3422" spans="1:9" x14ac:dyDescent="0.2">
      <c r="A3422" s="10"/>
      <c r="B3422" s="11">
        <v>4.7210648148148147E-2</v>
      </c>
      <c r="C3422" s="11">
        <v>7.0821759259259265E-2</v>
      </c>
      <c r="D3422" s="14">
        <v>3.6944444444445397E-2</v>
      </c>
      <c r="G3422" s="11"/>
      <c r="H3422" s="9"/>
      <c r="I3422" s="9"/>
    </row>
    <row r="3423" spans="1:9" x14ac:dyDescent="0.2">
      <c r="A3423" s="10"/>
      <c r="B3423" s="11">
        <v>4.7222222222222221E-2</v>
      </c>
      <c r="C3423" s="11">
        <v>7.0833333333333331E-2</v>
      </c>
      <c r="D3423" s="14">
        <v>3.69444444444458E-2</v>
      </c>
      <c r="G3423" s="11"/>
      <c r="H3423" s="9"/>
      <c r="I3423" s="9"/>
    </row>
    <row r="3424" spans="1:9" x14ac:dyDescent="0.2">
      <c r="A3424" s="10"/>
      <c r="B3424" s="11">
        <v>4.7233796296296295E-2</v>
      </c>
      <c r="C3424" s="11">
        <v>7.0844907407407412E-2</v>
      </c>
      <c r="D3424" s="14">
        <v>3.6956018518517202E-2</v>
      </c>
      <c r="G3424" s="11"/>
      <c r="H3424" s="9"/>
      <c r="I3424" s="9"/>
    </row>
    <row r="3425" spans="1:9" x14ac:dyDescent="0.2">
      <c r="A3425" s="10"/>
      <c r="B3425" s="11">
        <v>4.7245370370370375E-2</v>
      </c>
      <c r="C3425" s="11">
        <v>7.0856481481481479E-2</v>
      </c>
      <c r="D3425" s="14">
        <v>3.6967592592594099E-2</v>
      </c>
      <c r="G3425" s="11"/>
      <c r="H3425" s="9"/>
      <c r="I3425" s="9"/>
    </row>
    <row r="3426" spans="1:9" x14ac:dyDescent="0.2">
      <c r="A3426" s="10"/>
      <c r="B3426" s="11">
        <v>4.7256944444444449E-2</v>
      </c>
      <c r="C3426" s="11">
        <v>7.0868055555555545E-2</v>
      </c>
      <c r="D3426" s="14">
        <v>3.6979166666668201E-2</v>
      </c>
      <c r="G3426" s="11"/>
      <c r="H3426" s="9"/>
      <c r="I3426" s="9"/>
    </row>
    <row r="3427" spans="1:9" x14ac:dyDescent="0.2">
      <c r="A3427" s="10"/>
      <c r="B3427" s="11">
        <v>4.7268518518518515E-2</v>
      </c>
      <c r="C3427" s="11">
        <v>7.0879629629629626E-2</v>
      </c>
      <c r="D3427" s="14">
        <v>3.6990740740739401E-2</v>
      </c>
      <c r="G3427" s="11"/>
      <c r="H3427" s="9"/>
      <c r="I3427" s="9"/>
    </row>
    <row r="3428" spans="1:9" x14ac:dyDescent="0.2">
      <c r="A3428" s="10"/>
      <c r="B3428" s="11">
        <v>4.7280092592592589E-2</v>
      </c>
      <c r="C3428" s="11">
        <v>7.0891203703703706E-2</v>
      </c>
      <c r="D3428" s="14">
        <v>3.7002314814816299E-2</v>
      </c>
      <c r="G3428" s="11"/>
      <c r="H3428" s="9"/>
      <c r="I3428" s="9"/>
    </row>
    <row r="3429" spans="1:9" x14ac:dyDescent="0.2">
      <c r="A3429" s="10"/>
      <c r="B3429" s="11">
        <v>4.7291666666666669E-2</v>
      </c>
      <c r="C3429" s="11">
        <v>7.0902777777777773E-2</v>
      </c>
      <c r="D3429" s="14">
        <v>3.7013888888887597E-2</v>
      </c>
      <c r="G3429" s="11"/>
      <c r="H3429" s="9"/>
      <c r="I3429" s="9"/>
    </row>
    <row r="3430" spans="1:9" x14ac:dyDescent="0.2">
      <c r="A3430" s="10"/>
      <c r="B3430" s="11">
        <v>4.7303240740740743E-2</v>
      </c>
      <c r="C3430" s="11">
        <v>7.0914351851851853E-2</v>
      </c>
      <c r="D3430" s="14">
        <v>3.7025462962961699E-2</v>
      </c>
      <c r="G3430" s="11"/>
      <c r="H3430" s="9"/>
      <c r="I3430" s="9"/>
    </row>
    <row r="3431" spans="1:9" x14ac:dyDescent="0.2">
      <c r="A3431" s="10"/>
      <c r="B3431" s="11">
        <v>4.731481481481481E-2</v>
      </c>
      <c r="C3431" s="11">
        <v>7.0925925925925934E-2</v>
      </c>
      <c r="D3431" s="14">
        <v>3.7037037037038499E-2</v>
      </c>
      <c r="G3431" s="11"/>
      <c r="H3431" s="9"/>
      <c r="I3431" s="9"/>
    </row>
    <row r="3432" spans="1:9" x14ac:dyDescent="0.2">
      <c r="A3432" s="10"/>
      <c r="B3432" s="11">
        <v>4.7326388888888883E-2</v>
      </c>
      <c r="C3432" s="11">
        <v>7.0937500000000001E-2</v>
      </c>
      <c r="D3432" s="14">
        <v>3.7048611111109797E-2</v>
      </c>
      <c r="G3432" s="11"/>
      <c r="H3432" s="9"/>
      <c r="I3432" s="9"/>
    </row>
    <row r="3433" spans="1:9" x14ac:dyDescent="0.2">
      <c r="A3433" s="10"/>
      <c r="B3433" s="11">
        <v>4.7337962962962964E-2</v>
      </c>
      <c r="C3433" s="11">
        <v>7.0949074074074067E-2</v>
      </c>
      <c r="D3433" s="14">
        <v>3.7060185185186903E-2</v>
      </c>
      <c r="G3433" s="11"/>
      <c r="H3433" s="9"/>
      <c r="I3433" s="9"/>
    </row>
    <row r="3434" spans="1:9" x14ac:dyDescent="0.2">
      <c r="A3434" s="10"/>
      <c r="B3434" s="11">
        <v>4.7349537037037037E-2</v>
      </c>
      <c r="C3434" s="11">
        <v>7.0960648148148148E-2</v>
      </c>
      <c r="D3434" s="14">
        <v>3.7071759259260803E-2</v>
      </c>
      <c r="G3434" s="11"/>
      <c r="H3434" s="9"/>
      <c r="I3434" s="9"/>
    </row>
    <row r="3435" spans="1:9" x14ac:dyDescent="0.2">
      <c r="A3435" s="10"/>
      <c r="B3435" s="11">
        <v>4.7361111111111111E-2</v>
      </c>
      <c r="C3435" s="11">
        <v>7.0972222222222228E-2</v>
      </c>
      <c r="D3435" s="14">
        <v>3.7083333333335002E-2</v>
      </c>
      <c r="G3435" s="11"/>
      <c r="H3435" s="9"/>
      <c r="I3435" s="9"/>
    </row>
    <row r="3436" spans="1:9" x14ac:dyDescent="0.2">
      <c r="A3436" s="10"/>
      <c r="B3436" s="11">
        <v>4.7372685185185191E-2</v>
      </c>
      <c r="C3436" s="11">
        <v>7.0983796296296295E-2</v>
      </c>
      <c r="D3436" s="14">
        <v>3.7094907407406098E-2</v>
      </c>
      <c r="G3436" s="11"/>
      <c r="H3436" s="9"/>
      <c r="I3436" s="9"/>
    </row>
    <row r="3437" spans="1:9" x14ac:dyDescent="0.2">
      <c r="A3437" s="10"/>
      <c r="B3437" s="11">
        <v>4.7384259259259258E-2</v>
      </c>
      <c r="C3437" s="11">
        <v>7.0995370370370361E-2</v>
      </c>
      <c r="D3437" s="14">
        <v>3.7106481481483197E-2</v>
      </c>
      <c r="G3437" s="11"/>
      <c r="H3437" s="9"/>
      <c r="I3437" s="9"/>
    </row>
    <row r="3438" spans="1:9" x14ac:dyDescent="0.2">
      <c r="A3438" s="10"/>
      <c r="B3438" s="11">
        <v>4.7395833333333331E-2</v>
      </c>
      <c r="C3438" s="11">
        <v>7.1006944444444442E-2</v>
      </c>
      <c r="D3438" s="14">
        <v>3.7106481481482899E-2</v>
      </c>
      <c r="G3438" s="11"/>
      <c r="H3438" s="9"/>
      <c r="I3438" s="9"/>
    </row>
    <row r="3439" spans="1:9" x14ac:dyDescent="0.2">
      <c r="A3439" s="10"/>
      <c r="B3439" s="11">
        <v>4.7407407407407405E-2</v>
      </c>
      <c r="C3439" s="11">
        <v>7.1018518518518522E-2</v>
      </c>
      <c r="D3439" s="14">
        <v>3.71180555555541E-2</v>
      </c>
      <c r="G3439" s="11"/>
      <c r="H3439" s="9"/>
      <c r="I3439" s="9"/>
    </row>
    <row r="3440" spans="1:9" x14ac:dyDescent="0.2">
      <c r="A3440" s="10"/>
      <c r="B3440" s="11">
        <v>4.7418981481481486E-2</v>
      </c>
      <c r="C3440" s="11">
        <v>7.1030092592592589E-2</v>
      </c>
      <c r="D3440" s="14">
        <v>3.7129629629628097E-2</v>
      </c>
      <c r="G3440" s="11"/>
      <c r="H3440" s="9"/>
      <c r="I3440" s="9"/>
    </row>
    <row r="3441" spans="1:9" x14ac:dyDescent="0.2">
      <c r="A3441" s="10"/>
      <c r="B3441" s="11">
        <v>4.7430555555555559E-2</v>
      </c>
      <c r="C3441" s="11">
        <v>7.104166666666667E-2</v>
      </c>
      <c r="D3441" s="14">
        <v>3.7141203703702198E-2</v>
      </c>
      <c r="G3441" s="11"/>
      <c r="H3441" s="9"/>
      <c r="I3441" s="9"/>
    </row>
    <row r="3442" spans="1:9" x14ac:dyDescent="0.2">
      <c r="A3442" s="10"/>
      <c r="B3442" s="11">
        <v>4.7442129629629626E-2</v>
      </c>
      <c r="C3442" s="11">
        <v>7.105324074074075E-2</v>
      </c>
      <c r="D3442" s="14">
        <v>3.71527777777763E-2</v>
      </c>
      <c r="G3442" s="11"/>
      <c r="H3442" s="9"/>
      <c r="I3442" s="9"/>
    </row>
    <row r="3443" spans="1:9" x14ac:dyDescent="0.2">
      <c r="A3443" s="10"/>
      <c r="B3443" s="11">
        <v>4.7453703703703699E-2</v>
      </c>
      <c r="C3443" s="11">
        <v>7.1064814814814817E-2</v>
      </c>
      <c r="D3443" s="14">
        <v>3.7164351851847799E-2</v>
      </c>
      <c r="G3443" s="11"/>
      <c r="H3443" s="9"/>
      <c r="I3443" s="9"/>
    </row>
    <row r="3444" spans="1:9" x14ac:dyDescent="0.2">
      <c r="A3444" s="10"/>
      <c r="B3444" s="11">
        <v>4.746527777777778E-2</v>
      </c>
      <c r="C3444" s="11">
        <v>7.1076388888888883E-2</v>
      </c>
      <c r="D3444" s="14">
        <v>3.7175925925924398E-2</v>
      </c>
      <c r="G3444" s="11"/>
      <c r="H3444" s="9"/>
      <c r="I3444" s="9"/>
    </row>
    <row r="3445" spans="1:9" x14ac:dyDescent="0.2">
      <c r="A3445" s="10"/>
      <c r="B3445" s="11">
        <v>4.7476851851851853E-2</v>
      </c>
      <c r="C3445" s="11">
        <v>7.1087962962962964E-2</v>
      </c>
      <c r="D3445" s="14">
        <v>3.7187500000001497E-2</v>
      </c>
      <c r="G3445" s="11"/>
      <c r="H3445" s="9"/>
      <c r="I3445" s="9"/>
    </row>
    <row r="3446" spans="1:9" x14ac:dyDescent="0.2">
      <c r="A3446" s="10"/>
      <c r="B3446" s="11">
        <v>4.7488425925925927E-2</v>
      </c>
      <c r="C3446" s="11">
        <v>7.1099537037037031E-2</v>
      </c>
      <c r="D3446" s="14">
        <v>3.7199074074072601E-2</v>
      </c>
      <c r="G3446" s="11"/>
      <c r="H3446" s="9"/>
      <c r="I3446" s="9"/>
    </row>
    <row r="3447" spans="1:9" x14ac:dyDescent="0.2">
      <c r="A3447" s="10"/>
      <c r="B3447" s="11">
        <v>4.7500000000000001E-2</v>
      </c>
      <c r="C3447" s="11">
        <v>7.1111111111111111E-2</v>
      </c>
      <c r="D3447" s="14">
        <v>3.7210648148146903E-2</v>
      </c>
      <c r="G3447" s="11"/>
      <c r="H3447" s="9"/>
      <c r="I3447" s="9"/>
    </row>
    <row r="3448" spans="1:9" x14ac:dyDescent="0.2">
      <c r="A3448" s="10"/>
      <c r="B3448" s="11">
        <v>4.7511574074074074E-2</v>
      </c>
      <c r="C3448" s="11">
        <v>7.1122685185185178E-2</v>
      </c>
      <c r="D3448" s="14">
        <v>3.7222222222220699E-2</v>
      </c>
      <c r="G3448" s="11"/>
      <c r="H3448" s="9"/>
      <c r="I3448" s="9"/>
    </row>
    <row r="3449" spans="1:9" x14ac:dyDescent="0.2">
      <c r="A3449" s="10"/>
      <c r="B3449" s="11">
        <v>4.7523148148148148E-2</v>
      </c>
      <c r="C3449" s="11">
        <v>7.1134259259259258E-2</v>
      </c>
      <c r="D3449" s="14">
        <v>3.7233796296294801E-2</v>
      </c>
      <c r="G3449" s="11"/>
      <c r="H3449" s="9"/>
      <c r="I3449" s="9"/>
    </row>
    <row r="3450" spans="1:9" x14ac:dyDescent="0.2">
      <c r="A3450" s="10"/>
      <c r="B3450" s="11">
        <v>4.7534722222222221E-2</v>
      </c>
      <c r="C3450" s="11">
        <v>7.1145833333333339E-2</v>
      </c>
      <c r="D3450" s="14">
        <v>3.7245370370368902E-2</v>
      </c>
      <c r="G3450" s="11"/>
      <c r="H3450" s="9"/>
      <c r="I3450" s="9"/>
    </row>
    <row r="3451" spans="1:9" x14ac:dyDescent="0.2">
      <c r="A3451" s="10"/>
      <c r="B3451" s="11">
        <v>4.7546296296296302E-2</v>
      </c>
      <c r="C3451" s="11">
        <v>7.1157407407407405E-2</v>
      </c>
      <c r="D3451" s="14">
        <v>3.7256944444443003E-2</v>
      </c>
      <c r="G3451" s="11"/>
      <c r="H3451" s="9"/>
      <c r="I3451" s="9"/>
    </row>
    <row r="3452" spans="1:9" x14ac:dyDescent="0.2">
      <c r="A3452" s="10"/>
      <c r="B3452" s="11">
        <v>4.7557870370370368E-2</v>
      </c>
      <c r="C3452" s="11">
        <v>7.1168981481481486E-2</v>
      </c>
      <c r="D3452" s="14">
        <v>3.7268518518519998E-2</v>
      </c>
      <c r="G3452" s="11"/>
      <c r="H3452" s="9"/>
      <c r="I3452" s="9"/>
    </row>
    <row r="3453" spans="1:9" x14ac:dyDescent="0.2">
      <c r="A3453" s="10"/>
      <c r="B3453" s="11">
        <v>4.7569444444444442E-2</v>
      </c>
      <c r="C3453" s="11">
        <v>7.1180555555555566E-2</v>
      </c>
      <c r="D3453" s="14">
        <v>3.7268518518519998E-2</v>
      </c>
      <c r="G3453" s="11"/>
      <c r="H3453" s="9"/>
      <c r="I3453" s="9"/>
    </row>
    <row r="3454" spans="1:9" x14ac:dyDescent="0.2">
      <c r="A3454" s="10"/>
      <c r="B3454" s="11">
        <v>4.7581018518518516E-2</v>
      </c>
      <c r="C3454" s="11">
        <v>7.1192129629629633E-2</v>
      </c>
      <c r="D3454" s="14">
        <v>3.7280092592594002E-2</v>
      </c>
      <c r="G3454" s="11"/>
      <c r="H3454" s="9"/>
      <c r="I3454" s="9"/>
    </row>
    <row r="3455" spans="1:9" x14ac:dyDescent="0.2">
      <c r="A3455" s="10"/>
      <c r="B3455" s="11">
        <v>4.7592592592592596E-2</v>
      </c>
      <c r="C3455" s="11">
        <v>7.12037037037037E-2</v>
      </c>
      <c r="D3455" s="14">
        <v>3.7291666666665398E-2</v>
      </c>
      <c r="G3455" s="11"/>
      <c r="H3455" s="9"/>
      <c r="I3455" s="9"/>
    </row>
    <row r="3456" spans="1:9" x14ac:dyDescent="0.2">
      <c r="A3456" s="10"/>
      <c r="B3456" s="11">
        <v>4.760416666666667E-2</v>
      </c>
      <c r="C3456" s="11">
        <v>7.1215277777777766E-2</v>
      </c>
      <c r="D3456" s="14">
        <v>3.7303240740742198E-2</v>
      </c>
      <c r="G3456" s="11"/>
      <c r="H3456" s="9"/>
      <c r="I3456" s="9"/>
    </row>
    <row r="3457" spans="1:9" x14ac:dyDescent="0.2">
      <c r="A3457" s="10"/>
      <c r="B3457" s="11">
        <v>4.7615740740740743E-2</v>
      </c>
      <c r="C3457" s="11">
        <v>7.1226851851851861E-2</v>
      </c>
      <c r="D3457" s="14">
        <v>3.7314814814816299E-2</v>
      </c>
      <c r="G3457" s="11"/>
      <c r="H3457" s="9"/>
      <c r="I3457" s="9"/>
    </row>
    <row r="3458" spans="1:9" x14ac:dyDescent="0.2">
      <c r="A3458" s="10"/>
      <c r="B3458" s="11">
        <v>4.762731481481481E-2</v>
      </c>
      <c r="C3458" s="11">
        <v>7.1238425925925927E-2</v>
      </c>
      <c r="D3458" s="14">
        <v>3.7326388888890102E-2</v>
      </c>
      <c r="G3458" s="11"/>
      <c r="H3458" s="9"/>
      <c r="I3458" s="9"/>
    </row>
    <row r="3459" spans="1:9" x14ac:dyDescent="0.2">
      <c r="A3459" s="10"/>
      <c r="B3459" s="11">
        <v>4.763888888888889E-2</v>
      </c>
      <c r="C3459" s="11">
        <v>7.1249999999999994E-2</v>
      </c>
      <c r="D3459" s="14">
        <v>3.7337962962964502E-2</v>
      </c>
      <c r="G3459" s="11"/>
      <c r="H3459" s="9"/>
      <c r="I3459" s="9"/>
    </row>
    <row r="3460" spans="1:9" x14ac:dyDescent="0.2">
      <c r="A3460" s="10"/>
      <c r="B3460" s="11">
        <v>4.7650462962962964E-2</v>
      </c>
      <c r="C3460" s="11">
        <v>7.1261574074074074E-2</v>
      </c>
      <c r="D3460" s="14">
        <v>3.7349537037038499E-2</v>
      </c>
      <c r="G3460" s="11"/>
      <c r="H3460" s="9"/>
      <c r="I3460" s="9"/>
    </row>
    <row r="3461" spans="1:9" x14ac:dyDescent="0.2">
      <c r="A3461" s="10"/>
      <c r="B3461" s="11">
        <v>4.7662037037037037E-2</v>
      </c>
      <c r="C3461" s="11">
        <v>7.1273148148148155E-2</v>
      </c>
      <c r="D3461" s="14">
        <v>3.7361111111109797E-2</v>
      </c>
      <c r="G3461" s="11"/>
      <c r="H3461" s="9"/>
      <c r="I3461" s="9"/>
    </row>
    <row r="3462" spans="1:9" x14ac:dyDescent="0.2">
      <c r="A3462" s="10"/>
      <c r="B3462" s="11">
        <v>4.7673611111111104E-2</v>
      </c>
      <c r="C3462" s="11">
        <v>7.1284722222222222E-2</v>
      </c>
      <c r="D3462" s="14">
        <v>3.7372685185183899E-2</v>
      </c>
      <c r="G3462" s="11"/>
      <c r="H3462" s="9"/>
      <c r="I3462" s="9"/>
    </row>
    <row r="3463" spans="1:9" x14ac:dyDescent="0.2">
      <c r="A3463" s="10"/>
      <c r="B3463" s="11">
        <v>4.7685185185185185E-2</v>
      </c>
      <c r="C3463" s="11">
        <v>7.1296296296296288E-2</v>
      </c>
      <c r="D3463" s="14">
        <v>3.7384259259258E-2</v>
      </c>
      <c r="G3463" s="11"/>
      <c r="H3463" s="9"/>
      <c r="I3463" s="9"/>
    </row>
    <row r="3464" spans="1:9" x14ac:dyDescent="0.2">
      <c r="A3464" s="10"/>
      <c r="B3464" s="11">
        <v>4.7696759259259258E-2</v>
      </c>
      <c r="C3464" s="11">
        <v>7.1307870370370369E-2</v>
      </c>
      <c r="D3464" s="14">
        <v>3.7395833333331997E-2</v>
      </c>
      <c r="G3464" s="11"/>
      <c r="H3464" s="9"/>
      <c r="I3464" s="9"/>
    </row>
    <row r="3465" spans="1:9" x14ac:dyDescent="0.2">
      <c r="A3465" s="10"/>
      <c r="B3465" s="11">
        <v>4.7708333333333332E-2</v>
      </c>
      <c r="C3465" s="11">
        <v>7.1319444444444449E-2</v>
      </c>
      <c r="D3465" s="14">
        <v>3.7407407407409103E-2</v>
      </c>
      <c r="G3465" s="11"/>
      <c r="H3465" s="9"/>
      <c r="I3465" s="9"/>
    </row>
    <row r="3466" spans="1:9" x14ac:dyDescent="0.2">
      <c r="A3466" s="10"/>
      <c r="B3466" s="11">
        <v>4.7719907407407412E-2</v>
      </c>
      <c r="C3466" s="11">
        <v>7.1331018518518516E-2</v>
      </c>
      <c r="D3466" s="14">
        <v>3.7418981481483003E-2</v>
      </c>
      <c r="G3466" s="11"/>
      <c r="H3466" s="9"/>
      <c r="I3466" s="9"/>
    </row>
    <row r="3467" spans="1:9" x14ac:dyDescent="0.2">
      <c r="A3467" s="10"/>
      <c r="B3467" s="11">
        <v>4.7731481481481486E-2</v>
      </c>
      <c r="C3467" s="11">
        <v>7.1342592592592582E-2</v>
      </c>
      <c r="D3467" s="14">
        <v>3.7430555555557E-2</v>
      </c>
      <c r="G3467" s="11"/>
      <c r="H3467" s="9"/>
      <c r="I3467" s="9"/>
    </row>
    <row r="3468" spans="1:9" x14ac:dyDescent="0.2">
      <c r="A3468" s="10"/>
      <c r="B3468" s="11">
        <v>4.7743055555555552E-2</v>
      </c>
      <c r="C3468" s="11">
        <v>7.1354166666666663E-2</v>
      </c>
      <c r="D3468" s="14">
        <v>3.7430555555554301E-2</v>
      </c>
      <c r="G3468" s="11"/>
      <c r="H3468" s="9"/>
      <c r="I3468" s="9"/>
    </row>
    <row r="3469" spans="1:9" x14ac:dyDescent="0.2">
      <c r="A3469" s="10"/>
      <c r="B3469" s="11">
        <v>4.7754629629629626E-2</v>
      </c>
      <c r="C3469" s="11">
        <v>7.1365740740740743E-2</v>
      </c>
      <c r="D3469" s="14">
        <v>3.7442129629631102E-2</v>
      </c>
      <c r="G3469" s="11"/>
      <c r="H3469" s="9"/>
      <c r="I3469" s="9"/>
    </row>
    <row r="3470" spans="1:9" x14ac:dyDescent="0.2">
      <c r="A3470" s="10"/>
      <c r="B3470" s="11">
        <v>4.7766203703703707E-2</v>
      </c>
      <c r="C3470" s="11">
        <v>7.137731481481481E-2</v>
      </c>
      <c r="D3470" s="14">
        <v>3.7453703703705203E-2</v>
      </c>
      <c r="G3470" s="11"/>
      <c r="H3470" s="9"/>
      <c r="I3470" s="9"/>
    </row>
    <row r="3471" spans="1:9" x14ac:dyDescent="0.2">
      <c r="A3471" s="10"/>
      <c r="B3471" s="11">
        <v>4.777777777777778E-2</v>
      </c>
      <c r="C3471" s="11">
        <v>7.1388888888888891E-2</v>
      </c>
      <c r="D3471" s="14">
        <v>3.74652777777763E-2</v>
      </c>
      <c r="G3471" s="11"/>
      <c r="H3471" s="9"/>
      <c r="I3471" s="9"/>
    </row>
    <row r="3472" spans="1:9" x14ac:dyDescent="0.2">
      <c r="A3472" s="10"/>
      <c r="B3472" s="11">
        <v>4.7789351851851847E-2</v>
      </c>
      <c r="C3472" s="11">
        <v>7.1400462962962971E-2</v>
      </c>
      <c r="D3472" s="14">
        <v>3.74768518518531E-2</v>
      </c>
      <c r="G3472" s="11"/>
      <c r="H3472" s="9"/>
      <c r="I3472" s="9"/>
    </row>
    <row r="3473" spans="1:9" x14ac:dyDescent="0.2">
      <c r="A3473" s="10"/>
      <c r="B3473" s="11">
        <v>4.780092592592592E-2</v>
      </c>
      <c r="C3473" s="11">
        <v>7.1412037037037038E-2</v>
      </c>
      <c r="D3473" s="14">
        <v>3.7488425925924398E-2</v>
      </c>
      <c r="G3473" s="11"/>
      <c r="H3473" s="9"/>
      <c r="I3473" s="9"/>
    </row>
    <row r="3474" spans="1:9" x14ac:dyDescent="0.2">
      <c r="A3474" s="10"/>
      <c r="B3474" s="11">
        <v>4.7812500000000001E-2</v>
      </c>
      <c r="C3474" s="11">
        <v>7.1423611111111118E-2</v>
      </c>
      <c r="D3474" s="14">
        <v>3.74999999999985E-2</v>
      </c>
      <c r="G3474" s="11"/>
      <c r="H3474" s="9"/>
      <c r="I3474" s="9"/>
    </row>
    <row r="3475" spans="1:9" x14ac:dyDescent="0.2">
      <c r="A3475" s="10"/>
      <c r="B3475" s="11">
        <v>4.7824074074074074E-2</v>
      </c>
      <c r="C3475" s="11">
        <v>7.1435185185185185E-2</v>
      </c>
      <c r="D3475" s="14">
        <v>3.7511574074072601E-2</v>
      </c>
      <c r="G3475" s="11"/>
      <c r="H3475" s="9"/>
      <c r="I3475" s="9"/>
    </row>
    <row r="3476" spans="1:9" x14ac:dyDescent="0.2">
      <c r="A3476" s="10"/>
      <c r="B3476" s="11">
        <v>4.7835648148148148E-2</v>
      </c>
      <c r="C3476" s="11">
        <v>7.1446759259259265E-2</v>
      </c>
      <c r="D3476" s="14">
        <v>3.7523148148143899E-2</v>
      </c>
      <c r="G3476" s="11"/>
      <c r="H3476" s="9"/>
      <c r="I3476" s="9"/>
    </row>
    <row r="3477" spans="1:9" x14ac:dyDescent="0.2">
      <c r="A3477" s="10"/>
      <c r="B3477" s="11">
        <v>4.7847222222222228E-2</v>
      </c>
      <c r="C3477" s="11">
        <v>7.1458333333333332E-2</v>
      </c>
      <c r="D3477" s="14">
        <v>3.7534722222220401E-2</v>
      </c>
      <c r="G3477" s="11"/>
      <c r="H3477" s="9"/>
      <c r="I3477" s="9"/>
    </row>
    <row r="3478" spans="1:9" x14ac:dyDescent="0.2">
      <c r="A3478" s="10"/>
      <c r="B3478" s="11">
        <v>4.7858796296296295E-2</v>
      </c>
      <c r="C3478" s="11">
        <v>7.1469907407407399E-2</v>
      </c>
      <c r="D3478" s="14">
        <v>3.75462962962975E-2</v>
      </c>
      <c r="G3478" s="11"/>
      <c r="H3478" s="9"/>
      <c r="I3478" s="9"/>
    </row>
    <row r="3479" spans="1:9" x14ac:dyDescent="0.2">
      <c r="A3479" s="10"/>
      <c r="B3479" s="11">
        <v>4.7870370370370369E-2</v>
      </c>
      <c r="C3479" s="11">
        <v>7.1481481481481479E-2</v>
      </c>
      <c r="D3479" s="14">
        <v>3.7557870370368597E-2</v>
      </c>
      <c r="G3479" s="11"/>
      <c r="H3479" s="9"/>
      <c r="I3479" s="9"/>
    </row>
    <row r="3480" spans="1:9" x14ac:dyDescent="0.2">
      <c r="A3480" s="10"/>
      <c r="B3480" s="11">
        <v>4.7881944444444442E-2</v>
      </c>
      <c r="C3480" s="11">
        <v>7.149305555555556E-2</v>
      </c>
      <c r="D3480" s="14">
        <v>3.7569444444439902E-2</v>
      </c>
      <c r="G3480" s="11"/>
      <c r="H3480" s="9"/>
      <c r="I3480" s="9"/>
    </row>
    <row r="3481" spans="1:9" x14ac:dyDescent="0.2">
      <c r="A3481" s="10"/>
      <c r="B3481" s="11">
        <v>4.7893518518518523E-2</v>
      </c>
      <c r="C3481" s="11">
        <v>7.1504629629629626E-2</v>
      </c>
      <c r="D3481" s="14">
        <v>3.7581018518517001E-2</v>
      </c>
      <c r="G3481" s="11"/>
      <c r="H3481" s="9"/>
      <c r="I3481" s="9"/>
    </row>
    <row r="3482" spans="1:9" x14ac:dyDescent="0.2">
      <c r="A3482" s="10"/>
      <c r="B3482" s="11">
        <v>4.7905092592592589E-2</v>
      </c>
      <c r="C3482" s="11">
        <v>7.1516203703703707E-2</v>
      </c>
      <c r="D3482" s="14">
        <v>3.75925925925936E-2</v>
      </c>
      <c r="G3482" s="11"/>
      <c r="H3482" s="9"/>
      <c r="I3482" s="9"/>
    </row>
    <row r="3483" spans="1:9" x14ac:dyDescent="0.2">
      <c r="A3483" s="10"/>
      <c r="B3483" s="11">
        <v>4.7916666666666663E-2</v>
      </c>
      <c r="C3483" s="11">
        <v>7.1527777777777787E-2</v>
      </c>
      <c r="D3483" s="14">
        <v>3.7592592592594003E-2</v>
      </c>
      <c r="G3483" s="11"/>
      <c r="H3483" s="9"/>
      <c r="I3483" s="9"/>
    </row>
    <row r="3484" spans="1:9" x14ac:dyDescent="0.2">
      <c r="A3484" s="10"/>
      <c r="B3484" s="11">
        <v>4.7928240740740737E-2</v>
      </c>
      <c r="C3484" s="11">
        <v>7.1539351851851854E-2</v>
      </c>
      <c r="D3484" s="14">
        <v>3.7604166666665301E-2</v>
      </c>
      <c r="G3484" s="11"/>
      <c r="H3484" s="9"/>
      <c r="I3484" s="9"/>
    </row>
    <row r="3485" spans="1:9" x14ac:dyDescent="0.2">
      <c r="A3485" s="10"/>
      <c r="B3485" s="11">
        <v>4.7939814814814817E-2</v>
      </c>
      <c r="C3485" s="11">
        <v>7.1550925925925921E-2</v>
      </c>
      <c r="D3485" s="14">
        <v>3.7615740740742303E-2</v>
      </c>
      <c r="G3485" s="11"/>
      <c r="H3485" s="9"/>
      <c r="I3485" s="9"/>
    </row>
    <row r="3486" spans="1:9" x14ac:dyDescent="0.2">
      <c r="A3486" s="10"/>
      <c r="B3486" s="11">
        <v>4.7951388888888891E-2</v>
      </c>
      <c r="C3486" s="11">
        <v>7.1562500000000001E-2</v>
      </c>
      <c r="D3486" s="14">
        <v>3.7627314814816397E-2</v>
      </c>
      <c r="G3486" s="11"/>
      <c r="H3486" s="9"/>
      <c r="I3486" s="9"/>
    </row>
    <row r="3487" spans="1:9" x14ac:dyDescent="0.2">
      <c r="A3487" s="10"/>
      <c r="B3487" s="11">
        <v>4.7962962962962964E-2</v>
      </c>
      <c r="C3487" s="11">
        <v>7.1574074074074082E-2</v>
      </c>
      <c r="D3487" s="14">
        <v>3.7638888888887501E-2</v>
      </c>
      <c r="G3487" s="11"/>
      <c r="H3487" s="9"/>
      <c r="I3487" s="9"/>
    </row>
    <row r="3488" spans="1:9" x14ac:dyDescent="0.2">
      <c r="A3488" s="10"/>
      <c r="B3488" s="11">
        <v>4.7974537037037045E-2</v>
      </c>
      <c r="C3488" s="11">
        <v>7.1585648148148148E-2</v>
      </c>
      <c r="D3488" s="14">
        <v>3.7650462962964502E-2</v>
      </c>
      <c r="G3488" s="11"/>
      <c r="H3488" s="9"/>
      <c r="I3488" s="9"/>
    </row>
    <row r="3489" spans="1:9" x14ac:dyDescent="0.2">
      <c r="A3489" s="10"/>
      <c r="B3489" s="11">
        <v>4.7986111111111111E-2</v>
      </c>
      <c r="C3489" s="11">
        <v>7.1597222222222215E-2</v>
      </c>
      <c r="D3489" s="14">
        <v>3.7662037037035703E-2</v>
      </c>
      <c r="G3489" s="11"/>
      <c r="H3489" s="9"/>
      <c r="I3489" s="9"/>
    </row>
    <row r="3490" spans="1:9" x14ac:dyDescent="0.2">
      <c r="A3490" s="10"/>
      <c r="B3490" s="11">
        <v>4.7997685185185185E-2</v>
      </c>
      <c r="C3490" s="11">
        <v>7.1608796296296295E-2</v>
      </c>
      <c r="D3490" s="14">
        <v>3.7673611111109798E-2</v>
      </c>
      <c r="G3490" s="11"/>
      <c r="H3490" s="9"/>
      <c r="I3490" s="9"/>
    </row>
    <row r="3491" spans="1:9" x14ac:dyDescent="0.2">
      <c r="A3491" s="10"/>
      <c r="B3491" s="11">
        <v>4.8009259259259258E-2</v>
      </c>
      <c r="C3491" s="11">
        <v>7.1620370370370376E-2</v>
      </c>
      <c r="D3491" s="14">
        <v>3.7685185185186702E-2</v>
      </c>
      <c r="G3491" s="11"/>
      <c r="H3491" s="9"/>
      <c r="I3491" s="9"/>
    </row>
    <row r="3492" spans="1:9" x14ac:dyDescent="0.2">
      <c r="A3492" s="10"/>
      <c r="B3492" s="11">
        <v>4.8020833333333339E-2</v>
      </c>
      <c r="C3492" s="11">
        <v>7.1631944444444443E-2</v>
      </c>
      <c r="D3492" s="14">
        <v>3.7696759259257903E-2</v>
      </c>
      <c r="G3492" s="11"/>
      <c r="H3492" s="9"/>
      <c r="I3492" s="9"/>
    </row>
    <row r="3493" spans="1:9" x14ac:dyDescent="0.2">
      <c r="A3493" s="10"/>
      <c r="B3493" s="11">
        <v>4.8032407407407406E-2</v>
      </c>
      <c r="C3493" s="11">
        <v>7.1643518518518523E-2</v>
      </c>
      <c r="D3493" s="14">
        <v>3.7708333333335099E-2</v>
      </c>
      <c r="G3493" s="11"/>
      <c r="H3493" s="9"/>
      <c r="I3493" s="9"/>
    </row>
    <row r="3494" spans="1:9" x14ac:dyDescent="0.2">
      <c r="A3494" s="10"/>
      <c r="B3494" s="11">
        <v>4.8043981481481479E-2</v>
      </c>
      <c r="C3494" s="11">
        <v>7.165509259259259E-2</v>
      </c>
      <c r="D3494" s="14">
        <v>3.7719907407408999E-2</v>
      </c>
      <c r="G3494" s="11"/>
      <c r="H3494" s="9"/>
      <c r="I3494" s="9"/>
    </row>
    <row r="3495" spans="1:9" x14ac:dyDescent="0.2">
      <c r="A3495" s="10"/>
      <c r="B3495" s="11">
        <v>4.8055555555555553E-2</v>
      </c>
      <c r="C3495" s="11">
        <v>7.166666666666667E-2</v>
      </c>
      <c r="D3495" s="14">
        <v>3.7731481481483198E-2</v>
      </c>
      <c r="G3495" s="11"/>
      <c r="H3495" s="9"/>
      <c r="I3495" s="9"/>
    </row>
    <row r="3496" spans="1:9" x14ac:dyDescent="0.2">
      <c r="A3496" s="10"/>
      <c r="B3496" s="11">
        <v>4.8067129629629633E-2</v>
      </c>
      <c r="C3496" s="11">
        <v>7.1678240740740737E-2</v>
      </c>
      <c r="D3496" s="14">
        <v>3.7743055555554197E-2</v>
      </c>
      <c r="G3496" s="11"/>
      <c r="H3496" s="9"/>
      <c r="I3496" s="9"/>
    </row>
    <row r="3497" spans="1:9" x14ac:dyDescent="0.2">
      <c r="A3497" s="10"/>
      <c r="B3497" s="11">
        <v>4.8078703703703707E-2</v>
      </c>
      <c r="C3497" s="11">
        <v>7.1689814814814817E-2</v>
      </c>
      <c r="D3497" s="14">
        <v>3.77546296296314E-2</v>
      </c>
      <c r="G3497" s="11"/>
      <c r="H3497" s="9"/>
      <c r="I3497" s="9"/>
    </row>
    <row r="3498" spans="1:9" x14ac:dyDescent="0.2">
      <c r="A3498" s="10"/>
      <c r="B3498" s="11">
        <v>4.809027777777778E-2</v>
      </c>
      <c r="C3498" s="11">
        <v>7.1701388888888884E-2</v>
      </c>
      <c r="D3498" s="14">
        <v>3.7754629629631102E-2</v>
      </c>
      <c r="G3498" s="11"/>
      <c r="H3498" s="9"/>
      <c r="I3498" s="9"/>
    </row>
    <row r="3499" spans="1:9" x14ac:dyDescent="0.2">
      <c r="A3499" s="10"/>
      <c r="B3499" s="11">
        <v>4.8101851851851847E-2</v>
      </c>
      <c r="C3499" s="11">
        <v>7.1712962962962964E-2</v>
      </c>
      <c r="D3499" s="14">
        <v>3.7766203703702199E-2</v>
      </c>
      <c r="G3499" s="11"/>
      <c r="H3499" s="9"/>
      <c r="I3499" s="9"/>
    </row>
    <row r="3500" spans="1:9" x14ac:dyDescent="0.2">
      <c r="A3500" s="10"/>
      <c r="B3500" s="11">
        <v>4.8113425925925928E-2</v>
      </c>
      <c r="C3500" s="11">
        <v>7.1724537037037031E-2</v>
      </c>
      <c r="D3500" s="14">
        <v>3.7777777777776203E-2</v>
      </c>
      <c r="G3500" s="11"/>
      <c r="H3500" s="9"/>
      <c r="I3500" s="9"/>
    </row>
    <row r="3501" spans="1:9" x14ac:dyDescent="0.2">
      <c r="A3501" s="10"/>
      <c r="B3501" s="11">
        <v>4.8125000000000001E-2</v>
      </c>
      <c r="C3501" s="11">
        <v>7.1736111111111112E-2</v>
      </c>
      <c r="D3501" s="14">
        <v>3.7789351851850297E-2</v>
      </c>
      <c r="G3501" s="11"/>
      <c r="H3501" s="9"/>
      <c r="I3501" s="9"/>
    </row>
    <row r="3502" spans="1:9" x14ac:dyDescent="0.2">
      <c r="A3502" s="10"/>
      <c r="B3502" s="11">
        <v>4.8136574074074075E-2</v>
      </c>
      <c r="C3502" s="11">
        <v>7.1747685185185192E-2</v>
      </c>
      <c r="D3502" s="14">
        <v>3.7800925925924399E-2</v>
      </c>
      <c r="G3502" s="11"/>
      <c r="H3502" s="9"/>
      <c r="I3502" s="9"/>
    </row>
    <row r="3503" spans="1:9" x14ac:dyDescent="0.2">
      <c r="A3503" s="10"/>
      <c r="B3503" s="11">
        <v>4.8148148148148141E-2</v>
      </c>
      <c r="C3503" s="11">
        <v>7.1759259259259259E-2</v>
      </c>
      <c r="D3503" s="14">
        <v>3.7812499999995801E-2</v>
      </c>
      <c r="G3503" s="11"/>
      <c r="H3503" s="9"/>
      <c r="I3503" s="9"/>
    </row>
    <row r="3504" spans="1:9" x14ac:dyDescent="0.2">
      <c r="A3504" s="10"/>
      <c r="B3504" s="11">
        <v>4.8159722222222222E-2</v>
      </c>
      <c r="C3504" s="11">
        <v>7.1770833333333339E-2</v>
      </c>
      <c r="D3504" s="14">
        <v>3.7824074074072497E-2</v>
      </c>
      <c r="G3504" s="11"/>
      <c r="H3504" s="9"/>
      <c r="I3504" s="9"/>
    </row>
    <row r="3505" spans="1:9" x14ac:dyDescent="0.2">
      <c r="A3505" s="10"/>
      <c r="B3505" s="11">
        <v>4.8171296296296295E-2</v>
      </c>
      <c r="C3505" s="11">
        <v>7.1782407407407406E-2</v>
      </c>
      <c r="D3505" s="14">
        <v>3.78356481481497E-2</v>
      </c>
      <c r="G3505" s="11"/>
      <c r="H3505" s="9"/>
      <c r="I3505" s="9"/>
    </row>
    <row r="3506" spans="1:9" x14ac:dyDescent="0.2">
      <c r="A3506" s="10"/>
      <c r="B3506" s="11">
        <v>4.8182870370370369E-2</v>
      </c>
      <c r="C3506" s="11">
        <v>7.1793981481481486E-2</v>
      </c>
      <c r="D3506" s="14">
        <v>3.78472222222207E-2</v>
      </c>
      <c r="G3506" s="11"/>
      <c r="H3506" s="9"/>
      <c r="I3506" s="9"/>
    </row>
    <row r="3507" spans="1:9" x14ac:dyDescent="0.2">
      <c r="A3507" s="10"/>
      <c r="B3507" s="11">
        <v>4.8194444444444449E-2</v>
      </c>
      <c r="C3507" s="11">
        <v>7.1805555555555553E-2</v>
      </c>
      <c r="D3507" s="14">
        <v>3.7858796296295003E-2</v>
      </c>
      <c r="G3507" s="11"/>
      <c r="H3507" s="9"/>
      <c r="I3507" s="9"/>
    </row>
    <row r="3508" spans="1:9" x14ac:dyDescent="0.2">
      <c r="A3508" s="10"/>
      <c r="B3508" s="11">
        <v>4.8206018518518523E-2</v>
      </c>
      <c r="C3508" s="11">
        <v>7.181712962962962E-2</v>
      </c>
      <c r="D3508" s="14">
        <v>3.7870370370368799E-2</v>
      </c>
      <c r="G3508" s="11"/>
      <c r="H3508" s="9"/>
      <c r="I3508" s="9"/>
    </row>
    <row r="3509" spans="1:9" x14ac:dyDescent="0.2">
      <c r="A3509" s="10"/>
      <c r="B3509" s="11">
        <v>4.821759259259259E-2</v>
      </c>
      <c r="C3509" s="11">
        <v>7.18287037037037E-2</v>
      </c>
      <c r="D3509" s="14">
        <v>3.78819444444429E-2</v>
      </c>
      <c r="G3509" s="11"/>
      <c r="H3509" s="9"/>
      <c r="I3509" s="9"/>
    </row>
    <row r="3510" spans="1:9" x14ac:dyDescent="0.2">
      <c r="A3510" s="10"/>
      <c r="B3510" s="11">
        <v>4.8229166666666663E-2</v>
      </c>
      <c r="C3510" s="11">
        <v>7.1840277777777781E-2</v>
      </c>
      <c r="D3510" s="14">
        <v>3.7893518518517001E-2</v>
      </c>
      <c r="G3510" s="11"/>
      <c r="H3510" s="9"/>
      <c r="I3510" s="9"/>
    </row>
    <row r="3511" spans="1:9" x14ac:dyDescent="0.2">
      <c r="A3511" s="10"/>
      <c r="B3511" s="11">
        <v>4.8240740740740744E-2</v>
      </c>
      <c r="C3511" s="11">
        <v>7.1851851851851847E-2</v>
      </c>
      <c r="D3511" s="14">
        <v>3.7905092592591103E-2</v>
      </c>
      <c r="G3511" s="11"/>
      <c r="H3511" s="9"/>
      <c r="I3511" s="9"/>
    </row>
    <row r="3512" spans="1:9" x14ac:dyDescent="0.2">
      <c r="A3512" s="10"/>
      <c r="B3512" s="11">
        <v>4.8252314814814817E-2</v>
      </c>
      <c r="C3512" s="11">
        <v>7.1863425925925928E-2</v>
      </c>
      <c r="D3512" s="14">
        <v>3.7916666666668201E-2</v>
      </c>
      <c r="G3512" s="11"/>
      <c r="H3512" s="9"/>
      <c r="I3512" s="9"/>
    </row>
    <row r="3513" spans="1:9" x14ac:dyDescent="0.2">
      <c r="A3513" s="10"/>
      <c r="B3513" s="11">
        <v>4.8263888888888884E-2</v>
      </c>
      <c r="C3513" s="11">
        <v>7.1874999999999994E-2</v>
      </c>
      <c r="D3513" s="14">
        <v>3.7916666666668201E-2</v>
      </c>
      <c r="G3513" s="11"/>
      <c r="H3513" s="9"/>
      <c r="I3513" s="9"/>
    </row>
    <row r="3514" spans="1:9" x14ac:dyDescent="0.2">
      <c r="A3514" s="10"/>
      <c r="B3514" s="11">
        <v>4.8275462962962958E-2</v>
      </c>
      <c r="C3514" s="11">
        <v>7.1886574074074075E-2</v>
      </c>
      <c r="D3514" s="14">
        <v>3.7928240740742199E-2</v>
      </c>
      <c r="G3514" s="11"/>
      <c r="H3514" s="9"/>
      <c r="I3514" s="9"/>
    </row>
    <row r="3515" spans="1:9" x14ac:dyDescent="0.2">
      <c r="A3515" s="10"/>
      <c r="B3515" s="11">
        <v>4.8287037037037038E-2</v>
      </c>
      <c r="C3515" s="11">
        <v>7.1898148148148142E-2</v>
      </c>
      <c r="D3515" s="14">
        <v>3.7939814814813497E-2</v>
      </c>
      <c r="G3515" s="11"/>
      <c r="H3515" s="9"/>
      <c r="I3515" s="9"/>
    </row>
    <row r="3516" spans="1:9" x14ac:dyDescent="0.2">
      <c r="A3516" s="10"/>
      <c r="B3516" s="11">
        <v>4.8298611111111112E-2</v>
      </c>
      <c r="C3516" s="11">
        <v>7.1909722222222222E-2</v>
      </c>
      <c r="D3516" s="14">
        <v>3.7951388888890401E-2</v>
      </c>
      <c r="G3516" s="11"/>
      <c r="H3516" s="9"/>
      <c r="I3516" s="9"/>
    </row>
    <row r="3517" spans="1:9" x14ac:dyDescent="0.2">
      <c r="A3517" s="10"/>
      <c r="B3517" s="11">
        <v>4.8310185185185185E-2</v>
      </c>
      <c r="C3517" s="11">
        <v>7.1921296296296303E-2</v>
      </c>
      <c r="D3517" s="14">
        <v>3.7962962962964503E-2</v>
      </c>
      <c r="G3517" s="11"/>
      <c r="H3517" s="9"/>
      <c r="I3517" s="9"/>
    </row>
    <row r="3518" spans="1:9" x14ac:dyDescent="0.2">
      <c r="A3518" s="10"/>
      <c r="B3518" s="11">
        <v>4.8321759259259266E-2</v>
      </c>
      <c r="C3518" s="11">
        <v>7.1932870370370369E-2</v>
      </c>
      <c r="D3518" s="14">
        <v>3.7974537037038299E-2</v>
      </c>
      <c r="G3518" s="11"/>
      <c r="H3518" s="9"/>
      <c r="I3518" s="9"/>
    </row>
    <row r="3519" spans="1:9" x14ac:dyDescent="0.2">
      <c r="A3519" s="10"/>
      <c r="B3519" s="11">
        <v>4.8333333333333332E-2</v>
      </c>
      <c r="C3519" s="11">
        <v>7.1944444444444436E-2</v>
      </c>
      <c r="D3519" s="14">
        <v>3.7986111111112698E-2</v>
      </c>
      <c r="G3519" s="11"/>
      <c r="H3519" s="9"/>
      <c r="I3519" s="9"/>
    </row>
    <row r="3520" spans="1:9" x14ac:dyDescent="0.2">
      <c r="A3520" s="10"/>
      <c r="B3520" s="11">
        <v>4.8344907407407406E-2</v>
      </c>
      <c r="C3520" s="11">
        <v>7.1956018518518516E-2</v>
      </c>
      <c r="D3520" s="14">
        <v>3.7997685185186703E-2</v>
      </c>
      <c r="G3520" s="11"/>
      <c r="H3520" s="9"/>
      <c r="I3520" s="9"/>
    </row>
    <row r="3521" spans="1:9" x14ac:dyDescent="0.2">
      <c r="A3521" s="10"/>
      <c r="B3521" s="11">
        <v>4.8356481481481479E-2</v>
      </c>
      <c r="C3521" s="11">
        <v>7.1967592592592597E-2</v>
      </c>
      <c r="D3521" s="14">
        <v>3.8009259259257903E-2</v>
      </c>
      <c r="G3521" s="11"/>
      <c r="H3521" s="9"/>
      <c r="I3521" s="9"/>
    </row>
    <row r="3522" spans="1:9" x14ac:dyDescent="0.2">
      <c r="A3522" s="10"/>
      <c r="B3522" s="11">
        <v>4.836805555555556E-2</v>
      </c>
      <c r="C3522" s="11">
        <v>7.1979166666666664E-2</v>
      </c>
      <c r="D3522" s="14">
        <v>3.8020833333331998E-2</v>
      </c>
      <c r="G3522" s="11"/>
      <c r="H3522" s="9"/>
      <c r="I3522" s="9"/>
    </row>
    <row r="3523" spans="1:9" x14ac:dyDescent="0.2">
      <c r="A3523" s="10"/>
      <c r="B3523" s="11">
        <v>4.8379629629629627E-2</v>
      </c>
      <c r="C3523" s="11">
        <v>7.1990740740740744E-2</v>
      </c>
      <c r="D3523" s="14">
        <v>3.8032407407406099E-2</v>
      </c>
      <c r="G3523" s="11"/>
      <c r="H3523" s="9"/>
      <c r="I3523" s="9"/>
    </row>
    <row r="3524" spans="1:9" x14ac:dyDescent="0.2">
      <c r="A3524" s="10"/>
      <c r="B3524" s="11">
        <v>4.83912037037037E-2</v>
      </c>
      <c r="C3524" s="11">
        <v>7.2002314814814811E-2</v>
      </c>
      <c r="D3524" s="14">
        <v>3.8043981481480103E-2</v>
      </c>
      <c r="G3524" s="11"/>
      <c r="H3524" s="9"/>
      <c r="I3524" s="9"/>
    </row>
    <row r="3525" spans="1:9" x14ac:dyDescent="0.2">
      <c r="A3525" s="10"/>
      <c r="B3525" s="11">
        <v>4.8402777777777774E-2</v>
      </c>
      <c r="C3525" s="11">
        <v>7.2013888888888891E-2</v>
      </c>
      <c r="D3525" s="14">
        <v>3.8055555555557299E-2</v>
      </c>
      <c r="G3525" s="11"/>
      <c r="H3525" s="9"/>
      <c r="I3525" s="9"/>
    </row>
    <row r="3526" spans="1:9" x14ac:dyDescent="0.2">
      <c r="A3526" s="10"/>
      <c r="B3526" s="11">
        <v>4.8414351851851854E-2</v>
      </c>
      <c r="C3526" s="11">
        <v>7.2025462962962958E-2</v>
      </c>
      <c r="D3526" s="14">
        <v>3.80671296296312E-2</v>
      </c>
      <c r="G3526" s="11"/>
      <c r="H3526" s="9"/>
      <c r="I3526" s="9"/>
    </row>
    <row r="3527" spans="1:9" x14ac:dyDescent="0.2">
      <c r="A3527" s="10"/>
      <c r="B3527" s="11">
        <v>4.8425925925925928E-2</v>
      </c>
      <c r="C3527" s="11">
        <v>7.2037037037037038E-2</v>
      </c>
      <c r="D3527" s="14">
        <v>3.8078703703705197E-2</v>
      </c>
      <c r="G3527" s="11"/>
      <c r="H3527" s="9"/>
      <c r="I3527" s="9"/>
    </row>
    <row r="3528" spans="1:9" x14ac:dyDescent="0.2">
      <c r="A3528" s="10"/>
      <c r="B3528" s="11">
        <v>4.8437500000000001E-2</v>
      </c>
      <c r="C3528" s="11">
        <v>7.2048611111111105E-2</v>
      </c>
      <c r="D3528" s="14">
        <v>3.80787037037024E-2</v>
      </c>
      <c r="G3528" s="11"/>
      <c r="H3528" s="9"/>
      <c r="I3528" s="9"/>
    </row>
    <row r="3529" spans="1:9" x14ac:dyDescent="0.2">
      <c r="A3529" s="10"/>
      <c r="B3529" s="11">
        <v>4.8449074074074082E-2</v>
      </c>
      <c r="C3529" s="11">
        <v>7.2060185185185185E-2</v>
      </c>
      <c r="D3529" s="14">
        <v>3.8090277777779298E-2</v>
      </c>
      <c r="G3529" s="11"/>
      <c r="H3529" s="9"/>
      <c r="I3529" s="9"/>
    </row>
    <row r="3530" spans="1:9" x14ac:dyDescent="0.2">
      <c r="A3530" s="10"/>
      <c r="B3530" s="11">
        <v>4.8460648148148149E-2</v>
      </c>
      <c r="C3530" s="11">
        <v>7.2071759259259252E-2</v>
      </c>
      <c r="D3530" s="14">
        <v>3.8101851851853399E-2</v>
      </c>
      <c r="G3530" s="11"/>
      <c r="H3530" s="9"/>
      <c r="I3530" s="9"/>
    </row>
    <row r="3531" spans="1:9" x14ac:dyDescent="0.2">
      <c r="A3531" s="10"/>
      <c r="B3531" s="11">
        <v>4.8472222222222222E-2</v>
      </c>
      <c r="C3531" s="11">
        <v>7.2083333333333333E-2</v>
      </c>
      <c r="D3531" s="14">
        <v>3.8113425925924399E-2</v>
      </c>
      <c r="G3531" s="11"/>
      <c r="H3531" s="9"/>
      <c r="I3531" s="9"/>
    </row>
    <row r="3532" spans="1:9" x14ac:dyDescent="0.2">
      <c r="A3532" s="10"/>
      <c r="B3532" s="11">
        <v>4.8483796296296296E-2</v>
      </c>
      <c r="C3532" s="11">
        <v>7.2094907407407413E-2</v>
      </c>
      <c r="D3532" s="14">
        <v>3.8125000000001297E-2</v>
      </c>
      <c r="G3532" s="11"/>
      <c r="H3532" s="9"/>
      <c r="I3532" s="9"/>
    </row>
    <row r="3533" spans="1:9" x14ac:dyDescent="0.2">
      <c r="A3533" s="10"/>
      <c r="B3533" s="11">
        <v>4.8495370370370376E-2</v>
      </c>
      <c r="C3533" s="11">
        <v>7.210648148148148E-2</v>
      </c>
      <c r="D3533" s="14">
        <v>3.8136574074072498E-2</v>
      </c>
      <c r="G3533" s="11"/>
      <c r="H3533" s="9"/>
      <c r="I3533" s="9"/>
    </row>
    <row r="3534" spans="1:9" x14ac:dyDescent="0.2">
      <c r="A3534" s="10"/>
      <c r="B3534" s="11">
        <v>4.8506944444444443E-2</v>
      </c>
      <c r="C3534" s="11">
        <v>7.211805555555556E-2</v>
      </c>
      <c r="D3534" s="14">
        <v>3.8148148148146599E-2</v>
      </c>
      <c r="G3534" s="11"/>
      <c r="H3534" s="9"/>
      <c r="I3534" s="9"/>
    </row>
    <row r="3535" spans="1:9" x14ac:dyDescent="0.2">
      <c r="A3535" s="10"/>
      <c r="B3535" s="11">
        <v>4.8518518518518516E-2</v>
      </c>
      <c r="C3535" s="11">
        <v>7.2129629629629641E-2</v>
      </c>
      <c r="D3535" s="14">
        <v>3.81597222222207E-2</v>
      </c>
      <c r="G3535" s="11"/>
      <c r="H3535" s="9"/>
      <c r="I3535" s="9"/>
    </row>
    <row r="3536" spans="1:9" x14ac:dyDescent="0.2">
      <c r="A3536" s="10"/>
      <c r="B3536" s="11">
        <v>4.853009259259259E-2</v>
      </c>
      <c r="C3536" s="11">
        <v>7.2141203703703707E-2</v>
      </c>
      <c r="D3536" s="14">
        <v>3.8171296296291901E-2</v>
      </c>
      <c r="G3536" s="11"/>
      <c r="H3536" s="9"/>
      <c r="I3536" s="9"/>
    </row>
    <row r="3537" spans="1:9" x14ac:dyDescent="0.2">
      <c r="A3537" s="10"/>
      <c r="B3537" s="11">
        <v>4.854166666666667E-2</v>
      </c>
      <c r="C3537" s="11">
        <v>7.2152777777777774E-2</v>
      </c>
      <c r="D3537" s="14">
        <v>3.81828703703685E-2</v>
      </c>
      <c r="G3537" s="11"/>
      <c r="H3537" s="9"/>
      <c r="I3537" s="9"/>
    </row>
    <row r="3538" spans="1:9" x14ac:dyDescent="0.2">
      <c r="A3538" s="10"/>
      <c r="B3538" s="11">
        <v>4.8553240740740744E-2</v>
      </c>
      <c r="C3538" s="11">
        <v>7.2164351851851841E-2</v>
      </c>
      <c r="D3538" s="14">
        <v>3.8194444444445697E-2</v>
      </c>
      <c r="G3538" s="11"/>
      <c r="H3538" s="9"/>
      <c r="I3538" s="9"/>
    </row>
    <row r="3539" spans="1:9" x14ac:dyDescent="0.2">
      <c r="A3539" s="10"/>
      <c r="B3539" s="11">
        <v>4.8564814814814818E-2</v>
      </c>
      <c r="C3539" s="11">
        <v>7.2175925925925921E-2</v>
      </c>
      <c r="D3539" s="14">
        <v>3.8206018518516703E-2</v>
      </c>
      <c r="G3539" s="11"/>
      <c r="H3539" s="9"/>
      <c r="I3539" s="9"/>
    </row>
    <row r="3540" spans="1:9" x14ac:dyDescent="0.2">
      <c r="A3540" s="10"/>
      <c r="B3540" s="11">
        <v>4.8576388888888884E-2</v>
      </c>
      <c r="C3540" s="11">
        <v>7.2187500000000002E-2</v>
      </c>
      <c r="D3540" s="14">
        <v>3.8217592592587897E-2</v>
      </c>
      <c r="G3540" s="11"/>
      <c r="H3540" s="9"/>
      <c r="I3540" s="9"/>
    </row>
    <row r="3541" spans="1:9" x14ac:dyDescent="0.2">
      <c r="A3541" s="10"/>
      <c r="B3541" s="11">
        <v>4.8587962962962965E-2</v>
      </c>
      <c r="C3541" s="11">
        <v>7.2199074074074068E-2</v>
      </c>
      <c r="D3541" s="14">
        <v>3.82291666666651E-2</v>
      </c>
      <c r="G3541" s="11"/>
      <c r="H3541" s="9"/>
      <c r="I3541" s="9"/>
    </row>
    <row r="3542" spans="1:9" x14ac:dyDescent="0.2">
      <c r="A3542" s="10"/>
      <c r="B3542" s="11">
        <v>4.8599537037037038E-2</v>
      </c>
      <c r="C3542" s="11">
        <v>7.2210648148148149E-2</v>
      </c>
      <c r="D3542" s="14">
        <v>3.8240740740741803E-2</v>
      </c>
      <c r="G3542" s="11"/>
      <c r="H3542" s="9"/>
      <c r="I3542" s="9"/>
    </row>
    <row r="3543" spans="1:9" x14ac:dyDescent="0.2">
      <c r="A3543" s="10"/>
      <c r="B3543" s="11">
        <v>4.8611111111111112E-2</v>
      </c>
      <c r="C3543" s="11">
        <v>7.2222222222222229E-2</v>
      </c>
      <c r="D3543" s="14">
        <v>3.8240740740742199E-2</v>
      </c>
      <c r="G3543" s="11"/>
      <c r="H3543" s="9"/>
      <c r="I3543" s="9"/>
    </row>
    <row r="3544" spans="1:9" x14ac:dyDescent="0.2">
      <c r="A3544" s="10"/>
      <c r="B3544" s="11">
        <v>4.8622685185185179E-2</v>
      </c>
      <c r="C3544" s="11">
        <v>7.2233796296296296E-2</v>
      </c>
      <c r="D3544" s="14">
        <v>3.82523148148134E-2</v>
      </c>
      <c r="G3544" s="11"/>
      <c r="H3544" s="9"/>
      <c r="I3544" s="9"/>
    </row>
    <row r="3545" spans="1:9" x14ac:dyDescent="0.2">
      <c r="A3545" s="10"/>
      <c r="B3545" s="11">
        <v>4.8634259259259259E-2</v>
      </c>
      <c r="C3545" s="11">
        <v>7.2245370370370363E-2</v>
      </c>
      <c r="D3545" s="14">
        <v>3.8263888888890499E-2</v>
      </c>
      <c r="G3545" s="11"/>
      <c r="H3545" s="9"/>
      <c r="I3545" s="9"/>
    </row>
    <row r="3546" spans="1:9" x14ac:dyDescent="0.2">
      <c r="A3546" s="10"/>
      <c r="B3546" s="11">
        <v>4.8645833333333333E-2</v>
      </c>
      <c r="C3546" s="11">
        <v>7.2256944444444443E-2</v>
      </c>
      <c r="D3546" s="14">
        <v>3.82754629629646E-2</v>
      </c>
      <c r="G3546" s="11"/>
      <c r="H3546" s="9"/>
      <c r="I3546" s="9"/>
    </row>
    <row r="3547" spans="1:9" x14ac:dyDescent="0.2">
      <c r="A3547" s="10"/>
      <c r="B3547" s="11">
        <v>4.8657407407407406E-2</v>
      </c>
      <c r="C3547" s="11">
        <v>7.2268518518518524E-2</v>
      </c>
      <c r="D3547" s="14">
        <v>3.82870370370356E-2</v>
      </c>
      <c r="G3547" s="11"/>
      <c r="H3547" s="9"/>
      <c r="I3547" s="9"/>
    </row>
    <row r="3548" spans="1:9" x14ac:dyDescent="0.2">
      <c r="A3548" s="10"/>
      <c r="B3548" s="11">
        <v>4.8668981481481487E-2</v>
      </c>
      <c r="C3548" s="11">
        <v>7.228009259259259E-2</v>
      </c>
      <c r="D3548" s="14">
        <v>3.8298611111112699E-2</v>
      </c>
      <c r="G3548" s="11"/>
      <c r="H3548" s="9"/>
      <c r="I3548" s="9"/>
    </row>
    <row r="3549" spans="1:9" x14ac:dyDescent="0.2">
      <c r="A3549" s="10"/>
      <c r="B3549" s="11">
        <v>4.868055555555556E-2</v>
      </c>
      <c r="C3549" s="11">
        <v>7.2291666666666657E-2</v>
      </c>
      <c r="D3549" s="14">
        <v>3.8310185185183802E-2</v>
      </c>
      <c r="G3549" s="11"/>
      <c r="H3549" s="9"/>
      <c r="I3549" s="9"/>
    </row>
    <row r="3550" spans="1:9" x14ac:dyDescent="0.2">
      <c r="A3550" s="10"/>
      <c r="B3550" s="11">
        <v>4.8692129629629627E-2</v>
      </c>
      <c r="C3550" s="11">
        <v>7.2303240740740737E-2</v>
      </c>
      <c r="D3550" s="14">
        <v>3.8321759259257897E-2</v>
      </c>
      <c r="G3550" s="11"/>
      <c r="H3550" s="9"/>
      <c r="I3550" s="9"/>
    </row>
    <row r="3551" spans="1:9" x14ac:dyDescent="0.2">
      <c r="A3551" s="10"/>
      <c r="B3551" s="11">
        <v>4.87037037037037E-2</v>
      </c>
      <c r="C3551" s="11">
        <v>7.2314814814814818E-2</v>
      </c>
      <c r="D3551" s="14">
        <v>3.8333333333334899E-2</v>
      </c>
      <c r="G3551" s="11"/>
      <c r="H3551" s="9"/>
      <c r="I3551" s="9"/>
    </row>
    <row r="3552" spans="1:9" x14ac:dyDescent="0.2">
      <c r="A3552" s="10"/>
      <c r="B3552" s="11">
        <v>4.8715277777777781E-2</v>
      </c>
      <c r="C3552" s="11">
        <v>7.2326388888888885E-2</v>
      </c>
      <c r="D3552" s="14">
        <v>3.8344907407406002E-2</v>
      </c>
      <c r="G3552" s="11"/>
      <c r="H3552" s="9"/>
      <c r="I3552" s="9"/>
    </row>
    <row r="3553" spans="1:9" x14ac:dyDescent="0.2">
      <c r="A3553" s="10"/>
      <c r="B3553" s="11">
        <v>4.8726851851851855E-2</v>
      </c>
      <c r="C3553" s="11">
        <v>7.2337962962962965E-2</v>
      </c>
      <c r="D3553" s="14">
        <v>3.8356481481483302E-2</v>
      </c>
      <c r="G3553" s="11"/>
      <c r="H3553" s="9"/>
      <c r="I3553" s="9"/>
    </row>
    <row r="3554" spans="1:9" x14ac:dyDescent="0.2">
      <c r="A3554" s="10"/>
      <c r="B3554" s="11">
        <v>4.8738425925925921E-2</v>
      </c>
      <c r="C3554" s="11">
        <v>7.2349537037037046E-2</v>
      </c>
      <c r="D3554" s="14">
        <v>3.8368055555557203E-2</v>
      </c>
      <c r="G3554" s="11"/>
      <c r="H3554" s="9"/>
      <c r="I3554" s="9"/>
    </row>
    <row r="3555" spans="1:9" x14ac:dyDescent="0.2">
      <c r="A3555" s="10"/>
      <c r="B3555" s="11">
        <v>4.8750000000000002E-2</v>
      </c>
      <c r="C3555" s="11">
        <v>7.2361111111111112E-2</v>
      </c>
      <c r="D3555" s="14">
        <v>3.8379629629631401E-2</v>
      </c>
      <c r="G3555" s="11"/>
      <c r="H3555" s="9"/>
      <c r="I3555" s="9"/>
    </row>
    <row r="3556" spans="1:9" x14ac:dyDescent="0.2">
      <c r="A3556" s="10"/>
      <c r="B3556" s="11">
        <v>4.8761574074074075E-2</v>
      </c>
      <c r="C3556" s="11">
        <v>7.2372685185185193E-2</v>
      </c>
      <c r="D3556" s="14">
        <v>3.8391203703702297E-2</v>
      </c>
      <c r="G3556" s="11"/>
      <c r="H3556" s="9"/>
      <c r="I3556" s="9"/>
    </row>
    <row r="3557" spans="1:9" x14ac:dyDescent="0.2">
      <c r="A3557" s="10"/>
      <c r="B3557" s="11">
        <v>4.8773148148148149E-2</v>
      </c>
      <c r="C3557" s="11">
        <v>7.2384259259259259E-2</v>
      </c>
      <c r="D3557" s="14">
        <v>3.8402777777779597E-2</v>
      </c>
      <c r="G3557" s="11"/>
      <c r="H3557" s="9"/>
      <c r="I3557" s="9"/>
    </row>
    <row r="3558" spans="1:9" x14ac:dyDescent="0.2">
      <c r="A3558" s="10"/>
      <c r="B3558" s="11">
        <v>4.8784722222222222E-2</v>
      </c>
      <c r="C3558" s="11">
        <v>7.239583333333334E-2</v>
      </c>
      <c r="D3558" s="14">
        <v>3.8402777777779298E-2</v>
      </c>
      <c r="G3558" s="11"/>
      <c r="H3558" s="9"/>
      <c r="I3558" s="9"/>
    </row>
    <row r="3559" spans="1:9" x14ac:dyDescent="0.2">
      <c r="A3559" s="10"/>
      <c r="B3559" s="11">
        <v>4.8796296296296303E-2</v>
      </c>
      <c r="C3559" s="11">
        <v>7.2407407407407406E-2</v>
      </c>
      <c r="D3559" s="14">
        <v>3.8414351851850298E-2</v>
      </c>
      <c r="G3559" s="11"/>
      <c r="H3559" s="9"/>
      <c r="I3559" s="9"/>
    </row>
    <row r="3560" spans="1:9" x14ac:dyDescent="0.2">
      <c r="A3560" s="10"/>
      <c r="B3560" s="11">
        <v>4.880787037037037E-2</v>
      </c>
      <c r="C3560" s="11">
        <v>7.2418981481481473E-2</v>
      </c>
      <c r="D3560" s="14">
        <v>3.8425925925924302E-2</v>
      </c>
      <c r="G3560" s="11"/>
      <c r="H3560" s="9"/>
      <c r="I3560" s="9"/>
    </row>
    <row r="3561" spans="1:9" x14ac:dyDescent="0.2">
      <c r="A3561" s="10"/>
      <c r="B3561" s="11">
        <v>4.8819444444444443E-2</v>
      </c>
      <c r="C3561" s="11">
        <v>7.2430555555555554E-2</v>
      </c>
      <c r="D3561" s="14">
        <v>3.8437499999998397E-2</v>
      </c>
      <c r="G3561" s="11"/>
      <c r="H3561" s="9"/>
      <c r="I3561" s="9"/>
    </row>
    <row r="3562" spans="1:9" x14ac:dyDescent="0.2">
      <c r="A3562" s="10"/>
      <c r="B3562" s="11">
        <v>4.8831018518518517E-2</v>
      </c>
      <c r="C3562" s="11">
        <v>7.2442129629629634E-2</v>
      </c>
      <c r="D3562" s="14">
        <v>3.8449074074072498E-2</v>
      </c>
      <c r="G3562" s="11"/>
      <c r="H3562" s="9"/>
      <c r="I3562" s="9"/>
    </row>
    <row r="3563" spans="1:9" x14ac:dyDescent="0.2">
      <c r="A3563" s="10"/>
      <c r="B3563" s="11">
        <v>4.8842592592592597E-2</v>
      </c>
      <c r="C3563" s="11">
        <v>7.2453703703703701E-2</v>
      </c>
      <c r="D3563" s="14">
        <v>3.8460648148143803E-2</v>
      </c>
      <c r="G3563" s="11"/>
      <c r="H3563" s="9"/>
      <c r="I3563" s="9"/>
    </row>
    <row r="3564" spans="1:9" x14ac:dyDescent="0.2">
      <c r="A3564" s="10"/>
      <c r="B3564" s="11">
        <v>4.8854166666666664E-2</v>
      </c>
      <c r="C3564" s="11">
        <v>7.2465277777777781E-2</v>
      </c>
      <c r="D3564" s="14">
        <v>3.8472222222220603E-2</v>
      </c>
      <c r="G3564" s="11"/>
      <c r="H3564" s="9"/>
      <c r="I3564" s="9"/>
    </row>
    <row r="3565" spans="1:9" x14ac:dyDescent="0.2">
      <c r="A3565" s="10"/>
      <c r="B3565" s="11">
        <v>4.8865740740740737E-2</v>
      </c>
      <c r="C3565" s="11">
        <v>7.2476851851851862E-2</v>
      </c>
      <c r="D3565" s="14">
        <v>3.8483796296297897E-2</v>
      </c>
      <c r="G3565" s="11"/>
      <c r="H3565" s="9"/>
      <c r="I3565" s="9"/>
    </row>
    <row r="3566" spans="1:9" x14ac:dyDescent="0.2">
      <c r="A3566" s="10"/>
      <c r="B3566" s="11">
        <v>4.8877314814814811E-2</v>
      </c>
      <c r="C3566" s="11">
        <v>7.2488425925925928E-2</v>
      </c>
      <c r="D3566" s="14">
        <v>3.8495370370368799E-2</v>
      </c>
      <c r="G3566" s="11"/>
      <c r="H3566" s="9"/>
      <c r="I3566" s="9"/>
    </row>
    <row r="3567" spans="1:9" x14ac:dyDescent="0.2">
      <c r="A3567" s="10"/>
      <c r="B3567" s="11">
        <v>4.8888888888888891E-2</v>
      </c>
      <c r="C3567" s="11">
        <v>7.2499999999999995E-2</v>
      </c>
      <c r="D3567" s="14">
        <v>3.8506944444443102E-2</v>
      </c>
      <c r="G3567" s="11"/>
      <c r="H3567" s="9"/>
      <c r="I3567" s="9"/>
    </row>
    <row r="3568" spans="1:9" x14ac:dyDescent="0.2">
      <c r="A3568" s="10"/>
      <c r="B3568" s="11">
        <v>4.8900462962962965E-2</v>
      </c>
      <c r="C3568" s="11">
        <v>7.2511574074074062E-2</v>
      </c>
      <c r="D3568" s="14">
        <v>3.8518518518516898E-2</v>
      </c>
      <c r="G3568" s="11"/>
      <c r="H3568" s="9"/>
      <c r="I3568" s="9"/>
    </row>
    <row r="3569" spans="1:9" x14ac:dyDescent="0.2">
      <c r="A3569" s="10"/>
      <c r="B3569" s="11">
        <v>4.8912037037037039E-2</v>
      </c>
      <c r="C3569" s="11">
        <v>7.2523148148148142E-2</v>
      </c>
      <c r="D3569" s="14">
        <v>3.8530092592590999E-2</v>
      </c>
      <c r="G3569" s="11"/>
      <c r="H3569" s="9"/>
      <c r="I3569" s="9"/>
    </row>
    <row r="3570" spans="1:9" x14ac:dyDescent="0.2">
      <c r="A3570" s="10"/>
      <c r="B3570" s="11">
        <v>4.8923611111111105E-2</v>
      </c>
      <c r="C3570" s="11">
        <v>7.2534722222222223E-2</v>
      </c>
      <c r="D3570" s="14">
        <v>3.85416666666651E-2</v>
      </c>
      <c r="G3570" s="11"/>
      <c r="H3570" s="9"/>
      <c r="I3570" s="9"/>
    </row>
    <row r="3571" spans="1:9" x14ac:dyDescent="0.2">
      <c r="A3571" s="10"/>
      <c r="B3571" s="11">
        <v>4.8935185185185186E-2</v>
      </c>
      <c r="C3571" s="11">
        <v>7.2546296296296289E-2</v>
      </c>
      <c r="D3571" s="14">
        <v>3.8553240740739202E-2</v>
      </c>
      <c r="G3571" s="11"/>
      <c r="H3571" s="9"/>
      <c r="I3571" s="9"/>
    </row>
    <row r="3572" spans="1:9" x14ac:dyDescent="0.2">
      <c r="A3572" s="10"/>
      <c r="B3572" s="11">
        <v>4.8946759259259259E-2</v>
      </c>
      <c r="C3572" s="11">
        <v>7.255787037037037E-2</v>
      </c>
      <c r="D3572" s="14">
        <v>3.8564814814816398E-2</v>
      </c>
      <c r="G3572" s="11"/>
      <c r="H3572" s="9"/>
      <c r="I3572" s="9"/>
    </row>
    <row r="3573" spans="1:9" x14ac:dyDescent="0.2">
      <c r="A3573" s="10"/>
      <c r="B3573" s="11">
        <v>4.8958333333333333E-2</v>
      </c>
      <c r="C3573" s="11">
        <v>7.256944444444445E-2</v>
      </c>
      <c r="D3573" s="14">
        <v>3.8564814814816398E-2</v>
      </c>
      <c r="G3573" s="11"/>
      <c r="H3573" s="9"/>
      <c r="I3573" s="9"/>
    </row>
    <row r="3574" spans="1:9" x14ac:dyDescent="0.2">
      <c r="A3574" s="10"/>
      <c r="B3574" s="11">
        <v>4.8969907407407413E-2</v>
      </c>
      <c r="C3574" s="11">
        <v>7.2581018518518517E-2</v>
      </c>
      <c r="D3574" s="14">
        <v>3.8576388888890402E-2</v>
      </c>
      <c r="G3574" s="11"/>
      <c r="H3574" s="9"/>
      <c r="I3574" s="9"/>
    </row>
    <row r="3575" spans="1:9" x14ac:dyDescent="0.2">
      <c r="A3575" s="10"/>
      <c r="B3575" s="11">
        <v>4.898148148148148E-2</v>
      </c>
      <c r="C3575" s="11">
        <v>7.2592592592592597E-2</v>
      </c>
      <c r="D3575" s="14">
        <v>3.8587962962961603E-2</v>
      </c>
      <c r="G3575" s="11"/>
      <c r="H3575" s="9"/>
      <c r="I3575" s="9"/>
    </row>
    <row r="3576" spans="1:9" x14ac:dyDescent="0.2">
      <c r="A3576" s="10"/>
      <c r="B3576" s="11">
        <v>4.8993055555555554E-2</v>
      </c>
      <c r="C3576" s="11">
        <v>7.2604166666666664E-2</v>
      </c>
      <c r="D3576" s="14">
        <v>3.8599537037038598E-2</v>
      </c>
      <c r="G3576" s="11"/>
      <c r="H3576" s="9"/>
      <c r="I3576" s="9"/>
    </row>
    <row r="3577" spans="1:9" x14ac:dyDescent="0.2">
      <c r="A3577" s="10"/>
      <c r="B3577" s="11">
        <v>4.9004629629629627E-2</v>
      </c>
      <c r="C3577" s="11">
        <v>7.2615740740740745E-2</v>
      </c>
      <c r="D3577" s="14">
        <v>3.8611111111112699E-2</v>
      </c>
      <c r="G3577" s="11"/>
      <c r="H3577" s="9"/>
      <c r="I3577" s="9"/>
    </row>
    <row r="3578" spans="1:9" x14ac:dyDescent="0.2">
      <c r="A3578" s="10"/>
      <c r="B3578" s="11">
        <v>4.9016203703703708E-2</v>
      </c>
      <c r="C3578" s="11">
        <v>7.2627314814814811E-2</v>
      </c>
      <c r="D3578" s="14">
        <v>3.8622685185186502E-2</v>
      </c>
      <c r="G3578" s="11"/>
      <c r="H3578" s="9"/>
      <c r="I3578" s="9"/>
    </row>
    <row r="3579" spans="1:9" x14ac:dyDescent="0.2">
      <c r="A3579" s="10"/>
      <c r="B3579" s="11">
        <v>4.9027777777777781E-2</v>
      </c>
      <c r="C3579" s="11">
        <v>7.2638888888888892E-2</v>
      </c>
      <c r="D3579" s="14">
        <v>3.8634259259260902E-2</v>
      </c>
      <c r="G3579" s="11"/>
      <c r="H3579" s="9"/>
      <c r="I3579" s="9"/>
    </row>
    <row r="3580" spans="1:9" x14ac:dyDescent="0.2">
      <c r="A3580" s="10"/>
      <c r="B3580" s="11">
        <v>4.9039351851851855E-2</v>
      </c>
      <c r="C3580" s="11">
        <v>7.2650462962962958E-2</v>
      </c>
      <c r="D3580" s="14">
        <v>3.8645833333334899E-2</v>
      </c>
      <c r="G3580" s="11"/>
      <c r="H3580" s="9"/>
      <c r="I3580" s="9"/>
    </row>
    <row r="3581" spans="1:9" x14ac:dyDescent="0.2">
      <c r="A3581" s="10"/>
      <c r="B3581" s="11">
        <v>4.9050925925925921E-2</v>
      </c>
      <c r="C3581" s="11">
        <v>7.2662037037037039E-2</v>
      </c>
      <c r="D3581" s="14">
        <v>3.8657407407406003E-2</v>
      </c>
      <c r="G3581" s="11"/>
      <c r="H3581" s="9"/>
      <c r="I3581" s="9"/>
    </row>
    <row r="3582" spans="1:9" x14ac:dyDescent="0.2">
      <c r="A3582" s="10"/>
      <c r="B3582" s="11">
        <v>4.9062500000000002E-2</v>
      </c>
      <c r="C3582" s="11">
        <v>7.2673611111111105E-2</v>
      </c>
      <c r="D3582" s="14">
        <v>3.8668981481480097E-2</v>
      </c>
      <c r="G3582" s="11"/>
      <c r="H3582" s="9"/>
      <c r="I3582" s="9"/>
    </row>
    <row r="3583" spans="1:9" x14ac:dyDescent="0.2">
      <c r="A3583" s="10"/>
      <c r="B3583" s="11">
        <v>4.9074074074074076E-2</v>
      </c>
      <c r="C3583" s="11">
        <v>7.2685185185185186E-2</v>
      </c>
      <c r="D3583" s="14">
        <v>3.8680555555554198E-2</v>
      </c>
      <c r="G3583" s="11"/>
      <c r="H3583" s="9"/>
      <c r="I3583" s="9"/>
    </row>
    <row r="3584" spans="1:9" x14ac:dyDescent="0.2">
      <c r="A3584" s="10"/>
      <c r="B3584" s="11">
        <v>4.9085648148148149E-2</v>
      </c>
      <c r="C3584" s="11">
        <v>7.2696759259259267E-2</v>
      </c>
      <c r="D3584" s="14">
        <v>3.8692129629628202E-2</v>
      </c>
      <c r="G3584" s="11"/>
      <c r="H3584" s="9"/>
      <c r="I3584" s="9"/>
    </row>
    <row r="3585" spans="1:9" x14ac:dyDescent="0.2">
      <c r="A3585" s="10"/>
      <c r="B3585" s="11">
        <v>4.9097222222222216E-2</v>
      </c>
      <c r="C3585" s="11">
        <v>7.2708333333333333E-2</v>
      </c>
      <c r="D3585" s="14">
        <v>3.8703703703705503E-2</v>
      </c>
      <c r="G3585" s="11"/>
      <c r="H3585" s="9"/>
      <c r="I3585" s="9"/>
    </row>
    <row r="3586" spans="1:9" x14ac:dyDescent="0.2">
      <c r="A3586" s="10"/>
      <c r="B3586" s="11">
        <v>4.9108796296296296E-2</v>
      </c>
      <c r="C3586" s="11">
        <v>7.2719907407407414E-2</v>
      </c>
      <c r="D3586" s="14">
        <v>3.8715277777779403E-2</v>
      </c>
      <c r="G3586" s="11"/>
      <c r="H3586" s="9"/>
      <c r="I3586" s="9"/>
    </row>
    <row r="3587" spans="1:9" x14ac:dyDescent="0.2">
      <c r="A3587" s="10"/>
      <c r="B3587" s="11">
        <v>4.912037037037037E-2</v>
      </c>
      <c r="C3587" s="11">
        <v>7.273148148148148E-2</v>
      </c>
      <c r="D3587" s="14">
        <v>3.87268518518534E-2</v>
      </c>
      <c r="G3587" s="11"/>
      <c r="H3587" s="9"/>
      <c r="I3587" s="9"/>
    </row>
    <row r="3588" spans="1:9" x14ac:dyDescent="0.2">
      <c r="A3588" s="10"/>
      <c r="B3588" s="11">
        <v>4.9131944444444443E-2</v>
      </c>
      <c r="C3588" s="11">
        <v>7.2743055555555561E-2</v>
      </c>
      <c r="D3588" s="14">
        <v>3.8726851851850499E-2</v>
      </c>
      <c r="G3588" s="11"/>
      <c r="H3588" s="9"/>
      <c r="I3588" s="9"/>
    </row>
    <row r="3589" spans="1:9" x14ac:dyDescent="0.2">
      <c r="A3589" s="10"/>
      <c r="B3589" s="11">
        <v>4.9143518518518524E-2</v>
      </c>
      <c r="C3589" s="11">
        <v>7.2754629629629627E-2</v>
      </c>
      <c r="D3589" s="14">
        <v>3.8738425925927501E-2</v>
      </c>
      <c r="G3589" s="11"/>
      <c r="H3589" s="9"/>
      <c r="I3589" s="9"/>
    </row>
    <row r="3590" spans="1:9" x14ac:dyDescent="0.2">
      <c r="A3590" s="10"/>
      <c r="B3590" s="11">
        <v>4.9155092592592597E-2</v>
      </c>
      <c r="C3590" s="11">
        <v>7.2766203703703694E-2</v>
      </c>
      <c r="D3590" s="14">
        <v>3.8750000000001603E-2</v>
      </c>
      <c r="G3590" s="11"/>
      <c r="H3590" s="9"/>
      <c r="I3590" s="9"/>
    </row>
    <row r="3591" spans="1:9" x14ac:dyDescent="0.2">
      <c r="A3591" s="10"/>
      <c r="B3591" s="11">
        <v>4.9166666666666664E-2</v>
      </c>
      <c r="C3591" s="11">
        <v>7.2777777777777775E-2</v>
      </c>
      <c r="D3591" s="14">
        <v>3.8761574074072498E-2</v>
      </c>
      <c r="G3591" s="11"/>
      <c r="H3591" s="9"/>
      <c r="I3591" s="9"/>
    </row>
    <row r="3592" spans="1:9" x14ac:dyDescent="0.2">
      <c r="A3592" s="10"/>
      <c r="B3592" s="11">
        <v>4.9178240740740738E-2</v>
      </c>
      <c r="C3592" s="11">
        <v>7.2789351851851855E-2</v>
      </c>
      <c r="D3592" s="14">
        <v>3.87731481481495E-2</v>
      </c>
      <c r="G3592" s="11"/>
      <c r="H3592" s="9"/>
      <c r="I3592" s="9"/>
    </row>
    <row r="3593" spans="1:9" x14ac:dyDescent="0.2">
      <c r="A3593" s="10"/>
      <c r="B3593" s="11">
        <v>4.9189814814814818E-2</v>
      </c>
      <c r="C3593" s="11">
        <v>7.2800925925925922E-2</v>
      </c>
      <c r="D3593" s="14">
        <v>3.8784722222220597E-2</v>
      </c>
      <c r="G3593" s="11"/>
      <c r="H3593" s="9"/>
      <c r="I3593" s="9"/>
    </row>
    <row r="3594" spans="1:9" x14ac:dyDescent="0.2">
      <c r="A3594" s="10"/>
      <c r="B3594" s="11">
        <v>4.9201388888888892E-2</v>
      </c>
      <c r="C3594" s="11">
        <v>7.2812500000000002E-2</v>
      </c>
      <c r="D3594" s="14">
        <v>3.8796296296294698E-2</v>
      </c>
      <c r="G3594" s="11"/>
      <c r="H3594" s="9"/>
      <c r="I3594" s="9"/>
    </row>
    <row r="3595" spans="1:9" x14ac:dyDescent="0.2">
      <c r="A3595" s="10"/>
      <c r="B3595" s="11">
        <v>4.9212962962962958E-2</v>
      </c>
      <c r="C3595" s="11">
        <v>7.2824074074074083E-2</v>
      </c>
      <c r="D3595" s="14">
        <v>3.8807870370368799E-2</v>
      </c>
      <c r="G3595" s="11"/>
      <c r="H3595" s="9"/>
      <c r="I3595" s="9"/>
    </row>
    <row r="3596" spans="1:9" x14ac:dyDescent="0.2">
      <c r="A3596" s="10"/>
      <c r="B3596" s="11">
        <v>4.9224537037037032E-2</v>
      </c>
      <c r="C3596" s="11">
        <v>7.2835648148148149E-2</v>
      </c>
      <c r="D3596" s="14">
        <v>3.8819444444439903E-2</v>
      </c>
      <c r="G3596" s="11"/>
      <c r="H3596" s="9"/>
      <c r="I3596" s="9"/>
    </row>
    <row r="3597" spans="1:9" x14ac:dyDescent="0.2">
      <c r="A3597" s="10"/>
      <c r="B3597" s="11">
        <v>4.9236111111111112E-2</v>
      </c>
      <c r="C3597" s="11">
        <v>7.2847222222222216E-2</v>
      </c>
      <c r="D3597" s="14">
        <v>3.88310185185166E-2</v>
      </c>
      <c r="G3597" s="11"/>
      <c r="H3597" s="9"/>
      <c r="I3597" s="9"/>
    </row>
    <row r="3598" spans="1:9" x14ac:dyDescent="0.2">
      <c r="A3598" s="10"/>
      <c r="B3598" s="11">
        <v>4.9247685185185186E-2</v>
      </c>
      <c r="C3598" s="11">
        <v>7.2858796296296297E-2</v>
      </c>
      <c r="D3598" s="14">
        <v>3.88425925925939E-2</v>
      </c>
      <c r="G3598" s="11"/>
      <c r="H3598" s="9"/>
      <c r="I3598" s="9"/>
    </row>
    <row r="3599" spans="1:9" x14ac:dyDescent="0.2">
      <c r="A3599" s="10"/>
      <c r="B3599" s="11">
        <v>4.925925925925926E-2</v>
      </c>
      <c r="C3599" s="11">
        <v>7.2870370370370363E-2</v>
      </c>
      <c r="D3599" s="14">
        <v>3.8854166666664802E-2</v>
      </c>
      <c r="G3599" s="11"/>
      <c r="H3599" s="9"/>
      <c r="I3599" s="9"/>
    </row>
    <row r="3600" spans="1:9" x14ac:dyDescent="0.2">
      <c r="A3600" s="10"/>
      <c r="B3600" s="11">
        <v>4.927083333333334E-2</v>
      </c>
      <c r="C3600" s="11">
        <v>7.2881944444444444E-2</v>
      </c>
      <c r="D3600" s="14">
        <v>3.8865740740735899E-2</v>
      </c>
      <c r="G3600" s="11"/>
      <c r="H3600" s="9"/>
      <c r="I3600" s="9"/>
    </row>
    <row r="3601" spans="1:9" x14ac:dyDescent="0.2">
      <c r="A3601" s="10"/>
      <c r="B3601" s="11">
        <v>4.9282407407407407E-2</v>
      </c>
      <c r="C3601" s="11">
        <v>7.289351851851851E-2</v>
      </c>
      <c r="D3601" s="14">
        <v>3.8877314814813199E-2</v>
      </c>
      <c r="G3601" s="11"/>
      <c r="H3601" s="9"/>
      <c r="I3601" s="9"/>
    </row>
    <row r="3602" spans="1:9" x14ac:dyDescent="0.2">
      <c r="A3602" s="10"/>
      <c r="B3602" s="11">
        <v>4.929398148148148E-2</v>
      </c>
      <c r="C3602" s="11">
        <v>7.2905092592592591E-2</v>
      </c>
      <c r="D3602" s="14">
        <v>3.888888888889E-2</v>
      </c>
      <c r="G3602" s="11"/>
      <c r="H3602" s="9"/>
      <c r="I3602" s="9"/>
    </row>
    <row r="3603" spans="1:9" x14ac:dyDescent="0.2">
      <c r="A3603" s="10"/>
      <c r="B3603" s="11">
        <v>4.9305555555555554E-2</v>
      </c>
      <c r="C3603" s="11">
        <v>7.2916666666666671E-2</v>
      </c>
      <c r="D3603" s="14">
        <v>3.8888888888890402E-2</v>
      </c>
      <c r="G3603" s="11"/>
      <c r="H3603" s="9"/>
      <c r="I3603" s="9"/>
    </row>
    <row r="3604" spans="1:9" x14ac:dyDescent="0.2">
      <c r="A3604" s="10"/>
      <c r="B3604" s="11">
        <v>4.9317129629629634E-2</v>
      </c>
      <c r="C3604" s="11">
        <v>7.2928240740740738E-2</v>
      </c>
      <c r="D3604" s="14">
        <v>3.8900462962961499E-2</v>
      </c>
      <c r="G3604" s="11"/>
      <c r="H3604" s="9"/>
      <c r="I3604" s="9"/>
    </row>
    <row r="3605" spans="1:9" x14ac:dyDescent="0.2">
      <c r="A3605" s="10"/>
      <c r="B3605" s="11">
        <v>4.9328703703703701E-2</v>
      </c>
      <c r="C3605" s="11">
        <v>7.2939814814814818E-2</v>
      </c>
      <c r="D3605" s="14">
        <v>3.8912037037038702E-2</v>
      </c>
      <c r="G3605" s="11"/>
      <c r="H3605" s="9"/>
      <c r="I3605" s="9"/>
    </row>
    <row r="3606" spans="1:9" x14ac:dyDescent="0.2">
      <c r="A3606" s="10"/>
      <c r="B3606" s="11">
        <v>4.9340277777777775E-2</v>
      </c>
      <c r="C3606" s="11">
        <v>7.2951388888888885E-2</v>
      </c>
      <c r="D3606" s="14">
        <v>3.8923611111112803E-2</v>
      </c>
      <c r="G3606" s="11"/>
      <c r="H3606" s="9"/>
      <c r="I3606" s="9"/>
    </row>
    <row r="3607" spans="1:9" x14ac:dyDescent="0.2">
      <c r="A3607" s="10"/>
      <c r="B3607" s="11">
        <v>4.9351851851851848E-2</v>
      </c>
      <c r="C3607" s="11">
        <v>7.2962962962962966E-2</v>
      </c>
      <c r="D3607" s="14">
        <v>3.8935185185183699E-2</v>
      </c>
      <c r="G3607" s="11"/>
      <c r="H3607" s="9"/>
      <c r="I3607" s="9"/>
    </row>
    <row r="3608" spans="1:9" x14ac:dyDescent="0.2">
      <c r="A3608" s="10"/>
      <c r="B3608" s="11">
        <v>4.9363425925925929E-2</v>
      </c>
      <c r="C3608" s="11">
        <v>7.2974537037037032E-2</v>
      </c>
      <c r="D3608" s="14">
        <v>3.8946759259260902E-2</v>
      </c>
      <c r="G3608" s="11"/>
      <c r="H3608" s="9"/>
      <c r="I3608" s="9"/>
    </row>
    <row r="3609" spans="1:9" x14ac:dyDescent="0.2">
      <c r="A3609" s="10"/>
      <c r="B3609" s="11">
        <v>4.9375000000000002E-2</v>
      </c>
      <c r="C3609" s="11">
        <v>7.2986111111111113E-2</v>
      </c>
      <c r="D3609" s="14">
        <v>3.8958333333331902E-2</v>
      </c>
      <c r="G3609" s="11"/>
      <c r="H3609" s="9"/>
      <c r="I3609" s="9"/>
    </row>
    <row r="3610" spans="1:9" x14ac:dyDescent="0.2">
      <c r="A3610" s="10"/>
      <c r="B3610" s="11">
        <v>4.9386574074074076E-2</v>
      </c>
      <c r="C3610" s="11">
        <v>7.2997685185185179E-2</v>
      </c>
      <c r="D3610" s="14">
        <v>3.8969907407406003E-2</v>
      </c>
      <c r="G3610" s="11"/>
      <c r="H3610" s="9"/>
      <c r="I3610" s="9"/>
    </row>
    <row r="3611" spans="1:9" x14ac:dyDescent="0.2">
      <c r="A3611" s="10"/>
      <c r="B3611" s="11">
        <v>4.9398148148148142E-2</v>
      </c>
      <c r="C3611" s="11">
        <v>7.300925925925926E-2</v>
      </c>
      <c r="D3611" s="14">
        <v>3.8981481481483102E-2</v>
      </c>
      <c r="G3611" s="11"/>
      <c r="H3611" s="9"/>
      <c r="I3611" s="9"/>
    </row>
    <row r="3612" spans="1:9" x14ac:dyDescent="0.2">
      <c r="A3612" s="10"/>
      <c r="B3612" s="11">
        <v>4.9409722222222223E-2</v>
      </c>
      <c r="C3612" s="11">
        <v>7.3020833333333326E-2</v>
      </c>
      <c r="D3612" s="14">
        <v>3.8993055555554101E-2</v>
      </c>
      <c r="G3612" s="11"/>
      <c r="H3612" s="9"/>
      <c r="I3612" s="9"/>
    </row>
    <row r="3613" spans="1:9" x14ac:dyDescent="0.2">
      <c r="A3613" s="10"/>
      <c r="B3613" s="11">
        <v>4.9421296296296297E-2</v>
      </c>
      <c r="C3613" s="11">
        <v>7.3032407407407407E-2</v>
      </c>
      <c r="D3613" s="14">
        <v>3.9004629629631499E-2</v>
      </c>
      <c r="G3613" s="11"/>
      <c r="H3613" s="9"/>
      <c r="I3613" s="9"/>
    </row>
    <row r="3614" spans="1:9" x14ac:dyDescent="0.2">
      <c r="A3614" s="10"/>
      <c r="B3614" s="11">
        <v>4.943287037037037E-2</v>
      </c>
      <c r="C3614" s="11">
        <v>7.3043981481481488E-2</v>
      </c>
      <c r="D3614" s="14">
        <v>3.9016203703705399E-2</v>
      </c>
      <c r="G3614" s="11"/>
      <c r="H3614" s="9"/>
      <c r="I3614" s="9"/>
    </row>
    <row r="3615" spans="1:9" x14ac:dyDescent="0.2">
      <c r="A3615" s="10"/>
      <c r="B3615" s="11">
        <v>4.9444444444444437E-2</v>
      </c>
      <c r="C3615" s="11">
        <v>7.3055555555555554E-2</v>
      </c>
      <c r="D3615" s="14">
        <v>3.9027777777779597E-2</v>
      </c>
      <c r="G3615" s="11"/>
      <c r="H3615" s="9"/>
      <c r="I3615" s="9"/>
    </row>
    <row r="3616" spans="1:9" x14ac:dyDescent="0.2">
      <c r="A3616" s="10"/>
      <c r="B3616" s="11">
        <v>4.9456018518518517E-2</v>
      </c>
      <c r="C3616" s="11">
        <v>7.3067129629629635E-2</v>
      </c>
      <c r="D3616" s="14">
        <v>3.9039351851850403E-2</v>
      </c>
      <c r="G3616" s="11"/>
      <c r="H3616" s="9"/>
      <c r="I3616" s="9"/>
    </row>
    <row r="3617" spans="1:9" x14ac:dyDescent="0.2">
      <c r="A3617" s="10"/>
      <c r="B3617" s="11">
        <v>4.9467592592592591E-2</v>
      </c>
      <c r="C3617" s="11">
        <v>7.3078703703703715E-2</v>
      </c>
      <c r="D3617" s="14">
        <v>3.90509259259278E-2</v>
      </c>
      <c r="G3617" s="11"/>
      <c r="H3617" s="9"/>
      <c r="I3617" s="9"/>
    </row>
    <row r="3618" spans="1:9" x14ac:dyDescent="0.2">
      <c r="A3618" s="10"/>
      <c r="B3618" s="11">
        <v>4.9479166666666664E-2</v>
      </c>
      <c r="C3618" s="11">
        <v>7.3090277777777782E-2</v>
      </c>
      <c r="D3618" s="14">
        <v>3.9050925925925926E-2</v>
      </c>
      <c r="G3618" s="11"/>
      <c r="H3618" s="9"/>
      <c r="I3618" s="9"/>
    </row>
    <row r="3619" spans="1:9" x14ac:dyDescent="0.2">
      <c r="A3619" s="10"/>
      <c r="B3619" s="11">
        <v>4.9490740740740745E-2</v>
      </c>
      <c r="C3619" s="11">
        <v>7.3101851851851848E-2</v>
      </c>
      <c r="D3619" s="14">
        <v>3.9062499999998397E-2</v>
      </c>
      <c r="G3619" s="11"/>
      <c r="H3619" s="9"/>
      <c r="I3619" s="9"/>
    </row>
    <row r="3620" spans="1:9" x14ac:dyDescent="0.2">
      <c r="A3620" s="10"/>
      <c r="B3620" s="11">
        <v>4.9502314814814818E-2</v>
      </c>
      <c r="C3620" s="11">
        <v>7.3113425925925915E-2</v>
      </c>
      <c r="D3620" s="14">
        <v>3.9074074074072401E-2</v>
      </c>
      <c r="G3620" s="11"/>
      <c r="H3620" s="9"/>
      <c r="I3620" s="9"/>
    </row>
    <row r="3621" spans="1:9" x14ac:dyDescent="0.2">
      <c r="A3621" s="10"/>
      <c r="B3621" s="11">
        <v>4.9513888888888892E-2</v>
      </c>
      <c r="C3621" s="11">
        <v>7.3124999999999996E-2</v>
      </c>
      <c r="D3621" s="14">
        <v>3.9085648148146503E-2</v>
      </c>
      <c r="G3621" s="11"/>
      <c r="H3621" s="9"/>
      <c r="I3621" s="9"/>
    </row>
    <row r="3622" spans="1:9" x14ac:dyDescent="0.2">
      <c r="A3622" s="10"/>
      <c r="B3622" s="11">
        <v>4.9525462962962959E-2</v>
      </c>
      <c r="C3622" s="11">
        <v>7.3136574074074076E-2</v>
      </c>
      <c r="D3622" s="14">
        <v>3.9097222222220597E-2</v>
      </c>
      <c r="G3622" s="11"/>
      <c r="H3622" s="9"/>
      <c r="I3622" s="9"/>
    </row>
    <row r="3623" spans="1:9" x14ac:dyDescent="0.2">
      <c r="A3623" s="10"/>
      <c r="B3623" s="11">
        <v>4.9537037037037039E-2</v>
      </c>
      <c r="C3623" s="11">
        <v>7.3148148148148143E-2</v>
      </c>
      <c r="D3623" s="14">
        <v>3.9108796296291798E-2</v>
      </c>
      <c r="G3623" s="11"/>
      <c r="H3623" s="9"/>
      <c r="I3623" s="9"/>
    </row>
    <row r="3624" spans="1:9" x14ac:dyDescent="0.2">
      <c r="A3624" s="10"/>
      <c r="B3624" s="11">
        <v>4.9548611111111113E-2</v>
      </c>
      <c r="C3624" s="11">
        <v>7.3159722222222223E-2</v>
      </c>
      <c r="D3624" s="14">
        <v>3.9120370370368703E-2</v>
      </c>
      <c r="G3624" s="11"/>
      <c r="H3624" s="9"/>
      <c r="I3624" s="9"/>
    </row>
    <row r="3625" spans="1:9" x14ac:dyDescent="0.2">
      <c r="A3625" s="10"/>
      <c r="B3625" s="11">
        <v>4.9560185185185186E-2</v>
      </c>
      <c r="C3625" s="11">
        <v>7.3171296296296304E-2</v>
      </c>
      <c r="D3625" s="14">
        <v>3.91319444444461E-2</v>
      </c>
      <c r="G3625" s="11"/>
      <c r="H3625" s="9"/>
      <c r="I3625" s="9"/>
    </row>
    <row r="3626" spans="1:9" x14ac:dyDescent="0.2">
      <c r="A3626" s="10"/>
      <c r="B3626" s="11">
        <v>4.9571759259259253E-2</v>
      </c>
      <c r="C3626" s="11">
        <v>7.318287037037037E-2</v>
      </c>
      <c r="D3626" s="14">
        <v>3.9143518518516898E-2</v>
      </c>
      <c r="G3626" s="11"/>
      <c r="H3626" s="9"/>
      <c r="I3626" s="9"/>
    </row>
    <row r="3627" spans="1:9" x14ac:dyDescent="0.2">
      <c r="A3627" s="10"/>
      <c r="B3627" s="11">
        <v>4.9583333333333333E-2</v>
      </c>
      <c r="C3627" s="11">
        <v>7.3194444444444437E-2</v>
      </c>
      <c r="D3627" s="14">
        <v>3.9155092592591201E-2</v>
      </c>
      <c r="G3627" s="11"/>
      <c r="H3627" s="9"/>
      <c r="I3627" s="9"/>
    </row>
    <row r="3628" spans="1:9" x14ac:dyDescent="0.2">
      <c r="A3628" s="10"/>
      <c r="B3628" s="11">
        <v>4.9594907407407407E-2</v>
      </c>
      <c r="C3628" s="11">
        <v>7.3206018518518517E-2</v>
      </c>
      <c r="D3628" s="14">
        <v>3.9166666666664997E-2</v>
      </c>
      <c r="G3628" s="11"/>
      <c r="H3628" s="9"/>
      <c r="I3628" s="9"/>
    </row>
    <row r="3629" spans="1:9" x14ac:dyDescent="0.2">
      <c r="A3629" s="10"/>
      <c r="B3629" s="11">
        <v>4.9606481481481481E-2</v>
      </c>
      <c r="C3629" s="11">
        <v>7.3217592592592584E-2</v>
      </c>
      <c r="D3629" s="14">
        <v>3.9178240740739098E-2</v>
      </c>
      <c r="G3629" s="11"/>
      <c r="H3629" s="9"/>
      <c r="I3629" s="9"/>
    </row>
    <row r="3630" spans="1:9" x14ac:dyDescent="0.2">
      <c r="A3630" s="10"/>
      <c r="B3630" s="11">
        <v>4.9618055555555561E-2</v>
      </c>
      <c r="C3630" s="11">
        <v>7.3229166666666665E-2</v>
      </c>
      <c r="D3630" s="14">
        <v>3.9189814814813199E-2</v>
      </c>
      <c r="G3630" s="11"/>
      <c r="H3630" s="9"/>
      <c r="I3630" s="9"/>
    </row>
    <row r="3631" spans="1:9" x14ac:dyDescent="0.2">
      <c r="A3631" s="10"/>
      <c r="B3631" s="11">
        <v>4.9629629629629635E-2</v>
      </c>
      <c r="C3631" s="11">
        <v>7.3240740740740731E-2</v>
      </c>
      <c r="D3631" s="14">
        <v>3.9201388888887301E-2</v>
      </c>
      <c r="G3631" s="11"/>
      <c r="H3631" s="9"/>
      <c r="I3631" s="9"/>
    </row>
    <row r="3632" spans="1:9" x14ac:dyDescent="0.2">
      <c r="A3632" s="10"/>
      <c r="B3632" s="11">
        <v>4.9641203703703701E-2</v>
      </c>
      <c r="C3632" s="11">
        <v>7.3252314814814812E-2</v>
      </c>
      <c r="D3632" s="14">
        <v>3.9212962962964601E-2</v>
      </c>
      <c r="G3632" s="11"/>
      <c r="H3632" s="9"/>
      <c r="I3632" s="9"/>
    </row>
    <row r="3633" spans="1:9" x14ac:dyDescent="0.2">
      <c r="A3633" s="10"/>
      <c r="B3633" s="11">
        <v>4.9652777777777775E-2</v>
      </c>
      <c r="C3633" s="11">
        <v>7.3263888888888892E-2</v>
      </c>
      <c r="D3633" s="14">
        <v>3.9212962962964601E-2</v>
      </c>
      <c r="G3633" s="11"/>
      <c r="H3633" s="9"/>
      <c r="I3633" s="9"/>
    </row>
    <row r="3634" spans="1:9" x14ac:dyDescent="0.2">
      <c r="A3634" s="10"/>
      <c r="B3634" s="11">
        <v>4.9664351851851855E-2</v>
      </c>
      <c r="C3634" s="11">
        <v>7.3275462962962959E-2</v>
      </c>
      <c r="D3634" s="14">
        <v>3.9224537037038598E-2</v>
      </c>
      <c r="G3634" s="11"/>
      <c r="H3634" s="9"/>
      <c r="I3634" s="9"/>
    </row>
    <row r="3635" spans="1:9" x14ac:dyDescent="0.2">
      <c r="A3635" s="10"/>
      <c r="B3635" s="11">
        <v>4.9675925925925929E-2</v>
      </c>
      <c r="C3635" s="11">
        <v>7.3287037037037039E-2</v>
      </c>
      <c r="D3635" s="14">
        <v>3.9236111111109702E-2</v>
      </c>
      <c r="G3635" s="11"/>
      <c r="H3635" s="9"/>
      <c r="I3635" s="9"/>
    </row>
    <row r="3636" spans="1:9" x14ac:dyDescent="0.2">
      <c r="A3636" s="10"/>
      <c r="B3636" s="11">
        <v>4.9687500000000002E-2</v>
      </c>
      <c r="C3636" s="11">
        <v>7.329861111111112E-2</v>
      </c>
      <c r="D3636" s="14">
        <v>3.9247685185186801E-2</v>
      </c>
      <c r="G3636" s="11"/>
      <c r="H3636" s="9"/>
      <c r="I3636" s="9"/>
    </row>
    <row r="3637" spans="1:9" x14ac:dyDescent="0.2">
      <c r="A3637" s="10"/>
      <c r="B3637" s="11">
        <v>4.9699074074074069E-2</v>
      </c>
      <c r="C3637" s="11">
        <v>7.3310185185185187E-2</v>
      </c>
      <c r="D3637" s="14">
        <v>3.9259259259260902E-2</v>
      </c>
      <c r="G3637" s="11"/>
      <c r="H3637" s="9"/>
      <c r="I3637" s="9"/>
    </row>
    <row r="3638" spans="1:9" x14ac:dyDescent="0.2">
      <c r="A3638" s="10"/>
      <c r="B3638" s="11">
        <v>4.971064814814815E-2</v>
      </c>
      <c r="C3638" s="11">
        <v>7.3321759259259267E-2</v>
      </c>
      <c r="D3638" s="14">
        <v>3.9270833333333331E-2</v>
      </c>
      <c r="G3638" s="11"/>
      <c r="H3638" s="9"/>
      <c r="I3638" s="9"/>
    </row>
    <row r="3639" spans="1:9" x14ac:dyDescent="0.2">
      <c r="A3639" s="10"/>
      <c r="B3639" s="11">
        <v>4.9722222222222223E-2</v>
      </c>
      <c r="C3639" s="11">
        <v>7.3333333333333334E-2</v>
      </c>
      <c r="D3639" s="14">
        <v>3.9282407407409098E-2</v>
      </c>
      <c r="G3639" s="11"/>
      <c r="H3639" s="9"/>
      <c r="I3639" s="9"/>
    </row>
    <row r="3640" spans="1:9" x14ac:dyDescent="0.2">
      <c r="A3640" s="10"/>
      <c r="B3640" s="11">
        <v>4.9733796296296297E-2</v>
      </c>
      <c r="C3640" s="11">
        <v>7.3344907407407414E-2</v>
      </c>
      <c r="D3640" s="14">
        <v>3.9293981481481485E-2</v>
      </c>
      <c r="G3640" s="11"/>
      <c r="H3640" s="9"/>
      <c r="I3640" s="9"/>
    </row>
    <row r="3641" spans="1:9" x14ac:dyDescent="0.2">
      <c r="A3641" s="10"/>
      <c r="B3641" s="11">
        <v>4.9745370370370377E-2</v>
      </c>
      <c r="C3641" s="11">
        <v>7.3356481481481481E-2</v>
      </c>
      <c r="D3641" s="14">
        <v>3.9305555555555559E-2</v>
      </c>
      <c r="G3641" s="11"/>
      <c r="H3641" s="9"/>
      <c r="I3641" s="9"/>
    </row>
    <row r="3642" spans="1:9" x14ac:dyDescent="0.2">
      <c r="A3642" s="10"/>
      <c r="B3642" s="11">
        <v>4.9756944444444444E-2</v>
      </c>
      <c r="C3642" s="11">
        <v>7.3368055555555547E-2</v>
      </c>
      <c r="D3642" s="14">
        <v>3.9317129629628203E-2</v>
      </c>
      <c r="G3642" s="11"/>
      <c r="H3642" s="9"/>
      <c r="I3642" s="9"/>
    </row>
    <row r="3643" spans="1:9" x14ac:dyDescent="0.2">
      <c r="A3643" s="10"/>
      <c r="B3643" s="11">
        <v>4.9768518518518517E-2</v>
      </c>
      <c r="C3643" s="11">
        <v>7.3379629629629628E-2</v>
      </c>
      <c r="D3643" s="14">
        <v>3.9328703703702297E-2</v>
      </c>
      <c r="G3643" s="11"/>
      <c r="H3643" s="9"/>
      <c r="I3643" s="9"/>
    </row>
    <row r="3644" spans="1:9" x14ac:dyDescent="0.2">
      <c r="A3644" s="10"/>
      <c r="B3644" s="11">
        <v>4.9780092592592591E-2</v>
      </c>
      <c r="C3644" s="11">
        <v>7.3391203703703708E-2</v>
      </c>
      <c r="D3644" s="14">
        <v>3.9340277777776302E-2</v>
      </c>
      <c r="G3644" s="11"/>
      <c r="H3644" s="9"/>
      <c r="I3644" s="9"/>
    </row>
    <row r="3645" spans="1:9" x14ac:dyDescent="0.2">
      <c r="A3645" s="10"/>
      <c r="B3645" s="11">
        <v>4.9791666666666672E-2</v>
      </c>
      <c r="C3645" s="11">
        <v>7.3402777777777775E-2</v>
      </c>
      <c r="D3645" s="14">
        <v>3.9351851851853699E-2</v>
      </c>
      <c r="G3645" s="11"/>
      <c r="H3645" s="9"/>
      <c r="I3645" s="9"/>
    </row>
    <row r="3646" spans="1:9" x14ac:dyDescent="0.2">
      <c r="A3646" s="10"/>
      <c r="B3646" s="11">
        <v>4.9803240740740738E-2</v>
      </c>
      <c r="C3646" s="11">
        <v>7.3414351851851856E-2</v>
      </c>
      <c r="D3646" s="14">
        <v>3.9363425925927599E-2</v>
      </c>
      <c r="G3646" s="11"/>
      <c r="H3646" s="9"/>
      <c r="I3646" s="9"/>
    </row>
    <row r="3647" spans="1:9" x14ac:dyDescent="0.2">
      <c r="A3647" s="10"/>
      <c r="B3647" s="11">
        <v>4.9814814814814812E-2</v>
      </c>
      <c r="C3647" s="11">
        <v>7.3425925925925936E-2</v>
      </c>
      <c r="D3647" s="14">
        <v>3.9375000000001603E-2</v>
      </c>
      <c r="G3647" s="11"/>
      <c r="H3647" s="9"/>
      <c r="I3647" s="9"/>
    </row>
    <row r="3648" spans="1:9" x14ac:dyDescent="0.2">
      <c r="A3648" s="10"/>
      <c r="B3648" s="11">
        <v>4.9826388888888885E-2</v>
      </c>
      <c r="C3648" s="11">
        <v>7.3437500000000003E-2</v>
      </c>
      <c r="D3648" s="14">
        <v>3.9374999999998599E-2</v>
      </c>
      <c r="G3648" s="11"/>
      <c r="H3648" s="9"/>
      <c r="I3648" s="9"/>
    </row>
    <row r="3649" spans="1:9" x14ac:dyDescent="0.2">
      <c r="A3649" s="10"/>
      <c r="B3649" s="11">
        <v>4.9837962962962966E-2</v>
      </c>
      <c r="C3649" s="11">
        <v>7.3449074074074069E-2</v>
      </c>
      <c r="D3649" s="14">
        <v>3.9386574074075698E-2</v>
      </c>
      <c r="G3649" s="11"/>
      <c r="H3649" s="9"/>
      <c r="I3649" s="9"/>
    </row>
    <row r="3650" spans="1:9" x14ac:dyDescent="0.2">
      <c r="A3650" s="10"/>
      <c r="B3650" s="11">
        <v>4.9849537037037039E-2</v>
      </c>
      <c r="C3650" s="11">
        <v>7.3460648148148136E-2</v>
      </c>
      <c r="D3650" s="14">
        <v>3.9398148148149799E-2</v>
      </c>
      <c r="G3650" s="11"/>
      <c r="H3650" s="9"/>
      <c r="I3650" s="9"/>
    </row>
    <row r="3651" spans="1:9" x14ac:dyDescent="0.2">
      <c r="A3651" s="10"/>
      <c r="B3651" s="11">
        <v>4.9861111111111113E-2</v>
      </c>
      <c r="C3651" s="11">
        <v>7.3472222222222217E-2</v>
      </c>
      <c r="D3651" s="14">
        <v>3.9409722222220597E-2</v>
      </c>
      <c r="G3651" s="11"/>
      <c r="H3651" s="9"/>
      <c r="I3651" s="9"/>
    </row>
    <row r="3652" spans="1:9" x14ac:dyDescent="0.2">
      <c r="A3652" s="10"/>
      <c r="B3652" s="11">
        <v>4.987268518518518E-2</v>
      </c>
      <c r="C3652" s="11">
        <v>7.3483796296296297E-2</v>
      </c>
      <c r="D3652" s="14">
        <v>3.9421296296297703E-2</v>
      </c>
      <c r="G3652" s="11"/>
      <c r="H3652" s="9"/>
      <c r="I3652" s="9"/>
    </row>
    <row r="3653" spans="1:9" x14ac:dyDescent="0.2">
      <c r="A3653" s="10"/>
      <c r="B3653" s="11">
        <v>4.988425925925926E-2</v>
      </c>
      <c r="C3653" s="11">
        <v>7.3495370370370364E-2</v>
      </c>
      <c r="D3653" s="14">
        <v>3.9432870370368703E-2</v>
      </c>
      <c r="G3653" s="11"/>
      <c r="H3653" s="9"/>
      <c r="I3653" s="9"/>
    </row>
    <row r="3654" spans="1:9" x14ac:dyDescent="0.2">
      <c r="A3654" s="10"/>
      <c r="B3654" s="11">
        <v>4.9895833333333334E-2</v>
      </c>
      <c r="C3654" s="11">
        <v>7.3506944444444444E-2</v>
      </c>
      <c r="D3654" s="14">
        <v>3.9444444444442797E-2</v>
      </c>
      <c r="G3654" s="11"/>
      <c r="H3654" s="9"/>
      <c r="I3654" s="9"/>
    </row>
    <row r="3655" spans="1:9" x14ac:dyDescent="0.2">
      <c r="A3655" s="10"/>
      <c r="B3655" s="11">
        <v>4.9907407407407407E-2</v>
      </c>
      <c r="C3655" s="11">
        <v>7.3518518518518525E-2</v>
      </c>
      <c r="D3655" s="14">
        <v>3.9456018518516899E-2</v>
      </c>
      <c r="G3655" s="11"/>
      <c r="H3655" s="9"/>
      <c r="I3655" s="9"/>
    </row>
    <row r="3656" spans="1:9" x14ac:dyDescent="0.2">
      <c r="A3656" s="10"/>
      <c r="B3656" s="11">
        <v>4.9918981481481474E-2</v>
      </c>
      <c r="C3656" s="11">
        <v>7.3530092592592591E-2</v>
      </c>
      <c r="D3656" s="14">
        <v>3.9467592592587898E-2</v>
      </c>
      <c r="G3656" s="11"/>
      <c r="H3656" s="9"/>
      <c r="I3656" s="9"/>
    </row>
    <row r="3657" spans="1:9" x14ac:dyDescent="0.2">
      <c r="A3657" s="10"/>
      <c r="B3657" s="11">
        <v>4.9930555555555554E-2</v>
      </c>
      <c r="C3657" s="11">
        <v>7.3541666666666672E-2</v>
      </c>
      <c r="D3657" s="14">
        <v>3.9479166666664699E-2</v>
      </c>
      <c r="G3657" s="11"/>
      <c r="H3657" s="9"/>
      <c r="I3657" s="9"/>
    </row>
    <row r="3658" spans="1:9" x14ac:dyDescent="0.2">
      <c r="A3658" s="10"/>
      <c r="B3658" s="11">
        <v>4.9942129629629628E-2</v>
      </c>
      <c r="C3658" s="11">
        <v>7.3553240740740738E-2</v>
      </c>
      <c r="D3658" s="14">
        <v>3.9490740740742103E-2</v>
      </c>
      <c r="G3658" s="11"/>
      <c r="H3658" s="9"/>
      <c r="I3658" s="9"/>
    </row>
    <row r="3659" spans="1:9" x14ac:dyDescent="0.2">
      <c r="A3659" s="10"/>
      <c r="B3659" s="11">
        <v>4.9953703703703702E-2</v>
      </c>
      <c r="C3659" s="11">
        <v>7.3564814814814819E-2</v>
      </c>
      <c r="D3659" s="14">
        <v>3.9502314814812901E-2</v>
      </c>
      <c r="G3659" s="11"/>
      <c r="H3659" s="9"/>
      <c r="I3659" s="9"/>
    </row>
    <row r="3660" spans="1:9" x14ac:dyDescent="0.2">
      <c r="A3660" s="10"/>
      <c r="B3660" s="11">
        <v>4.9965277777777782E-2</v>
      </c>
      <c r="C3660" s="11">
        <v>7.3576388888888886E-2</v>
      </c>
      <c r="D3660" s="14">
        <v>3.9513888888883901E-2</v>
      </c>
      <c r="G3660" s="11"/>
      <c r="H3660" s="9"/>
      <c r="I3660" s="9"/>
    </row>
    <row r="3661" spans="1:9" x14ac:dyDescent="0.2">
      <c r="A3661" s="10"/>
      <c r="B3661" s="11">
        <v>4.9976851851851856E-2</v>
      </c>
      <c r="C3661" s="11">
        <v>7.3587962962962966E-2</v>
      </c>
      <c r="D3661" s="14">
        <v>3.9525462962961298E-2</v>
      </c>
      <c r="G3661" s="11"/>
      <c r="H3661" s="9"/>
      <c r="I3661" s="9"/>
    </row>
    <row r="3662" spans="1:9" x14ac:dyDescent="0.2">
      <c r="A3662" s="10"/>
      <c r="B3662" s="11">
        <v>4.9988425925925922E-2</v>
      </c>
      <c r="C3662" s="11">
        <v>7.3599537037037033E-2</v>
      </c>
      <c r="D3662" s="14">
        <v>3.9537037037038203E-2</v>
      </c>
      <c r="G3662" s="11"/>
      <c r="H3662" s="9"/>
      <c r="I3662" s="9"/>
    </row>
    <row r="3663" spans="1:9" x14ac:dyDescent="0.2">
      <c r="A3663" s="10"/>
      <c r="B3663" s="11">
        <v>0.05</v>
      </c>
      <c r="C3663" s="11">
        <v>7.3611111111111113E-2</v>
      </c>
      <c r="D3663" s="14">
        <v>3.9537037037038598E-2</v>
      </c>
      <c r="G3663" s="11"/>
      <c r="H3663" s="9"/>
      <c r="I3663" s="9"/>
    </row>
    <row r="3664" spans="1:9" x14ac:dyDescent="0.2">
      <c r="A3664" s="10"/>
      <c r="B3664" s="11">
        <v>5.0011574074074076E-2</v>
      </c>
      <c r="C3664" s="11">
        <v>7.362268518518518E-2</v>
      </c>
      <c r="D3664" s="14">
        <v>3.9548611111109702E-2</v>
      </c>
      <c r="G3664" s="11"/>
      <c r="H3664" s="9"/>
      <c r="I3664" s="9"/>
    </row>
    <row r="3665" spans="1:9" x14ac:dyDescent="0.2">
      <c r="A3665" s="10"/>
      <c r="B3665" s="11">
        <v>5.002314814814815E-2</v>
      </c>
      <c r="C3665" s="11">
        <v>7.363425925925926E-2</v>
      </c>
      <c r="D3665" s="14">
        <v>3.9560185185186898E-2</v>
      </c>
      <c r="G3665" s="11"/>
      <c r="H3665" s="9"/>
      <c r="I3665" s="9"/>
    </row>
    <row r="3666" spans="1:9" x14ac:dyDescent="0.2">
      <c r="A3666" s="10"/>
      <c r="B3666" s="11">
        <v>5.0034722222222223E-2</v>
      </c>
      <c r="C3666" s="11">
        <v>7.3645833333333341E-2</v>
      </c>
      <c r="D3666" s="14">
        <v>3.9571759259261E-2</v>
      </c>
      <c r="G3666" s="11"/>
      <c r="H3666" s="9"/>
      <c r="I3666" s="9"/>
    </row>
    <row r="3667" spans="1:9" x14ac:dyDescent="0.2">
      <c r="A3667" s="10"/>
      <c r="B3667" s="11">
        <v>5.004629629629629E-2</v>
      </c>
      <c r="C3667" s="11">
        <v>7.3657407407407408E-2</v>
      </c>
      <c r="D3667" s="14">
        <v>3.9583333333331798E-2</v>
      </c>
      <c r="G3667" s="11"/>
      <c r="H3667" s="9"/>
      <c r="I3667" s="9"/>
    </row>
    <row r="3668" spans="1:9" x14ac:dyDescent="0.2">
      <c r="A3668" s="10"/>
      <c r="B3668" s="11">
        <v>5.0057870370370371E-2</v>
      </c>
      <c r="C3668" s="11">
        <v>7.3668981481481488E-2</v>
      </c>
      <c r="D3668" s="14">
        <v>3.9594907407409098E-2</v>
      </c>
      <c r="G3668" s="11"/>
      <c r="H3668" s="9"/>
      <c r="I3668" s="9"/>
    </row>
    <row r="3669" spans="1:9" x14ac:dyDescent="0.2">
      <c r="A3669" s="10"/>
      <c r="B3669" s="11">
        <v>5.0069444444444444E-2</v>
      </c>
      <c r="C3669" s="11">
        <v>7.3680555555555555E-2</v>
      </c>
      <c r="D3669" s="14">
        <v>3.9606481481480001E-2</v>
      </c>
      <c r="G3669" s="11"/>
      <c r="H3669" s="9"/>
      <c r="I3669" s="9"/>
    </row>
    <row r="3670" spans="1:9" x14ac:dyDescent="0.2">
      <c r="A3670" s="10"/>
      <c r="B3670" s="11">
        <v>5.0081018518518518E-2</v>
      </c>
      <c r="C3670" s="11">
        <v>7.3692129629629635E-2</v>
      </c>
      <c r="D3670" s="14">
        <v>3.9618055555554199E-2</v>
      </c>
      <c r="G3670" s="11"/>
      <c r="H3670" s="9"/>
      <c r="I3670" s="9"/>
    </row>
    <row r="3671" spans="1:9" x14ac:dyDescent="0.2">
      <c r="A3671" s="10"/>
      <c r="B3671" s="11">
        <v>5.0092592592592598E-2</v>
      </c>
      <c r="C3671" s="11">
        <v>7.3703703703703702E-2</v>
      </c>
      <c r="D3671" s="14">
        <v>3.9629629629631298E-2</v>
      </c>
      <c r="G3671" s="11"/>
      <c r="H3671" s="9"/>
      <c r="I3671" s="9"/>
    </row>
    <row r="3672" spans="1:9" x14ac:dyDescent="0.2">
      <c r="A3672" s="10"/>
      <c r="B3672" s="11">
        <v>5.0104166666666672E-2</v>
      </c>
      <c r="C3672" s="11">
        <v>7.3715277777777768E-2</v>
      </c>
      <c r="D3672" s="14">
        <v>3.9641203703702201E-2</v>
      </c>
      <c r="G3672" s="11"/>
      <c r="H3672" s="9"/>
      <c r="I3672" s="9"/>
    </row>
    <row r="3673" spans="1:9" x14ac:dyDescent="0.2">
      <c r="A3673" s="10"/>
      <c r="B3673" s="11">
        <v>5.0115740740740738E-2</v>
      </c>
      <c r="C3673" s="11">
        <v>7.3726851851851849E-2</v>
      </c>
      <c r="D3673" s="14">
        <v>3.9652777777779702E-2</v>
      </c>
      <c r="G3673" s="11"/>
      <c r="H3673" s="9"/>
      <c r="I3673" s="9"/>
    </row>
    <row r="3674" spans="1:9" x14ac:dyDescent="0.2">
      <c r="A3674" s="10"/>
      <c r="B3674" s="11">
        <v>5.0127314814814812E-2</v>
      </c>
      <c r="C3674" s="11">
        <v>7.3738425925925929E-2</v>
      </c>
      <c r="D3674" s="14">
        <v>3.9664351851853602E-2</v>
      </c>
      <c r="G3674" s="11"/>
      <c r="H3674" s="9"/>
      <c r="I3674" s="9"/>
    </row>
    <row r="3675" spans="1:9" x14ac:dyDescent="0.2">
      <c r="A3675" s="10"/>
      <c r="B3675" s="11">
        <v>5.0138888888888893E-2</v>
      </c>
      <c r="C3675" s="11">
        <v>7.3749999999999996E-2</v>
      </c>
      <c r="D3675" s="14">
        <v>3.96759259259278E-2</v>
      </c>
      <c r="G3675" s="11"/>
      <c r="H3675" s="9"/>
      <c r="I3675" s="9"/>
    </row>
    <row r="3676" spans="1:9" x14ac:dyDescent="0.2">
      <c r="A3676" s="10"/>
      <c r="B3676" s="11">
        <v>5.0150462962962966E-2</v>
      </c>
      <c r="C3676" s="11">
        <v>7.3761574074074077E-2</v>
      </c>
      <c r="D3676" s="14">
        <v>3.9687499999998599E-2</v>
      </c>
      <c r="G3676" s="11"/>
      <c r="H3676" s="9"/>
      <c r="I3676" s="9"/>
    </row>
    <row r="3677" spans="1:9" x14ac:dyDescent="0.2">
      <c r="A3677" s="10"/>
      <c r="B3677" s="11">
        <v>5.0162037037037033E-2</v>
      </c>
      <c r="C3677" s="11">
        <v>7.3773148148148157E-2</v>
      </c>
      <c r="D3677" s="14">
        <v>3.9699074074076003E-2</v>
      </c>
      <c r="G3677" s="11"/>
      <c r="H3677" s="9"/>
      <c r="I3677" s="9"/>
    </row>
    <row r="3678" spans="1:9" x14ac:dyDescent="0.2">
      <c r="A3678" s="10"/>
      <c r="B3678" s="11">
        <v>5.0173611111111106E-2</v>
      </c>
      <c r="C3678" s="11">
        <v>7.3784722222222224E-2</v>
      </c>
      <c r="D3678" s="14">
        <v>3.9699074074075698E-2</v>
      </c>
      <c r="G3678" s="11"/>
      <c r="H3678" s="9"/>
      <c r="I3678" s="9"/>
    </row>
    <row r="3679" spans="1:9" x14ac:dyDescent="0.2">
      <c r="A3679" s="10"/>
      <c r="B3679" s="11">
        <v>5.0185185185185187E-2</v>
      </c>
      <c r="C3679" s="11">
        <v>7.379629629629629E-2</v>
      </c>
      <c r="D3679" s="14">
        <v>3.9710648148146503E-2</v>
      </c>
      <c r="G3679" s="11"/>
      <c r="H3679" s="9"/>
      <c r="I3679" s="9"/>
    </row>
    <row r="3680" spans="1:9" x14ac:dyDescent="0.2">
      <c r="A3680" s="10"/>
      <c r="B3680" s="11">
        <v>5.019675925925926E-2</v>
      </c>
      <c r="C3680" s="11">
        <v>7.3807870370370371E-2</v>
      </c>
      <c r="D3680" s="14">
        <v>3.97222222222205E-2</v>
      </c>
      <c r="G3680" s="11"/>
      <c r="H3680" s="9"/>
      <c r="I3680" s="9"/>
    </row>
    <row r="3681" spans="1:9" x14ac:dyDescent="0.2">
      <c r="A3681" s="10"/>
      <c r="B3681" s="11">
        <v>5.0208333333333334E-2</v>
      </c>
      <c r="C3681" s="11">
        <v>7.3819444444444438E-2</v>
      </c>
      <c r="D3681" s="14">
        <v>3.9733796296294699E-2</v>
      </c>
      <c r="G3681" s="11"/>
      <c r="H3681" s="9"/>
      <c r="I3681" s="9"/>
    </row>
    <row r="3682" spans="1:9" x14ac:dyDescent="0.2">
      <c r="A3682" s="10"/>
      <c r="B3682" s="11">
        <v>5.0219907407407414E-2</v>
      </c>
      <c r="C3682" s="11">
        <v>7.3831018518518518E-2</v>
      </c>
      <c r="D3682" s="14">
        <v>3.9745370370368703E-2</v>
      </c>
      <c r="G3682" s="11"/>
      <c r="H3682" s="9"/>
      <c r="I3682" s="9"/>
    </row>
    <row r="3683" spans="1:9" x14ac:dyDescent="0.2">
      <c r="A3683" s="10"/>
      <c r="B3683" s="11">
        <v>5.0231481481481481E-2</v>
      </c>
      <c r="C3683" s="11">
        <v>7.3842592592592585E-2</v>
      </c>
      <c r="D3683" s="14">
        <v>3.97569444444398E-2</v>
      </c>
      <c r="G3683" s="11"/>
      <c r="H3683" s="9"/>
      <c r="I3683" s="9"/>
    </row>
    <row r="3684" spans="1:9" x14ac:dyDescent="0.2">
      <c r="A3684" s="10"/>
      <c r="B3684" s="11">
        <v>5.0243055555555555E-2</v>
      </c>
      <c r="C3684" s="11">
        <v>7.3854166666666665E-2</v>
      </c>
      <c r="D3684" s="14">
        <v>3.9768518518516899E-2</v>
      </c>
      <c r="G3684" s="11"/>
      <c r="H3684" s="9"/>
      <c r="I3684" s="9"/>
    </row>
    <row r="3685" spans="1:9" x14ac:dyDescent="0.2">
      <c r="A3685" s="10"/>
      <c r="B3685" s="11">
        <v>5.0254629629629628E-2</v>
      </c>
      <c r="C3685" s="11">
        <v>7.3865740740740746E-2</v>
      </c>
      <c r="D3685" s="14">
        <v>3.9780092592594303E-2</v>
      </c>
      <c r="G3685" s="11"/>
      <c r="H3685" s="9"/>
      <c r="I3685" s="9"/>
    </row>
    <row r="3686" spans="1:9" x14ac:dyDescent="0.2">
      <c r="A3686" s="10"/>
      <c r="B3686" s="11">
        <v>5.0266203703703709E-2</v>
      </c>
      <c r="C3686" s="11">
        <v>7.3877314814814812E-2</v>
      </c>
      <c r="D3686" s="14">
        <v>3.9791666666664997E-2</v>
      </c>
      <c r="G3686" s="11"/>
      <c r="H3686" s="9"/>
      <c r="I3686" s="9"/>
    </row>
    <row r="3687" spans="1:9" x14ac:dyDescent="0.2">
      <c r="A3687" s="10"/>
      <c r="B3687" s="11">
        <v>5.0277777777777775E-2</v>
      </c>
      <c r="C3687" s="11">
        <v>7.3888888888888893E-2</v>
      </c>
      <c r="D3687" s="14">
        <v>3.98032407407393E-2</v>
      </c>
      <c r="G3687" s="11"/>
      <c r="H3687" s="9"/>
      <c r="I3687" s="9"/>
    </row>
    <row r="3688" spans="1:9" x14ac:dyDescent="0.2">
      <c r="A3688" s="10"/>
      <c r="B3688" s="11">
        <v>5.0289351851851849E-2</v>
      </c>
      <c r="C3688" s="11">
        <v>7.3900462962962959E-2</v>
      </c>
      <c r="D3688" s="14">
        <v>3.9814814814813103E-2</v>
      </c>
      <c r="G3688" s="11"/>
      <c r="H3688" s="9"/>
      <c r="I3688" s="9"/>
    </row>
    <row r="3689" spans="1:9" x14ac:dyDescent="0.2">
      <c r="A3689" s="10"/>
      <c r="B3689" s="11">
        <v>5.0300925925925923E-2</v>
      </c>
      <c r="C3689" s="11">
        <v>7.391203703703704E-2</v>
      </c>
      <c r="D3689" s="14">
        <v>3.9826388888887197E-2</v>
      </c>
      <c r="G3689" s="11"/>
      <c r="H3689" s="9"/>
      <c r="I3689" s="9"/>
    </row>
    <row r="3690" spans="1:9" x14ac:dyDescent="0.2">
      <c r="A3690" s="10"/>
      <c r="B3690" s="11">
        <v>5.0312500000000003E-2</v>
      </c>
      <c r="C3690" s="11">
        <v>7.3923611111111107E-2</v>
      </c>
      <c r="D3690" s="14">
        <v>3.9837962962961403E-2</v>
      </c>
      <c r="G3690" s="11"/>
      <c r="H3690" s="9"/>
      <c r="I3690" s="9"/>
    </row>
    <row r="3691" spans="1:9" x14ac:dyDescent="0.2">
      <c r="A3691" s="10"/>
      <c r="B3691" s="11">
        <v>5.0324074074074077E-2</v>
      </c>
      <c r="C3691" s="11">
        <v>7.3935185185185187E-2</v>
      </c>
      <c r="D3691" s="14">
        <v>3.98495370370354E-2</v>
      </c>
      <c r="G3691" s="11"/>
      <c r="H3691" s="9"/>
      <c r="I3691" s="9"/>
    </row>
    <row r="3692" spans="1:9" x14ac:dyDescent="0.2">
      <c r="A3692" s="10"/>
      <c r="B3692" s="11">
        <v>5.033564814814815E-2</v>
      </c>
      <c r="C3692" s="11">
        <v>7.3946759259259254E-2</v>
      </c>
      <c r="D3692" s="14">
        <v>3.9861111111112797E-2</v>
      </c>
      <c r="G3692" s="11"/>
      <c r="H3692" s="9"/>
      <c r="I3692" s="9"/>
    </row>
    <row r="3693" spans="1:9" x14ac:dyDescent="0.2">
      <c r="A3693" s="10"/>
      <c r="B3693" s="11">
        <v>5.0347222222222217E-2</v>
      </c>
      <c r="C3693" s="11">
        <v>7.3958333333333334E-2</v>
      </c>
      <c r="D3693" s="14">
        <v>3.9861111111112797E-2</v>
      </c>
      <c r="G3693" s="11"/>
      <c r="H3693" s="9"/>
      <c r="I3693" s="9"/>
    </row>
    <row r="3694" spans="1:9" x14ac:dyDescent="0.2">
      <c r="A3694" s="10"/>
      <c r="B3694" s="11">
        <v>5.0358796296296297E-2</v>
      </c>
      <c r="C3694" s="11">
        <v>7.3969907407407401E-2</v>
      </c>
      <c r="D3694" s="14">
        <v>3.9872685185186801E-2</v>
      </c>
      <c r="G3694" s="11"/>
      <c r="H3694" s="9"/>
      <c r="I3694" s="9"/>
    </row>
    <row r="3695" spans="1:9" x14ac:dyDescent="0.2">
      <c r="A3695" s="10"/>
      <c r="B3695" s="11">
        <v>5.0370370370370371E-2</v>
      </c>
      <c r="C3695" s="11">
        <v>7.3981481481481481E-2</v>
      </c>
      <c r="D3695" s="14">
        <v>3.9884259259257801E-2</v>
      </c>
      <c r="G3695" s="11"/>
      <c r="H3695" s="9"/>
      <c r="I3695" s="9"/>
    </row>
    <row r="3696" spans="1:9" x14ac:dyDescent="0.2">
      <c r="A3696" s="10"/>
      <c r="B3696" s="11">
        <v>5.0381944444444444E-2</v>
      </c>
      <c r="C3696" s="11">
        <v>7.3993055555555562E-2</v>
      </c>
      <c r="D3696" s="14">
        <v>3.9895833333334997E-2</v>
      </c>
      <c r="G3696" s="11"/>
      <c r="H3696" s="9"/>
      <c r="I3696" s="9"/>
    </row>
    <row r="3697" spans="1:9" x14ac:dyDescent="0.2">
      <c r="A3697" s="10"/>
      <c r="B3697" s="11">
        <v>5.0393518518518511E-2</v>
      </c>
      <c r="C3697" s="11">
        <v>7.4004629629629629E-2</v>
      </c>
      <c r="D3697" s="14">
        <v>3.9907407407409098E-2</v>
      </c>
      <c r="G3697" s="11"/>
      <c r="H3697" s="9"/>
      <c r="I3697" s="9"/>
    </row>
    <row r="3698" spans="1:9" x14ac:dyDescent="0.2">
      <c r="A3698" s="10"/>
      <c r="B3698" s="11">
        <v>5.0405092592592592E-2</v>
      </c>
      <c r="C3698" s="11">
        <v>7.4016203703703709E-2</v>
      </c>
      <c r="D3698" s="14">
        <v>3.9918981481482901E-2</v>
      </c>
      <c r="G3698" s="11"/>
      <c r="H3698" s="9"/>
      <c r="I3698" s="9"/>
    </row>
    <row r="3699" spans="1:9" x14ac:dyDescent="0.2">
      <c r="A3699" s="10"/>
      <c r="B3699" s="11">
        <v>5.0416666666666665E-2</v>
      </c>
      <c r="C3699" s="11">
        <v>7.402777777777779E-2</v>
      </c>
      <c r="D3699" s="14">
        <v>3.9930555555557301E-2</v>
      </c>
      <c r="G3699" s="11"/>
      <c r="H3699" s="9"/>
      <c r="I3699" s="9"/>
    </row>
    <row r="3700" spans="1:9" x14ac:dyDescent="0.2">
      <c r="A3700" s="10"/>
      <c r="B3700" s="11">
        <v>5.0428240740740739E-2</v>
      </c>
      <c r="C3700" s="11">
        <v>7.4039351851851856E-2</v>
      </c>
      <c r="D3700" s="14">
        <v>3.9942129629631298E-2</v>
      </c>
      <c r="G3700" s="11"/>
      <c r="H3700" s="9"/>
      <c r="I3700" s="9"/>
    </row>
    <row r="3701" spans="1:9" x14ac:dyDescent="0.2">
      <c r="A3701" s="10"/>
      <c r="B3701" s="11">
        <v>5.0439814814814819E-2</v>
      </c>
      <c r="C3701" s="11">
        <v>7.4050925925925923E-2</v>
      </c>
      <c r="D3701" s="14">
        <v>3.9953703703703707E-2</v>
      </c>
      <c r="G3701" s="11"/>
      <c r="H3701" s="9"/>
      <c r="I3701" s="9"/>
    </row>
    <row r="3702" spans="1:9" x14ac:dyDescent="0.2">
      <c r="A3702" s="10"/>
      <c r="B3702" s="11">
        <v>5.0451388888888893E-2</v>
      </c>
      <c r="C3702" s="11">
        <v>7.4062500000000003E-2</v>
      </c>
      <c r="D3702" s="14">
        <v>3.9965277777776399E-2</v>
      </c>
      <c r="G3702" s="11"/>
      <c r="H3702" s="9"/>
      <c r="I3702" s="9"/>
    </row>
    <row r="3703" spans="1:9" x14ac:dyDescent="0.2">
      <c r="A3703" s="10"/>
      <c r="B3703" s="11">
        <v>5.0462962962962959E-2</v>
      </c>
      <c r="C3703" s="11">
        <v>7.407407407407407E-2</v>
      </c>
      <c r="D3703" s="14">
        <v>3.9976851851851854E-2</v>
      </c>
      <c r="G3703" s="11"/>
      <c r="H3703" s="9"/>
      <c r="I3703" s="9"/>
    </row>
    <row r="3704" spans="1:9" x14ac:dyDescent="0.2">
      <c r="A3704" s="10"/>
      <c r="B3704" s="11">
        <v>5.0474537037037033E-2</v>
      </c>
      <c r="C3704" s="11">
        <v>7.408564814814815E-2</v>
      </c>
      <c r="D3704" s="14">
        <v>3.9988425925924401E-2</v>
      </c>
      <c r="G3704" s="11"/>
      <c r="H3704" s="9"/>
      <c r="I3704" s="9"/>
    </row>
    <row r="3705" spans="1:9" x14ac:dyDescent="0.2">
      <c r="A3705" s="10"/>
      <c r="B3705" s="11">
        <v>5.0486111111111114E-2</v>
      </c>
      <c r="C3705" s="11">
        <v>7.4097222222222217E-2</v>
      </c>
      <c r="D3705" s="14">
        <v>4.0000000000001902E-2</v>
      </c>
      <c r="G3705" s="11"/>
      <c r="H3705" s="9"/>
      <c r="I3705" s="9"/>
    </row>
    <row r="3706" spans="1:9" x14ac:dyDescent="0.2">
      <c r="A3706" s="10"/>
      <c r="B3706" s="11">
        <v>5.0497685185185187E-2</v>
      </c>
      <c r="C3706" s="11">
        <v>7.4108796296296298E-2</v>
      </c>
      <c r="D3706" s="14">
        <v>4.0011574074075802E-2</v>
      </c>
      <c r="G3706" s="11"/>
      <c r="H3706" s="9"/>
      <c r="I3706" s="9"/>
    </row>
    <row r="3707" spans="1:9" x14ac:dyDescent="0.2">
      <c r="A3707" s="10"/>
      <c r="B3707" s="11">
        <v>5.0509259259259254E-2</v>
      </c>
      <c r="C3707" s="11">
        <v>7.4120370370370378E-2</v>
      </c>
      <c r="D3707" s="14">
        <v>4.0023148148149799E-2</v>
      </c>
      <c r="G3707" s="11"/>
      <c r="H3707" s="9"/>
      <c r="I3707" s="9"/>
    </row>
    <row r="3708" spans="1:9" x14ac:dyDescent="0.2">
      <c r="A3708" s="10"/>
      <c r="B3708" s="11">
        <v>5.0520833333333327E-2</v>
      </c>
      <c r="C3708" s="11">
        <v>7.4131944444444445E-2</v>
      </c>
      <c r="D3708" s="14">
        <v>4.0023148148146698E-2</v>
      </c>
      <c r="G3708" s="11"/>
      <c r="H3708" s="9"/>
      <c r="I3708" s="9"/>
    </row>
    <row r="3709" spans="1:9" x14ac:dyDescent="0.2">
      <c r="A3709" s="10"/>
      <c r="B3709" s="11">
        <v>5.0532407407407408E-2</v>
      </c>
      <c r="C3709" s="11">
        <v>7.4143518518518511E-2</v>
      </c>
      <c r="D3709" s="14">
        <v>4.0034722222223901E-2</v>
      </c>
      <c r="G3709" s="11"/>
      <c r="H3709" s="9"/>
      <c r="I3709" s="9"/>
    </row>
    <row r="3710" spans="1:9" x14ac:dyDescent="0.2">
      <c r="A3710" s="10"/>
      <c r="B3710" s="11">
        <v>5.0543981481481481E-2</v>
      </c>
      <c r="C3710" s="11">
        <v>7.4155092592592592E-2</v>
      </c>
      <c r="D3710" s="14">
        <v>4.0046296296298002E-2</v>
      </c>
      <c r="G3710" s="11"/>
      <c r="H3710" s="9"/>
      <c r="I3710" s="9"/>
    </row>
    <row r="3711" spans="1:9" x14ac:dyDescent="0.2">
      <c r="A3711" s="10"/>
      <c r="B3711" s="11">
        <v>5.0555555555555555E-2</v>
      </c>
      <c r="C3711" s="11">
        <v>7.4166666666666659E-2</v>
      </c>
      <c r="D3711" s="14">
        <v>4.0057870370368703E-2</v>
      </c>
      <c r="G3711" s="11"/>
      <c r="H3711" s="9"/>
      <c r="I3711" s="9"/>
    </row>
    <row r="3712" spans="1:9" x14ac:dyDescent="0.2">
      <c r="A3712" s="10"/>
      <c r="B3712" s="11">
        <v>5.0567129629629635E-2</v>
      </c>
      <c r="C3712" s="11">
        <v>7.4178240740740739E-2</v>
      </c>
      <c r="D3712" s="14">
        <v>4.0069444444445899E-2</v>
      </c>
      <c r="G3712" s="11"/>
      <c r="H3712" s="9"/>
      <c r="I3712" s="9"/>
    </row>
    <row r="3713" spans="1:9" x14ac:dyDescent="0.2">
      <c r="A3713" s="10"/>
      <c r="B3713" s="11">
        <v>5.0578703703703709E-2</v>
      </c>
      <c r="C3713" s="11">
        <v>7.4189814814814806E-2</v>
      </c>
      <c r="D3713" s="14">
        <v>4.0081018518516899E-2</v>
      </c>
      <c r="G3713" s="11"/>
      <c r="H3713" s="9"/>
      <c r="I3713" s="9"/>
    </row>
    <row r="3714" spans="1:9" x14ac:dyDescent="0.2">
      <c r="A3714" s="10"/>
      <c r="B3714" s="11">
        <v>5.0590277777777776E-2</v>
      </c>
      <c r="C3714" s="11">
        <v>7.4201388888888886E-2</v>
      </c>
      <c r="D3714" s="14">
        <v>4.0092592592590903E-2</v>
      </c>
      <c r="G3714" s="11"/>
      <c r="H3714" s="9"/>
      <c r="I3714" s="9"/>
    </row>
    <row r="3715" spans="1:9" x14ac:dyDescent="0.2">
      <c r="A3715" s="10"/>
      <c r="B3715" s="11">
        <v>5.0601851851851849E-2</v>
      </c>
      <c r="C3715" s="11">
        <v>7.4212962962962967E-2</v>
      </c>
      <c r="D3715" s="14">
        <v>4.0104166666664998E-2</v>
      </c>
      <c r="G3715" s="11"/>
      <c r="H3715" s="9"/>
      <c r="I3715" s="9"/>
    </row>
    <row r="3716" spans="1:9" x14ac:dyDescent="0.2">
      <c r="A3716" s="10"/>
      <c r="B3716" s="11">
        <v>5.061342592592593E-2</v>
      </c>
      <c r="C3716" s="11">
        <v>7.4224537037037033E-2</v>
      </c>
      <c r="D3716" s="14">
        <v>4.01157407407359E-2</v>
      </c>
      <c r="G3716" s="11"/>
      <c r="H3716" s="9"/>
      <c r="I3716" s="9"/>
    </row>
    <row r="3717" spans="1:9" x14ac:dyDescent="0.2">
      <c r="A3717" s="10"/>
      <c r="B3717" s="11">
        <v>5.0625000000000003E-2</v>
      </c>
      <c r="C3717" s="11">
        <v>7.4236111111111114E-2</v>
      </c>
      <c r="D3717" s="14">
        <v>4.0127314814812798E-2</v>
      </c>
      <c r="G3717" s="11"/>
      <c r="H3717" s="9"/>
      <c r="I3717" s="9"/>
    </row>
    <row r="3718" spans="1:9" x14ac:dyDescent="0.2">
      <c r="A3718" s="10"/>
      <c r="B3718" s="11">
        <v>5.063657407407407E-2</v>
      </c>
      <c r="C3718" s="11">
        <v>7.4247685185185194E-2</v>
      </c>
      <c r="D3718" s="14">
        <v>4.0138888888890299E-2</v>
      </c>
      <c r="G3718" s="11"/>
      <c r="H3718" s="9"/>
      <c r="I3718" s="9"/>
    </row>
    <row r="3719" spans="1:9" x14ac:dyDescent="0.2">
      <c r="A3719" s="10"/>
      <c r="B3719" s="11">
        <v>5.0648148148148144E-2</v>
      </c>
      <c r="C3719" s="11">
        <v>7.4259259259259261E-2</v>
      </c>
      <c r="D3719" s="14">
        <v>4.0150462962961E-2</v>
      </c>
      <c r="G3719" s="11"/>
      <c r="H3719" s="9"/>
      <c r="I3719" s="9"/>
    </row>
    <row r="3720" spans="1:9" x14ac:dyDescent="0.2">
      <c r="A3720" s="10"/>
      <c r="B3720" s="11">
        <v>5.0659722222222224E-2</v>
      </c>
      <c r="C3720" s="11">
        <v>7.4270833333333341E-2</v>
      </c>
      <c r="D3720" s="14">
        <v>4.0162037037031903E-2</v>
      </c>
      <c r="G3720" s="11"/>
      <c r="H3720" s="9"/>
      <c r="I3720" s="9"/>
    </row>
    <row r="3721" spans="1:9" x14ac:dyDescent="0.2">
      <c r="A3721" s="10"/>
      <c r="B3721" s="11">
        <v>5.0671296296296298E-2</v>
      </c>
      <c r="C3721" s="11">
        <v>7.4282407407407408E-2</v>
      </c>
      <c r="D3721" s="14">
        <v>4.0173611111109397E-2</v>
      </c>
      <c r="G3721" s="11"/>
      <c r="H3721" s="9"/>
      <c r="I3721" s="9"/>
    </row>
    <row r="3722" spans="1:9" x14ac:dyDescent="0.2">
      <c r="A3722" s="10"/>
      <c r="B3722" s="11">
        <v>5.0682870370370371E-2</v>
      </c>
      <c r="C3722" s="11">
        <v>7.4293981481481489E-2</v>
      </c>
      <c r="D3722" s="14">
        <v>4.0185185185186399E-2</v>
      </c>
      <c r="G3722" s="11"/>
      <c r="H3722" s="9"/>
      <c r="I3722" s="9"/>
    </row>
    <row r="3723" spans="1:9" x14ac:dyDescent="0.2">
      <c r="A3723" s="10"/>
      <c r="B3723" s="11">
        <v>5.0694444444444452E-2</v>
      </c>
      <c r="C3723" s="11">
        <v>7.4305555555555555E-2</v>
      </c>
      <c r="D3723" s="14">
        <v>4.0185185185186802E-2</v>
      </c>
      <c r="G3723" s="11"/>
      <c r="H3723" s="9"/>
      <c r="I3723" s="9"/>
    </row>
    <row r="3724" spans="1:9" x14ac:dyDescent="0.2">
      <c r="A3724" s="10"/>
      <c r="B3724" s="11">
        <v>5.0706018518518518E-2</v>
      </c>
      <c r="C3724" s="11">
        <v>7.4317129629629622E-2</v>
      </c>
      <c r="D3724" s="14">
        <v>4.0196759259257801E-2</v>
      </c>
      <c r="G3724" s="11"/>
      <c r="H3724" s="9"/>
      <c r="I3724" s="9"/>
    </row>
    <row r="3725" spans="1:9" x14ac:dyDescent="0.2">
      <c r="A3725" s="10"/>
      <c r="B3725" s="11">
        <v>5.0717592592592592E-2</v>
      </c>
      <c r="C3725" s="11">
        <v>7.4328703703703702E-2</v>
      </c>
      <c r="D3725" s="14">
        <v>4.0208333333335101E-2</v>
      </c>
      <c r="G3725" s="11"/>
      <c r="H3725" s="9"/>
      <c r="I3725" s="9"/>
    </row>
    <row r="3726" spans="1:9" x14ac:dyDescent="0.2">
      <c r="A3726" s="10"/>
      <c r="B3726" s="11">
        <v>5.0729166666666665E-2</v>
      </c>
      <c r="C3726" s="11">
        <v>7.4340277777777783E-2</v>
      </c>
      <c r="D3726" s="14">
        <v>4.0219907407409203E-2</v>
      </c>
      <c r="G3726" s="11"/>
      <c r="H3726" s="9"/>
      <c r="I3726" s="9"/>
    </row>
    <row r="3727" spans="1:9" x14ac:dyDescent="0.2">
      <c r="A3727" s="10"/>
      <c r="B3727" s="11">
        <v>5.0740740740740746E-2</v>
      </c>
      <c r="C3727" s="11">
        <v>7.435185185185185E-2</v>
      </c>
      <c r="D3727" s="14">
        <v>4.0231481481479897E-2</v>
      </c>
      <c r="G3727" s="11"/>
      <c r="H3727" s="9"/>
      <c r="I3727" s="9"/>
    </row>
    <row r="3728" spans="1:9" x14ac:dyDescent="0.2">
      <c r="A3728" s="10"/>
      <c r="B3728" s="11">
        <v>5.0752314814814813E-2</v>
      </c>
      <c r="C3728" s="11">
        <v>7.436342592592593E-2</v>
      </c>
      <c r="D3728" s="14">
        <v>4.0243055555557301E-2</v>
      </c>
      <c r="G3728" s="11"/>
      <c r="H3728" s="9"/>
      <c r="I3728" s="9"/>
    </row>
    <row r="3729" spans="1:9" x14ac:dyDescent="0.2">
      <c r="A3729" s="10"/>
      <c r="B3729" s="11">
        <v>5.0763888888888886E-2</v>
      </c>
      <c r="C3729" s="11">
        <v>7.4374999999999997E-2</v>
      </c>
      <c r="D3729" s="14">
        <v>4.02546296296281E-2</v>
      </c>
      <c r="G3729" s="11"/>
      <c r="H3729" s="9"/>
      <c r="I3729" s="9"/>
    </row>
    <row r="3730" spans="1:9" x14ac:dyDescent="0.2">
      <c r="A3730" s="10"/>
      <c r="B3730" s="11">
        <v>5.077546296296296E-2</v>
      </c>
      <c r="C3730" s="11">
        <v>7.4386574074074077E-2</v>
      </c>
      <c r="D3730" s="14">
        <v>4.0266203703702298E-2</v>
      </c>
      <c r="G3730" s="11"/>
      <c r="H3730" s="9"/>
      <c r="I3730" s="9"/>
    </row>
    <row r="3731" spans="1:9" x14ac:dyDescent="0.2">
      <c r="A3731" s="10"/>
      <c r="B3731" s="11">
        <v>5.078703703703704E-2</v>
      </c>
      <c r="C3731" s="11">
        <v>7.4398148148148144E-2</v>
      </c>
      <c r="D3731" s="14">
        <v>4.0277777777779501E-2</v>
      </c>
      <c r="G3731" s="11"/>
      <c r="H3731" s="9"/>
      <c r="I3731" s="9"/>
    </row>
    <row r="3732" spans="1:9" x14ac:dyDescent="0.2">
      <c r="A3732" s="10"/>
      <c r="B3732" s="11">
        <v>5.0798611111111114E-2</v>
      </c>
      <c r="C3732" s="11">
        <v>7.440972222222221E-2</v>
      </c>
      <c r="D3732" s="14">
        <v>4.02893518518503E-2</v>
      </c>
      <c r="G3732" s="11"/>
      <c r="H3732" s="9"/>
      <c r="I3732" s="9"/>
    </row>
    <row r="3733" spans="1:9" x14ac:dyDescent="0.2">
      <c r="A3733" s="10"/>
      <c r="B3733" s="11">
        <v>5.0810185185185187E-2</v>
      </c>
      <c r="C3733" s="11">
        <v>7.4421296296296291E-2</v>
      </c>
      <c r="D3733" s="14">
        <v>4.0300925925927898E-2</v>
      </c>
      <c r="G3733" s="11"/>
      <c r="H3733" s="9"/>
      <c r="I3733" s="9"/>
    </row>
    <row r="3734" spans="1:9" x14ac:dyDescent="0.2">
      <c r="A3734" s="10"/>
      <c r="B3734" s="11">
        <v>5.0821759259259254E-2</v>
      </c>
      <c r="C3734" s="11">
        <v>7.4432870370370371E-2</v>
      </c>
      <c r="D3734" s="14">
        <v>4.0312500000001798E-2</v>
      </c>
      <c r="G3734" s="11"/>
      <c r="H3734" s="9"/>
      <c r="I3734" s="9"/>
    </row>
    <row r="3735" spans="1:9" x14ac:dyDescent="0.2">
      <c r="A3735" s="10"/>
      <c r="B3735" s="11">
        <v>5.0833333333333335E-2</v>
      </c>
      <c r="C3735" s="11">
        <v>7.4444444444444438E-2</v>
      </c>
      <c r="D3735" s="14">
        <v>4.0324074074075997E-2</v>
      </c>
      <c r="G3735" s="11"/>
      <c r="H3735" s="9"/>
      <c r="I3735" s="9"/>
    </row>
    <row r="3736" spans="1:9" x14ac:dyDescent="0.2">
      <c r="A3736" s="10"/>
      <c r="B3736" s="11">
        <v>5.0844907407407408E-2</v>
      </c>
      <c r="C3736" s="11">
        <v>7.4456018518518519E-2</v>
      </c>
      <c r="D3736" s="14">
        <v>4.0335648148146698E-2</v>
      </c>
      <c r="G3736" s="11"/>
      <c r="H3736" s="9"/>
      <c r="I3736" s="9"/>
    </row>
    <row r="3737" spans="1:9" x14ac:dyDescent="0.2">
      <c r="A3737" s="10"/>
      <c r="B3737" s="11">
        <v>5.0856481481481482E-2</v>
      </c>
      <c r="C3737" s="11">
        <v>7.4467592592592599E-2</v>
      </c>
      <c r="D3737" s="14">
        <v>4.0347222222224199E-2</v>
      </c>
      <c r="G3737" s="11"/>
      <c r="H3737" s="9"/>
      <c r="I3737" s="9"/>
    </row>
    <row r="3738" spans="1:9" x14ac:dyDescent="0.2">
      <c r="A3738" s="10"/>
      <c r="B3738" s="11">
        <v>5.0868055555555548E-2</v>
      </c>
      <c r="C3738" s="11">
        <v>7.4479166666666666E-2</v>
      </c>
      <c r="D3738" s="14">
        <v>4.0347222222223901E-2</v>
      </c>
      <c r="G3738" s="11"/>
      <c r="H3738" s="9"/>
      <c r="I3738" s="9"/>
    </row>
    <row r="3739" spans="1:9" x14ac:dyDescent="0.2">
      <c r="A3739" s="10"/>
      <c r="B3739" s="11">
        <v>5.0879629629629629E-2</v>
      </c>
      <c r="C3739" s="11">
        <v>7.4490740740740746E-2</v>
      </c>
      <c r="D3739" s="14">
        <v>4.0358796296294602E-2</v>
      </c>
      <c r="G3739" s="11"/>
      <c r="H3739" s="9"/>
      <c r="I3739" s="9"/>
    </row>
    <row r="3740" spans="1:9" x14ac:dyDescent="0.2">
      <c r="A3740" s="10"/>
      <c r="B3740" s="11">
        <v>5.0891203703703702E-2</v>
      </c>
      <c r="C3740" s="11">
        <v>7.4502314814814813E-2</v>
      </c>
      <c r="D3740" s="14">
        <v>4.03703703703686E-2</v>
      </c>
      <c r="G3740" s="11"/>
      <c r="H3740" s="9"/>
      <c r="I3740" s="9"/>
    </row>
    <row r="3741" spans="1:9" x14ac:dyDescent="0.2">
      <c r="A3741" s="10"/>
      <c r="B3741" s="11">
        <v>5.0902777777777776E-2</v>
      </c>
      <c r="C3741" s="11">
        <v>7.4513888888888893E-2</v>
      </c>
      <c r="D3741" s="14">
        <v>4.0381944444442798E-2</v>
      </c>
      <c r="G3741" s="11"/>
      <c r="H3741" s="9"/>
      <c r="I3741" s="9"/>
    </row>
    <row r="3742" spans="1:9" x14ac:dyDescent="0.2">
      <c r="A3742" s="10"/>
      <c r="B3742" s="11">
        <v>5.0914351851851856E-2</v>
      </c>
      <c r="C3742" s="11">
        <v>7.452546296296296E-2</v>
      </c>
      <c r="D3742" s="14">
        <v>4.0393518518516802E-2</v>
      </c>
      <c r="G3742" s="11"/>
      <c r="H3742" s="9"/>
      <c r="I3742" s="9"/>
    </row>
    <row r="3743" spans="1:9" x14ac:dyDescent="0.2">
      <c r="A3743" s="10"/>
      <c r="B3743" s="11">
        <v>5.092592592592593E-2</v>
      </c>
      <c r="C3743" s="11">
        <v>7.4537037037037041E-2</v>
      </c>
      <c r="D3743" s="14">
        <v>4.0405092592587802E-2</v>
      </c>
      <c r="G3743" s="11"/>
      <c r="H3743" s="9"/>
      <c r="I3743" s="9"/>
    </row>
    <row r="3744" spans="1:9" x14ac:dyDescent="0.2">
      <c r="A3744" s="10"/>
      <c r="B3744" s="11">
        <v>5.0937499999999997E-2</v>
      </c>
      <c r="C3744" s="11">
        <v>7.4548611111111107E-2</v>
      </c>
      <c r="D3744" s="14">
        <v>4.0416666666664998E-2</v>
      </c>
      <c r="G3744" s="11"/>
      <c r="H3744" s="9"/>
      <c r="I3744" s="9"/>
    </row>
    <row r="3745" spans="1:9" x14ac:dyDescent="0.2">
      <c r="A3745" s="10"/>
      <c r="B3745" s="11">
        <v>5.094907407407407E-2</v>
      </c>
      <c r="C3745" s="11">
        <v>7.4560185185185188E-2</v>
      </c>
      <c r="D3745" s="14">
        <v>4.0428240740742499E-2</v>
      </c>
      <c r="G3745" s="11"/>
      <c r="H3745" s="9"/>
      <c r="I3745" s="9"/>
    </row>
    <row r="3746" spans="1:9" x14ac:dyDescent="0.2">
      <c r="A3746" s="10"/>
      <c r="B3746" s="11">
        <v>5.0960648148148151E-2</v>
      </c>
      <c r="C3746" s="11">
        <v>7.4571759259259254E-2</v>
      </c>
      <c r="D3746" s="14">
        <v>4.0439814814813103E-2</v>
      </c>
      <c r="G3746" s="11"/>
      <c r="H3746" s="9"/>
      <c r="I3746" s="9"/>
    </row>
    <row r="3747" spans="1:9" x14ac:dyDescent="0.2">
      <c r="A3747" s="10"/>
      <c r="B3747" s="11">
        <v>5.0972222222222224E-2</v>
      </c>
      <c r="C3747" s="11">
        <v>7.4583333333333335E-2</v>
      </c>
      <c r="D3747" s="14">
        <v>4.0451388888887399E-2</v>
      </c>
      <c r="G3747" s="11"/>
      <c r="H3747" s="9"/>
      <c r="I3747" s="9"/>
    </row>
    <row r="3748" spans="1:9" x14ac:dyDescent="0.2">
      <c r="A3748" s="10"/>
      <c r="B3748" s="11">
        <v>5.0983796296296291E-2</v>
      </c>
      <c r="C3748" s="11">
        <v>7.4594907407407415E-2</v>
      </c>
      <c r="D3748" s="14">
        <v>4.0462962962961202E-2</v>
      </c>
      <c r="G3748" s="11"/>
      <c r="H3748" s="9"/>
      <c r="I3748" s="9"/>
    </row>
    <row r="3749" spans="1:9" x14ac:dyDescent="0.2">
      <c r="A3749" s="10"/>
      <c r="B3749" s="11">
        <v>5.0995370370370365E-2</v>
      </c>
      <c r="C3749" s="11">
        <v>7.4606481481481482E-2</v>
      </c>
      <c r="D3749" s="14">
        <v>4.0474537037035303E-2</v>
      </c>
      <c r="G3749" s="11"/>
      <c r="H3749" s="9"/>
      <c r="I3749" s="9"/>
    </row>
    <row r="3750" spans="1:9" x14ac:dyDescent="0.2">
      <c r="A3750" s="10"/>
      <c r="B3750" s="11">
        <v>5.1006944444444445E-2</v>
      </c>
      <c r="C3750" s="11">
        <v>7.4618055555555562E-2</v>
      </c>
      <c r="D3750" s="14">
        <v>4.0486111111109502E-2</v>
      </c>
      <c r="G3750" s="11"/>
      <c r="H3750" s="9"/>
      <c r="I3750" s="9"/>
    </row>
    <row r="3751" spans="1:9" x14ac:dyDescent="0.2">
      <c r="A3751" s="10"/>
      <c r="B3751" s="11">
        <v>5.1018518518518519E-2</v>
      </c>
      <c r="C3751" s="11">
        <v>7.4629629629629629E-2</v>
      </c>
      <c r="D3751" s="14">
        <v>4.0497685185183499E-2</v>
      </c>
      <c r="G3751" s="11"/>
      <c r="H3751" s="9"/>
      <c r="I3751" s="9"/>
    </row>
    <row r="3752" spans="1:9" x14ac:dyDescent="0.2">
      <c r="A3752" s="10"/>
      <c r="B3752" s="11">
        <v>5.1030092592592592E-2</v>
      </c>
      <c r="C3752" s="11">
        <v>7.464120370370371E-2</v>
      </c>
      <c r="D3752" s="14">
        <v>4.0509259259261E-2</v>
      </c>
      <c r="G3752" s="11"/>
      <c r="H3752" s="9"/>
      <c r="I3752" s="9"/>
    </row>
    <row r="3753" spans="1:9" x14ac:dyDescent="0.2">
      <c r="A3753" s="10"/>
      <c r="B3753" s="11">
        <v>5.1041666666666673E-2</v>
      </c>
      <c r="C3753" s="11">
        <v>7.4652777777777776E-2</v>
      </c>
      <c r="D3753" s="14">
        <v>4.0509259259261E-2</v>
      </c>
      <c r="G3753" s="11"/>
      <c r="H3753" s="9"/>
      <c r="I3753" s="9"/>
    </row>
    <row r="3754" spans="1:9" x14ac:dyDescent="0.2">
      <c r="A3754" s="10"/>
      <c r="B3754" s="11">
        <v>5.1053240740740746E-2</v>
      </c>
      <c r="C3754" s="11">
        <v>7.4664351851851843E-2</v>
      </c>
      <c r="D3754" s="14">
        <v>4.0520833333334998E-2</v>
      </c>
      <c r="G3754" s="11"/>
      <c r="H3754" s="9"/>
      <c r="I3754" s="9"/>
    </row>
    <row r="3755" spans="1:9" x14ac:dyDescent="0.2">
      <c r="A3755" s="10"/>
      <c r="B3755" s="11">
        <v>5.1064814814814813E-2</v>
      </c>
      <c r="C3755" s="11">
        <v>7.4675925925925923E-2</v>
      </c>
      <c r="D3755" s="14">
        <v>4.05324074074059E-2</v>
      </c>
      <c r="G3755" s="11"/>
      <c r="H3755" s="9"/>
      <c r="I3755" s="9"/>
    </row>
    <row r="3756" spans="1:9" x14ac:dyDescent="0.2">
      <c r="A3756" s="10"/>
      <c r="B3756" s="11">
        <v>5.1076388888888886E-2</v>
      </c>
      <c r="C3756" s="11">
        <v>7.4687500000000004E-2</v>
      </c>
      <c r="D3756" s="14">
        <v>4.05439814814832E-2</v>
      </c>
      <c r="G3756" s="11"/>
      <c r="H3756" s="9"/>
      <c r="I3756" s="9"/>
    </row>
    <row r="3757" spans="1:9" x14ac:dyDescent="0.2">
      <c r="A3757" s="10"/>
      <c r="B3757" s="11">
        <v>5.1087962962962967E-2</v>
      </c>
      <c r="C3757" s="11">
        <v>7.4699074074074071E-2</v>
      </c>
      <c r="D3757" s="14">
        <v>4.0555555555557302E-2</v>
      </c>
      <c r="G3757" s="11"/>
      <c r="H3757" s="9"/>
      <c r="I3757" s="9"/>
    </row>
    <row r="3758" spans="1:9" x14ac:dyDescent="0.2">
      <c r="A3758" s="10"/>
      <c r="B3758" s="11">
        <v>5.1099537037037041E-2</v>
      </c>
      <c r="C3758" s="11">
        <v>7.4710648148148151E-2</v>
      </c>
      <c r="D3758" s="14">
        <v>4.0567129629631098E-2</v>
      </c>
      <c r="G3758" s="11"/>
      <c r="H3758" s="9"/>
      <c r="I3758" s="9"/>
    </row>
    <row r="3759" spans="1:9" x14ac:dyDescent="0.2">
      <c r="A3759" s="10"/>
      <c r="B3759" s="11">
        <v>5.1111111111111107E-2</v>
      </c>
      <c r="C3759" s="11">
        <v>7.4722222222222232E-2</v>
      </c>
      <c r="D3759" s="14">
        <v>4.0578703703705497E-2</v>
      </c>
      <c r="G3759" s="11"/>
      <c r="H3759" s="9"/>
      <c r="I3759" s="9"/>
    </row>
    <row r="3760" spans="1:9" x14ac:dyDescent="0.2">
      <c r="A3760" s="10"/>
      <c r="B3760" s="11">
        <v>5.1122685185185181E-2</v>
      </c>
      <c r="C3760" s="11">
        <v>7.4733796296296298E-2</v>
      </c>
      <c r="D3760" s="14">
        <v>4.0590277777779502E-2</v>
      </c>
      <c r="G3760" s="11"/>
      <c r="H3760" s="9"/>
      <c r="I3760" s="9"/>
    </row>
    <row r="3761" spans="1:9" x14ac:dyDescent="0.2">
      <c r="A3761" s="10"/>
      <c r="B3761" s="11">
        <v>5.1134259259259261E-2</v>
      </c>
      <c r="C3761" s="11">
        <v>7.4745370370370365E-2</v>
      </c>
      <c r="D3761" s="14">
        <v>4.06018518518503E-2</v>
      </c>
      <c r="G3761" s="11"/>
      <c r="H3761" s="9"/>
      <c r="I3761" s="9"/>
    </row>
    <row r="3762" spans="1:9" x14ac:dyDescent="0.2">
      <c r="A3762" s="10"/>
      <c r="B3762" s="11">
        <v>5.1145833333333335E-2</v>
      </c>
      <c r="C3762" s="11">
        <v>7.4756944444444445E-2</v>
      </c>
      <c r="D3762" s="14">
        <v>4.0613425925924498E-2</v>
      </c>
      <c r="G3762" s="11"/>
      <c r="H3762" s="9"/>
      <c r="I3762" s="9"/>
    </row>
    <row r="3763" spans="1:9" x14ac:dyDescent="0.2">
      <c r="A3763" s="10"/>
      <c r="B3763" s="11">
        <v>5.1157407407407408E-2</v>
      </c>
      <c r="C3763" s="11">
        <v>7.4768518518518512E-2</v>
      </c>
      <c r="D3763" s="14">
        <v>4.0624999999998503E-2</v>
      </c>
      <c r="G3763" s="11"/>
      <c r="H3763" s="9"/>
      <c r="I3763" s="9"/>
    </row>
    <row r="3764" spans="1:9" x14ac:dyDescent="0.2">
      <c r="A3764" s="10"/>
      <c r="B3764" s="11">
        <v>5.1168981481481489E-2</v>
      </c>
      <c r="C3764" s="11">
        <v>7.4780092592592592E-2</v>
      </c>
      <c r="D3764" s="14">
        <v>4.06365740740725E-2</v>
      </c>
      <c r="G3764" s="11"/>
      <c r="H3764" s="9"/>
      <c r="I3764" s="9"/>
    </row>
    <row r="3765" spans="1:9" x14ac:dyDescent="0.2">
      <c r="A3765" s="10"/>
      <c r="B3765" s="11">
        <v>5.1180555555555556E-2</v>
      </c>
      <c r="C3765" s="11">
        <v>7.4791666666666659E-2</v>
      </c>
      <c r="D3765" s="14">
        <v>4.0648148148150098E-2</v>
      </c>
      <c r="G3765" s="11"/>
      <c r="H3765" s="9"/>
      <c r="I3765" s="9"/>
    </row>
    <row r="3766" spans="1:9" x14ac:dyDescent="0.2">
      <c r="A3766" s="10"/>
      <c r="B3766" s="11">
        <v>5.1192129629629629E-2</v>
      </c>
      <c r="C3766" s="11">
        <v>7.480324074074074E-2</v>
      </c>
      <c r="D3766" s="14">
        <v>4.0659722222223998E-2</v>
      </c>
      <c r="G3766" s="11"/>
      <c r="H3766" s="9"/>
      <c r="I3766" s="9"/>
    </row>
    <row r="3767" spans="1:9" x14ac:dyDescent="0.2">
      <c r="A3767" s="10"/>
      <c r="B3767" s="11">
        <v>5.1203703703703703E-2</v>
      </c>
      <c r="C3767" s="11">
        <v>7.481481481481482E-2</v>
      </c>
      <c r="D3767" s="14">
        <v>4.0671296296298003E-2</v>
      </c>
      <c r="G3767" s="11"/>
      <c r="H3767" s="9"/>
      <c r="I3767" s="9"/>
    </row>
    <row r="3768" spans="1:9" x14ac:dyDescent="0.2">
      <c r="A3768" s="10"/>
      <c r="B3768" s="11">
        <v>5.1215277777777783E-2</v>
      </c>
      <c r="C3768" s="11">
        <v>7.4826388888888887E-2</v>
      </c>
      <c r="D3768" s="14">
        <v>4.0671296296294797E-2</v>
      </c>
      <c r="G3768" s="11"/>
      <c r="H3768" s="9"/>
      <c r="I3768" s="9"/>
    </row>
    <row r="3769" spans="1:9" x14ac:dyDescent="0.2">
      <c r="A3769" s="10"/>
      <c r="B3769" s="11">
        <v>5.122685185185185E-2</v>
      </c>
      <c r="C3769" s="11">
        <v>7.4837962962962967E-2</v>
      </c>
      <c r="D3769" s="14">
        <v>4.0682870370372097E-2</v>
      </c>
      <c r="G3769" s="11"/>
      <c r="H3769" s="9"/>
      <c r="I3769" s="9"/>
    </row>
    <row r="3770" spans="1:9" x14ac:dyDescent="0.2">
      <c r="A3770" s="10"/>
      <c r="B3770" s="11">
        <v>5.1238425925925923E-2</v>
      </c>
      <c r="C3770" s="11">
        <v>7.4849537037037034E-2</v>
      </c>
      <c r="D3770" s="14">
        <v>4.0694444444446198E-2</v>
      </c>
      <c r="G3770" s="11"/>
      <c r="H3770" s="9"/>
      <c r="I3770" s="9"/>
    </row>
    <row r="3771" spans="1:9" x14ac:dyDescent="0.2">
      <c r="A3771" s="10"/>
      <c r="B3771" s="11">
        <v>5.1249999999999997E-2</v>
      </c>
      <c r="C3771" s="11">
        <v>7.4861111111111114E-2</v>
      </c>
      <c r="D3771" s="14">
        <v>4.0706018518516802E-2</v>
      </c>
      <c r="G3771" s="11"/>
      <c r="H3771" s="9"/>
      <c r="I3771" s="9"/>
    </row>
    <row r="3772" spans="1:9" x14ac:dyDescent="0.2">
      <c r="A3772" s="10"/>
      <c r="B3772" s="11">
        <v>5.1261574074074077E-2</v>
      </c>
      <c r="C3772" s="11">
        <v>7.4872685185185181E-2</v>
      </c>
      <c r="D3772" s="14">
        <v>4.0717592592594103E-2</v>
      </c>
      <c r="G3772" s="11"/>
      <c r="H3772" s="9"/>
      <c r="I3772" s="9"/>
    </row>
    <row r="3773" spans="1:9" x14ac:dyDescent="0.2">
      <c r="A3773" s="10"/>
      <c r="B3773" s="11">
        <v>5.1273148148148151E-2</v>
      </c>
      <c r="C3773" s="11">
        <v>7.4884259259259262E-2</v>
      </c>
      <c r="D3773" s="14">
        <v>4.0729166666664998E-2</v>
      </c>
      <c r="G3773" s="11"/>
      <c r="H3773" s="9"/>
      <c r="I3773" s="9"/>
    </row>
    <row r="3774" spans="1:9" x14ac:dyDescent="0.2">
      <c r="A3774" s="10"/>
      <c r="B3774" s="11">
        <v>5.1284722222222225E-2</v>
      </c>
      <c r="C3774" s="11">
        <v>7.4895833333333328E-2</v>
      </c>
      <c r="D3774" s="14">
        <v>4.0740740740739002E-2</v>
      </c>
      <c r="G3774" s="11"/>
      <c r="H3774" s="9"/>
      <c r="I3774" s="9"/>
    </row>
    <row r="3775" spans="1:9" x14ac:dyDescent="0.2">
      <c r="A3775" s="10"/>
      <c r="B3775" s="11">
        <v>5.1296296296296291E-2</v>
      </c>
      <c r="C3775" s="11">
        <v>7.4907407407407409E-2</v>
      </c>
      <c r="D3775" s="14">
        <v>4.0752314814813097E-2</v>
      </c>
      <c r="G3775" s="11"/>
      <c r="H3775" s="9"/>
      <c r="I3775" s="9"/>
    </row>
    <row r="3776" spans="1:9" x14ac:dyDescent="0.2">
      <c r="A3776" s="10"/>
      <c r="B3776" s="11">
        <v>5.1307870370370372E-2</v>
      </c>
      <c r="C3776" s="11">
        <v>7.4918981481481475E-2</v>
      </c>
      <c r="D3776" s="14">
        <v>4.0763888888883902E-2</v>
      </c>
      <c r="G3776" s="11"/>
      <c r="H3776" s="9"/>
      <c r="I3776" s="9"/>
    </row>
    <row r="3777" spans="1:9" x14ac:dyDescent="0.2">
      <c r="A3777" s="10"/>
      <c r="B3777" s="11">
        <v>5.1319444444444445E-2</v>
      </c>
      <c r="C3777" s="11">
        <v>7.4930555555555556E-2</v>
      </c>
      <c r="D3777" s="14">
        <v>4.0775462962960897E-2</v>
      </c>
      <c r="G3777" s="11"/>
      <c r="H3777" s="9"/>
      <c r="I3777" s="9"/>
    </row>
    <row r="3778" spans="1:9" x14ac:dyDescent="0.2">
      <c r="A3778" s="10"/>
      <c r="B3778" s="11">
        <v>5.1331018518518519E-2</v>
      </c>
      <c r="C3778" s="11">
        <v>7.4942129629629636E-2</v>
      </c>
      <c r="D3778" s="14">
        <v>4.0787037037038502E-2</v>
      </c>
      <c r="G3778" s="11"/>
      <c r="H3778" s="9"/>
      <c r="I3778" s="9"/>
    </row>
    <row r="3779" spans="1:9" x14ac:dyDescent="0.2">
      <c r="A3779" s="10"/>
      <c r="B3779" s="11">
        <v>5.1342592592592586E-2</v>
      </c>
      <c r="C3779" s="11">
        <v>7.4953703703703703E-2</v>
      </c>
      <c r="D3779" s="14">
        <v>4.07986111111091E-2</v>
      </c>
      <c r="G3779" s="11"/>
      <c r="H3779" s="9"/>
      <c r="I3779" s="9"/>
    </row>
    <row r="3780" spans="1:9" x14ac:dyDescent="0.2">
      <c r="A3780" s="10"/>
      <c r="B3780" s="11">
        <v>5.1354166666666666E-2</v>
      </c>
      <c r="C3780" s="11">
        <v>7.4965277777777783E-2</v>
      </c>
      <c r="D3780" s="14">
        <v>4.0810185185179898E-2</v>
      </c>
      <c r="G3780" s="11"/>
      <c r="H3780" s="9"/>
      <c r="I3780" s="9"/>
    </row>
    <row r="3781" spans="1:9" x14ac:dyDescent="0.2">
      <c r="A3781" s="10"/>
      <c r="B3781" s="11">
        <v>5.136574074074074E-2</v>
      </c>
      <c r="C3781" s="11">
        <v>7.4976851851851864E-2</v>
      </c>
      <c r="D3781" s="14">
        <v>4.0821759259257497E-2</v>
      </c>
      <c r="G3781" s="11"/>
      <c r="H3781" s="9"/>
      <c r="I3781" s="9"/>
    </row>
    <row r="3782" spans="1:9" x14ac:dyDescent="0.2">
      <c r="A3782" s="10"/>
      <c r="B3782" s="11">
        <v>5.1377314814814813E-2</v>
      </c>
      <c r="C3782" s="11">
        <v>7.4988425925925931E-2</v>
      </c>
      <c r="D3782" s="14">
        <v>4.0833333333334602E-2</v>
      </c>
      <c r="G3782" s="11"/>
      <c r="H3782" s="9"/>
      <c r="I3782" s="9"/>
    </row>
    <row r="3783" spans="1:9" x14ac:dyDescent="0.2">
      <c r="A3783" s="10"/>
      <c r="B3783" s="11">
        <v>5.1388888888888894E-2</v>
      </c>
      <c r="C3783" s="11">
        <v>7.4999999999999997E-2</v>
      </c>
      <c r="D3783" s="14">
        <v>4.0833333333334998E-2</v>
      </c>
      <c r="G3783" s="11"/>
      <c r="H3783" s="9"/>
      <c r="I3783" s="9"/>
    </row>
    <row r="3784" spans="1:9" x14ac:dyDescent="0.2">
      <c r="A3784" s="10"/>
      <c r="B3784" s="11">
        <v>5.1400462962962967E-2</v>
      </c>
      <c r="C3784" s="11">
        <v>7.5011574074074064E-2</v>
      </c>
      <c r="D3784" s="14">
        <v>4.08449074074059E-2</v>
      </c>
      <c r="G3784" s="11"/>
      <c r="H3784" s="9"/>
      <c r="I3784" s="9"/>
    </row>
    <row r="3785" spans="1:9" x14ac:dyDescent="0.2">
      <c r="A3785" s="10"/>
      <c r="B3785" s="11">
        <v>5.1412037037037034E-2</v>
      </c>
      <c r="C3785" s="11">
        <v>7.5023148148148144E-2</v>
      </c>
      <c r="D3785" s="14">
        <v>4.0856481481483298E-2</v>
      </c>
      <c r="G3785" s="11"/>
      <c r="H3785" s="9"/>
      <c r="I3785" s="9"/>
    </row>
    <row r="3786" spans="1:9" x14ac:dyDescent="0.2">
      <c r="A3786" s="10"/>
      <c r="B3786" s="11">
        <v>5.1423611111111107E-2</v>
      </c>
      <c r="C3786" s="11">
        <v>7.5034722222222225E-2</v>
      </c>
      <c r="D3786" s="14">
        <v>4.0868055555557399E-2</v>
      </c>
      <c r="G3786" s="11"/>
      <c r="H3786" s="9"/>
      <c r="I3786" s="9"/>
    </row>
    <row r="3787" spans="1:9" x14ac:dyDescent="0.2">
      <c r="A3787" s="10"/>
      <c r="B3787" s="11">
        <v>5.1435185185185188E-2</v>
      </c>
      <c r="C3787" s="11">
        <v>7.5046296296296292E-2</v>
      </c>
      <c r="D3787" s="14">
        <v>4.0879629629628003E-2</v>
      </c>
      <c r="G3787" s="11"/>
      <c r="H3787" s="9"/>
      <c r="I3787" s="9"/>
    </row>
    <row r="3788" spans="1:9" x14ac:dyDescent="0.2">
      <c r="A3788" s="10"/>
      <c r="B3788" s="11">
        <v>5.1446759259259262E-2</v>
      </c>
      <c r="C3788" s="11">
        <v>7.5057870370370372E-2</v>
      </c>
      <c r="D3788" s="14">
        <v>4.0891203703705498E-2</v>
      </c>
      <c r="G3788" s="11"/>
      <c r="H3788" s="9"/>
      <c r="I3788" s="9"/>
    </row>
    <row r="3789" spans="1:9" x14ac:dyDescent="0.2">
      <c r="A3789" s="10"/>
      <c r="B3789" s="11">
        <v>5.1458333333333328E-2</v>
      </c>
      <c r="C3789" s="11">
        <v>7.5069444444444453E-2</v>
      </c>
      <c r="D3789" s="14">
        <v>4.0902777777776199E-2</v>
      </c>
      <c r="G3789" s="11"/>
      <c r="H3789" s="9"/>
      <c r="I3789" s="9"/>
    </row>
    <row r="3790" spans="1:9" x14ac:dyDescent="0.2">
      <c r="A3790" s="10"/>
      <c r="B3790" s="11">
        <v>5.1469907407407402E-2</v>
      </c>
      <c r="C3790" s="11">
        <v>7.5081018518518519E-2</v>
      </c>
      <c r="D3790" s="14">
        <v>4.0914351851850397E-2</v>
      </c>
      <c r="G3790" s="11"/>
      <c r="H3790" s="9"/>
      <c r="I3790" s="9"/>
    </row>
    <row r="3791" spans="1:9" x14ac:dyDescent="0.2">
      <c r="A3791" s="10"/>
      <c r="B3791" s="11">
        <v>5.1481481481481482E-2</v>
      </c>
      <c r="C3791" s="11">
        <v>7.5092592592592586E-2</v>
      </c>
      <c r="D3791" s="14">
        <v>4.0925925925927698E-2</v>
      </c>
      <c r="G3791" s="11"/>
      <c r="H3791" s="9"/>
      <c r="I3791" s="9"/>
    </row>
    <row r="3792" spans="1:9" x14ac:dyDescent="0.2">
      <c r="A3792" s="10"/>
      <c r="B3792" s="11">
        <v>5.1493055555555556E-2</v>
      </c>
      <c r="C3792" s="11">
        <v>7.5104166666666666E-2</v>
      </c>
      <c r="D3792" s="14">
        <v>4.0937499999998399E-2</v>
      </c>
      <c r="G3792" s="11"/>
      <c r="H3792" s="9"/>
      <c r="I3792" s="9"/>
    </row>
    <row r="3793" spans="1:9" x14ac:dyDescent="0.2">
      <c r="A3793" s="10"/>
      <c r="B3793" s="11">
        <v>5.1504629629629629E-2</v>
      </c>
      <c r="C3793" s="11">
        <v>7.5115740740740733E-2</v>
      </c>
      <c r="D3793" s="14">
        <v>4.0949074074076101E-2</v>
      </c>
      <c r="G3793" s="11"/>
      <c r="H3793" s="9"/>
      <c r="I3793" s="9"/>
    </row>
    <row r="3794" spans="1:9" x14ac:dyDescent="0.2">
      <c r="A3794" s="10"/>
      <c r="B3794" s="11">
        <v>5.151620370370371E-2</v>
      </c>
      <c r="C3794" s="11">
        <v>7.5127314814814813E-2</v>
      </c>
      <c r="D3794" s="14">
        <v>4.0960648148150001E-2</v>
      </c>
      <c r="G3794" s="11"/>
      <c r="H3794" s="9"/>
      <c r="I3794" s="9"/>
    </row>
    <row r="3795" spans="1:9" x14ac:dyDescent="0.2">
      <c r="A3795" s="10"/>
      <c r="B3795" s="11">
        <v>5.1527777777777777E-2</v>
      </c>
      <c r="C3795" s="11">
        <v>7.513888888888888E-2</v>
      </c>
      <c r="D3795" s="14">
        <v>4.09722222222242E-2</v>
      </c>
      <c r="G3795" s="11"/>
      <c r="H3795" s="9"/>
      <c r="I3795" s="9"/>
    </row>
    <row r="3796" spans="1:9" x14ac:dyDescent="0.2">
      <c r="A3796" s="10"/>
      <c r="B3796" s="11">
        <v>5.153935185185185E-2</v>
      </c>
      <c r="C3796" s="11">
        <v>7.5150462962962961E-2</v>
      </c>
      <c r="D3796" s="14">
        <v>4.0983796296294797E-2</v>
      </c>
      <c r="G3796" s="11"/>
      <c r="H3796" s="9"/>
      <c r="I3796" s="9"/>
    </row>
    <row r="3797" spans="1:9" x14ac:dyDescent="0.2">
      <c r="A3797" s="10"/>
      <c r="B3797" s="11">
        <v>5.1550925925925924E-2</v>
      </c>
      <c r="C3797" s="11">
        <v>7.5162037037037041E-2</v>
      </c>
      <c r="D3797" s="14">
        <v>4.0995370370372403E-2</v>
      </c>
      <c r="G3797" s="11"/>
      <c r="H3797" s="9"/>
      <c r="I3797" s="9"/>
    </row>
    <row r="3798" spans="1:9" x14ac:dyDescent="0.2">
      <c r="A3798" s="10"/>
      <c r="B3798" s="11">
        <v>5.1562499999999997E-2</v>
      </c>
      <c r="C3798" s="11">
        <v>7.5173611111111108E-2</v>
      </c>
      <c r="D3798" s="14">
        <v>4.0995370370372097E-2</v>
      </c>
      <c r="G3798" s="11"/>
      <c r="H3798" s="9"/>
      <c r="I3798" s="9"/>
    </row>
    <row r="3799" spans="1:9" x14ac:dyDescent="0.2">
      <c r="A3799" s="10"/>
      <c r="B3799" s="11">
        <v>5.1574074074074078E-2</v>
      </c>
      <c r="C3799" s="11">
        <v>7.5185185185185188E-2</v>
      </c>
      <c r="D3799" s="14">
        <v>4.1006944444442701E-2</v>
      </c>
      <c r="G3799" s="11"/>
      <c r="H3799" s="9"/>
      <c r="I3799" s="9"/>
    </row>
    <row r="3800" spans="1:9" x14ac:dyDescent="0.2">
      <c r="A3800" s="10"/>
      <c r="B3800" s="11">
        <v>5.1585648148148144E-2</v>
      </c>
      <c r="C3800" s="11">
        <v>7.5196759259259269E-2</v>
      </c>
      <c r="D3800" s="14">
        <v>4.1018518518516699E-2</v>
      </c>
      <c r="G3800" s="11"/>
      <c r="H3800" s="9"/>
      <c r="I3800" s="9"/>
    </row>
    <row r="3801" spans="1:9" x14ac:dyDescent="0.2">
      <c r="A3801" s="10"/>
      <c r="B3801" s="11">
        <v>5.1597222222222218E-2</v>
      </c>
      <c r="C3801" s="11">
        <v>7.5208333333333335E-2</v>
      </c>
      <c r="D3801" s="14">
        <v>4.1030092592590897E-2</v>
      </c>
      <c r="G3801" s="11"/>
      <c r="H3801" s="9"/>
      <c r="I3801" s="9"/>
    </row>
    <row r="3802" spans="1:9" x14ac:dyDescent="0.2">
      <c r="A3802" s="10"/>
      <c r="B3802" s="11">
        <v>5.1608796296296298E-2</v>
      </c>
      <c r="C3802" s="11">
        <v>7.5219907407407416E-2</v>
      </c>
      <c r="D3802" s="14">
        <v>4.1041666666664901E-2</v>
      </c>
      <c r="G3802" s="11"/>
      <c r="H3802" s="9"/>
      <c r="I3802" s="9"/>
    </row>
    <row r="3803" spans="1:9" x14ac:dyDescent="0.2">
      <c r="A3803" s="10"/>
      <c r="B3803" s="11">
        <v>5.1620370370370372E-2</v>
      </c>
      <c r="C3803" s="11">
        <v>7.5231481481481483E-2</v>
      </c>
      <c r="D3803" s="14">
        <v>4.1053240740735797E-2</v>
      </c>
      <c r="G3803" s="11"/>
      <c r="H3803" s="9"/>
      <c r="I3803" s="9"/>
    </row>
    <row r="3804" spans="1:9" x14ac:dyDescent="0.2">
      <c r="A3804" s="10"/>
      <c r="B3804" s="11">
        <v>5.1631944444444446E-2</v>
      </c>
      <c r="C3804" s="11">
        <v>7.5243055555555563E-2</v>
      </c>
      <c r="D3804" s="14">
        <v>4.1064814814813097E-2</v>
      </c>
      <c r="G3804" s="11"/>
      <c r="H3804" s="9"/>
      <c r="I3804" s="9"/>
    </row>
    <row r="3805" spans="1:9" x14ac:dyDescent="0.2">
      <c r="A3805" s="10"/>
      <c r="B3805" s="11">
        <v>5.1643518518518526E-2</v>
      </c>
      <c r="C3805" s="11">
        <v>7.525462962962963E-2</v>
      </c>
      <c r="D3805" s="14">
        <v>4.1076388888890702E-2</v>
      </c>
      <c r="G3805" s="11"/>
      <c r="H3805" s="9"/>
      <c r="I3805" s="9"/>
    </row>
    <row r="3806" spans="1:9" x14ac:dyDescent="0.2">
      <c r="A3806" s="10"/>
      <c r="B3806" s="11">
        <v>5.1655092592592593E-2</v>
      </c>
      <c r="C3806" s="11">
        <v>7.5266203703703696E-2</v>
      </c>
      <c r="D3806" s="14">
        <v>4.1087962962961203E-2</v>
      </c>
      <c r="G3806" s="11"/>
      <c r="H3806" s="9"/>
      <c r="I3806" s="9"/>
    </row>
    <row r="3807" spans="1:9" x14ac:dyDescent="0.2">
      <c r="A3807" s="10"/>
      <c r="B3807" s="11">
        <v>5.1666666666666666E-2</v>
      </c>
      <c r="C3807" s="11">
        <v>7.5277777777777777E-2</v>
      </c>
      <c r="D3807" s="14">
        <v>4.1099537037035498E-2</v>
      </c>
      <c r="G3807" s="11"/>
      <c r="H3807" s="9"/>
      <c r="I3807" s="9"/>
    </row>
    <row r="3808" spans="1:9" x14ac:dyDescent="0.2">
      <c r="A3808" s="10"/>
      <c r="B3808" s="11">
        <v>5.167824074074074E-2</v>
      </c>
      <c r="C3808" s="11">
        <v>7.5289351851851857E-2</v>
      </c>
      <c r="D3808" s="14">
        <v>4.1111111111109301E-2</v>
      </c>
      <c r="G3808" s="11"/>
      <c r="H3808" s="9"/>
      <c r="I3808" s="9"/>
    </row>
    <row r="3809" spans="1:9" x14ac:dyDescent="0.2">
      <c r="A3809" s="10"/>
      <c r="B3809" s="11">
        <v>5.168981481481482E-2</v>
      </c>
      <c r="C3809" s="11">
        <v>7.5300925925925924E-2</v>
      </c>
      <c r="D3809" s="14">
        <v>4.1122685185183402E-2</v>
      </c>
      <c r="G3809" s="11"/>
      <c r="H3809" s="9"/>
      <c r="I3809" s="9"/>
    </row>
    <row r="3810" spans="1:9" x14ac:dyDescent="0.2">
      <c r="A3810" s="10"/>
      <c r="B3810" s="11">
        <v>5.1701388888888887E-2</v>
      </c>
      <c r="C3810" s="11">
        <v>7.5312500000000004E-2</v>
      </c>
      <c r="D3810" s="14">
        <v>4.1134259259257601E-2</v>
      </c>
      <c r="G3810" s="11"/>
      <c r="H3810" s="9"/>
      <c r="I3810" s="9"/>
    </row>
    <row r="3811" spans="1:9" x14ac:dyDescent="0.2">
      <c r="A3811" s="10"/>
      <c r="B3811" s="11">
        <v>5.1712962962962961E-2</v>
      </c>
      <c r="C3811" s="11">
        <v>7.5324074074074085E-2</v>
      </c>
      <c r="D3811" s="14">
        <v>4.1145833333331598E-2</v>
      </c>
      <c r="G3811" s="11"/>
      <c r="H3811" s="9"/>
      <c r="I3811" s="9"/>
    </row>
    <row r="3812" spans="1:9" x14ac:dyDescent="0.2">
      <c r="A3812" s="10"/>
      <c r="B3812" s="11">
        <v>5.1724537037037034E-2</v>
      </c>
      <c r="C3812" s="11">
        <v>7.5335648148148152E-2</v>
      </c>
      <c r="D3812" s="14">
        <v>4.1157407407409197E-2</v>
      </c>
      <c r="G3812" s="11"/>
      <c r="H3812" s="9"/>
      <c r="I3812" s="9"/>
    </row>
    <row r="3813" spans="1:9" x14ac:dyDescent="0.2">
      <c r="A3813" s="10"/>
      <c r="B3813" s="11">
        <v>5.1736111111111115E-2</v>
      </c>
      <c r="C3813" s="11">
        <v>7.5347222222222218E-2</v>
      </c>
      <c r="D3813" s="14">
        <v>4.1157407407409197E-2</v>
      </c>
      <c r="G3813" s="11"/>
      <c r="H3813" s="9"/>
      <c r="I3813" s="9"/>
    </row>
    <row r="3814" spans="1:9" x14ac:dyDescent="0.2">
      <c r="A3814" s="10"/>
      <c r="B3814" s="11">
        <v>5.1747685185185188E-2</v>
      </c>
      <c r="C3814" s="11">
        <v>7.5358796296296285E-2</v>
      </c>
      <c r="D3814" s="14">
        <v>4.1168981481483201E-2</v>
      </c>
      <c r="G3814" s="11"/>
      <c r="H3814" s="9"/>
      <c r="I3814" s="9"/>
    </row>
    <row r="3815" spans="1:9" x14ac:dyDescent="0.2">
      <c r="A3815" s="10"/>
      <c r="B3815" s="11">
        <v>5.1759259259259262E-2</v>
      </c>
      <c r="C3815" s="11">
        <v>7.5370370370370365E-2</v>
      </c>
      <c r="D3815" s="14">
        <v>4.1180555555553999E-2</v>
      </c>
      <c r="G3815" s="11"/>
      <c r="H3815" s="9"/>
      <c r="I3815" s="9"/>
    </row>
    <row r="3816" spans="1:9" x14ac:dyDescent="0.2">
      <c r="A3816" s="10"/>
      <c r="B3816" s="11">
        <v>5.1770833333333328E-2</v>
      </c>
      <c r="C3816" s="11">
        <v>7.5381944444444446E-2</v>
      </c>
      <c r="D3816" s="14">
        <v>4.1192129629631397E-2</v>
      </c>
      <c r="G3816" s="11"/>
      <c r="H3816" s="9"/>
      <c r="I3816" s="9"/>
    </row>
    <row r="3817" spans="1:9" x14ac:dyDescent="0.2">
      <c r="A3817" s="10"/>
      <c r="B3817" s="11">
        <v>5.1782407407407409E-2</v>
      </c>
      <c r="C3817" s="11">
        <v>7.5393518518518512E-2</v>
      </c>
      <c r="D3817" s="14">
        <v>4.1203703703705498E-2</v>
      </c>
      <c r="G3817" s="11"/>
      <c r="H3817" s="9"/>
      <c r="I3817" s="9"/>
    </row>
    <row r="3818" spans="1:9" x14ac:dyDescent="0.2">
      <c r="A3818" s="10"/>
      <c r="B3818" s="11">
        <v>5.1793981481481483E-2</v>
      </c>
      <c r="C3818" s="11">
        <v>7.5405092592592593E-2</v>
      </c>
      <c r="D3818" s="14">
        <v>4.1215277777779301E-2</v>
      </c>
      <c r="G3818" s="11"/>
      <c r="H3818" s="9"/>
      <c r="I3818" s="9"/>
    </row>
    <row r="3819" spans="1:9" x14ac:dyDescent="0.2">
      <c r="A3819" s="10"/>
      <c r="B3819" s="11">
        <v>5.1805555555555556E-2</v>
      </c>
      <c r="C3819" s="11">
        <v>7.5416666666666674E-2</v>
      </c>
      <c r="D3819" s="14">
        <v>4.1226851851853701E-2</v>
      </c>
      <c r="G3819" s="11"/>
      <c r="H3819" s="9"/>
      <c r="I3819" s="9"/>
    </row>
    <row r="3820" spans="1:9" x14ac:dyDescent="0.2">
      <c r="A3820" s="10"/>
      <c r="B3820" s="11">
        <v>5.1817129629629623E-2</v>
      </c>
      <c r="C3820" s="11">
        <v>7.542824074074074E-2</v>
      </c>
      <c r="D3820" s="14">
        <v>4.1238425925927698E-2</v>
      </c>
      <c r="G3820" s="11"/>
      <c r="H3820" s="9"/>
      <c r="I3820" s="9"/>
    </row>
    <row r="3821" spans="1:9" x14ac:dyDescent="0.2">
      <c r="A3821" s="10"/>
      <c r="B3821" s="11">
        <v>5.1828703703703703E-2</v>
      </c>
      <c r="C3821" s="11">
        <v>7.5439814814814821E-2</v>
      </c>
      <c r="D3821" s="14">
        <v>4.1249999999998399E-2</v>
      </c>
      <c r="G3821" s="11"/>
      <c r="H3821" s="9"/>
      <c r="I3821" s="9"/>
    </row>
    <row r="3822" spans="1:9" x14ac:dyDescent="0.2">
      <c r="A3822" s="10"/>
      <c r="B3822" s="11">
        <v>5.1840277777777777E-2</v>
      </c>
      <c r="C3822" s="11">
        <v>7.5451388888888887E-2</v>
      </c>
      <c r="D3822" s="14">
        <v>4.1261574074072598E-2</v>
      </c>
      <c r="G3822" s="11"/>
      <c r="H3822" s="9"/>
      <c r="I3822" s="9"/>
    </row>
    <row r="3823" spans="1:9" x14ac:dyDescent="0.2">
      <c r="A3823" s="10"/>
      <c r="B3823" s="11">
        <v>5.185185185185185E-2</v>
      </c>
      <c r="C3823" s="11">
        <v>7.5462962962962968E-2</v>
      </c>
      <c r="D3823" s="14">
        <v>4.1273148148146602E-2</v>
      </c>
      <c r="G3823" s="11"/>
      <c r="H3823" s="9"/>
      <c r="I3823" s="9"/>
    </row>
    <row r="3824" spans="1:9" x14ac:dyDescent="0.2">
      <c r="A3824" s="10"/>
      <c r="B3824" s="11">
        <v>5.1863425925925931E-2</v>
      </c>
      <c r="C3824" s="11">
        <v>7.5474537037037034E-2</v>
      </c>
      <c r="D3824" s="14">
        <v>4.1284722222220599E-2</v>
      </c>
      <c r="G3824" s="11"/>
      <c r="H3824" s="9"/>
      <c r="I3824" s="9"/>
    </row>
    <row r="3825" spans="1:9" x14ac:dyDescent="0.2">
      <c r="A3825" s="10"/>
      <c r="B3825" s="11">
        <v>5.1874999999999998E-2</v>
      </c>
      <c r="C3825" s="11">
        <v>7.5486111111111115E-2</v>
      </c>
      <c r="D3825" s="14">
        <v>4.1296296296298302E-2</v>
      </c>
      <c r="G3825" s="11"/>
      <c r="H3825" s="9"/>
      <c r="I3825" s="9"/>
    </row>
    <row r="3826" spans="1:9" x14ac:dyDescent="0.2">
      <c r="A3826" s="10"/>
      <c r="B3826" s="11">
        <v>5.1886574074074071E-2</v>
      </c>
      <c r="C3826" s="11">
        <v>7.5497685185185182E-2</v>
      </c>
      <c r="D3826" s="14">
        <v>4.1307870370372202E-2</v>
      </c>
      <c r="G3826" s="11"/>
      <c r="H3826" s="9"/>
      <c r="I3826" s="9"/>
    </row>
    <row r="3827" spans="1:9" x14ac:dyDescent="0.2">
      <c r="A3827" s="10"/>
      <c r="B3827" s="11">
        <v>5.1898148148148145E-2</v>
      </c>
      <c r="C3827" s="11">
        <v>7.5509259259259262E-2</v>
      </c>
      <c r="D3827" s="14">
        <v>4.1319444444446199E-2</v>
      </c>
      <c r="G3827" s="11"/>
      <c r="H3827" s="9"/>
      <c r="I3827" s="9"/>
    </row>
    <row r="3828" spans="1:9" x14ac:dyDescent="0.2">
      <c r="A3828" s="10"/>
      <c r="B3828" s="11">
        <v>5.1909722222222225E-2</v>
      </c>
      <c r="C3828" s="11">
        <v>7.5520833333333329E-2</v>
      </c>
      <c r="D3828" s="14">
        <v>4.1319444444442903E-2</v>
      </c>
      <c r="G3828" s="11"/>
      <c r="H3828" s="9"/>
      <c r="I3828" s="9"/>
    </row>
    <row r="3829" spans="1:9" x14ac:dyDescent="0.2">
      <c r="A3829" s="10"/>
      <c r="B3829" s="11">
        <v>5.1921296296296299E-2</v>
      </c>
      <c r="C3829" s="11">
        <v>7.5532407407407409E-2</v>
      </c>
      <c r="D3829" s="14">
        <v>4.13310185185203E-2</v>
      </c>
      <c r="G3829" s="11"/>
      <c r="H3829" s="9"/>
      <c r="I3829" s="9"/>
    </row>
    <row r="3830" spans="1:9" x14ac:dyDescent="0.2">
      <c r="A3830" s="10"/>
      <c r="B3830" s="11">
        <v>5.1932870370370365E-2</v>
      </c>
      <c r="C3830" s="11">
        <v>7.554398148148149E-2</v>
      </c>
      <c r="D3830" s="14">
        <v>4.1342592592594402E-2</v>
      </c>
      <c r="G3830" s="11"/>
      <c r="H3830" s="9"/>
      <c r="I3830" s="9"/>
    </row>
    <row r="3831" spans="1:9" x14ac:dyDescent="0.2">
      <c r="A3831" s="10"/>
      <c r="B3831" s="11">
        <v>5.1944444444444439E-2</v>
      </c>
      <c r="C3831" s="11">
        <v>7.5555555555555556E-2</v>
      </c>
      <c r="D3831" s="14">
        <v>4.1354166666664902E-2</v>
      </c>
      <c r="G3831" s="11"/>
      <c r="H3831" s="9"/>
      <c r="I3831" s="9"/>
    </row>
    <row r="3832" spans="1:9" x14ac:dyDescent="0.2">
      <c r="A3832" s="10"/>
      <c r="B3832" s="11">
        <v>5.1956018518518519E-2</v>
      </c>
      <c r="C3832" s="11">
        <v>7.5567129629629637E-2</v>
      </c>
      <c r="D3832" s="14">
        <v>4.1365740740742299E-2</v>
      </c>
      <c r="G3832" s="11"/>
      <c r="H3832" s="9"/>
      <c r="I3832" s="9"/>
    </row>
    <row r="3833" spans="1:9" x14ac:dyDescent="0.2">
      <c r="A3833" s="10"/>
      <c r="B3833" s="11">
        <v>5.1967592592592593E-2</v>
      </c>
      <c r="C3833" s="11">
        <v>7.5578703703703703E-2</v>
      </c>
      <c r="D3833" s="14">
        <v>4.1377314814813097E-2</v>
      </c>
      <c r="G3833" s="11"/>
      <c r="H3833" s="9"/>
      <c r="I3833" s="9"/>
    </row>
    <row r="3834" spans="1:9" x14ac:dyDescent="0.2">
      <c r="A3834" s="10"/>
      <c r="B3834" s="11">
        <v>5.1979166666666667E-2</v>
      </c>
      <c r="C3834" s="11">
        <v>7.5590277777777784E-2</v>
      </c>
      <c r="D3834" s="14">
        <v>4.1388888888887101E-2</v>
      </c>
      <c r="G3834" s="11"/>
      <c r="H3834" s="9"/>
      <c r="I3834" s="9"/>
    </row>
    <row r="3835" spans="1:9" x14ac:dyDescent="0.2">
      <c r="A3835" s="10"/>
      <c r="B3835" s="11">
        <v>5.1990740740740747E-2</v>
      </c>
      <c r="C3835" s="11">
        <v>7.5601851851851851E-2</v>
      </c>
      <c r="D3835" s="14">
        <v>4.1400462962961203E-2</v>
      </c>
      <c r="G3835" s="11"/>
      <c r="H3835" s="9"/>
      <c r="I3835" s="9"/>
    </row>
    <row r="3836" spans="1:9" x14ac:dyDescent="0.2">
      <c r="A3836" s="10"/>
      <c r="B3836" s="11">
        <v>5.2002314814814814E-2</v>
      </c>
      <c r="C3836" s="11">
        <v>7.5613425925925917E-2</v>
      </c>
      <c r="D3836" s="14">
        <v>4.1412037037031897E-2</v>
      </c>
      <c r="G3836" s="11"/>
      <c r="H3836" s="9"/>
      <c r="I3836" s="9"/>
    </row>
    <row r="3837" spans="1:9" x14ac:dyDescent="0.2">
      <c r="A3837" s="10"/>
      <c r="B3837" s="11">
        <v>5.2013888888888887E-2</v>
      </c>
      <c r="C3837" s="11">
        <v>7.5624999999999998E-2</v>
      </c>
      <c r="D3837" s="14">
        <v>4.1423611111109003E-2</v>
      </c>
      <c r="G3837" s="11"/>
      <c r="H3837" s="9"/>
      <c r="I3837" s="9"/>
    </row>
    <row r="3838" spans="1:9" x14ac:dyDescent="0.2">
      <c r="A3838" s="10"/>
      <c r="B3838" s="11">
        <v>5.2025462962962961E-2</v>
      </c>
      <c r="C3838" s="11">
        <v>7.5636574074074078E-2</v>
      </c>
      <c r="D3838" s="14">
        <v>4.1435185185186699E-2</v>
      </c>
      <c r="G3838" s="11"/>
      <c r="H3838" s="9"/>
      <c r="I3838" s="9"/>
    </row>
    <row r="3839" spans="1:9" x14ac:dyDescent="0.2">
      <c r="A3839" s="10"/>
      <c r="B3839" s="11">
        <v>5.2037037037037041E-2</v>
      </c>
      <c r="C3839" s="11">
        <v>7.5648148148148145E-2</v>
      </c>
      <c r="D3839" s="14">
        <v>4.1446759259257199E-2</v>
      </c>
      <c r="G3839" s="11"/>
      <c r="H3839" s="9"/>
      <c r="I3839" s="9"/>
    </row>
    <row r="3840" spans="1:9" x14ac:dyDescent="0.2">
      <c r="A3840" s="10"/>
      <c r="B3840" s="11">
        <v>5.2048611111111108E-2</v>
      </c>
      <c r="C3840" s="11">
        <v>7.5659722222222225E-2</v>
      </c>
      <c r="D3840" s="14">
        <v>4.14583333333279E-2</v>
      </c>
      <c r="G3840" s="11"/>
      <c r="H3840" s="9"/>
      <c r="I3840" s="9"/>
    </row>
    <row r="3841" spans="1:9" x14ac:dyDescent="0.2">
      <c r="A3841" s="10"/>
      <c r="B3841" s="11">
        <v>5.2060185185185182E-2</v>
      </c>
      <c r="C3841" s="11">
        <v>7.5671296296296306E-2</v>
      </c>
      <c r="D3841" s="14">
        <v>4.1469907407405603E-2</v>
      </c>
      <c r="G3841" s="11"/>
      <c r="H3841" s="9"/>
      <c r="I3841" s="9"/>
    </row>
    <row r="3842" spans="1:9" x14ac:dyDescent="0.2">
      <c r="A3842" s="10"/>
      <c r="B3842" s="11">
        <v>5.2071759259259255E-2</v>
      </c>
      <c r="C3842" s="11">
        <v>7.5682870370370373E-2</v>
      </c>
      <c r="D3842" s="14">
        <v>4.1481481481482799E-2</v>
      </c>
      <c r="G3842" s="11"/>
      <c r="H3842" s="9"/>
      <c r="I3842" s="9"/>
    </row>
    <row r="3843" spans="1:9" x14ac:dyDescent="0.2">
      <c r="A3843" s="10"/>
      <c r="B3843" s="11">
        <v>5.2083333333333336E-2</v>
      </c>
      <c r="C3843" s="11">
        <v>7.5694444444444439E-2</v>
      </c>
      <c r="D3843" s="14">
        <v>4.1481481481483201E-2</v>
      </c>
      <c r="G3843" s="11"/>
      <c r="H3843" s="9"/>
      <c r="I3843" s="9"/>
    </row>
    <row r="3844" spans="1:9" x14ac:dyDescent="0.2">
      <c r="A3844" s="10"/>
      <c r="B3844" s="11">
        <v>5.2094907407407409E-2</v>
      </c>
      <c r="C3844" s="11">
        <v>7.570601851851852E-2</v>
      </c>
      <c r="D3844" s="14">
        <v>4.1493055555554E-2</v>
      </c>
      <c r="G3844" s="11"/>
      <c r="H3844" s="9"/>
      <c r="I3844" s="9"/>
    </row>
    <row r="3845" spans="1:9" x14ac:dyDescent="0.2">
      <c r="A3845" s="10"/>
      <c r="B3845" s="11">
        <v>5.2106481481481483E-2</v>
      </c>
      <c r="C3845" s="11">
        <v>7.5717592592592586E-2</v>
      </c>
      <c r="D3845" s="14">
        <v>4.1504629629631501E-2</v>
      </c>
      <c r="G3845" s="11"/>
      <c r="H3845" s="9"/>
      <c r="I3845" s="9"/>
    </row>
    <row r="3846" spans="1:9" x14ac:dyDescent="0.2">
      <c r="A3846" s="10"/>
      <c r="B3846" s="11">
        <v>5.2118055555555563E-2</v>
      </c>
      <c r="C3846" s="11">
        <v>7.5729166666666667E-2</v>
      </c>
      <c r="D3846" s="14">
        <v>4.1516203703705602E-2</v>
      </c>
      <c r="G3846" s="11"/>
      <c r="H3846" s="9"/>
      <c r="I3846" s="9"/>
    </row>
    <row r="3847" spans="1:9" x14ac:dyDescent="0.2">
      <c r="A3847" s="10"/>
      <c r="B3847" s="11">
        <v>5.212962962962963E-2</v>
      </c>
      <c r="C3847" s="11">
        <v>7.5740740740740733E-2</v>
      </c>
      <c r="D3847" s="14">
        <v>4.1527777777776102E-2</v>
      </c>
      <c r="G3847" s="11"/>
      <c r="H3847" s="9"/>
      <c r="I3847" s="9"/>
    </row>
    <row r="3848" spans="1:9" x14ac:dyDescent="0.2">
      <c r="A3848" s="10"/>
      <c r="B3848" s="11">
        <v>5.2141203703703703E-2</v>
      </c>
      <c r="C3848" s="11">
        <v>7.5752314814814814E-2</v>
      </c>
      <c r="D3848" s="14">
        <v>4.1539351851853701E-2</v>
      </c>
      <c r="G3848" s="11"/>
      <c r="H3848" s="9"/>
      <c r="I3848" s="9"/>
    </row>
    <row r="3849" spans="1:9" x14ac:dyDescent="0.2">
      <c r="A3849" s="10"/>
      <c r="B3849" s="11">
        <v>5.2152777777777777E-2</v>
      </c>
      <c r="C3849" s="11">
        <v>7.5763888888888895E-2</v>
      </c>
      <c r="D3849" s="14">
        <v>4.1550925925924298E-2</v>
      </c>
      <c r="G3849" s="11"/>
      <c r="H3849" s="9"/>
      <c r="I3849" s="9"/>
    </row>
    <row r="3850" spans="1:9" x14ac:dyDescent="0.2">
      <c r="A3850" s="10"/>
      <c r="B3850" s="11">
        <v>5.2164351851851858E-2</v>
      </c>
      <c r="C3850" s="11">
        <v>7.5775462962962961E-2</v>
      </c>
      <c r="D3850" s="14">
        <v>4.1562499999998503E-2</v>
      </c>
      <c r="G3850" s="11"/>
      <c r="H3850" s="9"/>
      <c r="I3850" s="9"/>
    </row>
    <row r="3851" spans="1:9" x14ac:dyDescent="0.2">
      <c r="A3851" s="10"/>
      <c r="B3851" s="11">
        <v>5.2175925925925924E-2</v>
      </c>
      <c r="C3851" s="11">
        <v>7.5787037037037042E-2</v>
      </c>
      <c r="D3851" s="14">
        <v>4.1574074074075901E-2</v>
      </c>
      <c r="G3851" s="11"/>
      <c r="H3851" s="9"/>
      <c r="I3851" s="9"/>
    </row>
    <row r="3852" spans="1:9" x14ac:dyDescent="0.2">
      <c r="A3852" s="10"/>
      <c r="B3852" s="11">
        <v>5.2187499999999998E-2</v>
      </c>
      <c r="C3852" s="11">
        <v>7.5798611111111108E-2</v>
      </c>
      <c r="D3852" s="14">
        <v>4.1585648148146498E-2</v>
      </c>
      <c r="G3852" s="11"/>
      <c r="H3852" s="9"/>
      <c r="I3852" s="9"/>
    </row>
    <row r="3853" spans="1:9" x14ac:dyDescent="0.2">
      <c r="A3853" s="10"/>
      <c r="B3853" s="11">
        <v>5.2199074074074071E-2</v>
      </c>
      <c r="C3853" s="11">
        <v>7.5810185185185189E-2</v>
      </c>
      <c r="D3853" s="14">
        <v>4.1597222222224298E-2</v>
      </c>
      <c r="G3853" s="11"/>
      <c r="H3853" s="9"/>
      <c r="I3853" s="9"/>
    </row>
    <row r="3854" spans="1:9" x14ac:dyDescent="0.2">
      <c r="A3854" s="10"/>
      <c r="B3854" s="11">
        <v>5.2210648148148152E-2</v>
      </c>
      <c r="C3854" s="11">
        <v>7.5821759259259255E-2</v>
      </c>
      <c r="D3854" s="14">
        <v>4.1608796296298198E-2</v>
      </c>
      <c r="G3854" s="11"/>
      <c r="H3854" s="9"/>
      <c r="I3854" s="9"/>
    </row>
    <row r="3855" spans="1:9" x14ac:dyDescent="0.2">
      <c r="A3855" s="10"/>
      <c r="B3855" s="11">
        <v>5.2222222222222225E-2</v>
      </c>
      <c r="C3855" s="11">
        <v>7.5833333333333336E-2</v>
      </c>
      <c r="D3855" s="14">
        <v>4.1620370370372403E-2</v>
      </c>
      <c r="G3855" s="11"/>
      <c r="H3855" s="9"/>
      <c r="I3855" s="9"/>
    </row>
    <row r="3856" spans="1:9" x14ac:dyDescent="0.2">
      <c r="A3856" s="10"/>
      <c r="B3856" s="11">
        <v>5.2233796296296299E-2</v>
      </c>
      <c r="C3856" s="11">
        <v>7.5844907407407403E-2</v>
      </c>
      <c r="D3856" s="14">
        <v>4.1631944444442903E-2</v>
      </c>
      <c r="G3856" s="11"/>
      <c r="H3856" s="9"/>
      <c r="I3856" s="9"/>
    </row>
    <row r="3857" spans="1:9" x14ac:dyDescent="0.2">
      <c r="A3857" s="10"/>
      <c r="B3857" s="11">
        <v>5.2245370370370366E-2</v>
      </c>
      <c r="C3857" s="11">
        <v>7.5856481481481483E-2</v>
      </c>
      <c r="D3857" s="14">
        <v>4.1643518518520599E-2</v>
      </c>
      <c r="G3857" s="11"/>
      <c r="H3857" s="9"/>
      <c r="I3857" s="9"/>
    </row>
    <row r="3858" spans="1:9" x14ac:dyDescent="0.2">
      <c r="A3858" s="10"/>
      <c r="B3858" s="11">
        <v>5.2256944444444446E-2</v>
      </c>
      <c r="C3858" s="11">
        <v>7.586805555555555E-2</v>
      </c>
      <c r="D3858" s="14">
        <v>4.1643518518520301E-2</v>
      </c>
      <c r="G3858" s="11"/>
      <c r="H3858" s="9"/>
      <c r="I3858" s="9"/>
    </row>
    <row r="3859" spans="1:9" x14ac:dyDescent="0.2">
      <c r="A3859" s="10"/>
      <c r="B3859" s="11">
        <v>5.226851851851852E-2</v>
      </c>
      <c r="C3859" s="11">
        <v>7.587962962962963E-2</v>
      </c>
      <c r="D3859" s="14">
        <v>4.1655092592590801E-2</v>
      </c>
      <c r="G3859" s="11"/>
      <c r="H3859" s="9"/>
      <c r="I3859" s="9"/>
    </row>
    <row r="3860" spans="1:9" x14ac:dyDescent="0.2">
      <c r="A3860" s="10"/>
      <c r="B3860" s="11">
        <v>5.2280092592592593E-2</v>
      </c>
      <c r="C3860" s="11">
        <v>7.5891203703703711E-2</v>
      </c>
      <c r="D3860" s="14">
        <v>4.1666666666664798E-2</v>
      </c>
      <c r="G3860" s="11"/>
      <c r="H3860" s="9"/>
      <c r="I3860" s="9"/>
    </row>
    <row r="3861" spans="1:9" x14ac:dyDescent="0.2">
      <c r="A3861" s="10"/>
      <c r="B3861" s="11">
        <v>5.229166666666666E-2</v>
      </c>
      <c r="C3861" s="11">
        <v>7.5902777777777777E-2</v>
      </c>
      <c r="D3861" s="14">
        <v>4.1678240740739003E-2</v>
      </c>
      <c r="G3861" s="11"/>
      <c r="H3861" s="9"/>
      <c r="I3861" s="9"/>
    </row>
    <row r="3862" spans="1:9" x14ac:dyDescent="0.2">
      <c r="A3862" s="10"/>
      <c r="B3862" s="11">
        <v>5.230324074074074E-2</v>
      </c>
      <c r="C3862" s="11">
        <v>7.5914351851851858E-2</v>
      </c>
      <c r="D3862" s="14">
        <v>4.1689814814813E-2</v>
      </c>
      <c r="G3862" s="11"/>
      <c r="H3862" s="9"/>
      <c r="I3862" s="9"/>
    </row>
    <row r="3863" spans="1:9" x14ac:dyDescent="0.2">
      <c r="A3863" s="10"/>
      <c r="B3863" s="11">
        <v>5.2314814814814814E-2</v>
      </c>
      <c r="C3863" s="11">
        <v>7.5925925925925938E-2</v>
      </c>
      <c r="D3863" s="14">
        <v>4.1701388888883799E-2</v>
      </c>
      <c r="G3863" s="11"/>
      <c r="H3863" s="9"/>
      <c r="I3863" s="9"/>
    </row>
    <row r="3864" spans="1:9" x14ac:dyDescent="0.2">
      <c r="A3864" s="10"/>
      <c r="B3864" s="11">
        <v>5.2326388888888888E-2</v>
      </c>
      <c r="C3864" s="11">
        <v>7.5937500000000005E-2</v>
      </c>
      <c r="D3864" s="14">
        <v>4.1712962962961203E-2</v>
      </c>
      <c r="G3864" s="11"/>
      <c r="H3864" s="9"/>
      <c r="I3864" s="9"/>
    </row>
    <row r="3865" spans="1:9" x14ac:dyDescent="0.2">
      <c r="A3865" s="10"/>
      <c r="B3865" s="11">
        <v>5.2337962962962968E-2</v>
      </c>
      <c r="C3865" s="11">
        <v>7.5949074074074072E-2</v>
      </c>
      <c r="D3865" s="14">
        <v>4.1724537037038899E-2</v>
      </c>
      <c r="G3865" s="11"/>
      <c r="H3865" s="9"/>
      <c r="I3865" s="9"/>
    </row>
    <row r="3866" spans="1:9" x14ac:dyDescent="0.2">
      <c r="A3866" s="10"/>
      <c r="B3866" s="11">
        <v>5.2349537037037042E-2</v>
      </c>
      <c r="C3866" s="11">
        <v>7.5960648148148138E-2</v>
      </c>
      <c r="D3866" s="14">
        <v>4.1736111111109302E-2</v>
      </c>
      <c r="G3866" s="11"/>
      <c r="H3866" s="9"/>
      <c r="I3866" s="9"/>
    </row>
    <row r="3867" spans="1:9" x14ac:dyDescent="0.2">
      <c r="A3867" s="10"/>
      <c r="B3867" s="11">
        <v>5.2361111111111108E-2</v>
      </c>
      <c r="C3867" s="11">
        <v>7.5972222222222219E-2</v>
      </c>
      <c r="D3867" s="14">
        <v>4.1747685185183597E-2</v>
      </c>
      <c r="G3867" s="11"/>
      <c r="H3867" s="9"/>
      <c r="I3867" s="9"/>
    </row>
    <row r="3868" spans="1:9" x14ac:dyDescent="0.2">
      <c r="A3868" s="10"/>
      <c r="B3868" s="11">
        <v>5.2372685185185182E-2</v>
      </c>
      <c r="C3868" s="11">
        <v>7.5983796296296299E-2</v>
      </c>
      <c r="D3868" s="14">
        <v>4.17592592592574E-2</v>
      </c>
      <c r="G3868" s="11"/>
      <c r="H3868" s="9"/>
      <c r="I3868" s="9"/>
    </row>
    <row r="3869" spans="1:9" x14ac:dyDescent="0.2">
      <c r="A3869" s="10"/>
      <c r="B3869" s="11">
        <v>5.2384259259259262E-2</v>
      </c>
      <c r="C3869" s="11">
        <v>7.5995370370370366E-2</v>
      </c>
      <c r="D3869" s="14">
        <v>4.1770833333331502E-2</v>
      </c>
      <c r="G3869" s="11"/>
      <c r="H3869" s="9"/>
      <c r="I3869" s="9"/>
    </row>
    <row r="3870" spans="1:9" x14ac:dyDescent="0.2">
      <c r="A3870" s="10"/>
      <c r="B3870" s="11">
        <v>5.2395833333333336E-2</v>
      </c>
      <c r="C3870" s="11">
        <v>7.6006944444444446E-2</v>
      </c>
      <c r="D3870" s="14">
        <v>4.17824074074057E-2</v>
      </c>
      <c r="G3870" s="11"/>
      <c r="H3870" s="9"/>
      <c r="I3870" s="9"/>
    </row>
    <row r="3871" spans="1:9" x14ac:dyDescent="0.2">
      <c r="A3871" s="10"/>
      <c r="B3871" s="11">
        <v>5.2407407407407403E-2</v>
      </c>
      <c r="C3871" s="11">
        <v>7.6018518518518527E-2</v>
      </c>
      <c r="D3871" s="14">
        <v>4.1793981481479697E-2</v>
      </c>
      <c r="G3871" s="11"/>
      <c r="H3871" s="9"/>
      <c r="I3871" s="9"/>
    </row>
    <row r="3872" spans="1:9" x14ac:dyDescent="0.2">
      <c r="A3872" s="10"/>
      <c r="B3872" s="11">
        <v>5.2418981481481476E-2</v>
      </c>
      <c r="C3872" s="11">
        <v>7.6030092592592594E-2</v>
      </c>
      <c r="D3872" s="14">
        <v>4.18055555555574E-2</v>
      </c>
      <c r="G3872" s="11"/>
      <c r="H3872" s="9"/>
      <c r="I3872" s="9"/>
    </row>
    <row r="3873" spans="1:9" x14ac:dyDescent="0.2">
      <c r="A3873" s="10"/>
      <c r="B3873" s="11">
        <v>5.2430555555555557E-2</v>
      </c>
      <c r="C3873" s="11">
        <v>7.604166666666666E-2</v>
      </c>
      <c r="D3873" s="14">
        <v>4.18055555555574E-2</v>
      </c>
      <c r="G3873" s="11"/>
      <c r="H3873" s="9"/>
      <c r="I3873" s="9"/>
    </row>
    <row r="3874" spans="1:9" x14ac:dyDescent="0.2">
      <c r="A3874" s="10"/>
      <c r="B3874" s="11">
        <v>5.244212962962963E-2</v>
      </c>
      <c r="C3874" s="11">
        <v>7.6053240740740741E-2</v>
      </c>
      <c r="D3874" s="14">
        <v>4.1817129629631397E-2</v>
      </c>
      <c r="G3874" s="11"/>
      <c r="H3874" s="9"/>
      <c r="I3874" s="9"/>
    </row>
    <row r="3875" spans="1:9" x14ac:dyDescent="0.2">
      <c r="A3875" s="10"/>
      <c r="B3875" s="11">
        <v>5.2453703703703704E-2</v>
      </c>
      <c r="C3875" s="11">
        <v>7.6064814814814807E-2</v>
      </c>
      <c r="D3875" s="14">
        <v>4.1828703703702098E-2</v>
      </c>
      <c r="G3875" s="11"/>
      <c r="H3875" s="9"/>
      <c r="I3875" s="9"/>
    </row>
    <row r="3876" spans="1:9" x14ac:dyDescent="0.2">
      <c r="A3876" s="10"/>
      <c r="B3876" s="11">
        <v>5.2465277777777784E-2</v>
      </c>
      <c r="C3876" s="11">
        <v>7.6076388888888888E-2</v>
      </c>
      <c r="D3876" s="14">
        <v>4.18402777777796E-2</v>
      </c>
      <c r="G3876" s="11"/>
      <c r="H3876" s="9"/>
      <c r="I3876" s="9"/>
    </row>
    <row r="3877" spans="1:9" x14ac:dyDescent="0.2">
      <c r="A3877" s="10"/>
      <c r="B3877" s="11">
        <v>5.2476851851851851E-2</v>
      </c>
      <c r="C3877" s="11">
        <v>7.6087962962962954E-2</v>
      </c>
      <c r="D3877" s="14">
        <v>4.1851851851853701E-2</v>
      </c>
      <c r="G3877" s="11"/>
      <c r="H3877" s="9"/>
      <c r="I3877" s="9"/>
    </row>
    <row r="3878" spans="1:9" x14ac:dyDescent="0.2">
      <c r="A3878" s="10"/>
      <c r="B3878" s="11">
        <v>5.2488425925925924E-2</v>
      </c>
      <c r="C3878" s="11">
        <v>7.6099537037037035E-2</v>
      </c>
      <c r="D3878" s="14">
        <v>4.1863425925927497E-2</v>
      </c>
      <c r="G3878" s="11"/>
      <c r="H3878" s="9"/>
      <c r="I3878" s="9"/>
    </row>
    <row r="3879" spans="1:9" x14ac:dyDescent="0.2">
      <c r="A3879" s="10"/>
      <c r="B3879" s="11">
        <v>5.2499999999999998E-2</v>
      </c>
      <c r="C3879" s="11">
        <v>7.6111111111111115E-2</v>
      </c>
      <c r="D3879" s="14">
        <v>4.1875000000001897E-2</v>
      </c>
      <c r="G3879" s="11"/>
      <c r="H3879" s="9"/>
      <c r="I3879" s="9"/>
    </row>
    <row r="3880" spans="1:9" x14ac:dyDescent="0.2">
      <c r="A3880" s="10"/>
      <c r="B3880" s="11">
        <v>5.2511574074074079E-2</v>
      </c>
      <c r="C3880" s="11">
        <v>7.6122685185185182E-2</v>
      </c>
      <c r="D3880" s="14">
        <v>4.1886574074075901E-2</v>
      </c>
      <c r="G3880" s="11"/>
      <c r="H3880" s="9"/>
      <c r="I3880" s="9"/>
    </row>
    <row r="3881" spans="1:9" x14ac:dyDescent="0.2">
      <c r="A3881" s="10"/>
      <c r="B3881" s="11">
        <v>5.2523148148148145E-2</v>
      </c>
      <c r="C3881" s="11">
        <v>7.6134259259259263E-2</v>
      </c>
      <c r="D3881" s="14">
        <v>4.1898148148146498E-2</v>
      </c>
      <c r="G3881" s="11"/>
      <c r="H3881" s="9"/>
      <c r="I3881" s="9"/>
    </row>
    <row r="3882" spans="1:9" x14ac:dyDescent="0.2">
      <c r="A3882" s="10"/>
      <c r="B3882" s="11">
        <v>5.2534722222222219E-2</v>
      </c>
      <c r="C3882" s="11">
        <v>7.6145833333333343E-2</v>
      </c>
      <c r="D3882" s="14">
        <v>4.1909722222220697E-2</v>
      </c>
      <c r="G3882" s="11"/>
      <c r="H3882" s="9"/>
      <c r="I3882" s="9"/>
    </row>
    <row r="3883" spans="1:9" x14ac:dyDescent="0.2">
      <c r="A3883" s="10"/>
      <c r="B3883" s="11">
        <v>5.2546296296296292E-2</v>
      </c>
      <c r="C3883" s="11">
        <v>7.615740740740741E-2</v>
      </c>
      <c r="D3883" s="14">
        <v>4.1921296296294701E-2</v>
      </c>
      <c r="G3883" s="11"/>
      <c r="H3883" s="9"/>
      <c r="I3883" s="9"/>
    </row>
    <row r="3884" spans="1:9" x14ac:dyDescent="0.2">
      <c r="A3884" s="10"/>
      <c r="B3884" s="11">
        <v>5.2557870370370373E-2</v>
      </c>
      <c r="C3884" s="11">
        <v>7.6168981481481476E-2</v>
      </c>
      <c r="D3884" s="14">
        <v>4.1932870370368698E-2</v>
      </c>
      <c r="G3884" s="11"/>
      <c r="H3884" s="9"/>
      <c r="I3884" s="9"/>
    </row>
    <row r="3885" spans="1:9" x14ac:dyDescent="0.2">
      <c r="A3885" s="10"/>
      <c r="B3885" s="11">
        <v>5.2569444444444446E-2</v>
      </c>
      <c r="C3885" s="11">
        <v>7.6180555555555557E-2</v>
      </c>
      <c r="D3885" s="14">
        <v>4.1944444444446498E-2</v>
      </c>
      <c r="G3885" s="11"/>
      <c r="H3885" s="9"/>
      <c r="I3885" s="9"/>
    </row>
    <row r="3886" spans="1:9" x14ac:dyDescent="0.2">
      <c r="A3886" s="10"/>
      <c r="B3886" s="11">
        <v>5.258101851851852E-2</v>
      </c>
      <c r="C3886" s="11">
        <v>7.6192129629629637E-2</v>
      </c>
      <c r="D3886" s="14">
        <v>4.1956018518520398E-2</v>
      </c>
      <c r="G3886" s="11"/>
      <c r="H3886" s="9"/>
      <c r="I3886" s="9"/>
    </row>
    <row r="3887" spans="1:9" x14ac:dyDescent="0.2">
      <c r="A3887" s="10"/>
      <c r="B3887" s="11">
        <v>5.2592592592592587E-2</v>
      </c>
      <c r="C3887" s="11">
        <v>7.6203703703703704E-2</v>
      </c>
      <c r="D3887" s="14">
        <v>4.1967592592594402E-2</v>
      </c>
      <c r="G3887" s="11"/>
      <c r="H3887" s="9"/>
      <c r="I3887" s="9"/>
    </row>
    <row r="3888" spans="1:9" x14ac:dyDescent="0.2">
      <c r="A3888" s="10"/>
      <c r="B3888" s="11">
        <v>5.2604166666666667E-2</v>
      </c>
      <c r="C3888" s="11">
        <v>7.6215277777777771E-2</v>
      </c>
      <c r="D3888" s="14">
        <v>4.1967592592591002E-2</v>
      </c>
      <c r="G3888" s="11"/>
      <c r="H3888" s="9"/>
      <c r="I3888" s="9"/>
    </row>
    <row r="3889" spans="1:9" x14ac:dyDescent="0.2">
      <c r="A3889" s="10"/>
      <c r="B3889" s="11">
        <v>5.2615740740740741E-2</v>
      </c>
      <c r="C3889" s="11">
        <v>7.6226851851851851E-2</v>
      </c>
      <c r="D3889" s="14">
        <v>4.1979166666668503E-2</v>
      </c>
      <c r="G3889" s="11"/>
      <c r="H3889" s="9"/>
      <c r="I3889" s="9"/>
    </row>
    <row r="3890" spans="1:9" x14ac:dyDescent="0.2">
      <c r="A3890" s="10"/>
      <c r="B3890" s="11">
        <v>5.2627314814814814E-2</v>
      </c>
      <c r="C3890" s="11">
        <v>7.6238425925925932E-2</v>
      </c>
      <c r="D3890" s="14">
        <v>4.1990740740742598E-2</v>
      </c>
      <c r="G3890" s="11"/>
      <c r="H3890" s="9"/>
      <c r="I3890" s="9"/>
    </row>
    <row r="3891" spans="1:9" x14ac:dyDescent="0.2">
      <c r="A3891" s="10"/>
      <c r="B3891" s="11">
        <v>5.2638888888888895E-2</v>
      </c>
      <c r="C3891" s="11">
        <v>7.6249999999999998E-2</v>
      </c>
      <c r="D3891" s="14">
        <v>4.2002314814813001E-2</v>
      </c>
      <c r="G3891" s="11"/>
      <c r="H3891" s="9"/>
      <c r="I3891" s="9"/>
    </row>
    <row r="3892" spans="1:9" x14ac:dyDescent="0.2">
      <c r="A3892" s="10"/>
      <c r="B3892" s="11">
        <v>5.2650462962962961E-2</v>
      </c>
      <c r="C3892" s="11">
        <v>7.6261574074074079E-2</v>
      </c>
      <c r="D3892" s="14">
        <v>4.2013888888890502E-2</v>
      </c>
      <c r="G3892" s="11"/>
      <c r="H3892" s="9"/>
      <c r="I3892" s="9"/>
    </row>
    <row r="3893" spans="1:9" x14ac:dyDescent="0.2">
      <c r="A3893" s="10"/>
      <c r="B3893" s="11">
        <v>5.2662037037037035E-2</v>
      </c>
      <c r="C3893" s="11">
        <v>7.6273148148148159E-2</v>
      </c>
      <c r="D3893" s="14">
        <v>4.2025462962961203E-2</v>
      </c>
      <c r="G3893" s="11"/>
      <c r="H3893" s="9"/>
      <c r="I3893" s="9"/>
    </row>
    <row r="3894" spans="1:9" x14ac:dyDescent="0.2">
      <c r="A3894" s="10"/>
      <c r="B3894" s="11">
        <v>5.2673611111111109E-2</v>
      </c>
      <c r="C3894" s="11">
        <v>7.6284722222222226E-2</v>
      </c>
      <c r="D3894" s="14">
        <v>4.2037037037035201E-2</v>
      </c>
      <c r="G3894" s="11"/>
      <c r="H3894" s="9"/>
      <c r="I3894" s="9"/>
    </row>
    <row r="3895" spans="1:9" x14ac:dyDescent="0.2">
      <c r="A3895" s="10"/>
      <c r="B3895" s="11">
        <v>5.2685185185185189E-2</v>
      </c>
      <c r="C3895" s="11">
        <v>7.6296296296296293E-2</v>
      </c>
      <c r="D3895" s="14">
        <v>4.2048611111109302E-2</v>
      </c>
      <c r="G3895" s="11"/>
      <c r="H3895" s="9"/>
      <c r="I3895" s="9"/>
    </row>
    <row r="3896" spans="1:9" x14ac:dyDescent="0.2">
      <c r="A3896" s="10"/>
      <c r="B3896" s="11">
        <v>5.2696759259259263E-2</v>
      </c>
      <c r="C3896" s="11">
        <v>7.6307870370370359E-2</v>
      </c>
      <c r="D3896" s="14">
        <v>4.2060185185179899E-2</v>
      </c>
      <c r="G3896" s="11"/>
      <c r="H3896" s="9"/>
      <c r="I3896" s="9"/>
    </row>
    <row r="3897" spans="1:9" x14ac:dyDescent="0.2">
      <c r="A3897" s="10"/>
      <c r="B3897" s="11">
        <v>5.2708333333333336E-2</v>
      </c>
      <c r="C3897" s="11">
        <v>7.631944444444444E-2</v>
      </c>
      <c r="D3897" s="14">
        <v>4.2071759259257102E-2</v>
      </c>
      <c r="G3897" s="11"/>
      <c r="H3897" s="9"/>
      <c r="I3897" s="9"/>
    </row>
    <row r="3898" spans="1:9" x14ac:dyDescent="0.2">
      <c r="A3898" s="10"/>
      <c r="B3898" s="11">
        <v>5.2719907407407403E-2</v>
      </c>
      <c r="C3898" s="11">
        <v>7.633101851851852E-2</v>
      </c>
      <c r="D3898" s="14">
        <v>4.2083333333334902E-2</v>
      </c>
      <c r="G3898" s="11"/>
      <c r="H3898" s="9"/>
      <c r="I3898" s="9"/>
    </row>
    <row r="3899" spans="1:9" x14ac:dyDescent="0.2">
      <c r="A3899" s="10"/>
      <c r="B3899" s="11">
        <v>5.2731481481481483E-2</v>
      </c>
      <c r="C3899" s="11">
        <v>7.6342592592592587E-2</v>
      </c>
      <c r="D3899" s="14">
        <v>4.2094907407405298E-2</v>
      </c>
      <c r="G3899" s="11"/>
      <c r="H3899" s="9"/>
      <c r="I3899" s="9"/>
    </row>
    <row r="3900" spans="1:9" x14ac:dyDescent="0.2">
      <c r="A3900" s="10"/>
      <c r="B3900" s="11">
        <v>5.2743055555555557E-2</v>
      </c>
      <c r="C3900" s="11">
        <v>7.6354166666666667E-2</v>
      </c>
      <c r="D3900" s="14">
        <v>4.2106481481475902E-2</v>
      </c>
      <c r="G3900" s="11"/>
      <c r="H3900" s="9"/>
      <c r="I3900" s="9"/>
    </row>
    <row r="3901" spans="1:9" x14ac:dyDescent="0.2">
      <c r="A3901" s="10"/>
      <c r="B3901" s="11">
        <v>5.275462962962963E-2</v>
      </c>
      <c r="C3901" s="11">
        <v>7.6365740740740748E-2</v>
      </c>
      <c r="D3901" s="14">
        <v>4.2118055555553702E-2</v>
      </c>
      <c r="G3901" s="11"/>
      <c r="H3901" s="9"/>
      <c r="I3901" s="9"/>
    </row>
    <row r="3902" spans="1:9" x14ac:dyDescent="0.2">
      <c r="A3902" s="10"/>
      <c r="B3902" s="11">
        <v>5.2766203703703697E-2</v>
      </c>
      <c r="C3902" s="11">
        <v>7.6377314814814815E-2</v>
      </c>
      <c r="D3902" s="14">
        <v>4.2129629629631002E-2</v>
      </c>
      <c r="G3902" s="11"/>
      <c r="H3902" s="9"/>
      <c r="I3902" s="9"/>
    </row>
    <row r="3903" spans="1:9" x14ac:dyDescent="0.2">
      <c r="A3903" s="10"/>
      <c r="B3903" s="11">
        <v>5.2777777777777778E-2</v>
      </c>
      <c r="C3903" s="11">
        <v>7.6388888888888895E-2</v>
      </c>
      <c r="D3903" s="14">
        <v>4.2129629629631397E-2</v>
      </c>
      <c r="G3903" s="11"/>
      <c r="H3903" s="9"/>
      <c r="I3903" s="9"/>
    </row>
    <row r="3904" spans="1:9" x14ac:dyDescent="0.2">
      <c r="B3904" s="11"/>
      <c r="G3904" s="16"/>
      <c r="H3904" s="9"/>
      <c r="I3904" s="9"/>
    </row>
    <row r="3905" spans="2:9" x14ac:dyDescent="0.2">
      <c r="B3905" s="11"/>
      <c r="G3905" s="16"/>
      <c r="H3905" s="9"/>
      <c r="I3905" s="9"/>
    </row>
    <row r="3906" spans="2:9" x14ac:dyDescent="0.2">
      <c r="B3906" s="11"/>
      <c r="G3906" s="16"/>
      <c r="H3906" s="9"/>
      <c r="I3906" s="9"/>
    </row>
    <row r="3907" spans="2:9" x14ac:dyDescent="0.2">
      <c r="B3907" s="11"/>
      <c r="G3907" s="16"/>
      <c r="H3907" s="9"/>
      <c r="I3907" s="9"/>
    </row>
    <row r="3908" spans="2:9" x14ac:dyDescent="0.2">
      <c r="B3908" s="11"/>
      <c r="G3908" s="16"/>
      <c r="H3908" s="9"/>
      <c r="I3908" s="9"/>
    </row>
    <row r="3909" spans="2:9" x14ac:dyDescent="0.2">
      <c r="B3909" s="11"/>
      <c r="G3909" s="16"/>
      <c r="H3909" s="9"/>
      <c r="I3909" s="9"/>
    </row>
    <row r="3910" spans="2:9" x14ac:dyDescent="0.2">
      <c r="B3910" s="11"/>
      <c r="G3910" s="16"/>
      <c r="H3910" s="9"/>
      <c r="I3910" s="9"/>
    </row>
    <row r="3911" spans="2:9" x14ac:dyDescent="0.2">
      <c r="B3911" s="11"/>
      <c r="G3911" s="16"/>
      <c r="H3911" s="9"/>
      <c r="I3911" s="9"/>
    </row>
    <row r="3912" spans="2:9" x14ac:dyDescent="0.2">
      <c r="B3912" s="11"/>
      <c r="G3912" s="16"/>
      <c r="H3912" s="9"/>
      <c r="I3912" s="9"/>
    </row>
    <row r="3913" spans="2:9" x14ac:dyDescent="0.2">
      <c r="B3913" s="11"/>
      <c r="G3913" s="16"/>
      <c r="H3913" s="9"/>
      <c r="I3913" s="9"/>
    </row>
    <row r="3914" spans="2:9" x14ac:dyDescent="0.2">
      <c r="B3914" s="11"/>
      <c r="G3914" s="16"/>
      <c r="H3914" s="9"/>
      <c r="I3914" s="9"/>
    </row>
    <row r="3915" spans="2:9" x14ac:dyDescent="0.2">
      <c r="B3915" s="11"/>
      <c r="G3915" s="16"/>
      <c r="H3915" s="9"/>
      <c r="I3915" s="9"/>
    </row>
    <row r="3916" spans="2:9" x14ac:dyDescent="0.2">
      <c r="B3916" s="11"/>
      <c r="G3916" s="16"/>
      <c r="H3916" s="9"/>
      <c r="I3916" s="9"/>
    </row>
    <row r="3917" spans="2:9" x14ac:dyDescent="0.2">
      <c r="B3917" s="11"/>
      <c r="G3917" s="16"/>
      <c r="H3917" s="9"/>
      <c r="I3917" s="9"/>
    </row>
    <row r="3918" spans="2:9" x14ac:dyDescent="0.2">
      <c r="B3918" s="11"/>
      <c r="G3918" s="16"/>
      <c r="H3918" s="9"/>
      <c r="I3918" s="9"/>
    </row>
    <row r="3919" spans="2:9" x14ac:dyDescent="0.2">
      <c r="B3919" s="11"/>
      <c r="G3919" s="16"/>
      <c r="H3919" s="9"/>
      <c r="I3919" s="9"/>
    </row>
    <row r="3920" spans="2:9" x14ac:dyDescent="0.2">
      <c r="B3920" s="11"/>
      <c r="G3920" s="16"/>
      <c r="H3920" s="9"/>
      <c r="I3920" s="9"/>
    </row>
    <row r="3921" spans="2:9" x14ac:dyDescent="0.2">
      <c r="B3921" s="11"/>
      <c r="G3921" s="16"/>
      <c r="H3921" s="9"/>
      <c r="I3921" s="9"/>
    </row>
    <row r="3922" spans="2:9" x14ac:dyDescent="0.2">
      <c r="B3922" s="11"/>
      <c r="G3922" s="16"/>
      <c r="H3922" s="9"/>
      <c r="I3922" s="9"/>
    </row>
    <row r="3923" spans="2:9" x14ac:dyDescent="0.2">
      <c r="B3923" s="11"/>
      <c r="G3923" s="16"/>
      <c r="H3923" s="9"/>
      <c r="I3923" s="9"/>
    </row>
    <row r="3924" spans="2:9" x14ac:dyDescent="0.2">
      <c r="B3924" s="11"/>
      <c r="G3924" s="16"/>
      <c r="H3924" s="9"/>
      <c r="I3924" s="9"/>
    </row>
    <row r="3925" spans="2:9" x14ac:dyDescent="0.2">
      <c r="B3925" s="11"/>
      <c r="G3925" s="16"/>
      <c r="H3925" s="9"/>
      <c r="I3925" s="9"/>
    </row>
    <row r="3926" spans="2:9" x14ac:dyDescent="0.2">
      <c r="B3926" s="11"/>
      <c r="G3926" s="16"/>
      <c r="H3926" s="9"/>
      <c r="I3926" s="9"/>
    </row>
    <row r="3927" spans="2:9" x14ac:dyDescent="0.2">
      <c r="B3927" s="11"/>
      <c r="G3927" s="16"/>
      <c r="H3927" s="9"/>
      <c r="I3927" s="9"/>
    </row>
    <row r="3928" spans="2:9" x14ac:dyDescent="0.2">
      <c r="B3928" s="11"/>
      <c r="G3928" s="16"/>
      <c r="H3928" s="9"/>
      <c r="I3928" s="9"/>
    </row>
    <row r="3929" spans="2:9" x14ac:dyDescent="0.2">
      <c r="B3929" s="11"/>
      <c r="G3929" s="16"/>
      <c r="H3929" s="9"/>
      <c r="I3929" s="9"/>
    </row>
    <row r="3930" spans="2:9" x14ac:dyDescent="0.2">
      <c r="B3930" s="11"/>
      <c r="G3930" s="16"/>
      <c r="H3930" s="9"/>
      <c r="I3930" s="9"/>
    </row>
    <row r="3931" spans="2:9" x14ac:dyDescent="0.2">
      <c r="B3931" s="11"/>
      <c r="G3931" s="16"/>
      <c r="H3931" s="9"/>
      <c r="I3931" s="9"/>
    </row>
    <row r="3932" spans="2:9" x14ac:dyDescent="0.2">
      <c r="B3932" s="11"/>
      <c r="G3932" s="16"/>
      <c r="H3932" s="9"/>
      <c r="I3932" s="9"/>
    </row>
    <row r="3933" spans="2:9" x14ac:dyDescent="0.2">
      <c r="B3933" s="11"/>
      <c r="G3933" s="16"/>
      <c r="H3933" s="9"/>
      <c r="I3933" s="9"/>
    </row>
    <row r="3934" spans="2:9" x14ac:dyDescent="0.2">
      <c r="B3934" s="11"/>
      <c r="G3934" s="16"/>
      <c r="H3934" s="9"/>
      <c r="I3934" s="9"/>
    </row>
    <row r="3935" spans="2:9" x14ac:dyDescent="0.2">
      <c r="B3935" s="11"/>
      <c r="G3935" s="16"/>
      <c r="H3935" s="9"/>
      <c r="I3935" s="9"/>
    </row>
    <row r="3936" spans="2:9" x14ac:dyDescent="0.2">
      <c r="B3936" s="11"/>
      <c r="G3936" s="16"/>
      <c r="H3936" s="9"/>
      <c r="I3936" s="9"/>
    </row>
    <row r="3937" spans="2:9" x14ac:dyDescent="0.2">
      <c r="B3937" s="11"/>
      <c r="G3937" s="16"/>
      <c r="H3937" s="9"/>
      <c r="I3937" s="9"/>
    </row>
    <row r="3938" spans="2:9" x14ac:dyDescent="0.2">
      <c r="B3938" s="11"/>
      <c r="G3938" s="16"/>
      <c r="H3938" s="9"/>
      <c r="I3938" s="9"/>
    </row>
    <row r="3939" spans="2:9" x14ac:dyDescent="0.2">
      <c r="B3939" s="11"/>
      <c r="G3939" s="16"/>
      <c r="H3939" s="9"/>
      <c r="I3939" s="9"/>
    </row>
    <row r="3940" spans="2:9" x14ac:dyDescent="0.2">
      <c r="B3940" s="11"/>
      <c r="G3940" s="16"/>
      <c r="H3940" s="9"/>
      <c r="I3940" s="9"/>
    </row>
    <row r="3941" spans="2:9" x14ac:dyDescent="0.2">
      <c r="B3941" s="11"/>
      <c r="G3941" s="16"/>
      <c r="H3941" s="9"/>
      <c r="I3941" s="9"/>
    </row>
    <row r="3942" spans="2:9" x14ac:dyDescent="0.2">
      <c r="B3942" s="11"/>
      <c r="G3942" s="16"/>
      <c r="H3942" s="9"/>
      <c r="I3942" s="9"/>
    </row>
    <row r="3943" spans="2:9" x14ac:dyDescent="0.2">
      <c r="B3943" s="11"/>
      <c r="G3943" s="16"/>
      <c r="H3943" s="9"/>
      <c r="I3943" s="9"/>
    </row>
    <row r="3944" spans="2:9" x14ac:dyDescent="0.2">
      <c r="B3944" s="11"/>
      <c r="G3944" s="16"/>
      <c r="H3944" s="9"/>
      <c r="I3944" s="9"/>
    </row>
    <row r="3945" spans="2:9" x14ac:dyDescent="0.2">
      <c r="B3945" s="11"/>
      <c r="G3945" s="16"/>
      <c r="H3945" s="9"/>
      <c r="I3945" s="9"/>
    </row>
    <row r="3946" spans="2:9" x14ac:dyDescent="0.2">
      <c r="B3946" s="11"/>
      <c r="G3946" s="16"/>
      <c r="H3946" s="9"/>
      <c r="I3946" s="9"/>
    </row>
    <row r="3947" spans="2:9" x14ac:dyDescent="0.2">
      <c r="B3947" s="11"/>
      <c r="G3947" s="16"/>
      <c r="H3947" s="9"/>
      <c r="I3947" s="9"/>
    </row>
    <row r="3948" spans="2:9" x14ac:dyDescent="0.2">
      <c r="B3948" s="11"/>
      <c r="G3948" s="16"/>
      <c r="H3948" s="9"/>
      <c r="I3948" s="9"/>
    </row>
    <row r="3949" spans="2:9" x14ac:dyDescent="0.2">
      <c r="B3949" s="11"/>
      <c r="G3949" s="16"/>
      <c r="H3949" s="9"/>
      <c r="I3949" s="9"/>
    </row>
    <row r="3950" spans="2:9" x14ac:dyDescent="0.2">
      <c r="B3950" s="11"/>
      <c r="G3950" s="16"/>
      <c r="H3950" s="9"/>
      <c r="I3950" s="9"/>
    </row>
    <row r="3951" spans="2:9" x14ac:dyDescent="0.2">
      <c r="B3951" s="11"/>
      <c r="G3951" s="16"/>
      <c r="H3951" s="9"/>
      <c r="I3951" s="9"/>
    </row>
    <row r="3952" spans="2:9" x14ac:dyDescent="0.2">
      <c r="B3952" s="11"/>
      <c r="G3952" s="16"/>
      <c r="H3952" s="9"/>
      <c r="I3952" s="9"/>
    </row>
    <row r="3953" spans="2:9" x14ac:dyDescent="0.2">
      <c r="B3953" s="11"/>
      <c r="G3953" s="16"/>
      <c r="H3953" s="9"/>
      <c r="I3953" s="9"/>
    </row>
    <row r="3954" spans="2:9" x14ac:dyDescent="0.2">
      <c r="B3954" s="11"/>
      <c r="G3954" s="16"/>
      <c r="H3954" s="9"/>
      <c r="I3954" s="9"/>
    </row>
    <row r="3955" spans="2:9" x14ac:dyDescent="0.2">
      <c r="B3955" s="11"/>
      <c r="G3955" s="16"/>
      <c r="H3955" s="9"/>
      <c r="I3955" s="9"/>
    </row>
    <row r="3956" spans="2:9" x14ac:dyDescent="0.2">
      <c r="B3956" s="11"/>
      <c r="G3956" s="16"/>
      <c r="H3956" s="9"/>
      <c r="I3956" s="9"/>
    </row>
    <row r="3957" spans="2:9" x14ac:dyDescent="0.2">
      <c r="B3957" s="11"/>
      <c r="G3957" s="16"/>
      <c r="H3957" s="9"/>
      <c r="I3957" s="9"/>
    </row>
    <row r="3958" spans="2:9" x14ac:dyDescent="0.2">
      <c r="B3958" s="11"/>
      <c r="G3958" s="16"/>
      <c r="H3958" s="9"/>
      <c r="I3958" s="9"/>
    </row>
    <row r="3959" spans="2:9" x14ac:dyDescent="0.2">
      <c r="B3959" s="11"/>
      <c r="G3959" s="16"/>
      <c r="H3959" s="9"/>
      <c r="I3959" s="9"/>
    </row>
    <row r="3960" spans="2:9" x14ac:dyDescent="0.2">
      <c r="B3960" s="11"/>
      <c r="G3960" s="16"/>
      <c r="H3960" s="9"/>
      <c r="I3960" s="9"/>
    </row>
    <row r="3961" spans="2:9" x14ac:dyDescent="0.2">
      <c r="B3961" s="11"/>
      <c r="G3961" s="16"/>
      <c r="H3961" s="9"/>
      <c r="I3961" s="9"/>
    </row>
    <row r="3962" spans="2:9" x14ac:dyDescent="0.2">
      <c r="B3962" s="11"/>
      <c r="G3962" s="16"/>
      <c r="H3962" s="9"/>
      <c r="I3962" s="9"/>
    </row>
    <row r="3963" spans="2:9" x14ac:dyDescent="0.2">
      <c r="B3963" s="11"/>
      <c r="G3963" s="16"/>
      <c r="H3963" s="9"/>
      <c r="I3963" s="9"/>
    </row>
    <row r="3964" spans="2:9" x14ac:dyDescent="0.2">
      <c r="B3964" s="11"/>
      <c r="G3964" s="16"/>
      <c r="H3964" s="9"/>
      <c r="I3964" s="9"/>
    </row>
    <row r="3965" spans="2:9" x14ac:dyDescent="0.2">
      <c r="B3965" s="11"/>
      <c r="G3965" s="16"/>
      <c r="H3965" s="9"/>
      <c r="I3965" s="9"/>
    </row>
    <row r="3966" spans="2:9" x14ac:dyDescent="0.2">
      <c r="B3966" s="11"/>
      <c r="G3966" s="16"/>
      <c r="H3966" s="9"/>
      <c r="I3966" s="9"/>
    </row>
    <row r="3967" spans="2:9" x14ac:dyDescent="0.2">
      <c r="B3967" s="11"/>
      <c r="G3967" s="16"/>
      <c r="H3967" s="9"/>
      <c r="I3967" s="9"/>
    </row>
    <row r="3968" spans="2:9" x14ac:dyDescent="0.2">
      <c r="B3968" s="11"/>
      <c r="G3968" s="16"/>
      <c r="H3968" s="9"/>
      <c r="I3968" s="9"/>
    </row>
    <row r="3969" spans="2:9" x14ac:dyDescent="0.2">
      <c r="B3969" s="11"/>
      <c r="G3969" s="16"/>
      <c r="H3969" s="9"/>
      <c r="I3969" s="9"/>
    </row>
    <row r="3970" spans="2:9" x14ac:dyDescent="0.2">
      <c r="B3970" s="11"/>
      <c r="G3970" s="16"/>
      <c r="H3970" s="9"/>
      <c r="I3970" s="9"/>
    </row>
    <row r="3971" spans="2:9" x14ac:dyDescent="0.2">
      <c r="B3971" s="11"/>
      <c r="G3971" s="16"/>
      <c r="H3971" s="9"/>
      <c r="I3971" s="9"/>
    </row>
    <row r="3972" spans="2:9" x14ac:dyDescent="0.2">
      <c r="B3972" s="11"/>
      <c r="G3972" s="16"/>
      <c r="H3972" s="9"/>
      <c r="I3972" s="9"/>
    </row>
    <row r="3973" spans="2:9" x14ac:dyDescent="0.2">
      <c r="B3973" s="11"/>
      <c r="G3973" s="16"/>
      <c r="H3973" s="9"/>
      <c r="I3973" s="9"/>
    </row>
    <row r="3974" spans="2:9" x14ac:dyDescent="0.2">
      <c r="B3974" s="11"/>
      <c r="G3974" s="16"/>
      <c r="H3974" s="9"/>
      <c r="I3974" s="9"/>
    </row>
    <row r="3975" spans="2:9" x14ac:dyDescent="0.2">
      <c r="B3975" s="11"/>
      <c r="G3975" s="16"/>
      <c r="H3975" s="9"/>
      <c r="I3975" s="9"/>
    </row>
    <row r="3976" spans="2:9" x14ac:dyDescent="0.2">
      <c r="B3976" s="11"/>
      <c r="G3976" s="16"/>
      <c r="H3976" s="9"/>
      <c r="I3976" s="9"/>
    </row>
    <row r="3977" spans="2:9" x14ac:dyDescent="0.2">
      <c r="B3977" s="11"/>
      <c r="G3977" s="16"/>
      <c r="H3977" s="9"/>
      <c r="I3977" s="9"/>
    </row>
    <row r="3978" spans="2:9" x14ac:dyDescent="0.2">
      <c r="B3978" s="11"/>
      <c r="G3978" s="16"/>
      <c r="H3978" s="9"/>
      <c r="I3978" s="9"/>
    </row>
    <row r="3979" spans="2:9" x14ac:dyDescent="0.2">
      <c r="B3979" s="11"/>
      <c r="G3979" s="16"/>
      <c r="H3979" s="9"/>
      <c r="I3979" s="9"/>
    </row>
    <row r="3980" spans="2:9" x14ac:dyDescent="0.2">
      <c r="B3980" s="11"/>
      <c r="G3980" s="16"/>
      <c r="H3980" s="9"/>
      <c r="I3980" s="9"/>
    </row>
    <row r="3981" spans="2:9" x14ac:dyDescent="0.2">
      <c r="B3981" s="11"/>
      <c r="G3981" s="16"/>
      <c r="H3981" s="9"/>
      <c r="I3981" s="9"/>
    </row>
    <row r="3982" spans="2:9" x14ac:dyDescent="0.2">
      <c r="B3982" s="11"/>
      <c r="G3982" s="16"/>
      <c r="H3982" s="9"/>
      <c r="I3982" s="9"/>
    </row>
    <row r="3983" spans="2:9" x14ac:dyDescent="0.2">
      <c r="B3983" s="11"/>
      <c r="G3983" s="16"/>
      <c r="H3983" s="9"/>
      <c r="I3983" s="9"/>
    </row>
    <row r="3984" spans="2:9" x14ac:dyDescent="0.2">
      <c r="B3984" s="11"/>
      <c r="G3984" s="16"/>
      <c r="H3984" s="9"/>
      <c r="I3984" s="9"/>
    </row>
    <row r="3985" spans="2:9" x14ac:dyDescent="0.2">
      <c r="B3985" s="11"/>
      <c r="G3985" s="16"/>
      <c r="H3985" s="9"/>
      <c r="I3985" s="9"/>
    </row>
    <row r="3986" spans="2:9" x14ac:dyDescent="0.2">
      <c r="B3986" s="11"/>
      <c r="G3986" s="16"/>
      <c r="H3986" s="9"/>
      <c r="I3986" s="9"/>
    </row>
    <row r="3987" spans="2:9" x14ac:dyDescent="0.2">
      <c r="B3987" s="11"/>
      <c r="G3987" s="16"/>
      <c r="H3987" s="9"/>
      <c r="I3987" s="9"/>
    </row>
    <row r="3988" spans="2:9" x14ac:dyDescent="0.2">
      <c r="B3988" s="11"/>
      <c r="G3988" s="16"/>
      <c r="H3988" s="9"/>
      <c r="I3988" s="9"/>
    </row>
    <row r="3989" spans="2:9" x14ac:dyDescent="0.2">
      <c r="B3989" s="11"/>
      <c r="G3989" s="16"/>
      <c r="H3989" s="9"/>
      <c r="I3989" s="9"/>
    </row>
    <row r="3990" spans="2:9" x14ac:dyDescent="0.2">
      <c r="B3990" s="11"/>
      <c r="G3990" s="16"/>
      <c r="H3990" s="9"/>
      <c r="I3990" s="9"/>
    </row>
    <row r="3991" spans="2:9" x14ac:dyDescent="0.2">
      <c r="B3991" s="11"/>
      <c r="G3991" s="16"/>
      <c r="H3991" s="9"/>
      <c r="I3991" s="9"/>
    </row>
    <row r="3992" spans="2:9" x14ac:dyDescent="0.2">
      <c r="B3992" s="11"/>
      <c r="G3992" s="16"/>
      <c r="H3992" s="9"/>
      <c r="I3992" s="9"/>
    </row>
    <row r="3993" spans="2:9" x14ac:dyDescent="0.2">
      <c r="B3993" s="11"/>
      <c r="G3993" s="16"/>
      <c r="H3993" s="9"/>
      <c r="I3993" s="9"/>
    </row>
    <row r="3994" spans="2:9" x14ac:dyDescent="0.2">
      <c r="B3994" s="11"/>
      <c r="G3994" s="16"/>
      <c r="H3994" s="9"/>
      <c r="I3994" s="9"/>
    </row>
    <row r="3995" spans="2:9" x14ac:dyDescent="0.2">
      <c r="B3995" s="11"/>
      <c r="G3995" s="16"/>
      <c r="H3995" s="9"/>
      <c r="I3995" s="9"/>
    </row>
    <row r="3996" spans="2:9" x14ac:dyDescent="0.2">
      <c r="B3996" s="11"/>
      <c r="G3996" s="16"/>
      <c r="H3996" s="9"/>
      <c r="I3996" s="9"/>
    </row>
    <row r="3997" spans="2:9" x14ac:dyDescent="0.2">
      <c r="B3997" s="11"/>
      <c r="G3997" s="16"/>
      <c r="H3997" s="9"/>
      <c r="I3997" s="9"/>
    </row>
    <row r="3998" spans="2:9" x14ac:dyDescent="0.2">
      <c r="B3998" s="11"/>
      <c r="G3998" s="16"/>
      <c r="H3998" s="9"/>
      <c r="I3998" s="9"/>
    </row>
    <row r="3999" spans="2:9" x14ac:dyDescent="0.2">
      <c r="B3999" s="11"/>
      <c r="G3999" s="16"/>
      <c r="H3999" s="9"/>
      <c r="I3999" s="9"/>
    </row>
    <row r="4000" spans="2:9" x14ac:dyDescent="0.2">
      <c r="B4000" s="11"/>
      <c r="G4000" s="16"/>
      <c r="H4000" s="9"/>
      <c r="I4000" s="9"/>
    </row>
    <row r="4001" spans="2:9" x14ac:dyDescent="0.2">
      <c r="B4001" s="11"/>
      <c r="G4001" s="16"/>
      <c r="H4001" s="9"/>
      <c r="I4001" s="9"/>
    </row>
    <row r="4002" spans="2:9" x14ac:dyDescent="0.2">
      <c r="B4002" s="11"/>
      <c r="G4002" s="16"/>
      <c r="H4002" s="9"/>
      <c r="I4002" s="9"/>
    </row>
    <row r="4003" spans="2:9" x14ac:dyDescent="0.2">
      <c r="B4003" s="11"/>
      <c r="G4003" s="16"/>
      <c r="H4003" s="9"/>
      <c r="I4003" s="9"/>
    </row>
    <row r="4004" spans="2:9" x14ac:dyDescent="0.2">
      <c r="B4004" s="11"/>
      <c r="G4004" s="16"/>
      <c r="H4004" s="9"/>
      <c r="I4004" s="9"/>
    </row>
    <row r="4005" spans="2:9" x14ac:dyDescent="0.2">
      <c r="B4005" s="11"/>
      <c r="G4005" s="16"/>
      <c r="H4005" s="9"/>
      <c r="I4005" s="9"/>
    </row>
    <row r="4006" spans="2:9" x14ac:dyDescent="0.2">
      <c r="B4006" s="11"/>
      <c r="G4006" s="16"/>
      <c r="H4006" s="9"/>
      <c r="I4006" s="9"/>
    </row>
    <row r="4007" spans="2:9" x14ac:dyDescent="0.2">
      <c r="B4007" s="11"/>
      <c r="G4007" s="16"/>
      <c r="H4007" s="9"/>
      <c r="I4007" s="9"/>
    </row>
    <row r="4008" spans="2:9" x14ac:dyDescent="0.2">
      <c r="B4008" s="11"/>
      <c r="G4008" s="16"/>
      <c r="H4008" s="9"/>
      <c r="I4008" s="9"/>
    </row>
    <row r="4009" spans="2:9" x14ac:dyDescent="0.2">
      <c r="B4009" s="11"/>
      <c r="G4009" s="16"/>
      <c r="H4009" s="9"/>
      <c r="I4009" s="9"/>
    </row>
    <row r="4010" spans="2:9" x14ac:dyDescent="0.2">
      <c r="B4010" s="11"/>
      <c r="G4010" s="16"/>
      <c r="H4010" s="9"/>
      <c r="I4010" s="9"/>
    </row>
    <row r="4011" spans="2:9" x14ac:dyDescent="0.2">
      <c r="B4011" s="11"/>
      <c r="G4011" s="16"/>
      <c r="H4011" s="9"/>
      <c r="I4011" s="9"/>
    </row>
    <row r="4012" spans="2:9" x14ac:dyDescent="0.2">
      <c r="B4012" s="11"/>
      <c r="G4012" s="16"/>
      <c r="H4012" s="9"/>
      <c r="I4012" s="9"/>
    </row>
    <row r="4013" spans="2:9" x14ac:dyDescent="0.2">
      <c r="B4013" s="11"/>
      <c r="G4013" s="16"/>
      <c r="H4013" s="9"/>
      <c r="I4013" s="9"/>
    </row>
    <row r="4014" spans="2:9" x14ac:dyDescent="0.2">
      <c r="B4014" s="11"/>
      <c r="G4014" s="16"/>
      <c r="H4014" s="9"/>
      <c r="I4014" s="9"/>
    </row>
    <row r="4015" spans="2:9" x14ac:dyDescent="0.2">
      <c r="B4015" s="11"/>
      <c r="G4015" s="16"/>
      <c r="H4015" s="9"/>
      <c r="I4015" s="9"/>
    </row>
    <row r="4016" spans="2:9" x14ac:dyDescent="0.2">
      <c r="B4016" s="11"/>
      <c r="G4016" s="16"/>
      <c r="H4016" s="9"/>
      <c r="I4016" s="9"/>
    </row>
    <row r="4017" spans="2:9" x14ac:dyDescent="0.2">
      <c r="B4017" s="11"/>
      <c r="G4017" s="16"/>
      <c r="H4017" s="9"/>
      <c r="I4017" s="9"/>
    </row>
    <row r="4018" spans="2:9" x14ac:dyDescent="0.2">
      <c r="B4018" s="11"/>
      <c r="G4018" s="16"/>
      <c r="H4018" s="9"/>
      <c r="I4018" s="9"/>
    </row>
    <row r="4019" spans="2:9" x14ac:dyDescent="0.2">
      <c r="B4019" s="11"/>
      <c r="G4019" s="16"/>
      <c r="H4019" s="9"/>
      <c r="I4019" s="9"/>
    </row>
    <row r="4020" spans="2:9" x14ac:dyDescent="0.2">
      <c r="B4020" s="11"/>
      <c r="G4020" s="16"/>
      <c r="H4020" s="9"/>
      <c r="I4020" s="9"/>
    </row>
    <row r="4021" spans="2:9" x14ac:dyDescent="0.2">
      <c r="B4021" s="11"/>
      <c r="G4021" s="16"/>
      <c r="H4021" s="9"/>
      <c r="I4021" s="9"/>
    </row>
    <row r="4022" spans="2:9" x14ac:dyDescent="0.2">
      <c r="B4022" s="11"/>
      <c r="G4022" s="16"/>
      <c r="H4022" s="9"/>
      <c r="I4022" s="9"/>
    </row>
    <row r="4023" spans="2:9" x14ac:dyDescent="0.2">
      <c r="B4023" s="11"/>
      <c r="G4023" s="16"/>
      <c r="H4023" s="9"/>
      <c r="I4023" s="9"/>
    </row>
    <row r="4024" spans="2:9" x14ac:dyDescent="0.2">
      <c r="B4024" s="11"/>
      <c r="G4024" s="16"/>
      <c r="H4024" s="9"/>
      <c r="I4024" s="9"/>
    </row>
    <row r="4025" spans="2:9" x14ac:dyDescent="0.2">
      <c r="B4025" s="11"/>
      <c r="G4025" s="16"/>
      <c r="H4025" s="9"/>
      <c r="I4025" s="9"/>
    </row>
    <row r="4026" spans="2:9" x14ac:dyDescent="0.2">
      <c r="B4026" s="11"/>
      <c r="G4026" s="16"/>
      <c r="H4026" s="9"/>
      <c r="I4026" s="9"/>
    </row>
    <row r="4027" spans="2:9" x14ac:dyDescent="0.2">
      <c r="B4027" s="11"/>
      <c r="G4027" s="16"/>
      <c r="H4027" s="9"/>
      <c r="I4027" s="9"/>
    </row>
    <row r="4028" spans="2:9" x14ac:dyDescent="0.2">
      <c r="B4028" s="11"/>
      <c r="G4028" s="16"/>
      <c r="H4028" s="9"/>
      <c r="I4028" s="9"/>
    </row>
    <row r="4029" spans="2:9" x14ac:dyDescent="0.2">
      <c r="B4029" s="11"/>
      <c r="G4029" s="16"/>
      <c r="H4029" s="9"/>
      <c r="I4029" s="9"/>
    </row>
    <row r="4030" spans="2:9" x14ac:dyDescent="0.2">
      <c r="B4030" s="11"/>
      <c r="G4030" s="16"/>
      <c r="H4030" s="9"/>
      <c r="I4030" s="9"/>
    </row>
    <row r="4031" spans="2:9" x14ac:dyDescent="0.2">
      <c r="B4031" s="11"/>
      <c r="G4031" s="16"/>
      <c r="H4031" s="9"/>
      <c r="I4031" s="9"/>
    </row>
    <row r="4032" spans="2:9" x14ac:dyDescent="0.2">
      <c r="B4032" s="11"/>
      <c r="G4032" s="16"/>
      <c r="H4032" s="9"/>
      <c r="I4032" s="9"/>
    </row>
    <row r="4033" spans="2:9" x14ac:dyDescent="0.2">
      <c r="B4033" s="11"/>
      <c r="G4033" s="16"/>
      <c r="H4033" s="9"/>
      <c r="I4033" s="9"/>
    </row>
    <row r="4034" spans="2:9" x14ac:dyDescent="0.2">
      <c r="B4034" s="11"/>
      <c r="G4034" s="16"/>
      <c r="H4034" s="9"/>
      <c r="I4034" s="9"/>
    </row>
    <row r="4035" spans="2:9" x14ac:dyDescent="0.2">
      <c r="B4035" s="11"/>
      <c r="G4035" s="16"/>
      <c r="H4035" s="9"/>
      <c r="I4035" s="9"/>
    </row>
    <row r="4036" spans="2:9" x14ac:dyDescent="0.2">
      <c r="B4036" s="11"/>
      <c r="G4036" s="16"/>
      <c r="H4036" s="9"/>
      <c r="I4036" s="9"/>
    </row>
    <row r="4037" spans="2:9" x14ac:dyDescent="0.2">
      <c r="B4037" s="11"/>
      <c r="G4037" s="16"/>
      <c r="H4037" s="9"/>
      <c r="I4037" s="9"/>
    </row>
    <row r="4038" spans="2:9" x14ac:dyDescent="0.2">
      <c r="B4038" s="11"/>
      <c r="G4038" s="16"/>
      <c r="H4038" s="9"/>
      <c r="I4038" s="9"/>
    </row>
    <row r="4039" spans="2:9" x14ac:dyDescent="0.2">
      <c r="B4039" s="11"/>
      <c r="G4039" s="16"/>
      <c r="H4039" s="9"/>
      <c r="I4039" s="9"/>
    </row>
    <row r="4040" spans="2:9" x14ac:dyDescent="0.2">
      <c r="B4040" s="11"/>
      <c r="G4040" s="16"/>
      <c r="H4040" s="9"/>
      <c r="I4040" s="9"/>
    </row>
    <row r="4041" spans="2:9" x14ac:dyDescent="0.2">
      <c r="B4041" s="11"/>
      <c r="G4041" s="16"/>
      <c r="H4041" s="9"/>
      <c r="I4041" s="9"/>
    </row>
    <row r="4042" spans="2:9" x14ac:dyDescent="0.2">
      <c r="B4042" s="11"/>
      <c r="G4042" s="16"/>
      <c r="H4042" s="9"/>
      <c r="I4042" s="9"/>
    </row>
    <row r="4043" spans="2:9" x14ac:dyDescent="0.2">
      <c r="B4043" s="11"/>
      <c r="G4043" s="16"/>
      <c r="H4043" s="9"/>
      <c r="I4043" s="9"/>
    </row>
    <row r="4044" spans="2:9" x14ac:dyDescent="0.2">
      <c r="B4044" s="11"/>
      <c r="G4044" s="16"/>
      <c r="H4044" s="9"/>
      <c r="I4044" s="9"/>
    </row>
    <row r="4045" spans="2:9" x14ac:dyDescent="0.2">
      <c r="B4045" s="11"/>
      <c r="G4045" s="16"/>
      <c r="H4045" s="9"/>
      <c r="I4045" s="9"/>
    </row>
    <row r="4046" spans="2:9" x14ac:dyDescent="0.2">
      <c r="B4046" s="11"/>
      <c r="G4046" s="16"/>
      <c r="H4046" s="9"/>
      <c r="I4046" s="9"/>
    </row>
    <row r="4047" spans="2:9" x14ac:dyDescent="0.2">
      <c r="B4047" s="11"/>
      <c r="G4047" s="16"/>
      <c r="H4047" s="9"/>
      <c r="I4047" s="9"/>
    </row>
    <row r="4048" spans="2:9" x14ac:dyDescent="0.2">
      <c r="B4048" s="11"/>
      <c r="G4048" s="16"/>
      <c r="H4048" s="9"/>
      <c r="I4048" s="9"/>
    </row>
    <row r="4049" spans="2:9" x14ac:dyDescent="0.2">
      <c r="B4049" s="11"/>
      <c r="G4049" s="16"/>
      <c r="H4049" s="9"/>
      <c r="I4049" s="9"/>
    </row>
    <row r="4050" spans="2:9" x14ac:dyDescent="0.2">
      <c r="B4050" s="11"/>
      <c r="G4050" s="16"/>
      <c r="H4050" s="9"/>
      <c r="I4050" s="9"/>
    </row>
    <row r="4051" spans="2:9" x14ac:dyDescent="0.2">
      <c r="B4051" s="11"/>
      <c r="G4051" s="16"/>
      <c r="H4051" s="9"/>
      <c r="I4051" s="9"/>
    </row>
    <row r="4052" spans="2:9" x14ac:dyDescent="0.2">
      <c r="B4052" s="11"/>
      <c r="G4052" s="16"/>
      <c r="H4052" s="9"/>
      <c r="I4052" s="9"/>
    </row>
    <row r="4053" spans="2:9" x14ac:dyDescent="0.2">
      <c r="B4053" s="11"/>
      <c r="G4053" s="16"/>
      <c r="H4053" s="9"/>
      <c r="I4053" s="9"/>
    </row>
    <row r="4054" spans="2:9" x14ac:dyDescent="0.2">
      <c r="B4054" s="11"/>
      <c r="G4054" s="16"/>
      <c r="H4054" s="9"/>
      <c r="I4054" s="9"/>
    </row>
    <row r="4055" spans="2:9" x14ac:dyDescent="0.2">
      <c r="B4055" s="11"/>
      <c r="G4055" s="16"/>
      <c r="H4055" s="9"/>
      <c r="I4055" s="9"/>
    </row>
    <row r="4056" spans="2:9" x14ac:dyDescent="0.2">
      <c r="B4056" s="11"/>
      <c r="G4056" s="16"/>
      <c r="H4056" s="9"/>
      <c r="I4056" s="9"/>
    </row>
    <row r="4057" spans="2:9" x14ac:dyDescent="0.2">
      <c r="B4057" s="11"/>
      <c r="G4057" s="16"/>
      <c r="H4057" s="9"/>
      <c r="I4057" s="9"/>
    </row>
    <row r="4058" spans="2:9" x14ac:dyDescent="0.2">
      <c r="B4058" s="11"/>
      <c r="G4058" s="16"/>
      <c r="H4058" s="9"/>
      <c r="I4058" s="9"/>
    </row>
    <row r="4059" spans="2:9" x14ac:dyDescent="0.2">
      <c r="B4059" s="11"/>
      <c r="G4059" s="16"/>
      <c r="H4059" s="9"/>
      <c r="I4059" s="9"/>
    </row>
    <row r="4060" spans="2:9" x14ac:dyDescent="0.2">
      <c r="B4060" s="11"/>
      <c r="G4060" s="16"/>
      <c r="H4060" s="9"/>
      <c r="I4060" s="9"/>
    </row>
    <row r="4061" spans="2:9" x14ac:dyDescent="0.2">
      <c r="B4061" s="11"/>
      <c r="G4061" s="16"/>
      <c r="H4061" s="9"/>
      <c r="I4061" s="9"/>
    </row>
    <row r="4062" spans="2:9" x14ac:dyDescent="0.2">
      <c r="B4062" s="11"/>
      <c r="G4062" s="16"/>
      <c r="H4062" s="9"/>
      <c r="I4062" s="9"/>
    </row>
    <row r="4063" spans="2:9" x14ac:dyDescent="0.2">
      <c r="B4063" s="11"/>
      <c r="G4063" s="16"/>
      <c r="H4063" s="9"/>
      <c r="I4063" s="9"/>
    </row>
    <row r="4064" spans="2:9" x14ac:dyDescent="0.2">
      <c r="B4064" s="11"/>
      <c r="G4064" s="16"/>
      <c r="H4064" s="9"/>
      <c r="I4064" s="9"/>
    </row>
    <row r="4065" spans="2:9" x14ac:dyDescent="0.2">
      <c r="B4065" s="11"/>
      <c r="G4065" s="16"/>
      <c r="H4065" s="9"/>
      <c r="I4065" s="9"/>
    </row>
    <row r="4066" spans="2:9" x14ac:dyDescent="0.2">
      <c r="B4066" s="11"/>
      <c r="G4066" s="16"/>
      <c r="H4066" s="9"/>
      <c r="I4066" s="9"/>
    </row>
    <row r="4067" spans="2:9" x14ac:dyDescent="0.2">
      <c r="B4067" s="11"/>
      <c r="G4067" s="16"/>
      <c r="H4067" s="9"/>
      <c r="I4067" s="9"/>
    </row>
    <row r="4068" spans="2:9" x14ac:dyDescent="0.2">
      <c r="B4068" s="11"/>
      <c r="G4068" s="16"/>
      <c r="H4068" s="9"/>
      <c r="I4068" s="9"/>
    </row>
    <row r="4069" spans="2:9" x14ac:dyDescent="0.2">
      <c r="B4069" s="11"/>
      <c r="G4069" s="16"/>
      <c r="H4069" s="9"/>
      <c r="I4069" s="9"/>
    </row>
    <row r="4070" spans="2:9" x14ac:dyDescent="0.2">
      <c r="B4070" s="11"/>
      <c r="G4070" s="16"/>
      <c r="H4070" s="9"/>
      <c r="I4070" s="9"/>
    </row>
    <row r="4071" spans="2:9" x14ac:dyDescent="0.2">
      <c r="B4071" s="11"/>
      <c r="G4071" s="16"/>
      <c r="H4071" s="9"/>
      <c r="I4071" s="9"/>
    </row>
    <row r="4072" spans="2:9" x14ac:dyDescent="0.2">
      <c r="B4072" s="11"/>
      <c r="G4072" s="16"/>
      <c r="H4072" s="9"/>
      <c r="I4072" s="9"/>
    </row>
    <row r="4073" spans="2:9" x14ac:dyDescent="0.2">
      <c r="B4073" s="11"/>
      <c r="G4073" s="16"/>
      <c r="H4073" s="9"/>
      <c r="I4073" s="9"/>
    </row>
    <row r="4074" spans="2:9" x14ac:dyDescent="0.2">
      <c r="B4074" s="11"/>
      <c r="G4074" s="16"/>
      <c r="H4074" s="9"/>
      <c r="I4074" s="9"/>
    </row>
    <row r="4075" spans="2:9" x14ac:dyDescent="0.2">
      <c r="B4075" s="11"/>
      <c r="G4075" s="16"/>
      <c r="H4075" s="9"/>
      <c r="I4075" s="9"/>
    </row>
    <row r="4076" spans="2:9" x14ac:dyDescent="0.2">
      <c r="B4076" s="11"/>
      <c r="G4076" s="16"/>
      <c r="H4076" s="9"/>
      <c r="I4076" s="9"/>
    </row>
    <row r="4077" spans="2:9" x14ac:dyDescent="0.2">
      <c r="B4077" s="11"/>
      <c r="G4077" s="16"/>
      <c r="H4077" s="9"/>
      <c r="I4077" s="9"/>
    </row>
    <row r="4078" spans="2:9" x14ac:dyDescent="0.2">
      <c r="B4078" s="11"/>
      <c r="G4078" s="16"/>
      <c r="H4078" s="9"/>
      <c r="I4078" s="9"/>
    </row>
    <row r="4079" spans="2:9" x14ac:dyDescent="0.2">
      <c r="B4079" s="11"/>
      <c r="G4079" s="16"/>
      <c r="H4079" s="9"/>
      <c r="I4079" s="9"/>
    </row>
    <row r="4080" spans="2:9" x14ac:dyDescent="0.2">
      <c r="B4080" s="11"/>
      <c r="G4080" s="16"/>
      <c r="H4080" s="9"/>
      <c r="I4080" s="9"/>
    </row>
    <row r="4081" spans="2:9" x14ac:dyDescent="0.2">
      <c r="B4081" s="11"/>
      <c r="G4081" s="16"/>
      <c r="H4081" s="9"/>
      <c r="I4081" s="9"/>
    </row>
    <row r="4082" spans="2:9" x14ac:dyDescent="0.2">
      <c r="B4082" s="11"/>
      <c r="G4082" s="16"/>
      <c r="H4082" s="9"/>
      <c r="I4082" s="9"/>
    </row>
    <row r="4083" spans="2:9" x14ac:dyDescent="0.2">
      <c r="B4083" s="11"/>
      <c r="G4083" s="16"/>
      <c r="H4083" s="9"/>
      <c r="I4083" s="9"/>
    </row>
    <row r="4084" spans="2:9" x14ac:dyDescent="0.2">
      <c r="B4084" s="11"/>
      <c r="G4084" s="16"/>
      <c r="H4084" s="9"/>
      <c r="I4084" s="9"/>
    </row>
    <row r="4085" spans="2:9" x14ac:dyDescent="0.2">
      <c r="B4085" s="11"/>
      <c r="G4085" s="16"/>
      <c r="H4085" s="9"/>
      <c r="I4085" s="9"/>
    </row>
    <row r="4086" spans="2:9" x14ac:dyDescent="0.2">
      <c r="B4086" s="11"/>
      <c r="G4086" s="16"/>
      <c r="H4086" s="9"/>
      <c r="I4086" s="9"/>
    </row>
    <row r="4087" spans="2:9" x14ac:dyDescent="0.2">
      <c r="B4087" s="11"/>
      <c r="G4087" s="16"/>
      <c r="H4087" s="9"/>
      <c r="I4087" s="9"/>
    </row>
    <row r="4088" spans="2:9" x14ac:dyDescent="0.2">
      <c r="B4088" s="11"/>
      <c r="G4088" s="16"/>
      <c r="H4088" s="9"/>
      <c r="I4088" s="9"/>
    </row>
    <row r="4089" spans="2:9" x14ac:dyDescent="0.2">
      <c r="B4089" s="11"/>
      <c r="G4089" s="16"/>
      <c r="H4089" s="9"/>
      <c r="I4089" s="9"/>
    </row>
    <row r="4090" spans="2:9" x14ac:dyDescent="0.2">
      <c r="B4090" s="11"/>
      <c r="G4090" s="16"/>
      <c r="H4090" s="9"/>
      <c r="I4090" s="9"/>
    </row>
    <row r="4091" spans="2:9" x14ac:dyDescent="0.2">
      <c r="B4091" s="11"/>
      <c r="G4091" s="16"/>
      <c r="H4091" s="9"/>
      <c r="I4091" s="9"/>
    </row>
    <row r="4092" spans="2:9" x14ac:dyDescent="0.2">
      <c r="B4092" s="11"/>
      <c r="G4092" s="16"/>
      <c r="H4092" s="9"/>
      <c r="I4092" s="9"/>
    </row>
    <row r="4093" spans="2:9" x14ac:dyDescent="0.2">
      <c r="B4093" s="11"/>
      <c r="G4093" s="16"/>
      <c r="H4093" s="9"/>
      <c r="I4093" s="9"/>
    </row>
    <row r="4094" spans="2:9" x14ac:dyDescent="0.2">
      <c r="B4094" s="11"/>
      <c r="G4094" s="16"/>
      <c r="H4094" s="9"/>
      <c r="I4094" s="9"/>
    </row>
    <row r="4095" spans="2:9" x14ac:dyDescent="0.2">
      <c r="B4095" s="11"/>
      <c r="G4095" s="16"/>
      <c r="H4095" s="9"/>
      <c r="I4095" s="9"/>
    </row>
    <row r="4096" spans="2:9" x14ac:dyDescent="0.2">
      <c r="B4096" s="11"/>
      <c r="G4096" s="16"/>
      <c r="H4096" s="9"/>
      <c r="I4096" s="9"/>
    </row>
    <row r="4097" spans="2:9" x14ac:dyDescent="0.2">
      <c r="B4097" s="11"/>
      <c r="G4097" s="16"/>
      <c r="H4097" s="9"/>
      <c r="I4097" s="9"/>
    </row>
    <row r="4098" spans="2:9" x14ac:dyDescent="0.2">
      <c r="B4098" s="11"/>
      <c r="G4098" s="16"/>
      <c r="H4098" s="9"/>
      <c r="I4098" s="9"/>
    </row>
    <row r="4099" spans="2:9" x14ac:dyDescent="0.2">
      <c r="B4099" s="11"/>
      <c r="G4099" s="16"/>
      <c r="H4099" s="9"/>
      <c r="I4099" s="9"/>
    </row>
    <row r="4100" spans="2:9" x14ac:dyDescent="0.2">
      <c r="B4100" s="11"/>
      <c r="G4100" s="16"/>
      <c r="H4100" s="9"/>
      <c r="I4100" s="9"/>
    </row>
    <row r="4101" spans="2:9" x14ac:dyDescent="0.2">
      <c r="B4101" s="11"/>
      <c r="G4101" s="16"/>
      <c r="H4101" s="9"/>
      <c r="I4101" s="9"/>
    </row>
    <row r="4102" spans="2:9" x14ac:dyDescent="0.2">
      <c r="B4102" s="11"/>
      <c r="G4102" s="16"/>
      <c r="H4102" s="9"/>
      <c r="I4102" s="9"/>
    </row>
    <row r="4103" spans="2:9" x14ac:dyDescent="0.2">
      <c r="B4103" s="11"/>
      <c r="G4103" s="16"/>
      <c r="H4103" s="9"/>
      <c r="I4103" s="9"/>
    </row>
    <row r="4104" spans="2:9" x14ac:dyDescent="0.2">
      <c r="B4104" s="11"/>
      <c r="G4104" s="16"/>
      <c r="H4104" s="9"/>
      <c r="I4104" s="9"/>
    </row>
    <row r="4105" spans="2:9" x14ac:dyDescent="0.2">
      <c r="B4105" s="11"/>
      <c r="G4105" s="16"/>
      <c r="H4105" s="9"/>
      <c r="I4105" s="9"/>
    </row>
    <row r="4106" spans="2:9" x14ac:dyDescent="0.2">
      <c r="B4106" s="11"/>
      <c r="G4106" s="16"/>
      <c r="H4106" s="9"/>
      <c r="I4106" s="9"/>
    </row>
    <row r="4107" spans="2:9" x14ac:dyDescent="0.2">
      <c r="B4107" s="11"/>
      <c r="G4107" s="16"/>
      <c r="H4107" s="9"/>
      <c r="I4107" s="9"/>
    </row>
    <row r="4108" spans="2:9" x14ac:dyDescent="0.2">
      <c r="B4108" s="11"/>
      <c r="G4108" s="16"/>
      <c r="H4108" s="9"/>
      <c r="I4108" s="9"/>
    </row>
    <row r="4109" spans="2:9" x14ac:dyDescent="0.2">
      <c r="B4109" s="11"/>
      <c r="G4109" s="16"/>
      <c r="H4109" s="9"/>
      <c r="I4109" s="9"/>
    </row>
    <row r="4110" spans="2:9" x14ac:dyDescent="0.2">
      <c r="B4110" s="11"/>
      <c r="G4110" s="16"/>
      <c r="H4110" s="9"/>
      <c r="I4110" s="9"/>
    </row>
    <row r="4111" spans="2:9" x14ac:dyDescent="0.2">
      <c r="B4111" s="11"/>
      <c r="G4111" s="16"/>
      <c r="H4111" s="9"/>
      <c r="I4111" s="9"/>
    </row>
    <row r="4112" spans="2:9" x14ac:dyDescent="0.2">
      <c r="B4112" s="11"/>
      <c r="G4112" s="16"/>
      <c r="H4112" s="9"/>
      <c r="I4112" s="9"/>
    </row>
    <row r="4113" spans="2:9" x14ac:dyDescent="0.2">
      <c r="B4113" s="11"/>
      <c r="G4113" s="16"/>
      <c r="H4113" s="9"/>
      <c r="I4113" s="9"/>
    </row>
    <row r="4114" spans="2:9" x14ac:dyDescent="0.2">
      <c r="B4114" s="11"/>
      <c r="G4114" s="16"/>
      <c r="H4114" s="9"/>
      <c r="I4114" s="9"/>
    </row>
    <row r="4115" spans="2:9" x14ac:dyDescent="0.2">
      <c r="B4115" s="11"/>
      <c r="G4115" s="16"/>
      <c r="H4115" s="9"/>
      <c r="I4115" s="9"/>
    </row>
    <row r="4116" spans="2:9" x14ac:dyDescent="0.2">
      <c r="B4116" s="11"/>
      <c r="G4116" s="16"/>
      <c r="H4116" s="9"/>
      <c r="I4116" s="9"/>
    </row>
    <row r="4117" spans="2:9" x14ac:dyDescent="0.2">
      <c r="B4117" s="11"/>
      <c r="G4117" s="16"/>
      <c r="H4117" s="9"/>
      <c r="I4117" s="9"/>
    </row>
    <row r="4118" spans="2:9" x14ac:dyDescent="0.2">
      <c r="B4118" s="11"/>
      <c r="G4118" s="16"/>
      <c r="H4118" s="9"/>
      <c r="I4118" s="9"/>
    </row>
    <row r="4119" spans="2:9" x14ac:dyDescent="0.2">
      <c r="B4119" s="11"/>
      <c r="G4119" s="16"/>
      <c r="H4119" s="9"/>
      <c r="I4119" s="9"/>
    </row>
    <row r="4120" spans="2:9" x14ac:dyDescent="0.2">
      <c r="B4120" s="11"/>
      <c r="G4120" s="16"/>
      <c r="H4120" s="9"/>
      <c r="I4120" s="9"/>
    </row>
    <row r="4121" spans="2:9" x14ac:dyDescent="0.2">
      <c r="B4121" s="11"/>
      <c r="G4121" s="16"/>
      <c r="H4121" s="9"/>
      <c r="I4121" s="9"/>
    </row>
    <row r="4122" spans="2:9" x14ac:dyDescent="0.2">
      <c r="B4122" s="11"/>
      <c r="G4122" s="16"/>
      <c r="H4122" s="9"/>
      <c r="I4122" s="9"/>
    </row>
    <row r="4123" spans="2:9" x14ac:dyDescent="0.2">
      <c r="B4123" s="11"/>
      <c r="G4123" s="16"/>
      <c r="H4123" s="9"/>
      <c r="I4123" s="9"/>
    </row>
    <row r="4124" spans="2:9" x14ac:dyDescent="0.2">
      <c r="B4124" s="11"/>
      <c r="G4124" s="16"/>
      <c r="H4124" s="9"/>
      <c r="I4124" s="9"/>
    </row>
    <row r="4125" spans="2:9" x14ac:dyDescent="0.2">
      <c r="B4125" s="11"/>
      <c r="G4125" s="16"/>
      <c r="H4125" s="9"/>
      <c r="I4125" s="9"/>
    </row>
    <row r="4126" spans="2:9" x14ac:dyDescent="0.2">
      <c r="B4126" s="11"/>
      <c r="G4126" s="16"/>
      <c r="H4126" s="9"/>
      <c r="I4126" s="9"/>
    </row>
    <row r="4127" spans="2:9" x14ac:dyDescent="0.2">
      <c r="B4127" s="11"/>
      <c r="G4127" s="16"/>
      <c r="H4127" s="9"/>
      <c r="I4127" s="9"/>
    </row>
    <row r="4128" spans="2:9" x14ac:dyDescent="0.2">
      <c r="B4128" s="11"/>
      <c r="G4128" s="16"/>
      <c r="H4128" s="9"/>
      <c r="I4128" s="9"/>
    </row>
    <row r="4129" spans="2:9" x14ac:dyDescent="0.2">
      <c r="B4129" s="11"/>
      <c r="G4129" s="16"/>
      <c r="H4129" s="9"/>
      <c r="I4129" s="9"/>
    </row>
    <row r="4130" spans="2:9" x14ac:dyDescent="0.2">
      <c r="B4130" s="11"/>
      <c r="G4130" s="16"/>
      <c r="H4130" s="9"/>
      <c r="I4130" s="9"/>
    </row>
    <row r="4131" spans="2:9" x14ac:dyDescent="0.2">
      <c r="B4131" s="11"/>
      <c r="G4131" s="16"/>
      <c r="H4131" s="9"/>
      <c r="I4131" s="9"/>
    </row>
    <row r="4132" spans="2:9" x14ac:dyDescent="0.2">
      <c r="B4132" s="11"/>
      <c r="G4132" s="16"/>
      <c r="H4132" s="9"/>
      <c r="I4132" s="9"/>
    </row>
    <row r="4133" spans="2:9" x14ac:dyDescent="0.2">
      <c r="B4133" s="11"/>
      <c r="G4133" s="16"/>
      <c r="H4133" s="9"/>
      <c r="I4133" s="9"/>
    </row>
    <row r="4134" spans="2:9" x14ac:dyDescent="0.2">
      <c r="B4134" s="11"/>
      <c r="G4134" s="16"/>
      <c r="H4134" s="9"/>
      <c r="I4134" s="9"/>
    </row>
    <row r="4135" spans="2:9" x14ac:dyDescent="0.2">
      <c r="B4135" s="11"/>
      <c r="G4135" s="16"/>
      <c r="H4135" s="9"/>
      <c r="I4135" s="9"/>
    </row>
    <row r="4136" spans="2:9" x14ac:dyDescent="0.2">
      <c r="B4136" s="11"/>
      <c r="G4136" s="16"/>
      <c r="H4136" s="9"/>
      <c r="I4136" s="9"/>
    </row>
    <row r="4137" spans="2:9" x14ac:dyDescent="0.2">
      <c r="B4137" s="11"/>
      <c r="G4137" s="16"/>
      <c r="H4137" s="9"/>
      <c r="I4137" s="9"/>
    </row>
    <row r="4138" spans="2:9" x14ac:dyDescent="0.2">
      <c r="B4138" s="11"/>
      <c r="G4138" s="16"/>
      <c r="H4138" s="9"/>
      <c r="I4138" s="9"/>
    </row>
    <row r="4139" spans="2:9" x14ac:dyDescent="0.2">
      <c r="B4139" s="11"/>
      <c r="G4139" s="16"/>
      <c r="H4139" s="9"/>
      <c r="I4139" s="9"/>
    </row>
    <row r="4140" spans="2:9" x14ac:dyDescent="0.2">
      <c r="B4140" s="11"/>
      <c r="G4140" s="16"/>
      <c r="H4140" s="9"/>
      <c r="I4140" s="9"/>
    </row>
    <row r="4141" spans="2:9" x14ac:dyDescent="0.2">
      <c r="B4141" s="11"/>
      <c r="G4141" s="16"/>
      <c r="H4141" s="9"/>
      <c r="I4141" s="9"/>
    </row>
    <row r="4142" spans="2:9" x14ac:dyDescent="0.2">
      <c r="B4142" s="11"/>
      <c r="G4142" s="16"/>
      <c r="H4142" s="9"/>
      <c r="I4142" s="9"/>
    </row>
    <row r="4143" spans="2:9" x14ac:dyDescent="0.2">
      <c r="B4143" s="11"/>
      <c r="G4143" s="16"/>
      <c r="H4143" s="9"/>
      <c r="I4143" s="9"/>
    </row>
    <row r="4144" spans="2:9" x14ac:dyDescent="0.2">
      <c r="B4144" s="11"/>
      <c r="G4144" s="16"/>
      <c r="H4144" s="9"/>
      <c r="I4144" s="9"/>
    </row>
    <row r="4145" spans="2:9" x14ac:dyDescent="0.2">
      <c r="B4145" s="11"/>
      <c r="G4145" s="16"/>
      <c r="H4145" s="9"/>
      <c r="I4145" s="9"/>
    </row>
    <row r="4146" spans="2:9" x14ac:dyDescent="0.2">
      <c r="B4146" s="11"/>
      <c r="G4146" s="16"/>
      <c r="H4146" s="9"/>
      <c r="I4146" s="9"/>
    </row>
    <row r="4147" spans="2:9" x14ac:dyDescent="0.2">
      <c r="B4147" s="11"/>
      <c r="G4147" s="16"/>
      <c r="H4147" s="9"/>
      <c r="I4147" s="9"/>
    </row>
    <row r="4148" spans="2:9" x14ac:dyDescent="0.2">
      <c r="B4148" s="11"/>
      <c r="G4148" s="16"/>
      <c r="H4148" s="9"/>
      <c r="I4148" s="9"/>
    </row>
    <row r="4149" spans="2:9" x14ac:dyDescent="0.2">
      <c r="B4149" s="11"/>
      <c r="G4149" s="16"/>
      <c r="H4149" s="9"/>
      <c r="I4149" s="9"/>
    </row>
    <row r="4150" spans="2:9" x14ac:dyDescent="0.2">
      <c r="B4150" s="11"/>
      <c r="G4150" s="16"/>
      <c r="H4150" s="9"/>
      <c r="I4150" s="9"/>
    </row>
    <row r="4151" spans="2:9" x14ac:dyDescent="0.2">
      <c r="B4151" s="11"/>
      <c r="G4151" s="16"/>
      <c r="H4151" s="9"/>
      <c r="I4151" s="9"/>
    </row>
    <row r="4152" spans="2:9" x14ac:dyDescent="0.2">
      <c r="B4152" s="11"/>
      <c r="G4152" s="16"/>
      <c r="H4152" s="9"/>
      <c r="I4152" s="9"/>
    </row>
    <row r="4153" spans="2:9" x14ac:dyDescent="0.2">
      <c r="B4153" s="11"/>
      <c r="G4153" s="16"/>
      <c r="H4153" s="9"/>
      <c r="I4153" s="9"/>
    </row>
    <row r="4154" spans="2:9" x14ac:dyDescent="0.2">
      <c r="B4154" s="11"/>
      <c r="G4154" s="16"/>
      <c r="H4154" s="9"/>
      <c r="I4154" s="9"/>
    </row>
    <row r="4155" spans="2:9" x14ac:dyDescent="0.2">
      <c r="B4155" s="11"/>
      <c r="G4155" s="16"/>
      <c r="H4155" s="9"/>
      <c r="I4155" s="9"/>
    </row>
    <row r="4156" spans="2:9" x14ac:dyDescent="0.2">
      <c r="B4156" s="11"/>
      <c r="G4156" s="16"/>
      <c r="H4156" s="9"/>
      <c r="I4156" s="9"/>
    </row>
    <row r="4157" spans="2:9" x14ac:dyDescent="0.2">
      <c r="B4157" s="11"/>
      <c r="G4157" s="16"/>
      <c r="H4157" s="9"/>
      <c r="I4157" s="9"/>
    </row>
    <row r="4158" spans="2:9" x14ac:dyDescent="0.2">
      <c r="B4158" s="11"/>
      <c r="G4158" s="16"/>
      <c r="H4158" s="9"/>
      <c r="I4158" s="9"/>
    </row>
    <row r="4159" spans="2:9" x14ac:dyDescent="0.2">
      <c r="B4159" s="11"/>
      <c r="G4159" s="16"/>
      <c r="H4159" s="9"/>
      <c r="I4159" s="9"/>
    </row>
    <row r="4160" spans="2:9" x14ac:dyDescent="0.2">
      <c r="B4160" s="11"/>
      <c r="G4160" s="16"/>
      <c r="H4160" s="9"/>
      <c r="I4160" s="9"/>
    </row>
    <row r="4161" spans="2:9" x14ac:dyDescent="0.2">
      <c r="B4161" s="11"/>
      <c r="G4161" s="16"/>
      <c r="H4161" s="9"/>
      <c r="I4161" s="9"/>
    </row>
    <row r="4162" spans="2:9" x14ac:dyDescent="0.2">
      <c r="B4162" s="11"/>
      <c r="G4162" s="16"/>
      <c r="H4162" s="9"/>
      <c r="I4162" s="9"/>
    </row>
    <row r="4163" spans="2:9" x14ac:dyDescent="0.2">
      <c r="B4163" s="11"/>
      <c r="G4163" s="16"/>
      <c r="H4163" s="9"/>
      <c r="I4163" s="9"/>
    </row>
    <row r="4164" spans="2:9" x14ac:dyDescent="0.2">
      <c r="B4164" s="11"/>
      <c r="G4164" s="16"/>
      <c r="H4164" s="9"/>
      <c r="I4164" s="9"/>
    </row>
    <row r="4165" spans="2:9" x14ac:dyDescent="0.2">
      <c r="B4165" s="11"/>
      <c r="G4165" s="16"/>
      <c r="H4165" s="9"/>
      <c r="I4165" s="9"/>
    </row>
    <row r="4166" spans="2:9" x14ac:dyDescent="0.2">
      <c r="B4166" s="11"/>
      <c r="G4166" s="16"/>
      <c r="H4166" s="9"/>
      <c r="I4166" s="9"/>
    </row>
    <row r="4167" spans="2:9" x14ac:dyDescent="0.2">
      <c r="B4167" s="11"/>
      <c r="G4167" s="16"/>
      <c r="H4167" s="9"/>
      <c r="I4167" s="9"/>
    </row>
    <row r="4168" spans="2:9" x14ac:dyDescent="0.2">
      <c r="B4168" s="11"/>
      <c r="G4168" s="16"/>
      <c r="H4168" s="9"/>
      <c r="I4168" s="9"/>
    </row>
    <row r="4169" spans="2:9" x14ac:dyDescent="0.2">
      <c r="B4169" s="11"/>
      <c r="G4169" s="16"/>
      <c r="H4169" s="9"/>
      <c r="I4169" s="9"/>
    </row>
    <row r="4170" spans="2:9" x14ac:dyDescent="0.2">
      <c r="B4170" s="11"/>
      <c r="G4170" s="16"/>
      <c r="H4170" s="9"/>
      <c r="I4170" s="9"/>
    </row>
    <row r="4171" spans="2:9" x14ac:dyDescent="0.2">
      <c r="B4171" s="11"/>
      <c r="G4171" s="16"/>
      <c r="H4171" s="9"/>
      <c r="I4171" s="9"/>
    </row>
    <row r="4172" spans="2:9" x14ac:dyDescent="0.2">
      <c r="B4172" s="11"/>
      <c r="G4172" s="16"/>
      <c r="H4172" s="9"/>
      <c r="I4172" s="9"/>
    </row>
    <row r="4173" spans="2:9" x14ac:dyDescent="0.2">
      <c r="B4173" s="11"/>
      <c r="G4173" s="16"/>
      <c r="H4173" s="9"/>
      <c r="I4173" s="9"/>
    </row>
    <row r="4174" spans="2:9" x14ac:dyDescent="0.2">
      <c r="B4174" s="11"/>
      <c r="G4174" s="16"/>
      <c r="H4174" s="9"/>
      <c r="I4174" s="9"/>
    </row>
    <row r="4175" spans="2:9" x14ac:dyDescent="0.2">
      <c r="B4175" s="11"/>
      <c r="G4175" s="16"/>
      <c r="H4175" s="9"/>
      <c r="I4175" s="9"/>
    </row>
    <row r="4176" spans="2:9" x14ac:dyDescent="0.2">
      <c r="B4176" s="11"/>
      <c r="G4176" s="16"/>
      <c r="H4176" s="9"/>
      <c r="I4176" s="9"/>
    </row>
    <row r="4177" spans="2:9" x14ac:dyDescent="0.2">
      <c r="B4177" s="11"/>
      <c r="G4177" s="16"/>
      <c r="H4177" s="9"/>
      <c r="I4177" s="9"/>
    </row>
    <row r="4178" spans="2:9" x14ac:dyDescent="0.2">
      <c r="B4178" s="11"/>
      <c r="G4178" s="16"/>
      <c r="H4178" s="9"/>
      <c r="I4178" s="9"/>
    </row>
    <row r="4179" spans="2:9" x14ac:dyDescent="0.2">
      <c r="B4179" s="11"/>
      <c r="G4179" s="16"/>
      <c r="H4179" s="9"/>
      <c r="I4179" s="9"/>
    </row>
    <row r="4180" spans="2:9" x14ac:dyDescent="0.2">
      <c r="B4180" s="11"/>
      <c r="G4180" s="16"/>
      <c r="H4180" s="9"/>
      <c r="I4180" s="9"/>
    </row>
    <row r="4181" spans="2:9" x14ac:dyDescent="0.2">
      <c r="B4181" s="11"/>
      <c r="G4181" s="16"/>
      <c r="H4181" s="9"/>
      <c r="I4181" s="9"/>
    </row>
    <row r="4182" spans="2:9" x14ac:dyDescent="0.2">
      <c r="B4182" s="11"/>
      <c r="G4182" s="16"/>
      <c r="H4182" s="9"/>
      <c r="I4182" s="9"/>
    </row>
    <row r="4183" spans="2:9" x14ac:dyDescent="0.2">
      <c r="B4183" s="11"/>
      <c r="G4183" s="16"/>
      <c r="H4183" s="9"/>
      <c r="I4183" s="9"/>
    </row>
    <row r="4184" spans="2:9" x14ac:dyDescent="0.2">
      <c r="B4184" s="11"/>
      <c r="G4184" s="16"/>
      <c r="H4184" s="9"/>
      <c r="I4184" s="9"/>
    </row>
    <row r="4185" spans="2:9" x14ac:dyDescent="0.2">
      <c r="B4185" s="11"/>
      <c r="G4185" s="16"/>
      <c r="H4185" s="9"/>
      <c r="I4185" s="9"/>
    </row>
    <row r="4186" spans="2:9" x14ac:dyDescent="0.2">
      <c r="B4186" s="11"/>
      <c r="G4186" s="16"/>
      <c r="H4186" s="9"/>
      <c r="I4186" s="9"/>
    </row>
    <row r="4187" spans="2:9" x14ac:dyDescent="0.2">
      <c r="B4187" s="11"/>
      <c r="G4187" s="16"/>
      <c r="H4187" s="9"/>
      <c r="I4187" s="9"/>
    </row>
    <row r="4188" spans="2:9" x14ac:dyDescent="0.2">
      <c r="B4188" s="11"/>
      <c r="G4188" s="16"/>
      <c r="H4188" s="9"/>
      <c r="I4188" s="9"/>
    </row>
    <row r="4189" spans="2:9" x14ac:dyDescent="0.2">
      <c r="B4189" s="11"/>
      <c r="G4189" s="16"/>
      <c r="H4189" s="9"/>
      <c r="I4189" s="9"/>
    </row>
    <row r="4190" spans="2:9" x14ac:dyDescent="0.2">
      <c r="B4190" s="11"/>
      <c r="G4190" s="16"/>
      <c r="H4190" s="9"/>
      <c r="I4190" s="9"/>
    </row>
    <row r="4191" spans="2:9" x14ac:dyDescent="0.2">
      <c r="B4191" s="11"/>
      <c r="G4191" s="16"/>
      <c r="H4191" s="9"/>
      <c r="I4191" s="9"/>
    </row>
    <row r="4192" spans="2:9" x14ac:dyDescent="0.2">
      <c r="B4192" s="11"/>
      <c r="G4192" s="16"/>
      <c r="H4192" s="9"/>
      <c r="I4192" s="9"/>
    </row>
    <row r="4193" spans="2:9" x14ac:dyDescent="0.2">
      <c r="B4193" s="11"/>
      <c r="G4193" s="16"/>
      <c r="H4193" s="9"/>
      <c r="I4193" s="9"/>
    </row>
    <row r="4194" spans="2:9" x14ac:dyDescent="0.2">
      <c r="B4194" s="11"/>
      <c r="G4194" s="16"/>
      <c r="H4194" s="9"/>
      <c r="I4194" s="9"/>
    </row>
    <row r="4195" spans="2:9" x14ac:dyDescent="0.2">
      <c r="B4195" s="11"/>
      <c r="G4195" s="16"/>
      <c r="H4195" s="9"/>
      <c r="I4195" s="9"/>
    </row>
    <row r="4196" spans="2:9" x14ac:dyDescent="0.2">
      <c r="B4196" s="11"/>
      <c r="G4196" s="16"/>
      <c r="H4196" s="9"/>
      <c r="I4196" s="9"/>
    </row>
    <row r="4197" spans="2:9" x14ac:dyDescent="0.2">
      <c r="B4197" s="11"/>
      <c r="G4197" s="16"/>
      <c r="H4197" s="9"/>
      <c r="I4197" s="9"/>
    </row>
    <row r="4198" spans="2:9" x14ac:dyDescent="0.2">
      <c r="B4198" s="11"/>
      <c r="G4198" s="16"/>
      <c r="H4198" s="9"/>
      <c r="I4198" s="9"/>
    </row>
    <row r="4199" spans="2:9" x14ac:dyDescent="0.2">
      <c r="B4199" s="11"/>
      <c r="G4199" s="16"/>
      <c r="H4199" s="9"/>
      <c r="I4199" s="9"/>
    </row>
    <row r="4200" spans="2:9" x14ac:dyDescent="0.2">
      <c r="B4200" s="11"/>
      <c r="G4200" s="16"/>
      <c r="H4200" s="9"/>
      <c r="I4200" s="9"/>
    </row>
    <row r="4201" spans="2:9" x14ac:dyDescent="0.2">
      <c r="B4201" s="11"/>
      <c r="G4201" s="16"/>
      <c r="H4201" s="9"/>
      <c r="I4201" s="9"/>
    </row>
    <row r="4202" spans="2:9" x14ac:dyDescent="0.2">
      <c r="B4202" s="11"/>
      <c r="G4202" s="16"/>
      <c r="H4202" s="9"/>
      <c r="I4202" s="9"/>
    </row>
    <row r="4203" spans="2:9" x14ac:dyDescent="0.2">
      <c r="B4203" s="11"/>
      <c r="G4203" s="16"/>
      <c r="H4203" s="9"/>
      <c r="I4203" s="9"/>
    </row>
    <row r="4204" spans="2:9" x14ac:dyDescent="0.2">
      <c r="B4204" s="11"/>
      <c r="G4204" s="16"/>
      <c r="H4204" s="9"/>
      <c r="I4204" s="9"/>
    </row>
    <row r="4205" spans="2:9" x14ac:dyDescent="0.2">
      <c r="B4205" s="11"/>
      <c r="G4205" s="16"/>
      <c r="H4205" s="9"/>
      <c r="I4205" s="9"/>
    </row>
    <row r="4206" spans="2:9" x14ac:dyDescent="0.2">
      <c r="B4206" s="11"/>
      <c r="G4206" s="16"/>
      <c r="H4206" s="9"/>
      <c r="I4206" s="9"/>
    </row>
    <row r="4207" spans="2:9" x14ac:dyDescent="0.2">
      <c r="B4207" s="11"/>
      <c r="G4207" s="16"/>
      <c r="H4207" s="9"/>
      <c r="I4207" s="9"/>
    </row>
    <row r="4208" spans="2:9" x14ac:dyDescent="0.2">
      <c r="B4208" s="11"/>
      <c r="G4208" s="16"/>
      <c r="H4208" s="9"/>
      <c r="I4208" s="9"/>
    </row>
    <row r="4209" spans="2:9" x14ac:dyDescent="0.2">
      <c r="B4209" s="11"/>
      <c r="G4209" s="16"/>
      <c r="H4209" s="9"/>
      <c r="I4209" s="9"/>
    </row>
    <row r="4210" spans="2:9" x14ac:dyDescent="0.2">
      <c r="B4210" s="11"/>
      <c r="G4210" s="16"/>
      <c r="H4210" s="9"/>
      <c r="I4210" s="9"/>
    </row>
    <row r="4211" spans="2:9" x14ac:dyDescent="0.2">
      <c r="B4211" s="11"/>
      <c r="G4211" s="16"/>
      <c r="H4211" s="9"/>
      <c r="I4211" s="9"/>
    </row>
    <row r="4212" spans="2:9" x14ac:dyDescent="0.2">
      <c r="B4212" s="11"/>
      <c r="G4212" s="16"/>
      <c r="H4212" s="9"/>
      <c r="I4212" s="9"/>
    </row>
    <row r="4213" spans="2:9" x14ac:dyDescent="0.2">
      <c r="B4213" s="11"/>
      <c r="G4213" s="16"/>
      <c r="H4213" s="9"/>
      <c r="I4213" s="9"/>
    </row>
    <row r="4214" spans="2:9" x14ac:dyDescent="0.2">
      <c r="B4214" s="11"/>
      <c r="G4214" s="16"/>
      <c r="H4214" s="9"/>
      <c r="I4214" s="9"/>
    </row>
    <row r="4215" spans="2:9" x14ac:dyDescent="0.2">
      <c r="B4215" s="11"/>
      <c r="G4215" s="16"/>
      <c r="H4215" s="9"/>
      <c r="I4215" s="9"/>
    </row>
    <row r="4216" spans="2:9" x14ac:dyDescent="0.2">
      <c r="B4216" s="11"/>
      <c r="G4216" s="16"/>
      <c r="H4216" s="9"/>
      <c r="I4216" s="9"/>
    </row>
    <row r="4217" spans="2:9" x14ac:dyDescent="0.2">
      <c r="B4217" s="11"/>
      <c r="G4217" s="16"/>
      <c r="H4217" s="9"/>
      <c r="I4217" s="9"/>
    </row>
    <row r="4218" spans="2:9" x14ac:dyDescent="0.2">
      <c r="B4218" s="11"/>
      <c r="G4218" s="16"/>
      <c r="H4218" s="9"/>
      <c r="I4218" s="9"/>
    </row>
    <row r="4219" spans="2:9" x14ac:dyDescent="0.2">
      <c r="B4219" s="11"/>
      <c r="G4219" s="16"/>
      <c r="H4219" s="9"/>
      <c r="I4219" s="9"/>
    </row>
    <row r="4220" spans="2:9" x14ac:dyDescent="0.2">
      <c r="B4220" s="11"/>
      <c r="G4220" s="16"/>
      <c r="H4220" s="9"/>
      <c r="I4220" s="9"/>
    </row>
    <row r="4221" spans="2:9" x14ac:dyDescent="0.2">
      <c r="B4221" s="11"/>
      <c r="G4221" s="16"/>
      <c r="H4221" s="9"/>
      <c r="I4221" s="9"/>
    </row>
    <row r="4222" spans="2:9" x14ac:dyDescent="0.2">
      <c r="B4222" s="11"/>
      <c r="G4222" s="16"/>
      <c r="H4222" s="9"/>
      <c r="I4222" s="9"/>
    </row>
    <row r="4223" spans="2:9" x14ac:dyDescent="0.2">
      <c r="B4223" s="11"/>
      <c r="G4223" s="16"/>
      <c r="H4223" s="9"/>
      <c r="I4223" s="9"/>
    </row>
    <row r="4224" spans="2:9" x14ac:dyDescent="0.2">
      <c r="B4224" s="11"/>
      <c r="G4224" s="16"/>
      <c r="H4224" s="9"/>
      <c r="I4224" s="9"/>
    </row>
    <row r="4225" spans="2:9" x14ac:dyDescent="0.2">
      <c r="B4225" s="11"/>
      <c r="G4225" s="16"/>
      <c r="H4225" s="9"/>
      <c r="I4225" s="9"/>
    </row>
    <row r="4226" spans="2:9" x14ac:dyDescent="0.2">
      <c r="B4226" s="11"/>
      <c r="G4226" s="16"/>
      <c r="H4226" s="9"/>
      <c r="I4226" s="9"/>
    </row>
    <row r="4227" spans="2:9" x14ac:dyDescent="0.2">
      <c r="B4227" s="11"/>
      <c r="G4227" s="16"/>
      <c r="H4227" s="9"/>
      <c r="I4227" s="9"/>
    </row>
    <row r="4228" spans="2:9" x14ac:dyDescent="0.2">
      <c r="B4228" s="11"/>
      <c r="G4228" s="16"/>
      <c r="H4228" s="9"/>
      <c r="I4228" s="9"/>
    </row>
    <row r="4229" spans="2:9" x14ac:dyDescent="0.2">
      <c r="B4229" s="11"/>
      <c r="G4229" s="16"/>
      <c r="H4229" s="9"/>
      <c r="I4229" s="9"/>
    </row>
    <row r="4230" spans="2:9" x14ac:dyDescent="0.2">
      <c r="B4230" s="11"/>
      <c r="G4230" s="16"/>
      <c r="H4230" s="9"/>
      <c r="I4230" s="9"/>
    </row>
    <row r="4231" spans="2:9" x14ac:dyDescent="0.2">
      <c r="B4231" s="11"/>
      <c r="G4231" s="16"/>
      <c r="H4231" s="9"/>
      <c r="I4231" s="9"/>
    </row>
    <row r="4232" spans="2:9" x14ac:dyDescent="0.2">
      <c r="B4232" s="11"/>
      <c r="G4232" s="16"/>
      <c r="H4232" s="9"/>
      <c r="I4232" s="9"/>
    </row>
    <row r="4233" spans="2:9" x14ac:dyDescent="0.2">
      <c r="B4233" s="11"/>
      <c r="G4233" s="16"/>
      <c r="H4233" s="9"/>
      <c r="I4233" s="9"/>
    </row>
    <row r="4234" spans="2:9" x14ac:dyDescent="0.2">
      <c r="B4234" s="11"/>
      <c r="G4234" s="16"/>
      <c r="H4234" s="9"/>
      <c r="I4234" s="9"/>
    </row>
    <row r="4235" spans="2:9" x14ac:dyDescent="0.2">
      <c r="B4235" s="11"/>
      <c r="G4235" s="16"/>
      <c r="H4235" s="9"/>
      <c r="I4235" s="9"/>
    </row>
    <row r="4236" spans="2:9" x14ac:dyDescent="0.2">
      <c r="B4236" s="11"/>
      <c r="G4236" s="16"/>
      <c r="H4236" s="9"/>
      <c r="I4236" s="9"/>
    </row>
    <row r="4237" spans="2:9" x14ac:dyDescent="0.2">
      <c r="B4237" s="11"/>
      <c r="G4237" s="16"/>
      <c r="H4237" s="9"/>
      <c r="I4237" s="9"/>
    </row>
    <row r="4238" spans="2:9" x14ac:dyDescent="0.2">
      <c r="B4238" s="11"/>
      <c r="G4238" s="16"/>
      <c r="H4238" s="9"/>
      <c r="I4238" s="9"/>
    </row>
    <row r="4239" spans="2:9" x14ac:dyDescent="0.2">
      <c r="B4239" s="11"/>
      <c r="G4239" s="16"/>
      <c r="H4239" s="9"/>
      <c r="I4239" s="9"/>
    </row>
    <row r="4240" spans="2:9" x14ac:dyDescent="0.2">
      <c r="B4240" s="11"/>
      <c r="G4240" s="16"/>
      <c r="H4240" s="9"/>
      <c r="I4240" s="9"/>
    </row>
    <row r="4241" spans="2:9" x14ac:dyDescent="0.2">
      <c r="B4241" s="11"/>
      <c r="G4241" s="16"/>
      <c r="H4241" s="9"/>
      <c r="I4241" s="9"/>
    </row>
    <row r="4242" spans="2:9" x14ac:dyDescent="0.2">
      <c r="B4242" s="11"/>
      <c r="G4242" s="16"/>
      <c r="H4242" s="9"/>
      <c r="I4242" s="9"/>
    </row>
    <row r="4243" spans="2:9" x14ac:dyDescent="0.2">
      <c r="B4243" s="11"/>
      <c r="G4243" s="16"/>
      <c r="H4243" s="9"/>
      <c r="I4243" s="9"/>
    </row>
    <row r="4244" spans="2:9" x14ac:dyDescent="0.2">
      <c r="B4244" s="11"/>
      <c r="G4244" s="16"/>
      <c r="H4244" s="9"/>
      <c r="I4244" s="9"/>
    </row>
    <row r="4245" spans="2:9" x14ac:dyDescent="0.2">
      <c r="B4245" s="11"/>
      <c r="G4245" s="16"/>
      <c r="H4245" s="9"/>
      <c r="I4245" s="9"/>
    </row>
    <row r="4246" spans="2:9" x14ac:dyDescent="0.2">
      <c r="B4246" s="11"/>
      <c r="G4246" s="16"/>
      <c r="H4246" s="9"/>
      <c r="I4246" s="9"/>
    </row>
    <row r="4247" spans="2:9" x14ac:dyDescent="0.2">
      <c r="B4247" s="11"/>
      <c r="G4247" s="16"/>
      <c r="H4247" s="9"/>
      <c r="I4247" s="9"/>
    </row>
    <row r="4248" spans="2:9" x14ac:dyDescent="0.2">
      <c r="B4248" s="11"/>
      <c r="G4248" s="16"/>
      <c r="H4248" s="9"/>
      <c r="I4248" s="9"/>
    </row>
    <row r="4249" spans="2:9" x14ac:dyDescent="0.2">
      <c r="B4249" s="11"/>
      <c r="G4249" s="16"/>
      <c r="H4249" s="9"/>
      <c r="I4249" s="9"/>
    </row>
    <row r="4250" spans="2:9" x14ac:dyDescent="0.2">
      <c r="B4250" s="11"/>
      <c r="G4250" s="16"/>
      <c r="H4250" s="9"/>
      <c r="I4250" s="9"/>
    </row>
    <row r="4251" spans="2:9" x14ac:dyDescent="0.2">
      <c r="B4251" s="11"/>
      <c r="G4251" s="16"/>
      <c r="H4251" s="9"/>
      <c r="I4251" s="9"/>
    </row>
    <row r="4252" spans="2:9" x14ac:dyDescent="0.2">
      <c r="B4252" s="11"/>
      <c r="G4252" s="16"/>
      <c r="H4252" s="9"/>
      <c r="I4252" s="9"/>
    </row>
    <row r="4253" spans="2:9" x14ac:dyDescent="0.2">
      <c r="B4253" s="11"/>
      <c r="G4253" s="16"/>
      <c r="H4253" s="9"/>
      <c r="I4253" s="9"/>
    </row>
    <row r="4254" spans="2:9" x14ac:dyDescent="0.2">
      <c r="B4254" s="11"/>
      <c r="G4254" s="16"/>
      <c r="H4254" s="9"/>
      <c r="I4254" s="9"/>
    </row>
    <row r="4255" spans="2:9" x14ac:dyDescent="0.2">
      <c r="B4255" s="11"/>
      <c r="G4255" s="16"/>
      <c r="H4255" s="9"/>
      <c r="I4255" s="9"/>
    </row>
    <row r="4256" spans="2:9" x14ac:dyDescent="0.2">
      <c r="B4256" s="11"/>
      <c r="G4256" s="16"/>
      <c r="H4256" s="9"/>
      <c r="I4256" s="9"/>
    </row>
    <row r="4257" spans="2:9" x14ac:dyDescent="0.2">
      <c r="B4257" s="11"/>
      <c r="G4257" s="16"/>
      <c r="H4257" s="9"/>
      <c r="I4257" s="9"/>
    </row>
    <row r="4258" spans="2:9" x14ac:dyDescent="0.2">
      <c r="B4258" s="11"/>
      <c r="G4258" s="16"/>
      <c r="H4258" s="9"/>
      <c r="I4258" s="9"/>
    </row>
    <row r="4259" spans="2:9" x14ac:dyDescent="0.2">
      <c r="B4259" s="11"/>
      <c r="G4259" s="16"/>
      <c r="H4259" s="9"/>
      <c r="I4259" s="9"/>
    </row>
    <row r="4260" spans="2:9" x14ac:dyDescent="0.2">
      <c r="B4260" s="11"/>
      <c r="G4260" s="16"/>
      <c r="H4260" s="9"/>
      <c r="I4260" s="9"/>
    </row>
    <row r="4261" spans="2:9" x14ac:dyDescent="0.2">
      <c r="B4261" s="11"/>
      <c r="G4261" s="16"/>
      <c r="H4261" s="9"/>
      <c r="I4261" s="9"/>
    </row>
    <row r="4262" spans="2:9" x14ac:dyDescent="0.2">
      <c r="B4262" s="11"/>
      <c r="G4262" s="16"/>
      <c r="H4262" s="9"/>
      <c r="I4262" s="9"/>
    </row>
    <row r="4263" spans="2:9" x14ac:dyDescent="0.2">
      <c r="B4263" s="11"/>
      <c r="G4263" s="16"/>
      <c r="H4263" s="9"/>
      <c r="I4263" s="9"/>
    </row>
    <row r="4264" spans="2:9" x14ac:dyDescent="0.2">
      <c r="B4264" s="11"/>
      <c r="G4264" s="16"/>
      <c r="H4264" s="9"/>
      <c r="I4264" s="9"/>
    </row>
    <row r="4265" spans="2:9" x14ac:dyDescent="0.2">
      <c r="B4265" s="11"/>
      <c r="G4265" s="16"/>
      <c r="H4265" s="9"/>
      <c r="I4265" s="9"/>
    </row>
    <row r="4266" spans="2:9" x14ac:dyDescent="0.2">
      <c r="B4266" s="11"/>
      <c r="G4266" s="16"/>
      <c r="H4266" s="9"/>
      <c r="I4266" s="9"/>
    </row>
    <row r="4267" spans="2:9" x14ac:dyDescent="0.2">
      <c r="B4267" s="11"/>
      <c r="G4267" s="16"/>
      <c r="H4267" s="9"/>
      <c r="I4267" s="9"/>
    </row>
    <row r="4268" spans="2:9" x14ac:dyDescent="0.2">
      <c r="B4268" s="11"/>
      <c r="G4268" s="16"/>
      <c r="H4268" s="9"/>
      <c r="I4268" s="9"/>
    </row>
    <row r="4269" spans="2:9" x14ac:dyDescent="0.2">
      <c r="B4269" s="11"/>
      <c r="G4269" s="16"/>
      <c r="H4269" s="9"/>
      <c r="I4269" s="9"/>
    </row>
    <row r="4270" spans="2:9" x14ac:dyDescent="0.2">
      <c r="B4270" s="11"/>
      <c r="G4270" s="16"/>
      <c r="H4270" s="9"/>
      <c r="I4270" s="9"/>
    </row>
    <row r="4271" spans="2:9" x14ac:dyDescent="0.2">
      <c r="B4271" s="11"/>
      <c r="G4271" s="16"/>
      <c r="H4271" s="9"/>
      <c r="I4271" s="9"/>
    </row>
    <row r="4272" spans="2:9" x14ac:dyDescent="0.2">
      <c r="B4272" s="11"/>
      <c r="G4272" s="16"/>
      <c r="H4272" s="9"/>
      <c r="I4272" s="9"/>
    </row>
    <row r="4273" spans="2:9" x14ac:dyDescent="0.2">
      <c r="B4273" s="11"/>
      <c r="G4273" s="16"/>
      <c r="H4273" s="9"/>
      <c r="I4273" s="9"/>
    </row>
    <row r="4274" spans="2:9" x14ac:dyDescent="0.2">
      <c r="B4274" s="11"/>
      <c r="G4274" s="16"/>
      <c r="H4274" s="9"/>
      <c r="I4274" s="9"/>
    </row>
    <row r="4275" spans="2:9" x14ac:dyDescent="0.2">
      <c r="B4275" s="11"/>
      <c r="G4275" s="16"/>
      <c r="H4275" s="9"/>
      <c r="I4275" s="9"/>
    </row>
    <row r="4276" spans="2:9" x14ac:dyDescent="0.2">
      <c r="B4276" s="11"/>
      <c r="G4276" s="16"/>
      <c r="H4276" s="9"/>
      <c r="I4276" s="9"/>
    </row>
    <row r="4277" spans="2:9" x14ac:dyDescent="0.2">
      <c r="B4277" s="11"/>
      <c r="G4277" s="16"/>
      <c r="H4277" s="9"/>
      <c r="I4277" s="9"/>
    </row>
    <row r="4278" spans="2:9" x14ac:dyDescent="0.2">
      <c r="B4278" s="11"/>
      <c r="G4278" s="16"/>
      <c r="H4278" s="9"/>
      <c r="I4278" s="9"/>
    </row>
    <row r="4279" spans="2:9" x14ac:dyDescent="0.2">
      <c r="B4279" s="11"/>
      <c r="G4279" s="16"/>
      <c r="H4279" s="9"/>
      <c r="I4279" s="9"/>
    </row>
    <row r="4280" spans="2:9" x14ac:dyDescent="0.2">
      <c r="B4280" s="11"/>
      <c r="G4280" s="16"/>
      <c r="H4280" s="9"/>
      <c r="I4280" s="9"/>
    </row>
    <row r="4281" spans="2:9" x14ac:dyDescent="0.2">
      <c r="B4281" s="11"/>
      <c r="G4281" s="16"/>
      <c r="H4281" s="9"/>
      <c r="I4281" s="9"/>
    </row>
    <row r="4282" spans="2:9" x14ac:dyDescent="0.2">
      <c r="B4282" s="11"/>
      <c r="G4282" s="16"/>
      <c r="H4282" s="9"/>
      <c r="I4282" s="9"/>
    </row>
    <row r="4283" spans="2:9" x14ac:dyDescent="0.2">
      <c r="B4283" s="11"/>
      <c r="G4283" s="16"/>
      <c r="H4283" s="9"/>
      <c r="I4283" s="9"/>
    </row>
    <row r="4284" spans="2:9" x14ac:dyDescent="0.2">
      <c r="B4284" s="11"/>
      <c r="G4284" s="16"/>
      <c r="H4284" s="9"/>
      <c r="I4284" s="9"/>
    </row>
    <row r="4285" spans="2:9" x14ac:dyDescent="0.2">
      <c r="B4285" s="11"/>
      <c r="G4285" s="16"/>
      <c r="H4285" s="9"/>
      <c r="I4285" s="9"/>
    </row>
    <row r="4286" spans="2:9" x14ac:dyDescent="0.2">
      <c r="B4286" s="11"/>
      <c r="G4286" s="16"/>
      <c r="H4286" s="9"/>
      <c r="I4286" s="9"/>
    </row>
    <row r="4287" spans="2:9" x14ac:dyDescent="0.2">
      <c r="B4287" s="11"/>
      <c r="G4287" s="16"/>
      <c r="H4287" s="9"/>
      <c r="I4287" s="9"/>
    </row>
    <row r="4288" spans="2:9" x14ac:dyDescent="0.2">
      <c r="B4288" s="11"/>
      <c r="G4288" s="16"/>
      <c r="H4288" s="9"/>
      <c r="I4288" s="9"/>
    </row>
    <row r="4289" spans="2:9" x14ac:dyDescent="0.2">
      <c r="B4289" s="11"/>
      <c r="G4289" s="16"/>
      <c r="H4289" s="9"/>
      <c r="I4289" s="9"/>
    </row>
    <row r="4290" spans="2:9" x14ac:dyDescent="0.2">
      <c r="B4290" s="11"/>
      <c r="G4290" s="16"/>
      <c r="H4290" s="9"/>
      <c r="I4290" s="9"/>
    </row>
    <row r="4291" spans="2:9" x14ac:dyDescent="0.2">
      <c r="B4291" s="11"/>
      <c r="G4291" s="16"/>
      <c r="H4291" s="9"/>
      <c r="I4291" s="9"/>
    </row>
    <row r="4292" spans="2:9" x14ac:dyDescent="0.2">
      <c r="B4292" s="11"/>
      <c r="G4292" s="16"/>
      <c r="H4292" s="9"/>
      <c r="I4292" s="9"/>
    </row>
    <row r="4293" spans="2:9" x14ac:dyDescent="0.2">
      <c r="B4293" s="11"/>
      <c r="G4293" s="16"/>
      <c r="H4293" s="9"/>
      <c r="I4293" s="9"/>
    </row>
    <row r="4294" spans="2:9" x14ac:dyDescent="0.2">
      <c r="B4294" s="11"/>
      <c r="G4294" s="16"/>
      <c r="H4294" s="9"/>
      <c r="I4294" s="9"/>
    </row>
    <row r="4295" spans="2:9" x14ac:dyDescent="0.2">
      <c r="B4295" s="11"/>
      <c r="G4295" s="16"/>
      <c r="H4295" s="9"/>
      <c r="I4295" s="9"/>
    </row>
    <row r="4296" spans="2:9" x14ac:dyDescent="0.2">
      <c r="B4296" s="11"/>
      <c r="G4296" s="16"/>
      <c r="H4296" s="9"/>
      <c r="I4296" s="9"/>
    </row>
    <row r="4297" spans="2:9" x14ac:dyDescent="0.2">
      <c r="B4297" s="11"/>
      <c r="G4297" s="16"/>
      <c r="H4297" s="9"/>
      <c r="I4297" s="9"/>
    </row>
    <row r="4298" spans="2:9" x14ac:dyDescent="0.2">
      <c r="B4298" s="11"/>
      <c r="G4298" s="16"/>
      <c r="H4298" s="9"/>
      <c r="I4298" s="9"/>
    </row>
    <row r="4299" spans="2:9" x14ac:dyDescent="0.2">
      <c r="B4299" s="11"/>
      <c r="G4299" s="16"/>
      <c r="H4299" s="9"/>
      <c r="I4299" s="9"/>
    </row>
    <row r="4300" spans="2:9" x14ac:dyDescent="0.2">
      <c r="B4300" s="11"/>
      <c r="G4300" s="16"/>
      <c r="H4300" s="9"/>
      <c r="I4300" s="9"/>
    </row>
    <row r="4301" spans="2:9" x14ac:dyDescent="0.2">
      <c r="B4301" s="11"/>
      <c r="G4301" s="16"/>
      <c r="H4301" s="9"/>
      <c r="I4301" s="9"/>
    </row>
    <row r="4302" spans="2:9" x14ac:dyDescent="0.2">
      <c r="B4302" s="11"/>
      <c r="G4302" s="16"/>
      <c r="H4302" s="9"/>
      <c r="I4302" s="9"/>
    </row>
    <row r="4303" spans="2:9" x14ac:dyDescent="0.2">
      <c r="B4303" s="11"/>
      <c r="G4303" s="16"/>
      <c r="H4303" s="9"/>
      <c r="I4303" s="9"/>
    </row>
    <row r="4304" spans="2:9" x14ac:dyDescent="0.2">
      <c r="B4304" s="11"/>
      <c r="G4304" s="16"/>
      <c r="H4304" s="9"/>
      <c r="I4304" s="9"/>
    </row>
    <row r="4305" spans="2:9" x14ac:dyDescent="0.2">
      <c r="B4305" s="11"/>
      <c r="G4305" s="16"/>
      <c r="H4305" s="9"/>
      <c r="I4305" s="9"/>
    </row>
    <row r="4306" spans="2:9" x14ac:dyDescent="0.2">
      <c r="B4306" s="11"/>
      <c r="G4306" s="16"/>
      <c r="H4306" s="9"/>
      <c r="I4306" s="9"/>
    </row>
    <row r="4307" spans="2:9" x14ac:dyDescent="0.2">
      <c r="B4307" s="11"/>
      <c r="G4307" s="16"/>
      <c r="H4307" s="9"/>
      <c r="I4307" s="9"/>
    </row>
    <row r="4308" spans="2:9" x14ac:dyDescent="0.2">
      <c r="B4308" s="11"/>
      <c r="G4308" s="16"/>
      <c r="H4308" s="9"/>
      <c r="I4308" s="9"/>
    </row>
    <row r="4309" spans="2:9" x14ac:dyDescent="0.2">
      <c r="B4309" s="11"/>
      <c r="G4309" s="16"/>
      <c r="H4309" s="9"/>
      <c r="I4309" s="9"/>
    </row>
    <row r="4310" spans="2:9" x14ac:dyDescent="0.2">
      <c r="B4310" s="11"/>
      <c r="G4310" s="16"/>
      <c r="H4310" s="9"/>
      <c r="I4310" s="9"/>
    </row>
    <row r="4311" spans="2:9" x14ac:dyDescent="0.2">
      <c r="B4311" s="11"/>
      <c r="G4311" s="16"/>
      <c r="H4311" s="9"/>
      <c r="I4311" s="9"/>
    </row>
    <row r="4312" spans="2:9" x14ac:dyDescent="0.2">
      <c r="B4312" s="11"/>
      <c r="G4312" s="16"/>
      <c r="H4312" s="9"/>
      <c r="I4312" s="9"/>
    </row>
    <row r="4313" spans="2:9" x14ac:dyDescent="0.2">
      <c r="B4313" s="11"/>
      <c r="G4313" s="16"/>
      <c r="H4313" s="9"/>
      <c r="I4313" s="9"/>
    </row>
    <row r="4314" spans="2:9" x14ac:dyDescent="0.2">
      <c r="B4314" s="11"/>
      <c r="G4314" s="16"/>
      <c r="H4314" s="9"/>
      <c r="I4314" s="9"/>
    </row>
    <row r="4315" spans="2:9" x14ac:dyDescent="0.2">
      <c r="B4315" s="11"/>
      <c r="G4315" s="16"/>
      <c r="H4315" s="9"/>
      <c r="I4315" s="9"/>
    </row>
    <row r="4316" spans="2:9" x14ac:dyDescent="0.2">
      <c r="B4316" s="11"/>
      <c r="G4316" s="16"/>
      <c r="H4316" s="9"/>
      <c r="I4316" s="9"/>
    </row>
    <row r="4317" spans="2:9" x14ac:dyDescent="0.2">
      <c r="B4317" s="11"/>
      <c r="G4317" s="16"/>
      <c r="H4317" s="9"/>
      <c r="I4317" s="9"/>
    </row>
    <row r="4318" spans="2:9" x14ac:dyDescent="0.2">
      <c r="B4318" s="11"/>
      <c r="G4318" s="16"/>
      <c r="H4318" s="9"/>
      <c r="I4318" s="9"/>
    </row>
    <row r="4319" spans="2:9" x14ac:dyDescent="0.2">
      <c r="B4319" s="11"/>
      <c r="G4319" s="16"/>
      <c r="H4319" s="9"/>
      <c r="I4319" s="9"/>
    </row>
    <row r="4320" spans="2:9" x14ac:dyDescent="0.2">
      <c r="B4320" s="11"/>
      <c r="G4320" s="16"/>
      <c r="H4320" s="9"/>
      <c r="I4320" s="9"/>
    </row>
    <row r="4321" spans="2:9" x14ac:dyDescent="0.2">
      <c r="B4321" s="11"/>
      <c r="G4321" s="16"/>
      <c r="H4321" s="9"/>
      <c r="I4321" s="9"/>
    </row>
    <row r="4322" spans="2:9" x14ac:dyDescent="0.2">
      <c r="B4322" s="11"/>
      <c r="G4322" s="16"/>
      <c r="H4322" s="9"/>
      <c r="I4322" s="9"/>
    </row>
    <row r="4323" spans="2:9" x14ac:dyDescent="0.2">
      <c r="B4323" s="11"/>
      <c r="G4323" s="16"/>
      <c r="H4323" s="9"/>
      <c r="I4323" s="9"/>
    </row>
    <row r="4324" spans="2:9" x14ac:dyDescent="0.2">
      <c r="B4324" s="11"/>
      <c r="G4324" s="16"/>
      <c r="H4324" s="9"/>
      <c r="I4324" s="9"/>
    </row>
    <row r="4325" spans="2:9" x14ac:dyDescent="0.2">
      <c r="B4325" s="11"/>
      <c r="G4325" s="16"/>
      <c r="H4325" s="9"/>
      <c r="I4325" s="9"/>
    </row>
    <row r="4326" spans="2:9" x14ac:dyDescent="0.2">
      <c r="B4326" s="11"/>
      <c r="G4326" s="16"/>
      <c r="H4326" s="9"/>
      <c r="I4326" s="9"/>
    </row>
    <row r="4327" spans="2:9" x14ac:dyDescent="0.2">
      <c r="B4327" s="11"/>
      <c r="G4327" s="16"/>
      <c r="H4327" s="9"/>
      <c r="I4327" s="9"/>
    </row>
    <row r="4328" spans="2:9" x14ac:dyDescent="0.2">
      <c r="B4328" s="11"/>
      <c r="G4328" s="16"/>
      <c r="H4328" s="9"/>
      <c r="I4328" s="9"/>
    </row>
    <row r="4329" spans="2:9" x14ac:dyDescent="0.2">
      <c r="B4329" s="11"/>
      <c r="G4329" s="16"/>
      <c r="H4329" s="9"/>
      <c r="I4329" s="9"/>
    </row>
    <row r="4330" spans="2:9" x14ac:dyDescent="0.2">
      <c r="B4330" s="11"/>
      <c r="G4330" s="16"/>
      <c r="H4330" s="9"/>
      <c r="I4330" s="9"/>
    </row>
    <row r="4331" spans="2:9" x14ac:dyDescent="0.2">
      <c r="B4331" s="11"/>
      <c r="G4331" s="16"/>
      <c r="H4331" s="9"/>
      <c r="I4331" s="9"/>
    </row>
    <row r="4332" spans="2:9" x14ac:dyDescent="0.2">
      <c r="B4332" s="11"/>
      <c r="G4332" s="16"/>
      <c r="H4332" s="9"/>
      <c r="I4332" s="9"/>
    </row>
    <row r="4333" spans="2:9" x14ac:dyDescent="0.2">
      <c r="B4333" s="11"/>
      <c r="G4333" s="16"/>
      <c r="H4333" s="9"/>
      <c r="I4333" s="9"/>
    </row>
    <row r="4334" spans="2:9" x14ac:dyDescent="0.2">
      <c r="B4334" s="11"/>
      <c r="G4334" s="16"/>
      <c r="H4334" s="9"/>
      <c r="I4334" s="9"/>
    </row>
    <row r="4335" spans="2:9" x14ac:dyDescent="0.2">
      <c r="B4335" s="11"/>
      <c r="G4335" s="16"/>
      <c r="H4335" s="9"/>
      <c r="I4335" s="9"/>
    </row>
    <row r="4336" spans="2:9" x14ac:dyDescent="0.2">
      <c r="B4336" s="11"/>
      <c r="G4336" s="16"/>
      <c r="H4336" s="9"/>
      <c r="I4336" s="9"/>
    </row>
    <row r="4337" spans="2:9" x14ac:dyDescent="0.2">
      <c r="B4337" s="11"/>
      <c r="G4337" s="16"/>
      <c r="H4337" s="9"/>
      <c r="I4337" s="9"/>
    </row>
    <row r="4338" spans="2:9" x14ac:dyDescent="0.2">
      <c r="B4338" s="11"/>
      <c r="G4338" s="16"/>
      <c r="H4338" s="9"/>
      <c r="I4338" s="9"/>
    </row>
    <row r="4339" spans="2:9" x14ac:dyDescent="0.2">
      <c r="B4339" s="11"/>
      <c r="G4339" s="16"/>
      <c r="H4339" s="9"/>
      <c r="I4339" s="9"/>
    </row>
    <row r="4340" spans="2:9" x14ac:dyDescent="0.2">
      <c r="B4340" s="11"/>
      <c r="G4340" s="16"/>
      <c r="H4340" s="9"/>
      <c r="I4340" s="9"/>
    </row>
    <row r="4341" spans="2:9" x14ac:dyDescent="0.2">
      <c r="B4341" s="11"/>
      <c r="G4341" s="16"/>
      <c r="H4341" s="9"/>
      <c r="I4341" s="9"/>
    </row>
    <row r="4342" spans="2:9" x14ac:dyDescent="0.2">
      <c r="B4342" s="11"/>
      <c r="G4342" s="16"/>
      <c r="H4342" s="9"/>
      <c r="I4342" s="9"/>
    </row>
    <row r="4343" spans="2:9" x14ac:dyDescent="0.2">
      <c r="B4343" s="11"/>
      <c r="G4343" s="16"/>
      <c r="H4343" s="9"/>
      <c r="I4343" s="9"/>
    </row>
    <row r="4344" spans="2:9" x14ac:dyDescent="0.2">
      <c r="B4344" s="11"/>
      <c r="G4344" s="16"/>
      <c r="H4344" s="9"/>
      <c r="I4344" s="9"/>
    </row>
    <row r="4345" spans="2:9" x14ac:dyDescent="0.2">
      <c r="B4345" s="11"/>
      <c r="G4345" s="16"/>
      <c r="H4345" s="9"/>
      <c r="I4345" s="9"/>
    </row>
    <row r="4346" spans="2:9" x14ac:dyDescent="0.2">
      <c r="B4346" s="11"/>
      <c r="G4346" s="16"/>
      <c r="H4346" s="9"/>
      <c r="I4346" s="9"/>
    </row>
    <row r="4347" spans="2:9" x14ac:dyDescent="0.2">
      <c r="B4347" s="11"/>
      <c r="G4347" s="16"/>
      <c r="H4347" s="9"/>
      <c r="I4347" s="9"/>
    </row>
    <row r="4348" spans="2:9" x14ac:dyDescent="0.2">
      <c r="B4348" s="11"/>
      <c r="G4348" s="16"/>
      <c r="H4348" s="9"/>
      <c r="I4348" s="9"/>
    </row>
    <row r="4349" spans="2:9" x14ac:dyDescent="0.2">
      <c r="B4349" s="11"/>
      <c r="G4349" s="16"/>
      <c r="H4349" s="9"/>
      <c r="I4349" s="9"/>
    </row>
    <row r="4350" spans="2:9" x14ac:dyDescent="0.2">
      <c r="B4350" s="11"/>
      <c r="G4350" s="16"/>
      <c r="H4350" s="9"/>
      <c r="I4350" s="9"/>
    </row>
    <row r="4351" spans="2:9" x14ac:dyDescent="0.2">
      <c r="B4351" s="11"/>
      <c r="G4351" s="16"/>
      <c r="H4351" s="9"/>
      <c r="I4351" s="9"/>
    </row>
    <row r="4352" spans="2:9" x14ac:dyDescent="0.2">
      <c r="B4352" s="11"/>
      <c r="G4352" s="16"/>
      <c r="H4352" s="9"/>
      <c r="I4352" s="9"/>
    </row>
    <row r="4353" spans="2:9" x14ac:dyDescent="0.2">
      <c r="B4353" s="11"/>
      <c r="G4353" s="16"/>
      <c r="H4353" s="9"/>
      <c r="I4353" s="9"/>
    </row>
    <row r="4354" spans="2:9" x14ac:dyDescent="0.2">
      <c r="B4354" s="11"/>
      <c r="G4354" s="16"/>
      <c r="H4354" s="9"/>
      <c r="I4354" s="9"/>
    </row>
    <row r="4355" spans="2:9" x14ac:dyDescent="0.2">
      <c r="B4355" s="11"/>
      <c r="G4355" s="16"/>
      <c r="H4355" s="9"/>
      <c r="I4355" s="9"/>
    </row>
    <row r="4356" spans="2:9" x14ac:dyDescent="0.2">
      <c r="B4356" s="11"/>
      <c r="G4356" s="16"/>
      <c r="H4356" s="9"/>
      <c r="I4356" s="9"/>
    </row>
    <row r="4357" spans="2:9" x14ac:dyDescent="0.2">
      <c r="B4357" s="11"/>
      <c r="G4357" s="16"/>
      <c r="H4357" s="9"/>
      <c r="I4357" s="9"/>
    </row>
    <row r="4358" spans="2:9" x14ac:dyDescent="0.2">
      <c r="B4358" s="11"/>
      <c r="G4358" s="16"/>
      <c r="H4358" s="9"/>
      <c r="I4358" s="9"/>
    </row>
    <row r="4359" spans="2:9" x14ac:dyDescent="0.2">
      <c r="B4359" s="11"/>
      <c r="G4359" s="16"/>
      <c r="H4359" s="9"/>
      <c r="I4359" s="9"/>
    </row>
    <row r="4360" spans="2:9" x14ac:dyDescent="0.2">
      <c r="B4360" s="11"/>
      <c r="G4360" s="16"/>
      <c r="H4360" s="9"/>
      <c r="I4360" s="9"/>
    </row>
    <row r="4361" spans="2:9" x14ac:dyDescent="0.2">
      <c r="B4361" s="11"/>
      <c r="G4361" s="16"/>
      <c r="H4361" s="9"/>
      <c r="I4361" s="9"/>
    </row>
    <row r="4362" spans="2:9" x14ac:dyDescent="0.2">
      <c r="B4362" s="11"/>
      <c r="G4362" s="16"/>
      <c r="H4362" s="9"/>
      <c r="I4362" s="9"/>
    </row>
    <row r="4363" spans="2:9" x14ac:dyDescent="0.2">
      <c r="B4363" s="11"/>
      <c r="G4363" s="16"/>
      <c r="H4363" s="9"/>
      <c r="I4363" s="9"/>
    </row>
    <row r="4364" spans="2:9" x14ac:dyDescent="0.2">
      <c r="B4364" s="11"/>
      <c r="G4364" s="16"/>
      <c r="H4364" s="9"/>
      <c r="I4364" s="9"/>
    </row>
    <row r="4365" spans="2:9" x14ac:dyDescent="0.2">
      <c r="B4365" s="11"/>
      <c r="G4365" s="16"/>
      <c r="H4365" s="9"/>
      <c r="I4365" s="9"/>
    </row>
    <row r="4366" spans="2:9" x14ac:dyDescent="0.2">
      <c r="B4366" s="11"/>
      <c r="G4366" s="16"/>
      <c r="H4366" s="9"/>
      <c r="I4366" s="9"/>
    </row>
    <row r="4367" spans="2:9" x14ac:dyDescent="0.2">
      <c r="B4367" s="11"/>
      <c r="G4367" s="16"/>
      <c r="H4367" s="9"/>
      <c r="I4367" s="9"/>
    </row>
    <row r="4368" spans="2:9" x14ac:dyDescent="0.2">
      <c r="B4368" s="11"/>
      <c r="G4368" s="16"/>
      <c r="H4368" s="9"/>
      <c r="I4368" s="9"/>
    </row>
    <row r="4369" spans="2:9" x14ac:dyDescent="0.2">
      <c r="B4369" s="11"/>
      <c r="G4369" s="16"/>
      <c r="H4369" s="9"/>
      <c r="I4369" s="9"/>
    </row>
    <row r="4370" spans="2:9" x14ac:dyDescent="0.2">
      <c r="B4370" s="11"/>
      <c r="G4370" s="16"/>
      <c r="H4370" s="9"/>
      <c r="I4370" s="9"/>
    </row>
    <row r="4371" spans="2:9" x14ac:dyDescent="0.2">
      <c r="B4371" s="11"/>
      <c r="G4371" s="16"/>
      <c r="H4371" s="9"/>
      <c r="I4371" s="9"/>
    </row>
    <row r="4372" spans="2:9" x14ac:dyDescent="0.2">
      <c r="B4372" s="11"/>
      <c r="G4372" s="16"/>
      <c r="H4372" s="9"/>
      <c r="I4372" s="9"/>
    </row>
    <row r="4373" spans="2:9" x14ac:dyDescent="0.2">
      <c r="B4373" s="11"/>
      <c r="G4373" s="16"/>
      <c r="H4373" s="9"/>
      <c r="I4373" s="9"/>
    </row>
    <row r="4374" spans="2:9" x14ac:dyDescent="0.2">
      <c r="B4374" s="11"/>
      <c r="G4374" s="16"/>
      <c r="H4374" s="9"/>
      <c r="I4374" s="9"/>
    </row>
    <row r="4375" spans="2:9" x14ac:dyDescent="0.2">
      <c r="B4375" s="11"/>
      <c r="G4375" s="16"/>
      <c r="H4375" s="9"/>
      <c r="I4375" s="9"/>
    </row>
    <row r="4376" spans="2:9" x14ac:dyDescent="0.2">
      <c r="B4376" s="11"/>
      <c r="G4376" s="16"/>
      <c r="H4376" s="9"/>
      <c r="I4376" s="9"/>
    </row>
    <row r="4377" spans="2:9" x14ac:dyDescent="0.2">
      <c r="B4377" s="11"/>
      <c r="G4377" s="16"/>
      <c r="H4377" s="9"/>
      <c r="I4377" s="9"/>
    </row>
    <row r="4378" spans="2:9" x14ac:dyDescent="0.2">
      <c r="B4378" s="11"/>
      <c r="G4378" s="16"/>
      <c r="H4378" s="9"/>
      <c r="I4378" s="9"/>
    </row>
    <row r="4379" spans="2:9" x14ac:dyDescent="0.2">
      <c r="B4379" s="11"/>
      <c r="G4379" s="16"/>
      <c r="H4379" s="9"/>
      <c r="I4379" s="9"/>
    </row>
    <row r="4380" spans="2:9" x14ac:dyDescent="0.2">
      <c r="B4380" s="11"/>
      <c r="G4380" s="16"/>
      <c r="H4380" s="9"/>
      <c r="I4380" s="9"/>
    </row>
    <row r="4381" spans="2:9" x14ac:dyDescent="0.2">
      <c r="B4381" s="11"/>
      <c r="G4381" s="16"/>
      <c r="H4381" s="9"/>
      <c r="I4381" s="9"/>
    </row>
    <row r="4382" spans="2:9" x14ac:dyDescent="0.2">
      <c r="B4382" s="11"/>
      <c r="G4382" s="16"/>
      <c r="H4382" s="9"/>
      <c r="I4382" s="9"/>
    </row>
    <row r="4383" spans="2:9" x14ac:dyDescent="0.2">
      <c r="B4383" s="11"/>
      <c r="G4383" s="16"/>
      <c r="H4383" s="9"/>
      <c r="I4383" s="9"/>
    </row>
    <row r="4384" spans="2:9" x14ac:dyDescent="0.2">
      <c r="B4384" s="11"/>
      <c r="G4384" s="16"/>
      <c r="H4384" s="9"/>
      <c r="I4384" s="9"/>
    </row>
    <row r="4385" spans="2:9" x14ac:dyDescent="0.2">
      <c r="B4385" s="11"/>
      <c r="G4385" s="16"/>
      <c r="H4385" s="9"/>
      <c r="I4385" s="9"/>
    </row>
    <row r="4386" spans="2:9" x14ac:dyDescent="0.2">
      <c r="B4386" s="11"/>
      <c r="G4386" s="16"/>
      <c r="H4386" s="9"/>
      <c r="I4386" s="9"/>
    </row>
    <row r="4387" spans="2:9" x14ac:dyDescent="0.2">
      <c r="B4387" s="11"/>
      <c r="G4387" s="16"/>
      <c r="H4387" s="9"/>
      <c r="I4387" s="9"/>
    </row>
    <row r="4388" spans="2:9" x14ac:dyDescent="0.2">
      <c r="B4388" s="11"/>
      <c r="G4388" s="16"/>
      <c r="H4388" s="9"/>
      <c r="I4388" s="9"/>
    </row>
    <row r="4389" spans="2:9" x14ac:dyDescent="0.2">
      <c r="B4389" s="11"/>
      <c r="G4389" s="16"/>
      <c r="H4389" s="9"/>
      <c r="I4389" s="9"/>
    </row>
    <row r="4390" spans="2:9" x14ac:dyDescent="0.2">
      <c r="B4390" s="11"/>
      <c r="G4390" s="16"/>
      <c r="H4390" s="9"/>
      <c r="I4390" s="9"/>
    </row>
    <row r="4391" spans="2:9" x14ac:dyDescent="0.2">
      <c r="B4391" s="11"/>
      <c r="G4391" s="16"/>
      <c r="H4391" s="9"/>
      <c r="I4391" s="9"/>
    </row>
    <row r="4392" spans="2:9" x14ac:dyDescent="0.2">
      <c r="B4392" s="11"/>
      <c r="G4392" s="16"/>
      <c r="H4392" s="9"/>
      <c r="I4392" s="9"/>
    </row>
    <row r="4393" spans="2:9" x14ac:dyDescent="0.2">
      <c r="B4393" s="11"/>
      <c r="G4393" s="16"/>
      <c r="H4393" s="9"/>
      <c r="I4393" s="9"/>
    </row>
    <row r="4394" spans="2:9" x14ac:dyDescent="0.2">
      <c r="B4394" s="11"/>
      <c r="G4394" s="16"/>
      <c r="H4394" s="9"/>
      <c r="I4394" s="9"/>
    </row>
    <row r="4395" spans="2:9" x14ac:dyDescent="0.2">
      <c r="B4395" s="11"/>
      <c r="G4395" s="16"/>
      <c r="H4395" s="9"/>
      <c r="I4395" s="9"/>
    </row>
    <row r="4396" spans="2:9" x14ac:dyDescent="0.2">
      <c r="B4396" s="11"/>
      <c r="G4396" s="16"/>
      <c r="H4396" s="9"/>
      <c r="I4396" s="9"/>
    </row>
    <row r="4397" spans="2:9" x14ac:dyDescent="0.2">
      <c r="B4397" s="11"/>
      <c r="G4397" s="16"/>
      <c r="H4397" s="9"/>
      <c r="I4397" s="9"/>
    </row>
    <row r="4398" spans="2:9" x14ac:dyDescent="0.2">
      <c r="B4398" s="11"/>
      <c r="G4398" s="16"/>
      <c r="H4398" s="9"/>
      <c r="I4398" s="9"/>
    </row>
    <row r="4399" spans="2:9" x14ac:dyDescent="0.2">
      <c r="B4399" s="11"/>
      <c r="G4399" s="16"/>
      <c r="H4399" s="9"/>
      <c r="I4399" s="9"/>
    </row>
    <row r="4400" spans="2:9" x14ac:dyDescent="0.2">
      <c r="B4400" s="11"/>
      <c r="G4400" s="16"/>
      <c r="H4400" s="9"/>
      <c r="I4400" s="9"/>
    </row>
    <row r="4401" spans="2:9" x14ac:dyDescent="0.2">
      <c r="B4401" s="11"/>
      <c r="G4401" s="16"/>
      <c r="H4401" s="9"/>
      <c r="I4401" s="9"/>
    </row>
    <row r="4402" spans="2:9" x14ac:dyDescent="0.2">
      <c r="B4402" s="11"/>
      <c r="G4402" s="16"/>
      <c r="H4402" s="9"/>
      <c r="I4402" s="9"/>
    </row>
    <row r="4403" spans="2:9" x14ac:dyDescent="0.2">
      <c r="B4403" s="11"/>
      <c r="G4403" s="16"/>
      <c r="H4403" s="9"/>
      <c r="I4403" s="9"/>
    </row>
    <row r="4404" spans="2:9" x14ac:dyDescent="0.2">
      <c r="B4404" s="11"/>
      <c r="G4404" s="16"/>
      <c r="H4404" s="9"/>
      <c r="I4404" s="9"/>
    </row>
    <row r="4405" spans="2:9" x14ac:dyDescent="0.2">
      <c r="B4405" s="11"/>
      <c r="G4405" s="16"/>
      <c r="H4405" s="9"/>
      <c r="I4405" s="9"/>
    </row>
    <row r="4406" spans="2:9" x14ac:dyDescent="0.2">
      <c r="B4406" s="11"/>
      <c r="G4406" s="16"/>
      <c r="H4406" s="9"/>
      <c r="I4406" s="9"/>
    </row>
    <row r="4407" spans="2:9" x14ac:dyDescent="0.2">
      <c r="B4407" s="11"/>
      <c r="G4407" s="16"/>
      <c r="H4407" s="9"/>
      <c r="I4407" s="9"/>
    </row>
    <row r="4408" spans="2:9" x14ac:dyDescent="0.2">
      <c r="B4408" s="11"/>
      <c r="G4408" s="16"/>
      <c r="H4408" s="9"/>
      <c r="I4408" s="9"/>
    </row>
    <row r="4409" spans="2:9" x14ac:dyDescent="0.2">
      <c r="G4409" s="16"/>
      <c r="H4409" s="9"/>
      <c r="I4409" s="9"/>
    </row>
    <row r="4410" spans="2:9" x14ac:dyDescent="0.2">
      <c r="G4410" s="16"/>
      <c r="H4410" s="9"/>
      <c r="I4410" s="9"/>
    </row>
    <row r="4411" spans="2:9" x14ac:dyDescent="0.2">
      <c r="G4411" s="16"/>
      <c r="H4411" s="9"/>
      <c r="I4411" s="9"/>
    </row>
    <row r="4412" spans="2:9" x14ac:dyDescent="0.2">
      <c r="G4412" s="16"/>
      <c r="H4412" s="9"/>
      <c r="I4412" s="9"/>
    </row>
    <row r="4413" spans="2:9" x14ac:dyDescent="0.2">
      <c r="G4413" s="16"/>
      <c r="H4413" s="9"/>
      <c r="I4413" s="9"/>
    </row>
    <row r="4414" spans="2:9" x14ac:dyDescent="0.2">
      <c r="G4414" s="16"/>
      <c r="H4414" s="9"/>
      <c r="I4414" s="9"/>
    </row>
    <row r="4415" spans="2:9" x14ac:dyDescent="0.2">
      <c r="G4415" s="16"/>
      <c r="H4415" s="9"/>
      <c r="I4415" s="9"/>
    </row>
    <row r="4416" spans="2:9" x14ac:dyDescent="0.2">
      <c r="G4416" s="16"/>
      <c r="H4416" s="9"/>
      <c r="I4416" s="9"/>
    </row>
    <row r="4417" spans="7:9" x14ac:dyDescent="0.2">
      <c r="G4417" s="16"/>
      <c r="H4417" s="9"/>
      <c r="I4417" s="9"/>
    </row>
    <row r="4418" spans="7:9" x14ac:dyDescent="0.2">
      <c r="G4418" s="16"/>
      <c r="H4418" s="9"/>
      <c r="I4418" s="9"/>
    </row>
    <row r="4419" spans="7:9" x14ac:dyDescent="0.2">
      <c r="G4419" s="16"/>
      <c r="H4419" s="9"/>
      <c r="I4419" s="9"/>
    </row>
    <row r="4420" spans="7:9" x14ac:dyDescent="0.2">
      <c r="G4420" s="16"/>
      <c r="H4420" s="9"/>
      <c r="I4420" s="9"/>
    </row>
    <row r="4421" spans="7:9" x14ac:dyDescent="0.2">
      <c r="G4421" s="16"/>
      <c r="H4421" s="9"/>
      <c r="I4421" s="9"/>
    </row>
    <row r="4422" spans="7:9" x14ac:dyDescent="0.2">
      <c r="G4422" s="16"/>
      <c r="H4422" s="9"/>
      <c r="I4422" s="9"/>
    </row>
    <row r="4423" spans="7:9" x14ac:dyDescent="0.2">
      <c r="G4423" s="16"/>
      <c r="H4423" s="9"/>
      <c r="I4423" s="9"/>
    </row>
    <row r="4424" spans="7:9" x14ac:dyDescent="0.2">
      <c r="G4424" s="16"/>
      <c r="H4424" s="9"/>
      <c r="I4424" s="9"/>
    </row>
    <row r="4425" spans="7:9" x14ac:dyDescent="0.2">
      <c r="G4425" s="16"/>
      <c r="H4425" s="9"/>
      <c r="I4425" s="9"/>
    </row>
    <row r="4426" spans="7:9" x14ac:dyDescent="0.2">
      <c r="G4426" s="16"/>
      <c r="H4426" s="9"/>
      <c r="I4426" s="9"/>
    </row>
    <row r="4427" spans="7:9" x14ac:dyDescent="0.2">
      <c r="G4427" s="16"/>
      <c r="H4427" s="9"/>
      <c r="I4427" s="9"/>
    </row>
    <row r="4428" spans="7:9" x14ac:dyDescent="0.2">
      <c r="G4428" s="16"/>
      <c r="H4428" s="9"/>
      <c r="I4428" s="9"/>
    </row>
    <row r="4429" spans="7:9" x14ac:dyDescent="0.2">
      <c r="G4429" s="16"/>
      <c r="H4429" s="9"/>
      <c r="I4429" s="9"/>
    </row>
    <row r="4430" spans="7:9" x14ac:dyDescent="0.2">
      <c r="G4430" s="16"/>
      <c r="H4430" s="9"/>
      <c r="I4430" s="9"/>
    </row>
    <row r="4431" spans="7:9" x14ac:dyDescent="0.2">
      <c r="G4431" s="16"/>
      <c r="H4431" s="9"/>
      <c r="I4431" s="9"/>
    </row>
    <row r="4432" spans="7:9" x14ac:dyDescent="0.2">
      <c r="G4432" s="16"/>
      <c r="H4432" s="9"/>
      <c r="I4432" s="9"/>
    </row>
    <row r="4433" spans="7:9" x14ac:dyDescent="0.2">
      <c r="G4433" s="16"/>
      <c r="H4433" s="9"/>
      <c r="I4433" s="9"/>
    </row>
    <row r="4434" spans="7:9" x14ac:dyDescent="0.2">
      <c r="G4434" s="16"/>
      <c r="H4434" s="9"/>
      <c r="I4434" s="9"/>
    </row>
    <row r="4435" spans="7:9" x14ac:dyDescent="0.2">
      <c r="G4435" s="16"/>
      <c r="H4435" s="9"/>
      <c r="I4435" s="9"/>
    </row>
    <row r="4436" spans="7:9" x14ac:dyDescent="0.2">
      <c r="G4436" s="16"/>
      <c r="H4436" s="9"/>
      <c r="I4436" s="9"/>
    </row>
    <row r="4437" spans="7:9" x14ac:dyDescent="0.2">
      <c r="G4437" s="16"/>
      <c r="H4437" s="9"/>
      <c r="I4437" s="9"/>
    </row>
    <row r="4438" spans="7:9" x14ac:dyDescent="0.2">
      <c r="G4438" s="16"/>
      <c r="H4438" s="9"/>
      <c r="I4438" s="9"/>
    </row>
    <row r="4439" spans="7:9" x14ac:dyDescent="0.2">
      <c r="G4439" s="16"/>
      <c r="H4439" s="9"/>
      <c r="I4439" s="9"/>
    </row>
    <row r="4440" spans="7:9" x14ac:dyDescent="0.2">
      <c r="G4440" s="16"/>
      <c r="H4440" s="9"/>
      <c r="I4440" s="9"/>
    </row>
    <row r="4441" spans="7:9" x14ac:dyDescent="0.2">
      <c r="G4441" s="16"/>
      <c r="H4441" s="9"/>
      <c r="I4441" s="9"/>
    </row>
    <row r="4442" spans="7:9" x14ac:dyDescent="0.2">
      <c r="G4442" s="16"/>
      <c r="H4442" s="9"/>
      <c r="I4442" s="9"/>
    </row>
    <row r="4443" spans="7:9" x14ac:dyDescent="0.2">
      <c r="G4443" s="16"/>
      <c r="H4443" s="9"/>
      <c r="I4443" s="9"/>
    </row>
    <row r="4444" spans="7:9" x14ac:dyDescent="0.2">
      <c r="G4444" s="16"/>
      <c r="H4444" s="9"/>
      <c r="I4444" s="9"/>
    </row>
    <row r="4445" spans="7:9" x14ac:dyDescent="0.2">
      <c r="G4445" s="16"/>
      <c r="H4445" s="9"/>
      <c r="I4445" s="9"/>
    </row>
    <row r="4446" spans="7:9" x14ac:dyDescent="0.2">
      <c r="G4446" s="16"/>
      <c r="H4446" s="9"/>
      <c r="I4446" s="9"/>
    </row>
    <row r="4447" spans="7:9" x14ac:dyDescent="0.2">
      <c r="G4447" s="16"/>
      <c r="H4447" s="9"/>
      <c r="I4447" s="9"/>
    </row>
    <row r="4448" spans="7:9" x14ac:dyDescent="0.2">
      <c r="G4448" s="16"/>
      <c r="H4448" s="9"/>
      <c r="I4448" s="9"/>
    </row>
    <row r="4449" spans="7:9" x14ac:dyDescent="0.2">
      <c r="G4449" s="16"/>
      <c r="H4449" s="9"/>
      <c r="I4449" s="9"/>
    </row>
    <row r="4450" spans="7:9" x14ac:dyDescent="0.2">
      <c r="G4450" s="16"/>
      <c r="H4450" s="9"/>
      <c r="I4450" s="9"/>
    </row>
    <row r="4451" spans="7:9" x14ac:dyDescent="0.2">
      <c r="G4451" s="16"/>
      <c r="H4451" s="9"/>
      <c r="I4451" s="9"/>
    </row>
    <row r="4452" spans="7:9" x14ac:dyDescent="0.2">
      <c r="G4452" s="16"/>
      <c r="H4452" s="9"/>
      <c r="I4452" s="9"/>
    </row>
    <row r="4453" spans="7:9" x14ac:dyDescent="0.2">
      <c r="G4453" s="16"/>
      <c r="H4453" s="9"/>
      <c r="I4453" s="9"/>
    </row>
    <row r="4454" spans="7:9" x14ac:dyDescent="0.2">
      <c r="G4454" s="16"/>
      <c r="H4454" s="9"/>
      <c r="I4454" s="9"/>
    </row>
    <row r="4455" spans="7:9" x14ac:dyDescent="0.2">
      <c r="G4455" s="16"/>
      <c r="H4455" s="9"/>
      <c r="I4455" s="9"/>
    </row>
    <row r="4456" spans="7:9" x14ac:dyDescent="0.2">
      <c r="G4456" s="16"/>
      <c r="H4456" s="9"/>
      <c r="I4456" s="9"/>
    </row>
    <row r="4457" spans="7:9" x14ac:dyDescent="0.2">
      <c r="G4457" s="16"/>
      <c r="H4457" s="9"/>
      <c r="I4457" s="9"/>
    </row>
    <row r="4458" spans="7:9" x14ac:dyDescent="0.2">
      <c r="G4458" s="16"/>
      <c r="H4458" s="9"/>
      <c r="I4458" s="9"/>
    </row>
    <row r="4459" spans="7:9" x14ac:dyDescent="0.2">
      <c r="G4459" s="16"/>
      <c r="H4459" s="9"/>
      <c r="I4459" s="9"/>
    </row>
    <row r="4460" spans="7:9" x14ac:dyDescent="0.2">
      <c r="G4460" s="16"/>
      <c r="H4460" s="9"/>
      <c r="I4460" s="9"/>
    </row>
    <row r="4461" spans="7:9" x14ac:dyDescent="0.2">
      <c r="G4461" s="16"/>
      <c r="H4461" s="9"/>
      <c r="I4461" s="9"/>
    </row>
    <row r="4462" spans="7:9" x14ac:dyDescent="0.2">
      <c r="G4462" s="16"/>
      <c r="H4462" s="9"/>
      <c r="I4462" s="9"/>
    </row>
    <row r="4463" spans="7:9" x14ac:dyDescent="0.2">
      <c r="G4463" s="16"/>
      <c r="H4463" s="9"/>
      <c r="I4463" s="9"/>
    </row>
    <row r="4464" spans="7:9" x14ac:dyDescent="0.2">
      <c r="G4464" s="16"/>
      <c r="H4464" s="9"/>
      <c r="I4464" s="9"/>
    </row>
    <row r="4465" spans="7:9" x14ac:dyDescent="0.2">
      <c r="G4465" s="16"/>
      <c r="H4465" s="9"/>
      <c r="I4465" s="9"/>
    </row>
    <row r="4466" spans="7:9" x14ac:dyDescent="0.2">
      <c r="G4466" s="16"/>
      <c r="H4466" s="9"/>
      <c r="I4466" s="9"/>
    </row>
    <row r="4467" spans="7:9" x14ac:dyDescent="0.2">
      <c r="G4467" s="16"/>
      <c r="H4467" s="9"/>
      <c r="I4467" s="9"/>
    </row>
    <row r="4468" spans="7:9" x14ac:dyDescent="0.2">
      <c r="G4468" s="16"/>
      <c r="H4468" s="9"/>
      <c r="I4468" s="9"/>
    </row>
    <row r="4469" spans="7:9" x14ac:dyDescent="0.2">
      <c r="G4469" s="16"/>
      <c r="H4469" s="9"/>
      <c r="I4469" s="9"/>
    </row>
    <row r="4470" spans="7:9" x14ac:dyDescent="0.2">
      <c r="G4470" s="16"/>
      <c r="H4470" s="9"/>
      <c r="I4470" s="9"/>
    </row>
    <row r="4471" spans="7:9" x14ac:dyDescent="0.2">
      <c r="G4471" s="16"/>
      <c r="H4471" s="9"/>
      <c r="I4471" s="9"/>
    </row>
    <row r="4472" spans="7:9" x14ac:dyDescent="0.2">
      <c r="G4472" s="16"/>
      <c r="H4472" s="9"/>
      <c r="I4472" s="9"/>
    </row>
    <row r="4473" spans="7:9" x14ac:dyDescent="0.2">
      <c r="G4473" s="16"/>
      <c r="H4473" s="9"/>
      <c r="I4473" s="9"/>
    </row>
    <row r="4474" spans="7:9" x14ac:dyDescent="0.2">
      <c r="G4474" s="16"/>
      <c r="H4474" s="9"/>
      <c r="I4474" s="9"/>
    </row>
    <row r="4475" spans="7:9" x14ac:dyDescent="0.2">
      <c r="G4475" s="16"/>
      <c r="H4475" s="9"/>
      <c r="I4475" s="9"/>
    </row>
    <row r="4476" spans="7:9" x14ac:dyDescent="0.2">
      <c r="G4476" s="16"/>
      <c r="H4476" s="9"/>
      <c r="I4476" s="9"/>
    </row>
    <row r="4477" spans="7:9" x14ac:dyDescent="0.2">
      <c r="G4477" s="16"/>
      <c r="H4477" s="9"/>
      <c r="I4477" s="9"/>
    </row>
    <row r="4478" spans="7:9" x14ac:dyDescent="0.2">
      <c r="G4478" s="16"/>
      <c r="H4478" s="9"/>
      <c r="I4478" s="9"/>
    </row>
    <row r="4479" spans="7:9" x14ac:dyDescent="0.2">
      <c r="G4479" s="16"/>
      <c r="H4479" s="9"/>
      <c r="I4479" s="9"/>
    </row>
    <row r="4480" spans="7:9" x14ac:dyDescent="0.2">
      <c r="G4480" s="16"/>
      <c r="H4480" s="9"/>
      <c r="I4480" s="9"/>
    </row>
    <row r="4481" spans="7:9" x14ac:dyDescent="0.2">
      <c r="G4481" s="16"/>
      <c r="H4481" s="9"/>
      <c r="I4481" s="9"/>
    </row>
    <row r="4482" spans="7:9" x14ac:dyDescent="0.2">
      <c r="G4482" s="16"/>
      <c r="H4482" s="9"/>
      <c r="I4482" s="9"/>
    </row>
    <row r="4483" spans="7:9" x14ac:dyDescent="0.2">
      <c r="G4483" s="16"/>
      <c r="H4483" s="9"/>
      <c r="I4483" s="9"/>
    </row>
    <row r="4484" spans="7:9" x14ac:dyDescent="0.2">
      <c r="G4484" s="16"/>
      <c r="H4484" s="9"/>
      <c r="I4484" s="9"/>
    </row>
    <row r="4485" spans="7:9" x14ac:dyDescent="0.2">
      <c r="G4485" s="16"/>
      <c r="H4485" s="9"/>
      <c r="I4485" s="9"/>
    </row>
    <row r="4486" spans="7:9" x14ac:dyDescent="0.2">
      <c r="G4486" s="16"/>
      <c r="H4486" s="9"/>
      <c r="I4486" s="9"/>
    </row>
    <row r="4487" spans="7:9" x14ac:dyDescent="0.2">
      <c r="G4487" s="16"/>
      <c r="H4487" s="9"/>
      <c r="I4487" s="9"/>
    </row>
    <row r="4488" spans="7:9" x14ac:dyDescent="0.2">
      <c r="G4488" s="16"/>
      <c r="H4488" s="9"/>
      <c r="I4488" s="9"/>
    </row>
    <row r="4489" spans="7:9" x14ac:dyDescent="0.2">
      <c r="G4489" s="16"/>
      <c r="H4489" s="9"/>
      <c r="I4489" s="9"/>
    </row>
    <row r="4490" spans="7:9" x14ac:dyDescent="0.2">
      <c r="G4490" s="16"/>
      <c r="H4490" s="9"/>
      <c r="I4490" s="9"/>
    </row>
    <row r="4491" spans="7:9" x14ac:dyDescent="0.2">
      <c r="G4491" s="16"/>
      <c r="H4491" s="9"/>
      <c r="I4491" s="9"/>
    </row>
    <row r="4492" spans="7:9" x14ac:dyDescent="0.2">
      <c r="G4492" s="16"/>
      <c r="H4492" s="9"/>
      <c r="I4492" s="9"/>
    </row>
    <row r="4493" spans="7:9" x14ac:dyDescent="0.2">
      <c r="G4493" s="16"/>
      <c r="H4493" s="9"/>
      <c r="I4493" s="9"/>
    </row>
    <row r="4494" spans="7:9" x14ac:dyDescent="0.2">
      <c r="G4494" s="16"/>
      <c r="H4494" s="9"/>
      <c r="I4494" s="9"/>
    </row>
    <row r="4495" spans="7:9" x14ac:dyDescent="0.2">
      <c r="G4495" s="16"/>
      <c r="H4495" s="9"/>
      <c r="I4495" s="9"/>
    </row>
    <row r="4496" spans="7:9" x14ac:dyDescent="0.2">
      <c r="G4496" s="16"/>
      <c r="H4496" s="9"/>
      <c r="I4496" s="9"/>
    </row>
    <row r="4497" spans="7:9" x14ac:dyDescent="0.2">
      <c r="G4497" s="16"/>
      <c r="H4497" s="9"/>
      <c r="I4497" s="9"/>
    </row>
    <row r="4498" spans="7:9" x14ac:dyDescent="0.2">
      <c r="G4498" s="16"/>
      <c r="H4498" s="9"/>
      <c r="I4498" s="9"/>
    </row>
    <row r="4499" spans="7:9" x14ac:dyDescent="0.2">
      <c r="G4499" s="16"/>
      <c r="H4499" s="9"/>
      <c r="I4499" s="9"/>
    </row>
    <row r="4500" spans="7:9" x14ac:dyDescent="0.2">
      <c r="G4500" s="16"/>
      <c r="H4500" s="9"/>
      <c r="I4500" s="9"/>
    </row>
    <row r="4501" spans="7:9" x14ac:dyDescent="0.2">
      <c r="G4501" s="16"/>
      <c r="H4501" s="9"/>
      <c r="I4501" s="9"/>
    </row>
    <row r="4502" spans="7:9" x14ac:dyDescent="0.2">
      <c r="G4502" s="16"/>
      <c r="H4502" s="9"/>
      <c r="I4502" s="9"/>
    </row>
    <row r="4503" spans="7:9" x14ac:dyDescent="0.2">
      <c r="G4503" s="16"/>
      <c r="H4503" s="9"/>
      <c r="I4503" s="9"/>
    </row>
    <row r="4504" spans="7:9" x14ac:dyDescent="0.2">
      <c r="G4504" s="16"/>
      <c r="H4504" s="9"/>
      <c r="I4504" s="9"/>
    </row>
    <row r="4505" spans="7:9" x14ac:dyDescent="0.2">
      <c r="G4505" s="16"/>
      <c r="H4505" s="9"/>
      <c r="I4505" s="9"/>
    </row>
    <row r="4506" spans="7:9" x14ac:dyDescent="0.2">
      <c r="G4506" s="16"/>
      <c r="H4506" s="9"/>
      <c r="I4506" s="9"/>
    </row>
    <row r="4507" spans="7:9" x14ac:dyDescent="0.2">
      <c r="G4507" s="16"/>
      <c r="H4507" s="9"/>
      <c r="I4507" s="9"/>
    </row>
    <row r="4508" spans="7:9" x14ac:dyDescent="0.2">
      <c r="G4508" s="16"/>
      <c r="H4508" s="9"/>
      <c r="I4508" s="9"/>
    </row>
    <row r="4509" spans="7:9" x14ac:dyDescent="0.2">
      <c r="G4509" s="16"/>
      <c r="H4509" s="9"/>
      <c r="I4509" s="9"/>
    </row>
    <row r="4510" spans="7:9" x14ac:dyDescent="0.2">
      <c r="G4510" s="16"/>
      <c r="H4510" s="9"/>
      <c r="I4510" s="9"/>
    </row>
    <row r="4511" spans="7:9" x14ac:dyDescent="0.2">
      <c r="G4511" s="16"/>
      <c r="H4511" s="9"/>
      <c r="I4511" s="9"/>
    </row>
    <row r="4512" spans="7:9" x14ac:dyDescent="0.2">
      <c r="G4512" s="16"/>
      <c r="H4512" s="9"/>
      <c r="I4512" s="9"/>
    </row>
    <row r="4513" spans="7:9" x14ac:dyDescent="0.2">
      <c r="G4513" s="16"/>
      <c r="H4513" s="9"/>
      <c r="I4513" s="9"/>
    </row>
    <row r="4514" spans="7:9" x14ac:dyDescent="0.2">
      <c r="G4514" s="16"/>
      <c r="H4514" s="9"/>
      <c r="I4514" s="9"/>
    </row>
    <row r="4515" spans="7:9" x14ac:dyDescent="0.2">
      <c r="G4515" s="16"/>
      <c r="H4515" s="9"/>
      <c r="I4515" s="9"/>
    </row>
    <row r="4516" spans="7:9" x14ac:dyDescent="0.2">
      <c r="G4516" s="16"/>
      <c r="H4516" s="9"/>
      <c r="I4516" s="9"/>
    </row>
    <row r="4517" spans="7:9" x14ac:dyDescent="0.2">
      <c r="G4517" s="16"/>
      <c r="H4517" s="9"/>
      <c r="I4517" s="9"/>
    </row>
    <row r="4518" spans="7:9" x14ac:dyDescent="0.2">
      <c r="G4518" s="16"/>
      <c r="H4518" s="9"/>
      <c r="I4518" s="9"/>
    </row>
    <row r="4519" spans="7:9" x14ac:dyDescent="0.2">
      <c r="G4519" s="16"/>
      <c r="H4519" s="9"/>
      <c r="I4519" s="9"/>
    </row>
    <row r="4520" spans="7:9" x14ac:dyDescent="0.2">
      <c r="G4520" s="16"/>
      <c r="H4520" s="9"/>
      <c r="I4520" s="9"/>
    </row>
    <row r="4521" spans="7:9" x14ac:dyDescent="0.2">
      <c r="G4521" s="16"/>
      <c r="H4521" s="9"/>
      <c r="I4521" s="9"/>
    </row>
    <row r="4522" spans="7:9" x14ac:dyDescent="0.2">
      <c r="G4522" s="16"/>
      <c r="H4522" s="9"/>
      <c r="I4522" s="9"/>
    </row>
    <row r="4523" spans="7:9" x14ac:dyDescent="0.2">
      <c r="G4523" s="16"/>
      <c r="H4523" s="9"/>
      <c r="I4523" s="9"/>
    </row>
    <row r="4524" spans="7:9" x14ac:dyDescent="0.2">
      <c r="G4524" s="16"/>
      <c r="H4524" s="9"/>
      <c r="I4524" s="9"/>
    </row>
    <row r="4525" spans="7:9" x14ac:dyDescent="0.2">
      <c r="G4525" s="16"/>
      <c r="H4525" s="9"/>
      <c r="I4525" s="9"/>
    </row>
    <row r="4526" spans="7:9" x14ac:dyDescent="0.2">
      <c r="G4526" s="16"/>
      <c r="H4526" s="9"/>
      <c r="I4526" s="9"/>
    </row>
    <row r="4527" spans="7:9" x14ac:dyDescent="0.2">
      <c r="G4527" s="16"/>
      <c r="H4527" s="9"/>
      <c r="I4527" s="9"/>
    </row>
    <row r="4528" spans="7:9" x14ac:dyDescent="0.2">
      <c r="G4528" s="16"/>
      <c r="H4528" s="9"/>
      <c r="I4528" s="9"/>
    </row>
    <row r="4529" spans="7:9" x14ac:dyDescent="0.2">
      <c r="G4529" s="16"/>
      <c r="H4529" s="9"/>
      <c r="I4529" s="9"/>
    </row>
    <row r="4530" spans="7:9" x14ac:dyDescent="0.2">
      <c r="G4530" s="16"/>
      <c r="H4530" s="9"/>
      <c r="I4530" s="9"/>
    </row>
    <row r="4531" spans="7:9" x14ac:dyDescent="0.2">
      <c r="G4531" s="16"/>
      <c r="H4531" s="9"/>
      <c r="I4531" s="9"/>
    </row>
    <row r="4532" spans="7:9" x14ac:dyDescent="0.2">
      <c r="G4532" s="16"/>
      <c r="H4532" s="9"/>
      <c r="I4532" s="9"/>
    </row>
    <row r="4533" spans="7:9" x14ac:dyDescent="0.2">
      <c r="G4533" s="16"/>
      <c r="H4533" s="9"/>
      <c r="I4533" s="9"/>
    </row>
    <row r="4534" spans="7:9" x14ac:dyDescent="0.2">
      <c r="G4534" s="16"/>
      <c r="H4534" s="9"/>
      <c r="I4534" s="9"/>
    </row>
    <row r="4535" spans="7:9" x14ac:dyDescent="0.2">
      <c r="G4535" s="16"/>
      <c r="H4535" s="9"/>
      <c r="I4535" s="9"/>
    </row>
    <row r="4536" spans="7:9" x14ac:dyDescent="0.2">
      <c r="G4536" s="16"/>
      <c r="H4536" s="9"/>
      <c r="I4536" s="9"/>
    </row>
    <row r="4537" spans="7:9" x14ac:dyDescent="0.2">
      <c r="G4537" s="16"/>
      <c r="H4537" s="9"/>
      <c r="I4537" s="9"/>
    </row>
    <row r="4538" spans="7:9" x14ac:dyDescent="0.2">
      <c r="G4538" s="16"/>
      <c r="H4538" s="9"/>
      <c r="I4538" s="9"/>
    </row>
    <row r="4539" spans="7:9" x14ac:dyDescent="0.2">
      <c r="G4539" s="16"/>
      <c r="H4539" s="9"/>
      <c r="I4539" s="9"/>
    </row>
    <row r="4540" spans="7:9" x14ac:dyDescent="0.2">
      <c r="G4540" s="16"/>
      <c r="H4540" s="9"/>
      <c r="I4540" s="9"/>
    </row>
    <row r="4541" spans="7:9" x14ac:dyDescent="0.2">
      <c r="G4541" s="16"/>
      <c r="H4541" s="9"/>
      <c r="I4541" s="9"/>
    </row>
    <row r="4542" spans="7:9" x14ac:dyDescent="0.2">
      <c r="G4542" s="16"/>
      <c r="H4542" s="9"/>
      <c r="I4542" s="9"/>
    </row>
    <row r="4543" spans="7:9" x14ac:dyDescent="0.2">
      <c r="G4543" s="16"/>
      <c r="H4543" s="9"/>
      <c r="I4543" s="9"/>
    </row>
    <row r="4544" spans="7:9" x14ac:dyDescent="0.2">
      <c r="G4544" s="16"/>
      <c r="H4544" s="9"/>
      <c r="I4544" s="9"/>
    </row>
    <row r="4545" spans="7:9" x14ac:dyDescent="0.2">
      <c r="G4545" s="16"/>
      <c r="H4545" s="9"/>
      <c r="I4545" s="9"/>
    </row>
    <row r="4546" spans="7:9" x14ac:dyDescent="0.2">
      <c r="G4546" s="16"/>
      <c r="H4546" s="9"/>
      <c r="I4546" s="9"/>
    </row>
    <row r="4547" spans="7:9" x14ac:dyDescent="0.2">
      <c r="G4547" s="16"/>
      <c r="H4547" s="9"/>
      <c r="I4547" s="9"/>
    </row>
    <row r="4548" spans="7:9" x14ac:dyDescent="0.2">
      <c r="G4548" s="16"/>
      <c r="H4548" s="9"/>
      <c r="I4548" s="9"/>
    </row>
    <row r="4549" spans="7:9" x14ac:dyDescent="0.2">
      <c r="G4549" s="16"/>
      <c r="H4549" s="9"/>
      <c r="I4549" s="9"/>
    </row>
    <row r="4550" spans="7:9" x14ac:dyDescent="0.2">
      <c r="G4550" s="16"/>
      <c r="H4550" s="9"/>
      <c r="I4550" s="9"/>
    </row>
    <row r="4551" spans="7:9" x14ac:dyDescent="0.2">
      <c r="G4551" s="16"/>
      <c r="H4551" s="9"/>
      <c r="I4551" s="9"/>
    </row>
    <row r="4552" spans="7:9" x14ac:dyDescent="0.2">
      <c r="G4552" s="16"/>
      <c r="H4552" s="9"/>
      <c r="I4552" s="9"/>
    </row>
    <row r="4553" spans="7:9" x14ac:dyDescent="0.2">
      <c r="G4553" s="16"/>
      <c r="H4553" s="9"/>
      <c r="I4553" s="9"/>
    </row>
    <row r="4554" spans="7:9" x14ac:dyDescent="0.2">
      <c r="G4554" s="16"/>
      <c r="H4554" s="9"/>
      <c r="I4554" s="9"/>
    </row>
    <row r="4555" spans="7:9" x14ac:dyDescent="0.2">
      <c r="G4555" s="16"/>
      <c r="H4555" s="9"/>
      <c r="I4555" s="9"/>
    </row>
    <row r="4556" spans="7:9" x14ac:dyDescent="0.2">
      <c r="G4556" s="16"/>
      <c r="H4556" s="9"/>
      <c r="I4556" s="9"/>
    </row>
    <row r="4557" spans="7:9" x14ac:dyDescent="0.2">
      <c r="G4557" s="16"/>
      <c r="H4557" s="9"/>
      <c r="I4557" s="9"/>
    </row>
    <row r="4558" spans="7:9" x14ac:dyDescent="0.2">
      <c r="G4558" s="16"/>
      <c r="H4558" s="9"/>
      <c r="I4558" s="9"/>
    </row>
    <row r="4559" spans="7:9" x14ac:dyDescent="0.2">
      <c r="G4559" s="16"/>
      <c r="H4559" s="9"/>
      <c r="I4559" s="9"/>
    </row>
    <row r="4560" spans="7:9" x14ac:dyDescent="0.2">
      <c r="G4560" s="16"/>
      <c r="H4560" s="9"/>
      <c r="I4560" s="9"/>
    </row>
    <row r="4561" spans="7:9" x14ac:dyDescent="0.2">
      <c r="G4561" s="16"/>
      <c r="H4561" s="9"/>
      <c r="I4561" s="9"/>
    </row>
    <row r="4562" spans="7:9" x14ac:dyDescent="0.2">
      <c r="G4562" s="16"/>
      <c r="H4562" s="9"/>
      <c r="I4562" s="9"/>
    </row>
    <row r="4563" spans="7:9" x14ac:dyDescent="0.2">
      <c r="G4563" s="16"/>
      <c r="H4563" s="9"/>
      <c r="I4563" s="9"/>
    </row>
    <row r="4564" spans="7:9" x14ac:dyDescent="0.2">
      <c r="G4564" s="16"/>
      <c r="H4564" s="9"/>
      <c r="I4564" s="9"/>
    </row>
    <row r="4565" spans="7:9" x14ac:dyDescent="0.2">
      <c r="G4565" s="16"/>
      <c r="H4565" s="9"/>
      <c r="I4565" s="9"/>
    </row>
    <row r="4566" spans="7:9" x14ac:dyDescent="0.2">
      <c r="G4566" s="16"/>
      <c r="H4566" s="9"/>
      <c r="I4566" s="9"/>
    </row>
    <row r="4567" spans="7:9" x14ac:dyDescent="0.2">
      <c r="G4567" s="16"/>
      <c r="H4567" s="9"/>
      <c r="I4567" s="9"/>
    </row>
    <row r="4568" spans="7:9" x14ac:dyDescent="0.2">
      <c r="G4568" s="16"/>
      <c r="H4568" s="9"/>
      <c r="I4568" s="9"/>
    </row>
    <row r="4569" spans="7:9" x14ac:dyDescent="0.2">
      <c r="G4569" s="16"/>
      <c r="H4569" s="9"/>
      <c r="I4569" s="9"/>
    </row>
    <row r="4570" spans="7:9" x14ac:dyDescent="0.2">
      <c r="G4570" s="16"/>
      <c r="H4570" s="9"/>
      <c r="I4570" s="9"/>
    </row>
    <row r="4571" spans="7:9" x14ac:dyDescent="0.2">
      <c r="G4571" s="16"/>
      <c r="H4571" s="9"/>
    </row>
    <row r="4572" spans="7:9" x14ac:dyDescent="0.2">
      <c r="G4572" s="16"/>
      <c r="H4572" s="9"/>
    </row>
    <row r="4573" spans="7:9" x14ac:dyDescent="0.2">
      <c r="G4573" s="16"/>
      <c r="H4573" s="9"/>
    </row>
    <row r="4574" spans="7:9" x14ac:dyDescent="0.2">
      <c r="G4574" s="16"/>
      <c r="H4574" s="9"/>
    </row>
    <row r="4575" spans="7:9" x14ac:dyDescent="0.2">
      <c r="G4575" s="16"/>
      <c r="H4575" s="9"/>
    </row>
    <row r="4576" spans="7:9" x14ac:dyDescent="0.2">
      <c r="G4576" s="16"/>
      <c r="H4576" s="9"/>
    </row>
    <row r="4577" spans="7:8" x14ac:dyDescent="0.2">
      <c r="G4577" s="16"/>
      <c r="H4577" s="9"/>
    </row>
    <row r="4578" spans="7:8" x14ac:dyDescent="0.2">
      <c r="G4578" s="16"/>
      <c r="H4578" s="9"/>
    </row>
    <row r="4579" spans="7:8" x14ac:dyDescent="0.2">
      <c r="G4579" s="16"/>
      <c r="H4579" s="9"/>
    </row>
    <row r="4580" spans="7:8" x14ac:dyDescent="0.2">
      <c r="G4580" s="16"/>
      <c r="H4580" s="9"/>
    </row>
    <row r="4581" spans="7:8" x14ac:dyDescent="0.2">
      <c r="G4581" s="16"/>
      <c r="H4581" s="9"/>
    </row>
    <row r="4582" spans="7:8" x14ac:dyDescent="0.2">
      <c r="G4582" s="16"/>
      <c r="H4582" s="9"/>
    </row>
    <row r="4583" spans="7:8" x14ac:dyDescent="0.2">
      <c r="G4583" s="16"/>
      <c r="H4583" s="9"/>
    </row>
    <row r="4584" spans="7:8" x14ac:dyDescent="0.2">
      <c r="G4584" s="16"/>
      <c r="H4584" s="9"/>
    </row>
    <row r="4585" spans="7:8" x14ac:dyDescent="0.2">
      <c r="G4585" s="16"/>
      <c r="H4585" s="9"/>
    </row>
    <row r="4586" spans="7:8" x14ac:dyDescent="0.2">
      <c r="G4586" s="16"/>
      <c r="H4586" s="9"/>
    </row>
    <row r="4587" spans="7:8" x14ac:dyDescent="0.2">
      <c r="G4587" s="16"/>
      <c r="H4587" s="9"/>
    </row>
    <row r="4588" spans="7:8" x14ac:dyDescent="0.2">
      <c r="G4588" s="16"/>
      <c r="H4588" s="9"/>
    </row>
    <row r="4589" spans="7:8" x14ac:dyDescent="0.2">
      <c r="G4589" s="16"/>
      <c r="H4589" s="9"/>
    </row>
    <row r="4590" spans="7:8" x14ac:dyDescent="0.2">
      <c r="G4590" s="16"/>
      <c r="H4590" s="9"/>
    </row>
    <row r="4591" spans="7:8" x14ac:dyDescent="0.2">
      <c r="G4591" s="16"/>
      <c r="H4591" s="9"/>
    </row>
    <row r="4592" spans="7:8" x14ac:dyDescent="0.2">
      <c r="G4592" s="16"/>
      <c r="H4592" s="9"/>
    </row>
    <row r="4593" spans="7:8" x14ac:dyDescent="0.2">
      <c r="G4593" s="16"/>
      <c r="H4593" s="9"/>
    </row>
    <row r="4594" spans="7:8" x14ac:dyDescent="0.2">
      <c r="G4594" s="16"/>
      <c r="H4594" s="9"/>
    </row>
    <row r="4595" spans="7:8" x14ac:dyDescent="0.2">
      <c r="G4595" s="16"/>
      <c r="H4595" s="9"/>
    </row>
    <row r="4596" spans="7:8" x14ac:dyDescent="0.2">
      <c r="G4596" s="16"/>
      <c r="H4596" s="9"/>
    </row>
    <row r="4597" spans="7:8" x14ac:dyDescent="0.2">
      <c r="G4597" s="16"/>
      <c r="H4597" s="9"/>
    </row>
    <row r="4598" spans="7:8" x14ac:dyDescent="0.2">
      <c r="G4598" s="16"/>
      <c r="H4598" s="9"/>
    </row>
    <row r="4599" spans="7:8" x14ac:dyDescent="0.2">
      <c r="G4599" s="16"/>
      <c r="H4599" s="9"/>
    </row>
    <row r="4600" spans="7:8" x14ac:dyDescent="0.2">
      <c r="G4600" s="16"/>
      <c r="H4600" s="9"/>
    </row>
    <row r="4601" spans="7:8" x14ac:dyDescent="0.2">
      <c r="G4601" s="16"/>
      <c r="H4601" s="9"/>
    </row>
    <row r="4602" spans="7:8" x14ac:dyDescent="0.2">
      <c r="G4602" s="16"/>
      <c r="H4602" s="9"/>
    </row>
    <row r="4603" spans="7:8" x14ac:dyDescent="0.2">
      <c r="G4603" s="16"/>
      <c r="H4603" s="9"/>
    </row>
    <row r="4604" spans="7:8" x14ac:dyDescent="0.2">
      <c r="G4604" s="16"/>
      <c r="H4604" s="9"/>
    </row>
    <row r="4605" spans="7:8" x14ac:dyDescent="0.2">
      <c r="G4605" s="16"/>
      <c r="H4605" s="9"/>
    </row>
    <row r="4606" spans="7:8" x14ac:dyDescent="0.2">
      <c r="G4606" s="16"/>
      <c r="H4606" s="9"/>
    </row>
    <row r="4607" spans="7:8" x14ac:dyDescent="0.2">
      <c r="G4607" s="16"/>
      <c r="H4607" s="9"/>
    </row>
    <row r="4608" spans="7:8" x14ac:dyDescent="0.2">
      <c r="G4608" s="16"/>
      <c r="H4608" s="9"/>
    </row>
    <row r="4609" spans="7:8" x14ac:dyDescent="0.2">
      <c r="G4609" s="16"/>
      <c r="H4609" s="9"/>
    </row>
    <row r="4610" spans="7:8" x14ac:dyDescent="0.2">
      <c r="G4610" s="16"/>
      <c r="H4610" s="9"/>
    </row>
    <row r="4611" spans="7:8" x14ac:dyDescent="0.2">
      <c r="G4611" s="16"/>
      <c r="H4611" s="9"/>
    </row>
    <row r="4612" spans="7:8" x14ac:dyDescent="0.2">
      <c r="G4612" s="16"/>
      <c r="H4612" s="9"/>
    </row>
    <row r="4613" spans="7:8" x14ac:dyDescent="0.2">
      <c r="G4613" s="16"/>
      <c r="H4613" s="9"/>
    </row>
    <row r="4614" spans="7:8" x14ac:dyDescent="0.2">
      <c r="G4614" s="16"/>
      <c r="H4614" s="9"/>
    </row>
    <row r="4615" spans="7:8" x14ac:dyDescent="0.2">
      <c r="G4615" s="16"/>
      <c r="H4615" s="9"/>
    </row>
    <row r="4616" spans="7:8" x14ac:dyDescent="0.2">
      <c r="G4616" s="16"/>
      <c r="H4616" s="9"/>
    </row>
    <row r="4617" spans="7:8" x14ac:dyDescent="0.2">
      <c r="G4617" s="16"/>
      <c r="H4617" s="9"/>
    </row>
    <row r="4618" spans="7:8" x14ac:dyDescent="0.2">
      <c r="G4618" s="16"/>
      <c r="H4618" s="9"/>
    </row>
    <row r="4619" spans="7:8" x14ac:dyDescent="0.2">
      <c r="G4619" s="16"/>
      <c r="H4619" s="9"/>
    </row>
    <row r="4620" spans="7:8" x14ac:dyDescent="0.2">
      <c r="G4620" s="16"/>
      <c r="H4620" s="9"/>
    </row>
    <row r="4621" spans="7:8" x14ac:dyDescent="0.2">
      <c r="G4621" s="16"/>
      <c r="H4621" s="9"/>
    </row>
    <row r="4622" spans="7:8" x14ac:dyDescent="0.2">
      <c r="G4622" s="16"/>
      <c r="H4622" s="9"/>
    </row>
    <row r="4623" spans="7:8" x14ac:dyDescent="0.2">
      <c r="G4623" s="16"/>
      <c r="H4623" s="9"/>
    </row>
    <row r="4624" spans="7:8" x14ac:dyDescent="0.2">
      <c r="G4624" s="16"/>
      <c r="H4624" s="9"/>
    </row>
    <row r="4625" spans="7:8" x14ac:dyDescent="0.2">
      <c r="G4625" s="16"/>
      <c r="H4625" s="9"/>
    </row>
    <row r="4626" spans="7:8" x14ac:dyDescent="0.2">
      <c r="G4626" s="16"/>
      <c r="H4626" s="9"/>
    </row>
    <row r="4627" spans="7:8" x14ac:dyDescent="0.2">
      <c r="G4627" s="16"/>
      <c r="H4627" s="9"/>
    </row>
    <row r="4628" spans="7:8" x14ac:dyDescent="0.2">
      <c r="G4628" s="16"/>
      <c r="H4628" s="9"/>
    </row>
    <row r="4629" spans="7:8" x14ac:dyDescent="0.2">
      <c r="G4629" s="16"/>
      <c r="H4629" s="9"/>
    </row>
    <row r="4630" spans="7:8" x14ac:dyDescent="0.2">
      <c r="G4630" s="16"/>
      <c r="H4630" s="9"/>
    </row>
    <row r="4631" spans="7:8" x14ac:dyDescent="0.2">
      <c r="G4631" s="16"/>
      <c r="H4631" s="9"/>
    </row>
    <row r="4632" spans="7:8" x14ac:dyDescent="0.2">
      <c r="G4632" s="16"/>
      <c r="H4632" s="9"/>
    </row>
    <row r="4633" spans="7:8" x14ac:dyDescent="0.2">
      <c r="G4633" s="16"/>
      <c r="H4633" s="9"/>
    </row>
    <row r="4634" spans="7:8" x14ac:dyDescent="0.2">
      <c r="G4634" s="16"/>
      <c r="H4634" s="9"/>
    </row>
    <row r="4635" spans="7:8" x14ac:dyDescent="0.2">
      <c r="G4635" s="16"/>
      <c r="H4635" s="9"/>
    </row>
    <row r="4636" spans="7:8" x14ac:dyDescent="0.2">
      <c r="G4636" s="16"/>
      <c r="H4636" s="9"/>
    </row>
    <row r="4637" spans="7:8" x14ac:dyDescent="0.2">
      <c r="G4637" s="16"/>
      <c r="H4637" s="9"/>
    </row>
    <row r="4638" spans="7:8" x14ac:dyDescent="0.2">
      <c r="G4638" s="16"/>
      <c r="H4638" s="9"/>
    </row>
    <row r="4639" spans="7:8" x14ac:dyDescent="0.2">
      <c r="G4639" s="16"/>
      <c r="H4639" s="9"/>
    </row>
    <row r="4640" spans="7:8" x14ac:dyDescent="0.2">
      <c r="G4640" s="16"/>
      <c r="H4640" s="9"/>
    </row>
    <row r="4641" spans="7:8" x14ac:dyDescent="0.2">
      <c r="G4641" s="16"/>
      <c r="H4641" s="9"/>
    </row>
    <row r="4642" spans="7:8" x14ac:dyDescent="0.2">
      <c r="G4642" s="16"/>
      <c r="H4642" s="9"/>
    </row>
    <row r="4643" spans="7:8" x14ac:dyDescent="0.2">
      <c r="G4643" s="16"/>
      <c r="H4643" s="9"/>
    </row>
    <row r="4644" spans="7:8" x14ac:dyDescent="0.2">
      <c r="G4644" s="16"/>
      <c r="H4644" s="9"/>
    </row>
    <row r="4645" spans="7:8" x14ac:dyDescent="0.2">
      <c r="G4645" s="16"/>
      <c r="H4645" s="9"/>
    </row>
    <row r="4646" spans="7:8" x14ac:dyDescent="0.2">
      <c r="G4646" s="16"/>
      <c r="H4646" s="9"/>
    </row>
    <row r="4647" spans="7:8" x14ac:dyDescent="0.2">
      <c r="G4647" s="16"/>
      <c r="H4647" s="9"/>
    </row>
    <row r="4648" spans="7:8" x14ac:dyDescent="0.2">
      <c r="G4648" s="16"/>
      <c r="H4648" s="9"/>
    </row>
    <row r="4649" spans="7:8" x14ac:dyDescent="0.2">
      <c r="G4649" s="16"/>
      <c r="H4649" s="9"/>
    </row>
    <row r="4650" spans="7:8" x14ac:dyDescent="0.2">
      <c r="G4650" s="16"/>
      <c r="H4650" s="9"/>
    </row>
    <row r="4651" spans="7:8" x14ac:dyDescent="0.2">
      <c r="G4651" s="16"/>
      <c r="H4651" s="9"/>
    </row>
    <row r="4652" spans="7:8" x14ac:dyDescent="0.2">
      <c r="G4652" s="16"/>
      <c r="H4652" s="9"/>
    </row>
    <row r="4653" spans="7:8" x14ac:dyDescent="0.2">
      <c r="G4653" s="16"/>
      <c r="H4653" s="9"/>
    </row>
    <row r="4654" spans="7:8" x14ac:dyDescent="0.2">
      <c r="G4654" s="16"/>
      <c r="H4654" s="9"/>
    </row>
    <row r="4655" spans="7:8" x14ac:dyDescent="0.2">
      <c r="G4655" s="16"/>
      <c r="H4655" s="9"/>
    </row>
    <row r="4656" spans="7:8" x14ac:dyDescent="0.2">
      <c r="G4656" s="16"/>
      <c r="H4656" s="9"/>
    </row>
    <row r="4657" spans="7:8" x14ac:dyDescent="0.2">
      <c r="G4657" s="16"/>
      <c r="H4657" s="9"/>
    </row>
    <row r="4658" spans="7:8" x14ac:dyDescent="0.2">
      <c r="G4658" s="16"/>
      <c r="H4658" s="9"/>
    </row>
    <row r="4659" spans="7:8" x14ac:dyDescent="0.2">
      <c r="G4659" s="16"/>
      <c r="H4659" s="9"/>
    </row>
    <row r="4660" spans="7:8" x14ac:dyDescent="0.2">
      <c r="G4660" s="16"/>
      <c r="H4660" s="9"/>
    </row>
    <row r="4661" spans="7:8" x14ac:dyDescent="0.2">
      <c r="G4661" s="16"/>
      <c r="H4661" s="9"/>
    </row>
    <row r="4662" spans="7:8" x14ac:dyDescent="0.2">
      <c r="G4662" s="16"/>
      <c r="H4662" s="9"/>
    </row>
    <row r="4663" spans="7:8" x14ac:dyDescent="0.2">
      <c r="G4663" s="16"/>
      <c r="H4663" s="9"/>
    </row>
    <row r="4664" spans="7:8" x14ac:dyDescent="0.2">
      <c r="G4664" s="16"/>
      <c r="H4664" s="9"/>
    </row>
    <row r="4665" spans="7:8" x14ac:dyDescent="0.2">
      <c r="G4665" s="16"/>
      <c r="H4665" s="9"/>
    </row>
    <row r="4666" spans="7:8" x14ac:dyDescent="0.2">
      <c r="G4666" s="16"/>
      <c r="H4666" s="9"/>
    </row>
    <row r="4667" spans="7:8" x14ac:dyDescent="0.2">
      <c r="G4667" s="16"/>
      <c r="H4667" s="9"/>
    </row>
    <row r="4668" spans="7:8" x14ac:dyDescent="0.2">
      <c r="G4668" s="16"/>
      <c r="H4668" s="9"/>
    </row>
    <row r="4669" spans="7:8" x14ac:dyDescent="0.2">
      <c r="G4669" s="16"/>
      <c r="H4669" s="9"/>
    </row>
    <row r="4670" spans="7:8" x14ac:dyDescent="0.2">
      <c r="G4670" s="16"/>
      <c r="H4670" s="9"/>
    </row>
    <row r="4671" spans="7:8" x14ac:dyDescent="0.2">
      <c r="G4671" s="16"/>
      <c r="H4671" s="9"/>
    </row>
    <row r="4672" spans="7:8" x14ac:dyDescent="0.2">
      <c r="G4672" s="16"/>
      <c r="H4672" s="9"/>
    </row>
    <row r="4673" spans="7:8" x14ac:dyDescent="0.2">
      <c r="G4673" s="16"/>
      <c r="H4673" s="9"/>
    </row>
    <row r="4674" spans="7:8" x14ac:dyDescent="0.2">
      <c r="G4674" s="16"/>
      <c r="H4674" s="9"/>
    </row>
    <row r="4675" spans="7:8" x14ac:dyDescent="0.2">
      <c r="G4675" s="16"/>
      <c r="H4675" s="9"/>
    </row>
    <row r="4676" spans="7:8" x14ac:dyDescent="0.2">
      <c r="G4676" s="16"/>
      <c r="H4676" s="9"/>
    </row>
    <row r="4677" spans="7:8" x14ac:dyDescent="0.2">
      <c r="G4677" s="16"/>
      <c r="H4677" s="9"/>
    </row>
    <row r="4678" spans="7:8" x14ac:dyDescent="0.2">
      <c r="G4678" s="16"/>
      <c r="H4678" s="9"/>
    </row>
    <row r="4679" spans="7:8" x14ac:dyDescent="0.2">
      <c r="G4679" s="16"/>
      <c r="H4679" s="9"/>
    </row>
    <row r="4680" spans="7:8" x14ac:dyDescent="0.2">
      <c r="G4680" s="16"/>
      <c r="H4680" s="9"/>
    </row>
    <row r="4681" spans="7:8" x14ac:dyDescent="0.2">
      <c r="G4681" s="16"/>
      <c r="H4681" s="9"/>
    </row>
    <row r="4682" spans="7:8" x14ac:dyDescent="0.2">
      <c r="G4682" s="16"/>
      <c r="H4682" s="9"/>
    </row>
    <row r="4683" spans="7:8" x14ac:dyDescent="0.2">
      <c r="G4683" s="16"/>
      <c r="H4683" s="9"/>
    </row>
    <row r="4684" spans="7:8" x14ac:dyDescent="0.2">
      <c r="G4684" s="16"/>
      <c r="H4684" s="9"/>
    </row>
    <row r="4685" spans="7:8" x14ac:dyDescent="0.2">
      <c r="G4685" s="16"/>
      <c r="H4685" s="9"/>
    </row>
    <row r="4686" spans="7:8" x14ac:dyDescent="0.2">
      <c r="G4686" s="16"/>
      <c r="H4686" s="9"/>
    </row>
    <row r="4687" spans="7:8" x14ac:dyDescent="0.2">
      <c r="G4687" s="16"/>
      <c r="H4687" s="9"/>
    </row>
    <row r="4688" spans="7:8" x14ac:dyDescent="0.2">
      <c r="G4688" s="16"/>
      <c r="H4688" s="9"/>
    </row>
    <row r="4689" spans="7:8" x14ac:dyDescent="0.2">
      <c r="G4689" s="16"/>
      <c r="H4689" s="9"/>
    </row>
    <row r="4690" spans="7:8" x14ac:dyDescent="0.2">
      <c r="G4690" s="16"/>
      <c r="H4690" s="9"/>
    </row>
    <row r="4691" spans="7:8" x14ac:dyDescent="0.2">
      <c r="G4691" s="16"/>
      <c r="H4691" s="9"/>
    </row>
    <row r="4692" spans="7:8" x14ac:dyDescent="0.2">
      <c r="G4692" s="16"/>
      <c r="H4692" s="9"/>
    </row>
    <row r="4693" spans="7:8" x14ac:dyDescent="0.2">
      <c r="G4693" s="16"/>
      <c r="H4693" s="9"/>
    </row>
    <row r="4694" spans="7:8" x14ac:dyDescent="0.2">
      <c r="G4694" s="16"/>
      <c r="H4694" s="9"/>
    </row>
    <row r="4695" spans="7:8" x14ac:dyDescent="0.2">
      <c r="G4695" s="16"/>
      <c r="H4695" s="9"/>
    </row>
    <row r="4696" spans="7:8" x14ac:dyDescent="0.2">
      <c r="G4696" s="16"/>
      <c r="H4696" s="9"/>
    </row>
    <row r="4697" spans="7:8" x14ac:dyDescent="0.2">
      <c r="G4697" s="16"/>
      <c r="H4697" s="9"/>
    </row>
    <row r="4698" spans="7:8" x14ac:dyDescent="0.2">
      <c r="G4698" s="16"/>
      <c r="H4698" s="9"/>
    </row>
    <row r="4699" spans="7:8" x14ac:dyDescent="0.2">
      <c r="G4699" s="16"/>
      <c r="H4699" s="9"/>
    </row>
    <row r="4700" spans="7:8" x14ac:dyDescent="0.2">
      <c r="G4700" s="16"/>
      <c r="H4700" s="9"/>
    </row>
    <row r="4701" spans="7:8" x14ac:dyDescent="0.2">
      <c r="G4701" s="16"/>
      <c r="H4701" s="9"/>
    </row>
    <row r="4702" spans="7:8" x14ac:dyDescent="0.2">
      <c r="G4702" s="16"/>
      <c r="H4702" s="9"/>
    </row>
    <row r="4703" spans="7:8" x14ac:dyDescent="0.2">
      <c r="G4703" s="16"/>
      <c r="H4703" s="9"/>
    </row>
    <row r="4704" spans="7:8" x14ac:dyDescent="0.2">
      <c r="G4704" s="16"/>
      <c r="H4704" s="9"/>
    </row>
    <row r="4705" spans="7:8" x14ac:dyDescent="0.2">
      <c r="G4705" s="16"/>
      <c r="H4705" s="9"/>
    </row>
    <row r="4706" spans="7:8" x14ac:dyDescent="0.2">
      <c r="G4706" s="16"/>
      <c r="H4706" s="9"/>
    </row>
    <row r="4707" spans="7:8" x14ac:dyDescent="0.2">
      <c r="G4707" s="16"/>
      <c r="H4707" s="9"/>
    </row>
    <row r="4708" spans="7:8" x14ac:dyDescent="0.2">
      <c r="G4708" s="16"/>
      <c r="H4708" s="9"/>
    </row>
    <row r="4709" spans="7:8" x14ac:dyDescent="0.2">
      <c r="G4709" s="16"/>
      <c r="H4709" s="9"/>
    </row>
    <row r="4710" spans="7:8" x14ac:dyDescent="0.2">
      <c r="H4710" s="9"/>
    </row>
    <row r="4711" spans="7:8" x14ac:dyDescent="0.2">
      <c r="H4711" s="9"/>
    </row>
    <row r="4712" spans="7:8" x14ac:dyDescent="0.2">
      <c r="H4712" s="9"/>
    </row>
    <row r="4713" spans="7:8" x14ac:dyDescent="0.2">
      <c r="H4713" s="9"/>
    </row>
    <row r="4714" spans="7:8" x14ac:dyDescent="0.2">
      <c r="H4714" s="9"/>
    </row>
    <row r="4715" spans="7:8" x14ac:dyDescent="0.2">
      <c r="H4715" s="9"/>
    </row>
    <row r="4716" spans="7:8" x14ac:dyDescent="0.2">
      <c r="H4716" s="9"/>
    </row>
    <row r="4717" spans="7:8" x14ac:dyDescent="0.2">
      <c r="H4717" s="9"/>
    </row>
    <row r="4718" spans="7:8" x14ac:dyDescent="0.2">
      <c r="H4718" s="9"/>
    </row>
    <row r="4719" spans="7:8" x14ac:dyDescent="0.2">
      <c r="H4719" s="9"/>
    </row>
    <row r="4720" spans="7:8" x14ac:dyDescent="0.2">
      <c r="H4720" s="9"/>
    </row>
    <row r="4721" spans="8:8" x14ac:dyDescent="0.2">
      <c r="H4721" s="9"/>
    </row>
    <row r="4722" spans="8:8" x14ac:dyDescent="0.2">
      <c r="H4722" s="9"/>
    </row>
    <row r="4723" spans="8:8" x14ac:dyDescent="0.2">
      <c r="H4723" s="9"/>
    </row>
    <row r="4724" spans="8:8" x14ac:dyDescent="0.2">
      <c r="H4724" s="9"/>
    </row>
    <row r="4725" spans="8:8" x14ac:dyDescent="0.2">
      <c r="H4725" s="9"/>
    </row>
    <row r="4726" spans="8:8" x14ac:dyDescent="0.2">
      <c r="H4726" s="9"/>
    </row>
    <row r="4727" spans="8:8" x14ac:dyDescent="0.2">
      <c r="H4727" s="9"/>
    </row>
    <row r="4728" spans="8:8" x14ac:dyDescent="0.2">
      <c r="H4728" s="9"/>
    </row>
    <row r="4729" spans="8:8" x14ac:dyDescent="0.2">
      <c r="H4729" s="9"/>
    </row>
    <row r="4730" spans="8:8" x14ac:dyDescent="0.2">
      <c r="H4730" s="9"/>
    </row>
    <row r="4731" spans="8:8" x14ac:dyDescent="0.2">
      <c r="H4731" s="9"/>
    </row>
    <row r="4732" spans="8:8" x14ac:dyDescent="0.2">
      <c r="H4732" s="9"/>
    </row>
    <row r="4733" spans="8:8" x14ac:dyDescent="0.2">
      <c r="H4733" s="9"/>
    </row>
    <row r="4734" spans="8:8" x14ac:dyDescent="0.2">
      <c r="H4734" s="9"/>
    </row>
    <row r="4735" spans="8:8" x14ac:dyDescent="0.2">
      <c r="H4735" s="9"/>
    </row>
    <row r="4736" spans="8:8" x14ac:dyDescent="0.2">
      <c r="H4736" s="9"/>
    </row>
    <row r="4737" spans="8:8" x14ac:dyDescent="0.2">
      <c r="H4737" s="9"/>
    </row>
    <row r="4738" spans="8:8" x14ac:dyDescent="0.2">
      <c r="H4738" s="9"/>
    </row>
    <row r="4739" spans="8:8" x14ac:dyDescent="0.2">
      <c r="H4739" s="9"/>
    </row>
    <row r="4740" spans="8:8" x14ac:dyDescent="0.2">
      <c r="H4740" s="9"/>
    </row>
    <row r="4741" spans="8:8" x14ac:dyDescent="0.2">
      <c r="H4741" s="9"/>
    </row>
    <row r="4742" spans="8:8" x14ac:dyDescent="0.2">
      <c r="H4742" s="9"/>
    </row>
    <row r="4743" spans="8:8" x14ac:dyDescent="0.2">
      <c r="H4743" s="9"/>
    </row>
    <row r="4744" spans="8:8" x14ac:dyDescent="0.2">
      <c r="H4744" s="9"/>
    </row>
    <row r="4745" spans="8:8" x14ac:dyDescent="0.2">
      <c r="H4745" s="9"/>
    </row>
    <row r="4746" spans="8:8" x14ac:dyDescent="0.2">
      <c r="H4746" s="9"/>
    </row>
    <row r="4747" spans="8:8" x14ac:dyDescent="0.2">
      <c r="H4747" s="9"/>
    </row>
    <row r="4748" spans="8:8" x14ac:dyDescent="0.2">
      <c r="H4748" s="9"/>
    </row>
    <row r="4749" spans="8:8" x14ac:dyDescent="0.2">
      <c r="H4749" s="9"/>
    </row>
    <row r="4750" spans="8:8" x14ac:dyDescent="0.2">
      <c r="H4750" s="9"/>
    </row>
    <row r="4751" spans="8:8" x14ac:dyDescent="0.2">
      <c r="H4751" s="9"/>
    </row>
    <row r="4752" spans="8:8" x14ac:dyDescent="0.2">
      <c r="H4752" s="9"/>
    </row>
    <row r="4753" spans="8:8" x14ac:dyDescent="0.2">
      <c r="H4753" s="9"/>
    </row>
    <row r="4754" spans="8:8" x14ac:dyDescent="0.2">
      <c r="H4754" s="9"/>
    </row>
    <row r="4755" spans="8:8" x14ac:dyDescent="0.2">
      <c r="H4755" s="9"/>
    </row>
    <row r="4756" spans="8:8" x14ac:dyDescent="0.2">
      <c r="H4756" s="9"/>
    </row>
    <row r="4757" spans="8:8" x14ac:dyDescent="0.2">
      <c r="H4757" s="9"/>
    </row>
    <row r="4758" spans="8:8" x14ac:dyDescent="0.2">
      <c r="H4758" s="9"/>
    </row>
    <row r="4759" spans="8:8" x14ac:dyDescent="0.2">
      <c r="H4759" s="9"/>
    </row>
    <row r="4760" spans="8:8" x14ac:dyDescent="0.2">
      <c r="H4760" s="9"/>
    </row>
    <row r="4761" spans="8:8" x14ac:dyDescent="0.2">
      <c r="H4761" s="9"/>
    </row>
    <row r="4762" spans="8:8" x14ac:dyDescent="0.2">
      <c r="H4762" s="9"/>
    </row>
    <row r="4763" spans="8:8" x14ac:dyDescent="0.2">
      <c r="H4763" s="9"/>
    </row>
    <row r="4764" spans="8:8" x14ac:dyDescent="0.2">
      <c r="H4764" s="9"/>
    </row>
    <row r="4765" spans="8:8" x14ac:dyDescent="0.2">
      <c r="H4765" s="9"/>
    </row>
    <row r="4766" spans="8:8" x14ac:dyDescent="0.2">
      <c r="H4766" s="9"/>
    </row>
    <row r="4767" spans="8:8" x14ac:dyDescent="0.2">
      <c r="H4767" s="9"/>
    </row>
    <row r="4768" spans="8:8" x14ac:dyDescent="0.2">
      <c r="H4768" s="9"/>
    </row>
    <row r="4769" spans="8:8" x14ac:dyDescent="0.2">
      <c r="H4769" s="9"/>
    </row>
    <row r="4770" spans="8:8" x14ac:dyDescent="0.2">
      <c r="H4770" s="9"/>
    </row>
    <row r="4771" spans="8:8" x14ac:dyDescent="0.2">
      <c r="H4771" s="9"/>
    </row>
    <row r="4772" spans="8:8" x14ac:dyDescent="0.2">
      <c r="H4772" s="9"/>
    </row>
    <row r="4773" spans="8:8" x14ac:dyDescent="0.2">
      <c r="H4773" s="9"/>
    </row>
    <row r="4774" spans="8:8" x14ac:dyDescent="0.2">
      <c r="H4774" s="9"/>
    </row>
    <row r="4775" spans="8:8" x14ac:dyDescent="0.2">
      <c r="H4775" s="9"/>
    </row>
    <row r="4776" spans="8:8" x14ac:dyDescent="0.2">
      <c r="H4776" s="9"/>
    </row>
    <row r="4777" spans="8:8" x14ac:dyDescent="0.2">
      <c r="H4777" s="9"/>
    </row>
    <row r="4778" spans="8:8" x14ac:dyDescent="0.2">
      <c r="H4778" s="9"/>
    </row>
    <row r="4779" spans="8:8" x14ac:dyDescent="0.2">
      <c r="H4779" s="9"/>
    </row>
    <row r="4780" spans="8:8" x14ac:dyDescent="0.2">
      <c r="H4780" s="9"/>
    </row>
    <row r="4781" spans="8:8" x14ac:dyDescent="0.2">
      <c r="H4781" s="9"/>
    </row>
    <row r="4782" spans="8:8" x14ac:dyDescent="0.2">
      <c r="H4782" s="9"/>
    </row>
    <row r="4783" spans="8:8" x14ac:dyDescent="0.2">
      <c r="H4783" s="9"/>
    </row>
    <row r="4784" spans="8:8" x14ac:dyDescent="0.2">
      <c r="H4784" s="9"/>
    </row>
    <row r="4785" spans="8:8" x14ac:dyDescent="0.2">
      <c r="H4785" s="9"/>
    </row>
    <row r="4786" spans="8:8" x14ac:dyDescent="0.2">
      <c r="H4786" s="9"/>
    </row>
    <row r="4787" spans="8:8" x14ac:dyDescent="0.2">
      <c r="H4787" s="9"/>
    </row>
    <row r="4788" spans="8:8" x14ac:dyDescent="0.2">
      <c r="H4788" s="9"/>
    </row>
    <row r="4789" spans="8:8" x14ac:dyDescent="0.2">
      <c r="H4789" s="9"/>
    </row>
    <row r="4790" spans="8:8" x14ac:dyDescent="0.2">
      <c r="H4790" s="9"/>
    </row>
    <row r="4791" spans="8:8" x14ac:dyDescent="0.2">
      <c r="H4791" s="9"/>
    </row>
    <row r="4792" spans="8:8" x14ac:dyDescent="0.2">
      <c r="H4792" s="9"/>
    </row>
    <row r="4793" spans="8:8" x14ac:dyDescent="0.2">
      <c r="H4793" s="9"/>
    </row>
    <row r="4794" spans="8:8" x14ac:dyDescent="0.2">
      <c r="H4794" s="9"/>
    </row>
    <row r="4795" spans="8:8" x14ac:dyDescent="0.2">
      <c r="H4795" s="9"/>
    </row>
    <row r="4796" spans="8:8" x14ac:dyDescent="0.2">
      <c r="H4796" s="9"/>
    </row>
    <row r="4797" spans="8:8" x14ac:dyDescent="0.2">
      <c r="H4797" s="9"/>
    </row>
    <row r="4798" spans="8:8" x14ac:dyDescent="0.2">
      <c r="H4798" s="9"/>
    </row>
    <row r="4799" spans="8:8" x14ac:dyDescent="0.2">
      <c r="H4799" s="9"/>
    </row>
    <row r="4800" spans="8:8" x14ac:dyDescent="0.2">
      <c r="H4800" s="9"/>
    </row>
    <row r="4801" spans="8:8" x14ac:dyDescent="0.2">
      <c r="H4801" s="9"/>
    </row>
    <row r="4802" spans="8:8" x14ac:dyDescent="0.2">
      <c r="H4802" s="9"/>
    </row>
    <row r="4803" spans="8:8" x14ac:dyDescent="0.2">
      <c r="H4803" s="9"/>
    </row>
    <row r="4804" spans="8:8" x14ac:dyDescent="0.2">
      <c r="H4804" s="9"/>
    </row>
    <row r="4805" spans="8:8" x14ac:dyDescent="0.2">
      <c r="H4805" s="9"/>
    </row>
    <row r="4806" spans="8:8" x14ac:dyDescent="0.2">
      <c r="H4806" s="9"/>
    </row>
    <row r="4807" spans="8:8" x14ac:dyDescent="0.2">
      <c r="H4807" s="9"/>
    </row>
    <row r="4808" spans="8:8" x14ac:dyDescent="0.2">
      <c r="H4808" s="9"/>
    </row>
    <row r="4809" spans="8:8" x14ac:dyDescent="0.2">
      <c r="H4809" s="9"/>
    </row>
    <row r="4810" spans="8:8" x14ac:dyDescent="0.2">
      <c r="H4810" s="9"/>
    </row>
    <row r="4811" spans="8:8" x14ac:dyDescent="0.2">
      <c r="H4811" s="9"/>
    </row>
    <row r="4812" spans="8:8" x14ac:dyDescent="0.2">
      <c r="H4812" s="9"/>
    </row>
    <row r="4813" spans="8:8" x14ac:dyDescent="0.2">
      <c r="H4813" s="9"/>
    </row>
    <row r="4814" spans="8:8" x14ac:dyDescent="0.2">
      <c r="H4814" s="9"/>
    </row>
    <row r="4815" spans="8:8" x14ac:dyDescent="0.2">
      <c r="H4815" s="9"/>
    </row>
    <row r="4816" spans="8:8" x14ac:dyDescent="0.2">
      <c r="H4816" s="9"/>
    </row>
    <row r="4817" spans="8:8" x14ac:dyDescent="0.2">
      <c r="H4817" s="9"/>
    </row>
    <row r="4818" spans="8:8" x14ac:dyDescent="0.2">
      <c r="H4818" s="9"/>
    </row>
    <row r="4819" spans="8:8" x14ac:dyDescent="0.2">
      <c r="H4819" s="9"/>
    </row>
    <row r="4820" spans="8:8" x14ac:dyDescent="0.2">
      <c r="H4820" s="9"/>
    </row>
    <row r="4821" spans="8:8" x14ac:dyDescent="0.2">
      <c r="H4821" s="9"/>
    </row>
    <row r="4822" spans="8:8" x14ac:dyDescent="0.2">
      <c r="H4822" s="9"/>
    </row>
    <row r="4823" spans="8:8" x14ac:dyDescent="0.2">
      <c r="H4823" s="9"/>
    </row>
    <row r="4824" spans="8:8" x14ac:dyDescent="0.2">
      <c r="H4824" s="9"/>
    </row>
    <row r="4825" spans="8:8" x14ac:dyDescent="0.2">
      <c r="H4825" s="9"/>
    </row>
    <row r="4826" spans="8:8" x14ac:dyDescent="0.2">
      <c r="H4826" s="9"/>
    </row>
    <row r="4827" spans="8:8" x14ac:dyDescent="0.2">
      <c r="H4827" s="9"/>
    </row>
    <row r="4828" spans="8:8" x14ac:dyDescent="0.2">
      <c r="H4828" s="9"/>
    </row>
    <row r="4829" spans="8:8" x14ac:dyDescent="0.2">
      <c r="H4829" s="9"/>
    </row>
    <row r="4830" spans="8:8" x14ac:dyDescent="0.2">
      <c r="H4830" s="9"/>
    </row>
    <row r="4831" spans="8:8" x14ac:dyDescent="0.2">
      <c r="H4831" s="9"/>
    </row>
    <row r="4832" spans="8:8" x14ac:dyDescent="0.2">
      <c r="H4832" s="9"/>
    </row>
    <row r="4833" spans="8:8" x14ac:dyDescent="0.2">
      <c r="H4833" s="9"/>
    </row>
    <row r="4834" spans="8:8" x14ac:dyDescent="0.2">
      <c r="H4834" s="9"/>
    </row>
    <row r="4835" spans="8:8" x14ac:dyDescent="0.2">
      <c r="H4835" s="9"/>
    </row>
    <row r="4836" spans="8:8" x14ac:dyDescent="0.2">
      <c r="H4836" s="9"/>
    </row>
    <row r="4837" spans="8:8" x14ac:dyDescent="0.2">
      <c r="H4837" s="9"/>
    </row>
    <row r="4838" spans="8:8" x14ac:dyDescent="0.2">
      <c r="H4838" s="9"/>
    </row>
    <row r="4839" spans="8:8" x14ac:dyDescent="0.2">
      <c r="H4839" s="9"/>
    </row>
    <row r="4840" spans="8:8" x14ac:dyDescent="0.2">
      <c r="H4840" s="9"/>
    </row>
    <row r="4841" spans="8:8" x14ac:dyDescent="0.2">
      <c r="H4841" s="9"/>
    </row>
    <row r="4842" spans="8:8" x14ac:dyDescent="0.2">
      <c r="H4842" s="9"/>
    </row>
    <row r="4843" spans="8:8" x14ac:dyDescent="0.2">
      <c r="H4843" s="9"/>
    </row>
    <row r="4844" spans="8:8" x14ac:dyDescent="0.2">
      <c r="H4844" s="9"/>
    </row>
    <row r="4845" spans="8:8" x14ac:dyDescent="0.2">
      <c r="H4845" s="9"/>
    </row>
    <row r="4846" spans="8:8" x14ac:dyDescent="0.2">
      <c r="H4846" s="9"/>
    </row>
    <row r="4847" spans="8:8" x14ac:dyDescent="0.2">
      <c r="H4847" s="9"/>
    </row>
    <row r="4848" spans="8:8" x14ac:dyDescent="0.2">
      <c r="H4848" s="9"/>
    </row>
    <row r="4849" spans="8:8" x14ac:dyDescent="0.2">
      <c r="H4849" s="9"/>
    </row>
    <row r="4850" spans="8:8" x14ac:dyDescent="0.2">
      <c r="H4850" s="9"/>
    </row>
    <row r="4851" spans="8:8" x14ac:dyDescent="0.2">
      <c r="H4851" s="9"/>
    </row>
    <row r="4852" spans="8:8" x14ac:dyDescent="0.2">
      <c r="H4852" s="9"/>
    </row>
    <row r="4853" spans="8:8" x14ac:dyDescent="0.2">
      <c r="H4853" s="9"/>
    </row>
    <row r="4854" spans="8:8" x14ac:dyDescent="0.2">
      <c r="H4854" s="9"/>
    </row>
    <row r="4855" spans="8:8" x14ac:dyDescent="0.2">
      <c r="H4855" s="9"/>
    </row>
    <row r="4856" spans="8:8" x14ac:dyDescent="0.2">
      <c r="H4856" s="9"/>
    </row>
    <row r="4857" spans="8:8" x14ac:dyDescent="0.2">
      <c r="H4857" s="9"/>
    </row>
    <row r="4858" spans="8:8" x14ac:dyDescent="0.2">
      <c r="H4858" s="9"/>
    </row>
    <row r="4859" spans="8:8" x14ac:dyDescent="0.2">
      <c r="H4859" s="9"/>
    </row>
    <row r="4860" spans="8:8" x14ac:dyDescent="0.2">
      <c r="H4860" s="9"/>
    </row>
    <row r="4861" spans="8:8" x14ac:dyDescent="0.2">
      <c r="H4861" s="9"/>
    </row>
    <row r="4862" spans="8:8" x14ac:dyDescent="0.2">
      <c r="H4862" s="9"/>
    </row>
    <row r="4863" spans="8:8" x14ac:dyDescent="0.2">
      <c r="H4863" s="9"/>
    </row>
    <row r="4864" spans="8:8" x14ac:dyDescent="0.2">
      <c r="H4864" s="9"/>
    </row>
    <row r="4865" spans="8:8" x14ac:dyDescent="0.2">
      <c r="H4865" s="9"/>
    </row>
    <row r="4866" spans="8:8" x14ac:dyDescent="0.2">
      <c r="H4866" s="9"/>
    </row>
    <row r="4867" spans="8:8" x14ac:dyDescent="0.2">
      <c r="H4867" s="9"/>
    </row>
    <row r="4868" spans="8:8" x14ac:dyDescent="0.2">
      <c r="H4868" s="9"/>
    </row>
    <row r="4869" spans="8:8" x14ac:dyDescent="0.2">
      <c r="H4869" s="9"/>
    </row>
    <row r="4870" spans="8:8" x14ac:dyDescent="0.2">
      <c r="H4870" s="9"/>
    </row>
    <row r="4871" spans="8:8" x14ac:dyDescent="0.2">
      <c r="H4871" s="9"/>
    </row>
    <row r="4872" spans="8:8" x14ac:dyDescent="0.2">
      <c r="H4872" s="9"/>
    </row>
    <row r="4873" spans="8:8" x14ac:dyDescent="0.2">
      <c r="H4873" s="9"/>
    </row>
    <row r="4874" spans="8:8" x14ac:dyDescent="0.2">
      <c r="H4874" s="9"/>
    </row>
    <row r="4875" spans="8:8" x14ac:dyDescent="0.2">
      <c r="H4875" s="9"/>
    </row>
    <row r="4876" spans="8:8" x14ac:dyDescent="0.2">
      <c r="H4876" s="9"/>
    </row>
    <row r="4877" spans="8:8" x14ac:dyDescent="0.2">
      <c r="H4877" s="9"/>
    </row>
    <row r="4878" spans="8:8" x14ac:dyDescent="0.2">
      <c r="H4878" s="9"/>
    </row>
    <row r="4879" spans="8:8" x14ac:dyDescent="0.2">
      <c r="H4879" s="9"/>
    </row>
    <row r="4880" spans="8:8" x14ac:dyDescent="0.2">
      <c r="H4880" s="9"/>
    </row>
    <row r="4881" spans="8:8" x14ac:dyDescent="0.2">
      <c r="H4881" s="9"/>
    </row>
    <row r="4882" spans="8:8" x14ac:dyDescent="0.2">
      <c r="H4882" s="9"/>
    </row>
    <row r="4883" spans="8:8" x14ac:dyDescent="0.2">
      <c r="H4883" s="9"/>
    </row>
    <row r="4884" spans="8:8" x14ac:dyDescent="0.2">
      <c r="H4884" s="9"/>
    </row>
    <row r="4885" spans="8:8" x14ac:dyDescent="0.2">
      <c r="H4885" s="9"/>
    </row>
    <row r="4886" spans="8:8" x14ac:dyDescent="0.2">
      <c r="H4886" s="9"/>
    </row>
    <row r="4887" spans="8:8" x14ac:dyDescent="0.2">
      <c r="H4887" s="9"/>
    </row>
    <row r="4888" spans="8:8" x14ac:dyDescent="0.2">
      <c r="H4888" s="9"/>
    </row>
    <row r="4889" spans="8:8" x14ac:dyDescent="0.2">
      <c r="H4889" s="9"/>
    </row>
    <row r="4890" spans="8:8" x14ac:dyDescent="0.2">
      <c r="H4890" s="9"/>
    </row>
    <row r="4891" spans="8:8" x14ac:dyDescent="0.2">
      <c r="H4891" s="9"/>
    </row>
    <row r="4892" spans="8:8" x14ac:dyDescent="0.2">
      <c r="H4892" s="9"/>
    </row>
    <row r="4893" spans="8:8" x14ac:dyDescent="0.2">
      <c r="H4893" s="9"/>
    </row>
    <row r="4894" spans="8:8" x14ac:dyDescent="0.2">
      <c r="H4894" s="9"/>
    </row>
    <row r="4895" spans="8:8" x14ac:dyDescent="0.2">
      <c r="H4895" s="9"/>
    </row>
    <row r="4896" spans="8:8" x14ac:dyDescent="0.2">
      <c r="H4896" s="9"/>
    </row>
    <row r="4897" spans="8:8" x14ac:dyDescent="0.2">
      <c r="H4897" s="9"/>
    </row>
    <row r="4898" spans="8:8" x14ac:dyDescent="0.2">
      <c r="H4898" s="9"/>
    </row>
    <row r="4899" spans="8:8" x14ac:dyDescent="0.2">
      <c r="H4899" s="9"/>
    </row>
    <row r="4900" spans="8:8" x14ac:dyDescent="0.2">
      <c r="H4900" s="9"/>
    </row>
    <row r="4901" spans="8:8" x14ac:dyDescent="0.2">
      <c r="H4901" s="9"/>
    </row>
    <row r="4902" spans="8:8" x14ac:dyDescent="0.2">
      <c r="H4902" s="9"/>
    </row>
    <row r="4903" spans="8:8" x14ac:dyDescent="0.2">
      <c r="H4903" s="9"/>
    </row>
    <row r="4904" spans="8:8" x14ac:dyDescent="0.2">
      <c r="H4904" s="9"/>
    </row>
    <row r="4905" spans="8:8" x14ac:dyDescent="0.2">
      <c r="H4905" s="9"/>
    </row>
    <row r="4906" spans="8:8" x14ac:dyDescent="0.2">
      <c r="H4906" s="9"/>
    </row>
    <row r="4907" spans="8:8" x14ac:dyDescent="0.2">
      <c r="H4907" s="9"/>
    </row>
    <row r="4908" spans="8:8" x14ac:dyDescent="0.2">
      <c r="H4908" s="9"/>
    </row>
    <row r="4909" spans="8:8" x14ac:dyDescent="0.2">
      <c r="H4909" s="9"/>
    </row>
    <row r="4910" spans="8:8" x14ac:dyDescent="0.2">
      <c r="H4910" s="9"/>
    </row>
    <row r="4911" spans="8:8" x14ac:dyDescent="0.2">
      <c r="H4911" s="9"/>
    </row>
    <row r="4912" spans="8:8" x14ac:dyDescent="0.2">
      <c r="H4912" s="9"/>
    </row>
    <row r="4913" spans="8:8" x14ac:dyDescent="0.2">
      <c r="H4913" s="9"/>
    </row>
    <row r="4914" spans="8:8" x14ac:dyDescent="0.2">
      <c r="H4914" s="9"/>
    </row>
    <row r="4915" spans="8:8" x14ac:dyDescent="0.2">
      <c r="H4915" s="9"/>
    </row>
    <row r="4916" spans="8:8" x14ac:dyDescent="0.2">
      <c r="H4916" s="9"/>
    </row>
    <row r="4917" spans="8:8" x14ac:dyDescent="0.2">
      <c r="H4917" s="9"/>
    </row>
    <row r="4918" spans="8:8" x14ac:dyDescent="0.2">
      <c r="H4918" s="9"/>
    </row>
    <row r="4919" spans="8:8" x14ac:dyDescent="0.2">
      <c r="H4919" s="9"/>
    </row>
    <row r="4920" spans="8:8" x14ac:dyDescent="0.2">
      <c r="H4920" s="9"/>
    </row>
    <row r="4921" spans="8:8" x14ac:dyDescent="0.2">
      <c r="H4921" s="9"/>
    </row>
    <row r="4922" spans="8:8" x14ac:dyDescent="0.2">
      <c r="H4922" s="9"/>
    </row>
    <row r="4923" spans="8:8" x14ac:dyDescent="0.2">
      <c r="H4923" s="9"/>
    </row>
    <row r="4924" spans="8:8" x14ac:dyDescent="0.2">
      <c r="H4924" s="9"/>
    </row>
    <row r="4925" spans="8:8" x14ac:dyDescent="0.2">
      <c r="H4925" s="9"/>
    </row>
    <row r="4926" spans="8:8" x14ac:dyDescent="0.2">
      <c r="H4926" s="9"/>
    </row>
    <row r="4927" spans="8:8" x14ac:dyDescent="0.2">
      <c r="H4927" s="9"/>
    </row>
    <row r="4928" spans="8:8" x14ac:dyDescent="0.2">
      <c r="H4928" s="9"/>
    </row>
    <row r="4929" spans="8:8" x14ac:dyDescent="0.2">
      <c r="H4929" s="9"/>
    </row>
    <row r="4930" spans="8:8" x14ac:dyDescent="0.2">
      <c r="H4930" s="9"/>
    </row>
    <row r="4931" spans="8:8" x14ac:dyDescent="0.2">
      <c r="H4931" s="9"/>
    </row>
    <row r="4932" spans="8:8" x14ac:dyDescent="0.2">
      <c r="H4932" s="9"/>
    </row>
    <row r="4933" spans="8:8" x14ac:dyDescent="0.2">
      <c r="H4933" s="9"/>
    </row>
    <row r="4934" spans="8:8" x14ac:dyDescent="0.2">
      <c r="H4934" s="9"/>
    </row>
    <row r="4935" spans="8:8" x14ac:dyDescent="0.2">
      <c r="H4935" s="9"/>
    </row>
    <row r="4936" spans="8:8" x14ac:dyDescent="0.2">
      <c r="H4936" s="9"/>
    </row>
    <row r="4937" spans="8:8" x14ac:dyDescent="0.2">
      <c r="H4937" s="9"/>
    </row>
    <row r="4938" spans="8:8" x14ac:dyDescent="0.2">
      <c r="H4938" s="9"/>
    </row>
    <row r="4939" spans="8:8" x14ac:dyDescent="0.2">
      <c r="H4939" s="9"/>
    </row>
    <row r="4940" spans="8:8" x14ac:dyDescent="0.2">
      <c r="H4940" s="9"/>
    </row>
    <row r="4941" spans="8:8" x14ac:dyDescent="0.2">
      <c r="H4941" s="9"/>
    </row>
    <row r="4942" spans="8:8" x14ac:dyDescent="0.2">
      <c r="H4942" s="9"/>
    </row>
    <row r="4943" spans="8:8" x14ac:dyDescent="0.2">
      <c r="H4943" s="9"/>
    </row>
    <row r="4944" spans="8:8" x14ac:dyDescent="0.2">
      <c r="H4944" s="9"/>
    </row>
    <row r="4945" spans="8:8" x14ac:dyDescent="0.2">
      <c r="H4945" s="9"/>
    </row>
    <row r="4946" spans="8:8" x14ac:dyDescent="0.2">
      <c r="H4946" s="9"/>
    </row>
    <row r="4947" spans="8:8" x14ac:dyDescent="0.2">
      <c r="H4947" s="9"/>
    </row>
    <row r="4948" spans="8:8" x14ac:dyDescent="0.2">
      <c r="H4948" s="9"/>
    </row>
    <row r="4949" spans="8:8" x14ac:dyDescent="0.2">
      <c r="H4949" s="9"/>
    </row>
    <row r="4950" spans="8:8" x14ac:dyDescent="0.2">
      <c r="H4950" s="9"/>
    </row>
    <row r="4951" spans="8:8" x14ac:dyDescent="0.2">
      <c r="H4951" s="9"/>
    </row>
    <row r="4952" spans="8:8" x14ac:dyDescent="0.2">
      <c r="H4952" s="9"/>
    </row>
    <row r="4953" spans="8:8" x14ac:dyDescent="0.2">
      <c r="H4953" s="9"/>
    </row>
    <row r="4954" spans="8:8" x14ac:dyDescent="0.2">
      <c r="H4954" s="9"/>
    </row>
    <row r="4955" spans="8:8" x14ac:dyDescent="0.2">
      <c r="H4955" s="9"/>
    </row>
    <row r="4956" spans="8:8" x14ac:dyDescent="0.2">
      <c r="H4956" s="9"/>
    </row>
    <row r="4957" spans="8:8" x14ac:dyDescent="0.2">
      <c r="H4957" s="9"/>
    </row>
    <row r="4958" spans="8:8" x14ac:dyDescent="0.2">
      <c r="H4958" s="9"/>
    </row>
    <row r="4959" spans="8:8" x14ac:dyDescent="0.2">
      <c r="H4959" s="9"/>
    </row>
    <row r="4960" spans="8:8" x14ac:dyDescent="0.2">
      <c r="H4960" s="9"/>
    </row>
    <row r="4961" spans="8:8" x14ac:dyDescent="0.2">
      <c r="H4961" s="9"/>
    </row>
    <row r="4962" spans="8:8" x14ac:dyDescent="0.2">
      <c r="H4962" s="9"/>
    </row>
    <row r="4963" spans="8:8" x14ac:dyDescent="0.2">
      <c r="H4963" s="9"/>
    </row>
    <row r="4964" spans="8:8" x14ac:dyDescent="0.2">
      <c r="H4964" s="9"/>
    </row>
    <row r="4965" spans="8:8" x14ac:dyDescent="0.2">
      <c r="H4965" s="9"/>
    </row>
    <row r="4966" spans="8:8" x14ac:dyDescent="0.2">
      <c r="H4966" s="9"/>
    </row>
    <row r="4967" spans="8:8" x14ac:dyDescent="0.2">
      <c r="H4967" s="9"/>
    </row>
    <row r="4968" spans="8:8" x14ac:dyDescent="0.2">
      <c r="H4968" s="9"/>
    </row>
    <row r="4969" spans="8:8" x14ac:dyDescent="0.2">
      <c r="H4969" s="9"/>
    </row>
    <row r="4970" spans="8:8" x14ac:dyDescent="0.2">
      <c r="H4970" s="9"/>
    </row>
    <row r="4971" spans="8:8" x14ac:dyDescent="0.2">
      <c r="H4971" s="9"/>
    </row>
    <row r="4972" spans="8:8" x14ac:dyDescent="0.2">
      <c r="H4972" s="9"/>
    </row>
    <row r="4973" spans="8:8" x14ac:dyDescent="0.2">
      <c r="H4973" s="9"/>
    </row>
    <row r="4974" spans="8:8" x14ac:dyDescent="0.2">
      <c r="H4974" s="9"/>
    </row>
    <row r="4975" spans="8:8" x14ac:dyDescent="0.2">
      <c r="H4975" s="9"/>
    </row>
    <row r="4976" spans="8:8" x14ac:dyDescent="0.2">
      <c r="H4976" s="9"/>
    </row>
    <row r="4977" spans="8:8" x14ac:dyDescent="0.2">
      <c r="H4977" s="9"/>
    </row>
    <row r="4978" spans="8:8" x14ac:dyDescent="0.2">
      <c r="H4978" s="9"/>
    </row>
    <row r="4979" spans="8:8" x14ac:dyDescent="0.2">
      <c r="H4979" s="9"/>
    </row>
    <row r="4980" spans="8:8" x14ac:dyDescent="0.2">
      <c r="H4980" s="9"/>
    </row>
    <row r="4981" spans="8:8" x14ac:dyDescent="0.2">
      <c r="H4981" s="9"/>
    </row>
    <row r="4982" spans="8:8" x14ac:dyDescent="0.2">
      <c r="H4982" s="9"/>
    </row>
    <row r="4983" spans="8:8" x14ac:dyDescent="0.2">
      <c r="H4983" s="9"/>
    </row>
    <row r="4984" spans="8:8" x14ac:dyDescent="0.2">
      <c r="H4984" s="9"/>
    </row>
    <row r="4985" spans="8:8" x14ac:dyDescent="0.2">
      <c r="H4985" s="9"/>
    </row>
    <row r="4986" spans="8:8" x14ac:dyDescent="0.2">
      <c r="H4986" s="9"/>
    </row>
    <row r="4987" spans="8:8" x14ac:dyDescent="0.2">
      <c r="H4987" s="9"/>
    </row>
    <row r="4988" spans="8:8" x14ac:dyDescent="0.2">
      <c r="H4988" s="9"/>
    </row>
    <row r="4989" spans="8:8" x14ac:dyDescent="0.2">
      <c r="H4989" s="9"/>
    </row>
    <row r="4990" spans="8:8" x14ac:dyDescent="0.2">
      <c r="H4990" s="9"/>
    </row>
    <row r="4991" spans="8:8" x14ac:dyDescent="0.2">
      <c r="H4991" s="9"/>
    </row>
    <row r="4992" spans="8:8" x14ac:dyDescent="0.2">
      <c r="H4992" s="9"/>
    </row>
    <row r="4993" spans="8:8" x14ac:dyDescent="0.2">
      <c r="H4993" s="9"/>
    </row>
    <row r="4994" spans="8:8" x14ac:dyDescent="0.2">
      <c r="H4994" s="9"/>
    </row>
    <row r="4995" spans="8:8" x14ac:dyDescent="0.2">
      <c r="H4995" s="9"/>
    </row>
    <row r="4996" spans="8:8" x14ac:dyDescent="0.2">
      <c r="H4996" s="9"/>
    </row>
    <row r="4997" spans="8:8" x14ac:dyDescent="0.2">
      <c r="H4997" s="9"/>
    </row>
    <row r="4998" spans="8:8" x14ac:dyDescent="0.2">
      <c r="H4998" s="9"/>
    </row>
    <row r="4999" spans="8:8" x14ac:dyDescent="0.2">
      <c r="H4999" s="9"/>
    </row>
    <row r="5000" spans="8:8" x14ac:dyDescent="0.2">
      <c r="H5000" s="9"/>
    </row>
    <row r="5001" spans="8:8" x14ac:dyDescent="0.2">
      <c r="H5001" s="9"/>
    </row>
    <row r="5002" spans="8:8" x14ac:dyDescent="0.2">
      <c r="H5002" s="9"/>
    </row>
    <row r="5003" spans="8:8" x14ac:dyDescent="0.2">
      <c r="H5003" s="9"/>
    </row>
    <row r="5004" spans="8:8" x14ac:dyDescent="0.2">
      <c r="H5004" s="9"/>
    </row>
    <row r="5005" spans="8:8" x14ac:dyDescent="0.2">
      <c r="H5005" s="9"/>
    </row>
    <row r="5006" spans="8:8" x14ac:dyDescent="0.2">
      <c r="H5006" s="9"/>
    </row>
    <row r="5007" spans="8:8" x14ac:dyDescent="0.2">
      <c r="H5007" s="9"/>
    </row>
    <row r="5008" spans="8:8" x14ac:dyDescent="0.2">
      <c r="H5008" s="9"/>
    </row>
    <row r="5009" spans="8:8" x14ac:dyDescent="0.2">
      <c r="H5009" s="9"/>
    </row>
    <row r="5010" spans="8:8" x14ac:dyDescent="0.2">
      <c r="H5010" s="9"/>
    </row>
    <row r="5011" spans="8:8" x14ac:dyDescent="0.2">
      <c r="H5011" s="9"/>
    </row>
    <row r="5012" spans="8:8" x14ac:dyDescent="0.2">
      <c r="H5012" s="9"/>
    </row>
    <row r="5013" spans="8:8" x14ac:dyDescent="0.2">
      <c r="H5013" s="9"/>
    </row>
    <row r="5014" spans="8:8" x14ac:dyDescent="0.2">
      <c r="H5014" s="9"/>
    </row>
    <row r="5015" spans="8:8" x14ac:dyDescent="0.2">
      <c r="H5015" s="9"/>
    </row>
    <row r="5016" spans="8:8" x14ac:dyDescent="0.2">
      <c r="H5016" s="9"/>
    </row>
    <row r="5017" spans="8:8" x14ac:dyDescent="0.2">
      <c r="H5017" s="9"/>
    </row>
    <row r="5018" spans="8:8" x14ac:dyDescent="0.2">
      <c r="H5018" s="9"/>
    </row>
    <row r="5019" spans="8:8" x14ac:dyDescent="0.2">
      <c r="H5019" s="9"/>
    </row>
    <row r="5020" spans="8:8" x14ac:dyDescent="0.2">
      <c r="H5020" s="9"/>
    </row>
    <row r="5021" spans="8:8" x14ac:dyDescent="0.2">
      <c r="H5021" s="9"/>
    </row>
    <row r="5022" spans="8:8" x14ac:dyDescent="0.2">
      <c r="H5022" s="9"/>
    </row>
    <row r="5023" spans="8:8" x14ac:dyDescent="0.2">
      <c r="H5023" s="9"/>
    </row>
    <row r="5024" spans="8:8" x14ac:dyDescent="0.2">
      <c r="H5024" s="9"/>
    </row>
    <row r="5025" spans="8:8" x14ac:dyDescent="0.2">
      <c r="H5025" s="9"/>
    </row>
    <row r="5026" spans="8:8" x14ac:dyDescent="0.2">
      <c r="H5026" s="9"/>
    </row>
    <row r="5027" spans="8:8" x14ac:dyDescent="0.2">
      <c r="H5027" s="9"/>
    </row>
    <row r="5028" spans="8:8" x14ac:dyDescent="0.2">
      <c r="H5028" s="9"/>
    </row>
    <row r="5029" spans="8:8" x14ac:dyDescent="0.2">
      <c r="H5029" s="9"/>
    </row>
    <row r="5030" spans="8:8" x14ac:dyDescent="0.2">
      <c r="H5030" s="9"/>
    </row>
    <row r="5031" spans="8:8" x14ac:dyDescent="0.2">
      <c r="H5031" s="9"/>
    </row>
    <row r="5032" spans="8:8" x14ac:dyDescent="0.2">
      <c r="H5032" s="9"/>
    </row>
    <row r="5033" spans="8:8" x14ac:dyDescent="0.2">
      <c r="H5033" s="9"/>
    </row>
    <row r="5034" spans="8:8" x14ac:dyDescent="0.2">
      <c r="H5034" s="9"/>
    </row>
    <row r="5035" spans="8:8" x14ac:dyDescent="0.2">
      <c r="H5035" s="9"/>
    </row>
    <row r="5036" spans="8:8" x14ac:dyDescent="0.2">
      <c r="H5036" s="9"/>
    </row>
    <row r="5037" spans="8:8" x14ac:dyDescent="0.2">
      <c r="H5037" s="9"/>
    </row>
    <row r="5038" spans="8:8" x14ac:dyDescent="0.2">
      <c r="H5038" s="9"/>
    </row>
    <row r="5039" spans="8:8" x14ac:dyDescent="0.2">
      <c r="H5039" s="9"/>
    </row>
    <row r="5040" spans="8:8" x14ac:dyDescent="0.2">
      <c r="H5040" s="9"/>
    </row>
    <row r="5041" spans="8:8" x14ac:dyDescent="0.2">
      <c r="H5041" s="9"/>
    </row>
    <row r="5042" spans="8:8" x14ac:dyDescent="0.2">
      <c r="H5042" s="9"/>
    </row>
    <row r="5043" spans="8:8" x14ac:dyDescent="0.2">
      <c r="H5043" s="9"/>
    </row>
    <row r="5044" spans="8:8" x14ac:dyDescent="0.2">
      <c r="H5044" s="9"/>
    </row>
    <row r="5045" spans="8:8" x14ac:dyDescent="0.2">
      <c r="H5045" s="9"/>
    </row>
    <row r="5046" spans="8:8" x14ac:dyDescent="0.2">
      <c r="H5046" s="9"/>
    </row>
    <row r="5047" spans="8:8" x14ac:dyDescent="0.2">
      <c r="H5047" s="9"/>
    </row>
    <row r="5048" spans="8:8" x14ac:dyDescent="0.2">
      <c r="H5048" s="9"/>
    </row>
    <row r="5049" spans="8:8" x14ac:dyDescent="0.2">
      <c r="H5049" s="9"/>
    </row>
    <row r="5050" spans="8:8" x14ac:dyDescent="0.2">
      <c r="H5050" s="9"/>
    </row>
    <row r="5051" spans="8:8" x14ac:dyDescent="0.2">
      <c r="H5051" s="9"/>
    </row>
    <row r="5052" spans="8:8" x14ac:dyDescent="0.2">
      <c r="H5052" s="9"/>
    </row>
    <row r="5053" spans="8:8" x14ac:dyDescent="0.2">
      <c r="H5053" s="9"/>
    </row>
    <row r="5054" spans="8:8" x14ac:dyDescent="0.2">
      <c r="H5054" s="9"/>
    </row>
    <row r="5055" spans="8:8" x14ac:dyDescent="0.2">
      <c r="H5055" s="9"/>
    </row>
    <row r="5056" spans="8:8" x14ac:dyDescent="0.2">
      <c r="H5056" s="9"/>
    </row>
    <row r="5057" spans="8:8" x14ac:dyDescent="0.2">
      <c r="H5057" s="9"/>
    </row>
    <row r="5058" spans="8:8" x14ac:dyDescent="0.2">
      <c r="H5058" s="9"/>
    </row>
    <row r="5059" spans="8:8" x14ac:dyDescent="0.2">
      <c r="H5059" s="9"/>
    </row>
    <row r="5060" spans="8:8" x14ac:dyDescent="0.2">
      <c r="H5060" s="9"/>
    </row>
    <row r="5061" spans="8:8" x14ac:dyDescent="0.2">
      <c r="H5061" s="9"/>
    </row>
    <row r="5062" spans="8:8" x14ac:dyDescent="0.2">
      <c r="H5062" s="9"/>
    </row>
    <row r="5063" spans="8:8" x14ac:dyDescent="0.2">
      <c r="H5063" s="9"/>
    </row>
    <row r="5064" spans="8:8" x14ac:dyDescent="0.2">
      <c r="H5064" s="9"/>
    </row>
    <row r="5065" spans="8:8" x14ac:dyDescent="0.2">
      <c r="H5065" s="9"/>
    </row>
    <row r="5066" spans="8:8" x14ac:dyDescent="0.2">
      <c r="H5066" s="9"/>
    </row>
    <row r="5067" spans="8:8" x14ac:dyDescent="0.2">
      <c r="H5067" s="9"/>
    </row>
    <row r="5068" spans="8:8" x14ac:dyDescent="0.2">
      <c r="H5068" s="9"/>
    </row>
    <row r="5069" spans="8:8" x14ac:dyDescent="0.2">
      <c r="H5069" s="9"/>
    </row>
    <row r="5070" spans="8:8" x14ac:dyDescent="0.2">
      <c r="H5070" s="9"/>
    </row>
    <row r="5071" spans="8:8" x14ac:dyDescent="0.2">
      <c r="H5071" s="9"/>
    </row>
    <row r="5072" spans="8:8" x14ac:dyDescent="0.2">
      <c r="H5072" s="9"/>
    </row>
    <row r="5073" spans="8:8" x14ac:dyDescent="0.2">
      <c r="H5073" s="9"/>
    </row>
    <row r="5074" spans="8:8" x14ac:dyDescent="0.2">
      <c r="H5074" s="9"/>
    </row>
    <row r="5075" spans="8:8" x14ac:dyDescent="0.2">
      <c r="H5075" s="9"/>
    </row>
    <row r="5076" spans="8:8" x14ac:dyDescent="0.2">
      <c r="H5076" s="9"/>
    </row>
    <row r="5077" spans="8:8" x14ac:dyDescent="0.2">
      <c r="H5077" s="9"/>
    </row>
    <row r="5078" spans="8:8" x14ac:dyDescent="0.2">
      <c r="H5078" s="9"/>
    </row>
    <row r="5079" spans="8:8" x14ac:dyDescent="0.2">
      <c r="H5079" s="9"/>
    </row>
    <row r="5080" spans="8:8" x14ac:dyDescent="0.2">
      <c r="H5080" s="9"/>
    </row>
    <row r="5081" spans="8:8" x14ac:dyDescent="0.2">
      <c r="H5081" s="9"/>
    </row>
    <row r="5082" spans="8:8" x14ac:dyDescent="0.2">
      <c r="H5082" s="9"/>
    </row>
    <row r="5083" spans="8:8" x14ac:dyDescent="0.2">
      <c r="H5083" s="9"/>
    </row>
    <row r="5084" spans="8:8" x14ac:dyDescent="0.2">
      <c r="H5084" s="9"/>
    </row>
    <row r="5085" spans="8:8" x14ac:dyDescent="0.2">
      <c r="H5085" s="9"/>
    </row>
    <row r="5086" spans="8:8" x14ac:dyDescent="0.2">
      <c r="H5086" s="9"/>
    </row>
    <row r="5087" spans="8:8" x14ac:dyDescent="0.2">
      <c r="H5087" s="9"/>
    </row>
    <row r="5088" spans="8:8" x14ac:dyDescent="0.2">
      <c r="H5088" s="9"/>
    </row>
    <row r="5089" spans="8:8" x14ac:dyDescent="0.2">
      <c r="H5089" s="9"/>
    </row>
    <row r="5090" spans="8:8" x14ac:dyDescent="0.2">
      <c r="H5090" s="9"/>
    </row>
    <row r="5091" spans="8:8" x14ac:dyDescent="0.2">
      <c r="H5091" s="9"/>
    </row>
    <row r="5092" spans="8:8" x14ac:dyDescent="0.2">
      <c r="H5092" s="9"/>
    </row>
    <row r="5093" spans="8:8" x14ac:dyDescent="0.2">
      <c r="H5093" s="9"/>
    </row>
    <row r="5094" spans="8:8" x14ac:dyDescent="0.2">
      <c r="H5094" s="9"/>
    </row>
    <row r="5095" spans="8:8" x14ac:dyDescent="0.2">
      <c r="H5095" s="9"/>
    </row>
    <row r="5096" spans="8:8" x14ac:dyDescent="0.2">
      <c r="H5096" s="9"/>
    </row>
    <row r="5097" spans="8:8" x14ac:dyDescent="0.2">
      <c r="H5097" s="9"/>
    </row>
    <row r="5098" spans="8:8" x14ac:dyDescent="0.2">
      <c r="H5098" s="9"/>
    </row>
    <row r="5099" spans="8:8" x14ac:dyDescent="0.2">
      <c r="H5099" s="9"/>
    </row>
    <row r="5100" spans="8:8" x14ac:dyDescent="0.2">
      <c r="H5100" s="9"/>
    </row>
    <row r="5101" spans="8:8" x14ac:dyDescent="0.2">
      <c r="H5101" s="9"/>
    </row>
    <row r="5102" spans="8:8" x14ac:dyDescent="0.2">
      <c r="H5102" s="9"/>
    </row>
    <row r="5103" spans="8:8" x14ac:dyDescent="0.2">
      <c r="H5103" s="9"/>
    </row>
    <row r="5104" spans="8:8" x14ac:dyDescent="0.2">
      <c r="H5104" s="9"/>
    </row>
    <row r="5105" spans="8:8" x14ac:dyDescent="0.2">
      <c r="H5105" s="9"/>
    </row>
    <row r="5106" spans="8:8" x14ac:dyDescent="0.2">
      <c r="H5106" s="9"/>
    </row>
    <row r="5107" spans="8:8" x14ac:dyDescent="0.2">
      <c r="H5107" s="9"/>
    </row>
    <row r="5108" spans="8:8" x14ac:dyDescent="0.2">
      <c r="H5108" s="9"/>
    </row>
    <row r="5109" spans="8:8" x14ac:dyDescent="0.2">
      <c r="H5109" s="9"/>
    </row>
    <row r="5110" spans="8:8" x14ac:dyDescent="0.2">
      <c r="H5110" s="9"/>
    </row>
    <row r="5111" spans="8:8" x14ac:dyDescent="0.2">
      <c r="H5111" s="9"/>
    </row>
    <row r="5112" spans="8:8" x14ac:dyDescent="0.2">
      <c r="H5112" s="9"/>
    </row>
    <row r="5113" spans="8:8" x14ac:dyDescent="0.2">
      <c r="H5113" s="9"/>
    </row>
    <row r="5114" spans="8:8" x14ac:dyDescent="0.2">
      <c r="H5114" s="9"/>
    </row>
    <row r="5115" spans="8:8" x14ac:dyDescent="0.2">
      <c r="H5115" s="9"/>
    </row>
    <row r="5116" spans="8:8" x14ac:dyDescent="0.2">
      <c r="H5116" s="9"/>
    </row>
    <row r="5117" spans="8:8" x14ac:dyDescent="0.2">
      <c r="H5117" s="9"/>
    </row>
    <row r="5118" spans="8:8" x14ac:dyDescent="0.2">
      <c r="H5118" s="9"/>
    </row>
    <row r="5119" spans="8:8" x14ac:dyDescent="0.2">
      <c r="H5119" s="9"/>
    </row>
    <row r="5120" spans="8:8" x14ac:dyDescent="0.2">
      <c r="H5120" s="9"/>
    </row>
    <row r="5121" spans="8:8" x14ac:dyDescent="0.2">
      <c r="H5121" s="9"/>
    </row>
    <row r="5122" spans="8:8" x14ac:dyDescent="0.2">
      <c r="H5122" s="9"/>
    </row>
    <row r="5123" spans="8:8" x14ac:dyDescent="0.2">
      <c r="H5123" s="9"/>
    </row>
    <row r="5124" spans="8:8" x14ac:dyDescent="0.2">
      <c r="H5124" s="9"/>
    </row>
    <row r="5125" spans="8:8" x14ac:dyDescent="0.2">
      <c r="H5125" s="9"/>
    </row>
    <row r="5126" spans="8:8" x14ac:dyDescent="0.2">
      <c r="H5126" s="9"/>
    </row>
    <row r="5127" spans="8:8" x14ac:dyDescent="0.2">
      <c r="H5127" s="9"/>
    </row>
    <row r="5128" spans="8:8" x14ac:dyDescent="0.2">
      <c r="H5128" s="9"/>
    </row>
    <row r="5129" spans="8:8" x14ac:dyDescent="0.2">
      <c r="H5129" s="9"/>
    </row>
    <row r="5130" spans="8:8" x14ac:dyDescent="0.2">
      <c r="H5130" s="9"/>
    </row>
    <row r="5131" spans="8:8" x14ac:dyDescent="0.2">
      <c r="H5131" s="9"/>
    </row>
    <row r="5132" spans="8:8" x14ac:dyDescent="0.2">
      <c r="H5132" s="9"/>
    </row>
    <row r="5133" spans="8:8" x14ac:dyDescent="0.2">
      <c r="H5133" s="9"/>
    </row>
    <row r="5134" spans="8:8" x14ac:dyDescent="0.2">
      <c r="H5134" s="9"/>
    </row>
    <row r="5135" spans="8:8" x14ac:dyDescent="0.2">
      <c r="H5135" s="9"/>
    </row>
    <row r="5136" spans="8:8" x14ac:dyDescent="0.2">
      <c r="H5136" s="9"/>
    </row>
    <row r="5137" spans="8:8" x14ac:dyDescent="0.2">
      <c r="H5137" s="9"/>
    </row>
    <row r="5138" spans="8:8" x14ac:dyDescent="0.2">
      <c r="H5138" s="9"/>
    </row>
    <row r="5139" spans="8:8" x14ac:dyDescent="0.2">
      <c r="H5139" s="9"/>
    </row>
    <row r="5140" spans="8:8" x14ac:dyDescent="0.2">
      <c r="H5140" s="9"/>
    </row>
    <row r="5141" spans="8:8" x14ac:dyDescent="0.2">
      <c r="H5141" s="9"/>
    </row>
    <row r="5142" spans="8:8" x14ac:dyDescent="0.2">
      <c r="H5142" s="9"/>
    </row>
    <row r="5143" spans="8:8" x14ac:dyDescent="0.2">
      <c r="H5143" s="9"/>
    </row>
    <row r="5144" spans="8:8" x14ac:dyDescent="0.2">
      <c r="H5144" s="9"/>
    </row>
    <row r="5145" spans="8:8" x14ac:dyDescent="0.2">
      <c r="H5145" s="9"/>
    </row>
    <row r="5146" spans="8:8" x14ac:dyDescent="0.2">
      <c r="H5146" s="9"/>
    </row>
    <row r="5147" spans="8:8" x14ac:dyDescent="0.2">
      <c r="H5147" s="9"/>
    </row>
    <row r="5148" spans="8:8" x14ac:dyDescent="0.2">
      <c r="H5148" s="9"/>
    </row>
    <row r="5149" spans="8:8" x14ac:dyDescent="0.2">
      <c r="H5149" s="9"/>
    </row>
    <row r="5150" spans="8:8" x14ac:dyDescent="0.2">
      <c r="H5150" s="9"/>
    </row>
    <row r="5151" spans="8:8" x14ac:dyDescent="0.2">
      <c r="H5151" s="9"/>
    </row>
    <row r="5152" spans="8:8" x14ac:dyDescent="0.2">
      <c r="H5152" s="9"/>
    </row>
    <row r="5153" spans="8:8" x14ac:dyDescent="0.2">
      <c r="H5153" s="9"/>
    </row>
    <row r="5154" spans="8:8" x14ac:dyDescent="0.2">
      <c r="H5154" s="9"/>
    </row>
    <row r="5155" spans="8:8" x14ac:dyDescent="0.2">
      <c r="H5155" s="9"/>
    </row>
    <row r="5156" spans="8:8" x14ac:dyDescent="0.2">
      <c r="H5156" s="9"/>
    </row>
    <row r="5157" spans="8:8" x14ac:dyDescent="0.2">
      <c r="H5157" s="9"/>
    </row>
    <row r="5158" spans="8:8" x14ac:dyDescent="0.2">
      <c r="H5158" s="9"/>
    </row>
    <row r="5159" spans="8:8" x14ac:dyDescent="0.2">
      <c r="H5159" s="9"/>
    </row>
    <row r="5160" spans="8:8" x14ac:dyDescent="0.2">
      <c r="H5160" s="9"/>
    </row>
    <row r="5161" spans="8:8" x14ac:dyDescent="0.2">
      <c r="H5161" s="9"/>
    </row>
    <row r="5162" spans="8:8" x14ac:dyDescent="0.2">
      <c r="H5162" s="9"/>
    </row>
    <row r="5163" spans="8:8" x14ac:dyDescent="0.2">
      <c r="H5163" s="9"/>
    </row>
    <row r="5164" spans="8:8" x14ac:dyDescent="0.2">
      <c r="H5164" s="9"/>
    </row>
    <row r="5165" spans="8:8" x14ac:dyDescent="0.2">
      <c r="H5165" s="9"/>
    </row>
    <row r="5166" spans="8:8" x14ac:dyDescent="0.2">
      <c r="H5166" s="9"/>
    </row>
    <row r="5167" spans="8:8" x14ac:dyDescent="0.2">
      <c r="H5167" s="9"/>
    </row>
    <row r="5168" spans="8:8" x14ac:dyDescent="0.2">
      <c r="H5168" s="9"/>
    </row>
    <row r="5169" spans="8:8" x14ac:dyDescent="0.2">
      <c r="H5169" s="9"/>
    </row>
    <row r="5170" spans="8:8" x14ac:dyDescent="0.2">
      <c r="H5170" s="9"/>
    </row>
    <row r="5171" spans="8:8" x14ac:dyDescent="0.2">
      <c r="H5171" s="9"/>
    </row>
    <row r="5172" spans="8:8" x14ac:dyDescent="0.2">
      <c r="H5172" s="9"/>
    </row>
    <row r="5173" spans="8:8" x14ac:dyDescent="0.2">
      <c r="H5173" s="9"/>
    </row>
    <row r="5174" spans="8:8" x14ac:dyDescent="0.2">
      <c r="H5174" s="9"/>
    </row>
    <row r="5175" spans="8:8" x14ac:dyDescent="0.2">
      <c r="H5175" s="9"/>
    </row>
    <row r="5176" spans="8:8" x14ac:dyDescent="0.2">
      <c r="H5176" s="9"/>
    </row>
    <row r="5177" spans="8:8" x14ac:dyDescent="0.2">
      <c r="H5177" s="9"/>
    </row>
    <row r="5178" spans="8:8" x14ac:dyDescent="0.2">
      <c r="H5178" s="9"/>
    </row>
    <row r="5179" spans="8:8" x14ac:dyDescent="0.2">
      <c r="H5179" s="9"/>
    </row>
    <row r="5180" spans="8:8" x14ac:dyDescent="0.2">
      <c r="H5180" s="9"/>
    </row>
    <row r="5181" spans="8:8" x14ac:dyDescent="0.2">
      <c r="H5181" s="9"/>
    </row>
    <row r="5182" spans="8:8" x14ac:dyDescent="0.2">
      <c r="H5182" s="9"/>
    </row>
    <row r="5183" spans="8:8" x14ac:dyDescent="0.2">
      <c r="H5183" s="9"/>
    </row>
    <row r="5184" spans="8:8" x14ac:dyDescent="0.2">
      <c r="H5184" s="9"/>
    </row>
    <row r="5185" spans="8:8" x14ac:dyDescent="0.2">
      <c r="H5185" s="9"/>
    </row>
    <row r="5186" spans="8:8" x14ac:dyDescent="0.2">
      <c r="H5186" s="9"/>
    </row>
    <row r="5187" spans="8:8" x14ac:dyDescent="0.2">
      <c r="H5187" s="9"/>
    </row>
    <row r="5188" spans="8:8" x14ac:dyDescent="0.2">
      <c r="H5188" s="9"/>
    </row>
    <row r="5189" spans="8:8" x14ac:dyDescent="0.2">
      <c r="H5189" s="9"/>
    </row>
    <row r="5190" spans="8:8" x14ac:dyDescent="0.2">
      <c r="H5190" s="9"/>
    </row>
    <row r="5191" spans="8:8" x14ac:dyDescent="0.2">
      <c r="H5191" s="9"/>
    </row>
    <row r="5192" spans="8:8" x14ac:dyDescent="0.2">
      <c r="H5192" s="9"/>
    </row>
    <row r="5193" spans="8:8" x14ac:dyDescent="0.2">
      <c r="H5193" s="9"/>
    </row>
    <row r="5194" spans="8:8" x14ac:dyDescent="0.2">
      <c r="H5194" s="9"/>
    </row>
    <row r="5195" spans="8:8" x14ac:dyDescent="0.2">
      <c r="H5195" s="9"/>
    </row>
    <row r="5196" spans="8:8" x14ac:dyDescent="0.2">
      <c r="H5196" s="9"/>
    </row>
    <row r="5197" spans="8:8" x14ac:dyDescent="0.2">
      <c r="H5197" s="9"/>
    </row>
    <row r="5198" spans="8:8" x14ac:dyDescent="0.2">
      <c r="H5198" s="9"/>
    </row>
    <row r="5199" spans="8:8" x14ac:dyDescent="0.2">
      <c r="H5199" s="9"/>
    </row>
    <row r="5200" spans="8:8" x14ac:dyDescent="0.2">
      <c r="H5200" s="9"/>
    </row>
    <row r="5201" spans="8:8" x14ac:dyDescent="0.2">
      <c r="H5201" s="9"/>
    </row>
    <row r="5202" spans="8:8" x14ac:dyDescent="0.2">
      <c r="H5202" s="9"/>
    </row>
    <row r="5203" spans="8:8" x14ac:dyDescent="0.2">
      <c r="H5203" s="9"/>
    </row>
    <row r="5204" spans="8:8" x14ac:dyDescent="0.2">
      <c r="H5204" s="9"/>
    </row>
    <row r="5205" spans="8:8" x14ac:dyDescent="0.2">
      <c r="H5205" s="9"/>
    </row>
    <row r="5206" spans="8:8" x14ac:dyDescent="0.2">
      <c r="H5206" s="9"/>
    </row>
    <row r="5207" spans="8:8" x14ac:dyDescent="0.2">
      <c r="H5207" s="9"/>
    </row>
    <row r="5208" spans="8:8" x14ac:dyDescent="0.2">
      <c r="H5208" s="9"/>
    </row>
    <row r="5209" spans="8:8" x14ac:dyDescent="0.2">
      <c r="H5209" s="9"/>
    </row>
    <row r="5210" spans="8:8" x14ac:dyDescent="0.2">
      <c r="H5210" s="9"/>
    </row>
    <row r="5211" spans="8:8" x14ac:dyDescent="0.2">
      <c r="H5211" s="9"/>
    </row>
    <row r="5212" spans="8:8" x14ac:dyDescent="0.2">
      <c r="H5212" s="9"/>
    </row>
    <row r="5213" spans="8:8" x14ac:dyDescent="0.2">
      <c r="H5213" s="9"/>
    </row>
    <row r="5214" spans="8:8" x14ac:dyDescent="0.2">
      <c r="H5214" s="9"/>
    </row>
    <row r="5215" spans="8:8" x14ac:dyDescent="0.2">
      <c r="H5215" s="9"/>
    </row>
    <row r="5216" spans="8:8" x14ac:dyDescent="0.2">
      <c r="H5216" s="9"/>
    </row>
    <row r="5217" spans="8:8" x14ac:dyDescent="0.2">
      <c r="H5217" s="9"/>
    </row>
    <row r="5218" spans="8:8" x14ac:dyDescent="0.2">
      <c r="H5218" s="9"/>
    </row>
    <row r="5219" spans="8:8" x14ac:dyDescent="0.2">
      <c r="H5219" s="9"/>
    </row>
    <row r="5220" spans="8:8" x14ac:dyDescent="0.2">
      <c r="H5220" s="9"/>
    </row>
    <row r="5221" spans="8:8" x14ac:dyDescent="0.2">
      <c r="H5221" s="9"/>
    </row>
    <row r="5222" spans="8:8" x14ac:dyDescent="0.2">
      <c r="H5222" s="9"/>
    </row>
    <row r="5223" spans="8:8" x14ac:dyDescent="0.2">
      <c r="H5223" s="9"/>
    </row>
    <row r="5224" spans="8:8" x14ac:dyDescent="0.2">
      <c r="H5224" s="9"/>
    </row>
    <row r="5225" spans="8:8" x14ac:dyDescent="0.2">
      <c r="H5225" s="9"/>
    </row>
    <row r="5226" spans="8:8" x14ac:dyDescent="0.2">
      <c r="H5226" s="9"/>
    </row>
    <row r="5227" spans="8:8" x14ac:dyDescent="0.2">
      <c r="H5227" s="9"/>
    </row>
    <row r="5228" spans="8:8" x14ac:dyDescent="0.2">
      <c r="H5228" s="9"/>
    </row>
    <row r="5229" spans="8:8" x14ac:dyDescent="0.2">
      <c r="H5229" s="9"/>
    </row>
    <row r="5230" spans="8:8" x14ac:dyDescent="0.2">
      <c r="H5230" s="9"/>
    </row>
    <row r="5231" spans="8:8" x14ac:dyDescent="0.2">
      <c r="H5231" s="9"/>
    </row>
    <row r="5232" spans="8:8" x14ac:dyDescent="0.2">
      <c r="H5232" s="9"/>
    </row>
    <row r="5233" spans="8:8" x14ac:dyDescent="0.2">
      <c r="H5233" s="9"/>
    </row>
    <row r="5234" spans="8:8" x14ac:dyDescent="0.2">
      <c r="H5234" s="9"/>
    </row>
    <row r="5235" spans="8:8" x14ac:dyDescent="0.2">
      <c r="H5235" s="9"/>
    </row>
    <row r="5236" spans="8:8" x14ac:dyDescent="0.2">
      <c r="H5236" s="9"/>
    </row>
    <row r="5237" spans="8:8" x14ac:dyDescent="0.2">
      <c r="H5237" s="9"/>
    </row>
    <row r="5238" spans="8:8" x14ac:dyDescent="0.2">
      <c r="H5238" s="9"/>
    </row>
    <row r="5239" spans="8:8" x14ac:dyDescent="0.2">
      <c r="H5239" s="9"/>
    </row>
    <row r="5240" spans="8:8" x14ac:dyDescent="0.2">
      <c r="H5240" s="9"/>
    </row>
    <row r="5241" spans="8:8" x14ac:dyDescent="0.2">
      <c r="H5241" s="9"/>
    </row>
    <row r="5242" spans="8:8" x14ac:dyDescent="0.2">
      <c r="H5242" s="9"/>
    </row>
    <row r="5243" spans="8:8" x14ac:dyDescent="0.2">
      <c r="H5243" s="9"/>
    </row>
    <row r="5244" spans="8:8" x14ac:dyDescent="0.2">
      <c r="H5244" s="9"/>
    </row>
    <row r="5245" spans="8:8" x14ac:dyDescent="0.2">
      <c r="H5245" s="9"/>
    </row>
    <row r="5246" spans="8:8" x14ac:dyDescent="0.2">
      <c r="H5246" s="9"/>
    </row>
    <row r="5247" spans="8:8" x14ac:dyDescent="0.2">
      <c r="H5247" s="9"/>
    </row>
    <row r="5248" spans="8:8" x14ac:dyDescent="0.2">
      <c r="H5248" s="9"/>
    </row>
    <row r="5249" spans="8:8" x14ac:dyDescent="0.2">
      <c r="H5249" s="9"/>
    </row>
    <row r="5250" spans="8:8" x14ac:dyDescent="0.2">
      <c r="H5250" s="9"/>
    </row>
    <row r="5251" spans="8:8" x14ac:dyDescent="0.2">
      <c r="H5251" s="9"/>
    </row>
    <row r="5252" spans="8:8" x14ac:dyDescent="0.2">
      <c r="H5252" s="9"/>
    </row>
    <row r="5253" spans="8:8" x14ac:dyDescent="0.2">
      <c r="H5253" s="9"/>
    </row>
    <row r="5254" spans="8:8" x14ac:dyDescent="0.2">
      <c r="H5254" s="9"/>
    </row>
    <row r="5255" spans="8:8" x14ac:dyDescent="0.2">
      <c r="H5255" s="9"/>
    </row>
    <row r="5256" spans="8:8" x14ac:dyDescent="0.2">
      <c r="H5256" s="9"/>
    </row>
    <row r="5257" spans="8:8" x14ac:dyDescent="0.2">
      <c r="H5257" s="9"/>
    </row>
    <row r="5258" spans="8:8" x14ac:dyDescent="0.2">
      <c r="H5258" s="9"/>
    </row>
    <row r="5259" spans="8:8" x14ac:dyDescent="0.2">
      <c r="H5259" s="9"/>
    </row>
    <row r="5260" spans="8:8" x14ac:dyDescent="0.2">
      <c r="H5260" s="9"/>
    </row>
    <row r="5261" spans="8:8" x14ac:dyDescent="0.2">
      <c r="H5261" s="9"/>
    </row>
    <row r="5262" spans="8:8" x14ac:dyDescent="0.2">
      <c r="H5262" s="9"/>
    </row>
    <row r="5263" spans="8:8" x14ac:dyDescent="0.2">
      <c r="H5263" s="9"/>
    </row>
    <row r="5264" spans="8:8" x14ac:dyDescent="0.2">
      <c r="H5264" s="9"/>
    </row>
    <row r="5265" spans="8:8" x14ac:dyDescent="0.2">
      <c r="H5265" s="9"/>
    </row>
    <row r="5266" spans="8:8" x14ac:dyDescent="0.2">
      <c r="H5266" s="9"/>
    </row>
    <row r="5267" spans="8:8" x14ac:dyDescent="0.2">
      <c r="H5267" s="9"/>
    </row>
    <row r="5268" spans="8:8" x14ac:dyDescent="0.2">
      <c r="H5268" s="9"/>
    </row>
    <row r="5269" spans="8:8" x14ac:dyDescent="0.2">
      <c r="H5269" s="9"/>
    </row>
    <row r="5270" spans="8:8" x14ac:dyDescent="0.2">
      <c r="H5270" s="9"/>
    </row>
    <row r="5271" spans="8:8" x14ac:dyDescent="0.2">
      <c r="H5271" s="9"/>
    </row>
    <row r="5272" spans="8:8" x14ac:dyDescent="0.2">
      <c r="H5272" s="9"/>
    </row>
    <row r="5273" spans="8:8" x14ac:dyDescent="0.2">
      <c r="H5273" s="9"/>
    </row>
    <row r="5274" spans="8:8" x14ac:dyDescent="0.2">
      <c r="H5274" s="9"/>
    </row>
    <row r="5275" spans="8:8" x14ac:dyDescent="0.2">
      <c r="H5275" s="9"/>
    </row>
    <row r="5276" spans="8:8" x14ac:dyDescent="0.2">
      <c r="H5276" s="9"/>
    </row>
    <row r="5277" spans="8:8" x14ac:dyDescent="0.2">
      <c r="H5277" s="9"/>
    </row>
    <row r="5278" spans="8:8" x14ac:dyDescent="0.2">
      <c r="H5278" s="9"/>
    </row>
    <row r="5279" spans="8:8" x14ac:dyDescent="0.2">
      <c r="H5279" s="9"/>
    </row>
    <row r="5280" spans="8:8" x14ac:dyDescent="0.2">
      <c r="H5280" s="9"/>
    </row>
    <row r="5281" spans="8:8" x14ac:dyDescent="0.2">
      <c r="H5281" s="9"/>
    </row>
    <row r="5282" spans="8:8" x14ac:dyDescent="0.2">
      <c r="H5282" s="9"/>
    </row>
    <row r="5283" spans="8:8" x14ac:dyDescent="0.2">
      <c r="H5283" s="9"/>
    </row>
    <row r="5284" spans="8:8" x14ac:dyDescent="0.2">
      <c r="H5284" s="9"/>
    </row>
    <row r="5285" spans="8:8" x14ac:dyDescent="0.2">
      <c r="H5285" s="9"/>
    </row>
    <row r="5286" spans="8:8" x14ac:dyDescent="0.2">
      <c r="H5286" s="9"/>
    </row>
    <row r="5287" spans="8:8" x14ac:dyDescent="0.2">
      <c r="H5287" s="9"/>
    </row>
    <row r="5288" spans="8:8" x14ac:dyDescent="0.2">
      <c r="H5288" s="9"/>
    </row>
    <row r="5289" spans="8:8" x14ac:dyDescent="0.2">
      <c r="H5289" s="9"/>
    </row>
    <row r="5290" spans="8:8" x14ac:dyDescent="0.2">
      <c r="H5290" s="9"/>
    </row>
    <row r="5291" spans="8:8" x14ac:dyDescent="0.2">
      <c r="H5291" s="9"/>
    </row>
    <row r="5292" spans="8:8" x14ac:dyDescent="0.2">
      <c r="H5292" s="9"/>
    </row>
    <row r="5293" spans="8:8" x14ac:dyDescent="0.2">
      <c r="H5293" s="9"/>
    </row>
    <row r="5294" spans="8:8" x14ac:dyDescent="0.2">
      <c r="H5294" s="9"/>
    </row>
    <row r="5295" spans="8:8" x14ac:dyDescent="0.2">
      <c r="H5295" s="9"/>
    </row>
    <row r="5296" spans="8:8" x14ac:dyDescent="0.2">
      <c r="H5296" s="9"/>
    </row>
    <row r="5297" spans="8:8" x14ac:dyDescent="0.2">
      <c r="H5297" s="9"/>
    </row>
    <row r="5298" spans="8:8" x14ac:dyDescent="0.2">
      <c r="H5298" s="9"/>
    </row>
    <row r="5299" spans="8:8" x14ac:dyDescent="0.2">
      <c r="H5299" s="9"/>
    </row>
    <row r="5300" spans="8:8" x14ac:dyDescent="0.2">
      <c r="H5300" s="9"/>
    </row>
    <row r="5301" spans="8:8" x14ac:dyDescent="0.2">
      <c r="H5301" s="9"/>
    </row>
    <row r="5302" spans="8:8" x14ac:dyDescent="0.2">
      <c r="H5302" s="9"/>
    </row>
    <row r="5303" spans="8:8" x14ac:dyDescent="0.2">
      <c r="H5303" s="9"/>
    </row>
    <row r="5304" spans="8:8" x14ac:dyDescent="0.2">
      <c r="H5304" s="9"/>
    </row>
    <row r="5305" spans="8:8" x14ac:dyDescent="0.2">
      <c r="H5305" s="9"/>
    </row>
    <row r="5306" spans="8:8" x14ac:dyDescent="0.2">
      <c r="H5306" s="9"/>
    </row>
    <row r="5307" spans="8:8" x14ac:dyDescent="0.2">
      <c r="H5307" s="9"/>
    </row>
    <row r="5308" spans="8:8" x14ac:dyDescent="0.2">
      <c r="H5308" s="9"/>
    </row>
    <row r="5309" spans="8:8" x14ac:dyDescent="0.2">
      <c r="H5309" s="9"/>
    </row>
    <row r="5310" spans="8:8" x14ac:dyDescent="0.2">
      <c r="H5310" s="9"/>
    </row>
    <row r="5311" spans="8:8" x14ac:dyDescent="0.2">
      <c r="H5311" s="9"/>
    </row>
    <row r="5312" spans="8:8" x14ac:dyDescent="0.2">
      <c r="H5312" s="9"/>
    </row>
    <row r="5313" spans="8:8" x14ac:dyDescent="0.2">
      <c r="H5313" s="9"/>
    </row>
    <row r="5314" spans="8:8" x14ac:dyDescent="0.2">
      <c r="H5314" s="9"/>
    </row>
    <row r="5315" spans="8:8" x14ac:dyDescent="0.2">
      <c r="H5315" s="9"/>
    </row>
    <row r="5316" spans="8:8" x14ac:dyDescent="0.2">
      <c r="H5316" s="9"/>
    </row>
    <row r="5317" spans="8:8" x14ac:dyDescent="0.2">
      <c r="H5317" s="9"/>
    </row>
    <row r="5318" spans="8:8" x14ac:dyDescent="0.2">
      <c r="H5318" s="9"/>
    </row>
    <row r="5319" spans="8:8" x14ac:dyDescent="0.2">
      <c r="H5319" s="9"/>
    </row>
    <row r="5320" spans="8:8" x14ac:dyDescent="0.2">
      <c r="H5320" s="9"/>
    </row>
    <row r="5321" spans="8:8" x14ac:dyDescent="0.2">
      <c r="H5321" s="9"/>
    </row>
    <row r="5322" spans="8:8" x14ac:dyDescent="0.2">
      <c r="H5322" s="9"/>
    </row>
    <row r="5323" spans="8:8" x14ac:dyDescent="0.2">
      <c r="H5323" s="9"/>
    </row>
    <row r="5324" spans="8:8" x14ac:dyDescent="0.2">
      <c r="H5324" s="9"/>
    </row>
    <row r="5325" spans="8:8" x14ac:dyDescent="0.2">
      <c r="H5325" s="9"/>
    </row>
    <row r="5326" spans="8:8" x14ac:dyDescent="0.2">
      <c r="H5326" s="9"/>
    </row>
    <row r="5327" spans="8:8" x14ac:dyDescent="0.2">
      <c r="H5327" s="9"/>
    </row>
    <row r="5328" spans="8:8" x14ac:dyDescent="0.2">
      <c r="H5328" s="9"/>
    </row>
    <row r="5329" spans="8:8" x14ac:dyDescent="0.2">
      <c r="H5329" s="9"/>
    </row>
    <row r="5330" spans="8:8" x14ac:dyDescent="0.2">
      <c r="H5330" s="9"/>
    </row>
    <row r="5331" spans="8:8" x14ac:dyDescent="0.2">
      <c r="H5331" s="9"/>
    </row>
    <row r="5332" spans="8:8" x14ac:dyDescent="0.2">
      <c r="H5332" s="9"/>
    </row>
    <row r="5333" spans="8:8" x14ac:dyDescent="0.2">
      <c r="H5333" s="9"/>
    </row>
    <row r="5334" spans="8:8" x14ac:dyDescent="0.2">
      <c r="H5334" s="9"/>
    </row>
    <row r="5335" spans="8:8" x14ac:dyDescent="0.2">
      <c r="H5335" s="9"/>
    </row>
    <row r="5336" spans="8:8" x14ac:dyDescent="0.2">
      <c r="H5336" s="9"/>
    </row>
    <row r="5337" spans="8:8" x14ac:dyDescent="0.2">
      <c r="H5337" s="9"/>
    </row>
    <row r="5338" spans="8:8" x14ac:dyDescent="0.2">
      <c r="H5338" s="9"/>
    </row>
    <row r="5339" spans="8:8" x14ac:dyDescent="0.2">
      <c r="H5339" s="9"/>
    </row>
    <row r="5340" spans="8:8" x14ac:dyDescent="0.2">
      <c r="H5340" s="9"/>
    </row>
    <row r="5341" spans="8:8" x14ac:dyDescent="0.2">
      <c r="H5341" s="9"/>
    </row>
    <row r="5342" spans="8:8" x14ac:dyDescent="0.2">
      <c r="H5342" s="9"/>
    </row>
    <row r="5343" spans="8:8" x14ac:dyDescent="0.2">
      <c r="H5343" s="9"/>
    </row>
    <row r="5344" spans="8:8" x14ac:dyDescent="0.2">
      <c r="H5344" s="9"/>
    </row>
    <row r="5345" spans="8:8" x14ac:dyDescent="0.2">
      <c r="H5345" s="9"/>
    </row>
    <row r="5346" spans="8:8" x14ac:dyDescent="0.2">
      <c r="H5346" s="9"/>
    </row>
    <row r="5347" spans="8:8" x14ac:dyDescent="0.2">
      <c r="H5347" s="9"/>
    </row>
    <row r="5348" spans="8:8" x14ac:dyDescent="0.2">
      <c r="H5348" s="9"/>
    </row>
    <row r="5349" spans="8:8" x14ac:dyDescent="0.2">
      <c r="H5349" s="9"/>
    </row>
    <row r="5350" spans="8:8" x14ac:dyDescent="0.2">
      <c r="H5350" s="9"/>
    </row>
    <row r="5351" spans="8:8" x14ac:dyDescent="0.2">
      <c r="H5351" s="9"/>
    </row>
    <row r="5352" spans="8:8" x14ac:dyDescent="0.2">
      <c r="H5352" s="9"/>
    </row>
    <row r="5353" spans="8:8" x14ac:dyDescent="0.2">
      <c r="H5353" s="9"/>
    </row>
    <row r="5354" spans="8:8" x14ac:dyDescent="0.2">
      <c r="H5354" s="9"/>
    </row>
    <row r="5355" spans="8:8" x14ac:dyDescent="0.2">
      <c r="H5355" s="9"/>
    </row>
    <row r="5356" spans="8:8" x14ac:dyDescent="0.2">
      <c r="H5356" s="9"/>
    </row>
    <row r="5357" spans="8:8" x14ac:dyDescent="0.2">
      <c r="H5357" s="9"/>
    </row>
    <row r="5358" spans="8:8" x14ac:dyDescent="0.2">
      <c r="H5358" s="9"/>
    </row>
    <row r="5359" spans="8:8" x14ac:dyDescent="0.2">
      <c r="H5359" s="9"/>
    </row>
    <row r="5360" spans="8:8" x14ac:dyDescent="0.2">
      <c r="H5360" s="9"/>
    </row>
    <row r="5361" spans="8:8" x14ac:dyDescent="0.2">
      <c r="H5361" s="9"/>
    </row>
    <row r="5362" spans="8:8" x14ac:dyDescent="0.2">
      <c r="H5362" s="9"/>
    </row>
    <row r="5363" spans="8:8" x14ac:dyDescent="0.2">
      <c r="H5363" s="9"/>
    </row>
    <row r="5364" spans="8:8" x14ac:dyDescent="0.2">
      <c r="H5364" s="9"/>
    </row>
    <row r="5365" spans="8:8" x14ac:dyDescent="0.2">
      <c r="H5365" s="9"/>
    </row>
    <row r="5366" spans="8:8" x14ac:dyDescent="0.2">
      <c r="H5366" s="9"/>
    </row>
    <row r="5367" spans="8:8" x14ac:dyDescent="0.2">
      <c r="H5367" s="9"/>
    </row>
    <row r="5368" spans="8:8" x14ac:dyDescent="0.2">
      <c r="H5368" s="9"/>
    </row>
    <row r="5369" spans="8:8" x14ac:dyDescent="0.2">
      <c r="H5369" s="9"/>
    </row>
    <row r="5370" spans="8:8" x14ac:dyDescent="0.2">
      <c r="H5370" s="9"/>
    </row>
    <row r="5371" spans="8:8" x14ac:dyDescent="0.2">
      <c r="H5371" s="9"/>
    </row>
    <row r="5372" spans="8:8" x14ac:dyDescent="0.2">
      <c r="H5372" s="9"/>
    </row>
    <row r="5373" spans="8:8" x14ac:dyDescent="0.2">
      <c r="H5373" s="9"/>
    </row>
    <row r="5374" spans="8:8" x14ac:dyDescent="0.2">
      <c r="H5374" s="9"/>
    </row>
    <row r="5375" spans="8:8" x14ac:dyDescent="0.2">
      <c r="H5375" s="9"/>
    </row>
    <row r="5376" spans="8:8" x14ac:dyDescent="0.2">
      <c r="H5376" s="9"/>
    </row>
    <row r="5377" spans="8:8" x14ac:dyDescent="0.2">
      <c r="H5377" s="9"/>
    </row>
    <row r="5378" spans="8:8" x14ac:dyDescent="0.2">
      <c r="H5378" s="9"/>
    </row>
    <row r="5379" spans="8:8" x14ac:dyDescent="0.2">
      <c r="H5379" s="9"/>
    </row>
    <row r="5380" spans="8:8" x14ac:dyDescent="0.2">
      <c r="H5380" s="9"/>
    </row>
    <row r="5381" spans="8:8" x14ac:dyDescent="0.2">
      <c r="H5381" s="9"/>
    </row>
    <row r="5382" spans="8:8" x14ac:dyDescent="0.2">
      <c r="H5382" s="9"/>
    </row>
    <row r="5383" spans="8:8" x14ac:dyDescent="0.2">
      <c r="H5383" s="9"/>
    </row>
    <row r="5384" spans="8:8" x14ac:dyDescent="0.2">
      <c r="H5384" s="9"/>
    </row>
    <row r="5385" spans="8:8" x14ac:dyDescent="0.2">
      <c r="H5385" s="9"/>
    </row>
    <row r="5386" spans="8:8" x14ac:dyDescent="0.2">
      <c r="H5386" s="9"/>
    </row>
    <row r="5387" spans="8:8" x14ac:dyDescent="0.2">
      <c r="H5387" s="9"/>
    </row>
    <row r="5388" spans="8:8" x14ac:dyDescent="0.2">
      <c r="H5388" s="9"/>
    </row>
    <row r="5389" spans="8:8" x14ac:dyDescent="0.2">
      <c r="H5389" s="9"/>
    </row>
    <row r="5390" spans="8:8" x14ac:dyDescent="0.2">
      <c r="H5390" s="9"/>
    </row>
    <row r="5391" spans="8:8" x14ac:dyDescent="0.2">
      <c r="H5391" s="9"/>
    </row>
    <row r="5392" spans="8:8" x14ac:dyDescent="0.2">
      <c r="H5392" s="9"/>
    </row>
    <row r="5393" spans="8:8" x14ac:dyDescent="0.2">
      <c r="H5393" s="9"/>
    </row>
    <row r="5394" spans="8:8" x14ac:dyDescent="0.2">
      <c r="H5394" s="9"/>
    </row>
    <row r="5395" spans="8:8" x14ac:dyDescent="0.2">
      <c r="H5395" s="9"/>
    </row>
    <row r="5396" spans="8:8" x14ac:dyDescent="0.2">
      <c r="H5396" s="9"/>
    </row>
    <row r="5397" spans="8:8" x14ac:dyDescent="0.2">
      <c r="H5397" s="9"/>
    </row>
    <row r="5398" spans="8:8" x14ac:dyDescent="0.2">
      <c r="H5398" s="9"/>
    </row>
    <row r="5399" spans="8:8" x14ac:dyDescent="0.2">
      <c r="H5399" s="9"/>
    </row>
    <row r="5400" spans="8:8" x14ac:dyDescent="0.2">
      <c r="H5400" s="9"/>
    </row>
    <row r="5401" spans="8:8" x14ac:dyDescent="0.2">
      <c r="H5401" s="9"/>
    </row>
    <row r="5402" spans="8:8" x14ac:dyDescent="0.2">
      <c r="H5402" s="9"/>
    </row>
    <row r="5403" spans="8:8" x14ac:dyDescent="0.2">
      <c r="H5403" s="9"/>
    </row>
    <row r="5404" spans="8:8" x14ac:dyDescent="0.2">
      <c r="H5404" s="9"/>
    </row>
    <row r="5405" spans="8:8" x14ac:dyDescent="0.2">
      <c r="H5405" s="9"/>
    </row>
    <row r="5406" spans="8:8" x14ac:dyDescent="0.2">
      <c r="H5406" s="9"/>
    </row>
    <row r="5407" spans="8:8" x14ac:dyDescent="0.2">
      <c r="H5407" s="9"/>
    </row>
    <row r="5408" spans="8:8" x14ac:dyDescent="0.2">
      <c r="H5408" s="9"/>
    </row>
    <row r="5409" spans="8:8" x14ac:dyDescent="0.2">
      <c r="H5409" s="9"/>
    </row>
    <row r="5410" spans="8:8" x14ac:dyDescent="0.2">
      <c r="H5410" s="9"/>
    </row>
    <row r="5411" spans="8:8" x14ac:dyDescent="0.2">
      <c r="H5411" s="9"/>
    </row>
    <row r="5412" spans="8:8" x14ac:dyDescent="0.2">
      <c r="H5412" s="9"/>
    </row>
    <row r="5413" spans="8:8" x14ac:dyDescent="0.2">
      <c r="H5413" s="9"/>
    </row>
    <row r="5414" spans="8:8" x14ac:dyDescent="0.2">
      <c r="H5414" s="9"/>
    </row>
    <row r="5415" spans="8:8" x14ac:dyDescent="0.2">
      <c r="H5415" s="9"/>
    </row>
    <row r="5416" spans="8:8" x14ac:dyDescent="0.2">
      <c r="H5416" s="9"/>
    </row>
    <row r="5417" spans="8:8" x14ac:dyDescent="0.2">
      <c r="H5417" s="9"/>
    </row>
    <row r="5418" spans="8:8" x14ac:dyDescent="0.2">
      <c r="H5418" s="9"/>
    </row>
    <row r="5419" spans="8:8" x14ac:dyDescent="0.2">
      <c r="H5419" s="9"/>
    </row>
    <row r="5420" spans="8:8" x14ac:dyDescent="0.2">
      <c r="H5420" s="9"/>
    </row>
    <row r="5421" spans="8:8" x14ac:dyDescent="0.2">
      <c r="H5421" s="9"/>
    </row>
    <row r="5422" spans="8:8" x14ac:dyDescent="0.2">
      <c r="H5422" s="9"/>
    </row>
    <row r="5423" spans="8:8" x14ac:dyDescent="0.2">
      <c r="H5423" s="9"/>
    </row>
    <row r="5424" spans="8:8" x14ac:dyDescent="0.2">
      <c r="H5424" s="9"/>
    </row>
    <row r="5425" spans="8:8" x14ac:dyDescent="0.2">
      <c r="H5425" s="9"/>
    </row>
    <row r="5426" spans="8:8" x14ac:dyDescent="0.2">
      <c r="H5426" s="9"/>
    </row>
    <row r="5427" spans="8:8" x14ac:dyDescent="0.2">
      <c r="H5427" s="9"/>
    </row>
    <row r="5428" spans="8:8" x14ac:dyDescent="0.2">
      <c r="H5428" s="9"/>
    </row>
    <row r="5429" spans="8:8" x14ac:dyDescent="0.2">
      <c r="H5429" s="9"/>
    </row>
    <row r="5430" spans="8:8" x14ac:dyDescent="0.2">
      <c r="H5430" s="9"/>
    </row>
    <row r="5431" spans="8:8" x14ac:dyDescent="0.2">
      <c r="H5431" s="9"/>
    </row>
    <row r="5432" spans="8:8" x14ac:dyDescent="0.2">
      <c r="H5432" s="9"/>
    </row>
    <row r="5433" spans="8:8" x14ac:dyDescent="0.2">
      <c r="H5433" s="9"/>
    </row>
    <row r="5434" spans="8:8" x14ac:dyDescent="0.2">
      <c r="H5434" s="9"/>
    </row>
    <row r="5435" spans="8:8" x14ac:dyDescent="0.2">
      <c r="H5435" s="9"/>
    </row>
    <row r="5436" spans="8:8" x14ac:dyDescent="0.2">
      <c r="H5436" s="9"/>
    </row>
    <row r="5437" spans="8:8" x14ac:dyDescent="0.2">
      <c r="H5437" s="9"/>
    </row>
    <row r="5438" spans="8:8" x14ac:dyDescent="0.2">
      <c r="H5438" s="9"/>
    </row>
    <row r="5439" spans="8:8" x14ac:dyDescent="0.2">
      <c r="H5439" s="9"/>
    </row>
    <row r="5440" spans="8:8" x14ac:dyDescent="0.2">
      <c r="H5440" s="9"/>
    </row>
    <row r="5441" spans="8:8" x14ac:dyDescent="0.2">
      <c r="H5441" s="9"/>
    </row>
    <row r="5442" spans="8:8" x14ac:dyDescent="0.2">
      <c r="H5442" s="9"/>
    </row>
    <row r="5443" spans="8:8" x14ac:dyDescent="0.2">
      <c r="H5443" s="9"/>
    </row>
    <row r="5444" spans="8:8" x14ac:dyDescent="0.2">
      <c r="H5444" s="9"/>
    </row>
    <row r="5445" spans="8:8" x14ac:dyDescent="0.2">
      <c r="H5445" s="9"/>
    </row>
    <row r="5446" spans="8:8" x14ac:dyDescent="0.2">
      <c r="H5446" s="9"/>
    </row>
    <row r="5447" spans="8:8" x14ac:dyDescent="0.2">
      <c r="H5447" s="9"/>
    </row>
    <row r="5448" spans="8:8" x14ac:dyDescent="0.2">
      <c r="H5448" s="9"/>
    </row>
    <row r="5449" spans="8:8" x14ac:dyDescent="0.2">
      <c r="H5449" s="9"/>
    </row>
    <row r="5450" spans="8:8" x14ac:dyDescent="0.2">
      <c r="H5450" s="9"/>
    </row>
    <row r="5451" spans="8:8" x14ac:dyDescent="0.2">
      <c r="H5451" s="9"/>
    </row>
    <row r="5452" spans="8:8" x14ac:dyDescent="0.2">
      <c r="H5452" s="9"/>
    </row>
    <row r="5453" spans="8:8" x14ac:dyDescent="0.2">
      <c r="H5453" s="9"/>
    </row>
    <row r="5454" spans="8:8" x14ac:dyDescent="0.2">
      <c r="H5454" s="9"/>
    </row>
    <row r="5455" spans="8:8" x14ac:dyDescent="0.2">
      <c r="H5455" s="9"/>
    </row>
    <row r="5456" spans="8:8" x14ac:dyDescent="0.2">
      <c r="H5456" s="9"/>
    </row>
    <row r="5457" spans="8:8" x14ac:dyDescent="0.2">
      <c r="H5457" s="9"/>
    </row>
    <row r="5458" spans="8:8" x14ac:dyDescent="0.2">
      <c r="H5458" s="9"/>
    </row>
    <row r="5459" spans="8:8" x14ac:dyDescent="0.2">
      <c r="H5459" s="9"/>
    </row>
    <row r="5460" spans="8:8" x14ac:dyDescent="0.2">
      <c r="H5460" s="9"/>
    </row>
    <row r="5461" spans="8:8" x14ac:dyDescent="0.2">
      <c r="H5461" s="9"/>
    </row>
    <row r="5462" spans="8:8" x14ac:dyDescent="0.2">
      <c r="H5462" s="9"/>
    </row>
    <row r="5463" spans="8:8" x14ac:dyDescent="0.2">
      <c r="H5463" s="9"/>
    </row>
    <row r="5464" spans="8:8" x14ac:dyDescent="0.2">
      <c r="H5464" s="9"/>
    </row>
    <row r="5465" spans="8:8" x14ac:dyDescent="0.2">
      <c r="H5465" s="9"/>
    </row>
    <row r="5466" spans="8:8" x14ac:dyDescent="0.2">
      <c r="H5466" s="9"/>
    </row>
    <row r="5467" spans="8:8" x14ac:dyDescent="0.2">
      <c r="H5467" s="9"/>
    </row>
    <row r="5468" spans="8:8" x14ac:dyDescent="0.2">
      <c r="H5468" s="9"/>
    </row>
    <row r="5469" spans="8:8" x14ac:dyDescent="0.2">
      <c r="H5469" s="9"/>
    </row>
    <row r="5470" spans="8:8" x14ac:dyDescent="0.2">
      <c r="H5470" s="9"/>
    </row>
    <row r="5471" spans="8:8" x14ac:dyDescent="0.2">
      <c r="H5471" s="9"/>
    </row>
    <row r="5472" spans="8:8" x14ac:dyDescent="0.2">
      <c r="H5472" s="9"/>
    </row>
    <row r="5473" spans="8:8" x14ac:dyDescent="0.2">
      <c r="H5473" s="9"/>
    </row>
    <row r="5474" spans="8:8" x14ac:dyDescent="0.2">
      <c r="H5474" s="9"/>
    </row>
    <row r="5475" spans="8:8" x14ac:dyDescent="0.2">
      <c r="H5475" s="9"/>
    </row>
    <row r="5476" spans="8:8" x14ac:dyDescent="0.2">
      <c r="H5476" s="9"/>
    </row>
    <row r="5477" spans="8:8" x14ac:dyDescent="0.2">
      <c r="H5477" s="9"/>
    </row>
    <row r="5478" spans="8:8" x14ac:dyDescent="0.2">
      <c r="H5478" s="9"/>
    </row>
    <row r="5479" spans="8:8" x14ac:dyDescent="0.2">
      <c r="H5479" s="9"/>
    </row>
    <row r="5480" spans="8:8" x14ac:dyDescent="0.2">
      <c r="H5480" s="9"/>
    </row>
    <row r="5481" spans="8:8" x14ac:dyDescent="0.2">
      <c r="H5481" s="9"/>
    </row>
    <row r="5482" spans="8:8" x14ac:dyDescent="0.2">
      <c r="H5482" s="9"/>
    </row>
    <row r="5483" spans="8:8" x14ac:dyDescent="0.2">
      <c r="H5483" s="9"/>
    </row>
    <row r="5484" spans="8:8" x14ac:dyDescent="0.2">
      <c r="H5484" s="9"/>
    </row>
    <row r="5485" spans="8:8" x14ac:dyDescent="0.2">
      <c r="H5485" s="9"/>
    </row>
    <row r="5486" spans="8:8" x14ac:dyDescent="0.2">
      <c r="H5486" s="9"/>
    </row>
    <row r="5487" spans="8:8" x14ac:dyDescent="0.2">
      <c r="H5487" s="9"/>
    </row>
    <row r="5488" spans="8:8" x14ac:dyDescent="0.2">
      <c r="H5488" s="9"/>
    </row>
    <row r="5489" spans="8:8" x14ac:dyDescent="0.2">
      <c r="H5489" s="9"/>
    </row>
    <row r="5490" spans="8:8" x14ac:dyDescent="0.2">
      <c r="H5490" s="9"/>
    </row>
    <row r="5491" spans="8:8" x14ac:dyDescent="0.2">
      <c r="H5491" s="9"/>
    </row>
    <row r="5492" spans="8:8" x14ac:dyDescent="0.2">
      <c r="H5492" s="9"/>
    </row>
    <row r="5493" spans="8:8" x14ac:dyDescent="0.2">
      <c r="H5493" s="9"/>
    </row>
    <row r="5494" spans="8:8" x14ac:dyDescent="0.2">
      <c r="H5494" s="9"/>
    </row>
    <row r="5495" spans="8:8" x14ac:dyDescent="0.2">
      <c r="H5495" s="9"/>
    </row>
    <row r="5496" spans="8:8" x14ac:dyDescent="0.2">
      <c r="H5496" s="9"/>
    </row>
    <row r="5497" spans="8:8" x14ac:dyDescent="0.2">
      <c r="H5497" s="9"/>
    </row>
    <row r="5498" spans="8:8" x14ac:dyDescent="0.2">
      <c r="H5498" s="9"/>
    </row>
    <row r="5499" spans="8:8" x14ac:dyDescent="0.2">
      <c r="H5499" s="9"/>
    </row>
    <row r="5500" spans="8:8" x14ac:dyDescent="0.2">
      <c r="H5500" s="9"/>
    </row>
    <row r="5501" spans="8:8" x14ac:dyDescent="0.2">
      <c r="H5501" s="9"/>
    </row>
    <row r="5502" spans="8:8" x14ac:dyDescent="0.2">
      <c r="H5502" s="9"/>
    </row>
    <row r="5503" spans="8:8" x14ac:dyDescent="0.2">
      <c r="H5503" s="9"/>
    </row>
    <row r="5504" spans="8:8" x14ac:dyDescent="0.2">
      <c r="H5504" s="9"/>
    </row>
    <row r="5505" spans="8:8" x14ac:dyDescent="0.2">
      <c r="H5505" s="9"/>
    </row>
    <row r="5506" spans="8:8" x14ac:dyDescent="0.2">
      <c r="H5506" s="9"/>
    </row>
    <row r="5507" spans="8:8" x14ac:dyDescent="0.2">
      <c r="H5507" s="9"/>
    </row>
    <row r="5508" spans="8:8" x14ac:dyDescent="0.2">
      <c r="H5508" s="9"/>
    </row>
    <row r="5509" spans="8:8" x14ac:dyDescent="0.2">
      <c r="H5509" s="9"/>
    </row>
    <row r="5510" spans="8:8" x14ac:dyDescent="0.2">
      <c r="H5510" s="9"/>
    </row>
    <row r="5511" spans="8:8" x14ac:dyDescent="0.2">
      <c r="H5511" s="9"/>
    </row>
    <row r="5512" spans="8:8" x14ac:dyDescent="0.2">
      <c r="H5512" s="9"/>
    </row>
    <row r="5513" spans="8:8" x14ac:dyDescent="0.2">
      <c r="H5513" s="9"/>
    </row>
    <row r="5514" spans="8:8" x14ac:dyDescent="0.2">
      <c r="H5514" s="9"/>
    </row>
    <row r="5515" spans="8:8" x14ac:dyDescent="0.2">
      <c r="H5515" s="9"/>
    </row>
    <row r="5516" spans="8:8" x14ac:dyDescent="0.2">
      <c r="H5516" s="9"/>
    </row>
    <row r="5517" spans="8:8" x14ac:dyDescent="0.2">
      <c r="H5517" s="9"/>
    </row>
    <row r="5518" spans="8:8" x14ac:dyDescent="0.2">
      <c r="H5518" s="9"/>
    </row>
    <row r="5519" spans="8:8" x14ac:dyDescent="0.2">
      <c r="H5519" s="9"/>
    </row>
    <row r="5520" spans="8:8" x14ac:dyDescent="0.2">
      <c r="H5520" s="9"/>
    </row>
    <row r="5521" spans="8:8" x14ac:dyDescent="0.2">
      <c r="H5521" s="9"/>
    </row>
    <row r="5522" spans="8:8" x14ac:dyDescent="0.2">
      <c r="H5522" s="9"/>
    </row>
    <row r="5523" spans="8:8" x14ac:dyDescent="0.2">
      <c r="H5523" s="9"/>
    </row>
    <row r="5524" spans="8:8" x14ac:dyDescent="0.2">
      <c r="H5524" s="9"/>
    </row>
    <row r="5525" spans="8:8" x14ac:dyDescent="0.2">
      <c r="H5525" s="9"/>
    </row>
    <row r="5526" spans="8:8" x14ac:dyDescent="0.2">
      <c r="H5526" s="9"/>
    </row>
    <row r="5527" spans="8:8" x14ac:dyDescent="0.2">
      <c r="H5527" s="9"/>
    </row>
    <row r="5528" spans="8:8" x14ac:dyDescent="0.2">
      <c r="H5528" s="9"/>
    </row>
    <row r="5529" spans="8:8" x14ac:dyDescent="0.2">
      <c r="H5529" s="9"/>
    </row>
    <row r="5530" spans="8:8" x14ac:dyDescent="0.2">
      <c r="H5530" s="9"/>
    </row>
    <row r="5531" spans="8:8" x14ac:dyDescent="0.2">
      <c r="H5531" s="9"/>
    </row>
    <row r="5532" spans="8:8" x14ac:dyDescent="0.2">
      <c r="H5532" s="9"/>
    </row>
    <row r="5533" spans="8:8" x14ac:dyDescent="0.2">
      <c r="H5533" s="9"/>
    </row>
    <row r="5534" spans="8:8" x14ac:dyDescent="0.2">
      <c r="H5534" s="9"/>
    </row>
    <row r="5535" spans="8:8" x14ac:dyDescent="0.2">
      <c r="H5535" s="9"/>
    </row>
    <row r="5536" spans="8:8" x14ac:dyDescent="0.2">
      <c r="H5536" s="9"/>
    </row>
    <row r="5537" spans="8:8" x14ac:dyDescent="0.2">
      <c r="H5537" s="9"/>
    </row>
    <row r="5538" spans="8:8" x14ac:dyDescent="0.2">
      <c r="H5538" s="9"/>
    </row>
    <row r="5539" spans="8:8" x14ac:dyDescent="0.2">
      <c r="H5539" s="9"/>
    </row>
    <row r="5540" spans="8:8" x14ac:dyDescent="0.2">
      <c r="H5540" s="9"/>
    </row>
    <row r="5541" spans="8:8" x14ac:dyDescent="0.2">
      <c r="H5541" s="9"/>
    </row>
    <row r="5542" spans="8:8" x14ac:dyDescent="0.2">
      <c r="H5542" s="9"/>
    </row>
    <row r="5543" spans="8:8" x14ac:dyDescent="0.2">
      <c r="H5543" s="9"/>
    </row>
    <row r="5544" spans="8:8" x14ac:dyDescent="0.2">
      <c r="H5544" s="9"/>
    </row>
    <row r="5545" spans="8:8" x14ac:dyDescent="0.2">
      <c r="H5545" s="9"/>
    </row>
    <row r="5546" spans="8:8" x14ac:dyDescent="0.2">
      <c r="H5546" s="9"/>
    </row>
    <row r="5547" spans="8:8" x14ac:dyDescent="0.2">
      <c r="H5547" s="9"/>
    </row>
    <row r="5548" spans="8:8" x14ac:dyDescent="0.2">
      <c r="H5548" s="9"/>
    </row>
    <row r="5549" spans="8:8" x14ac:dyDescent="0.2">
      <c r="H5549" s="9"/>
    </row>
    <row r="5550" spans="8:8" x14ac:dyDescent="0.2">
      <c r="H5550" s="9"/>
    </row>
    <row r="5551" spans="8:8" x14ac:dyDescent="0.2">
      <c r="H5551" s="9"/>
    </row>
    <row r="5552" spans="8:8" x14ac:dyDescent="0.2">
      <c r="H5552" s="9"/>
    </row>
    <row r="5553" spans="8:8" x14ac:dyDescent="0.2">
      <c r="H5553" s="9"/>
    </row>
    <row r="5554" spans="8:8" x14ac:dyDescent="0.2">
      <c r="H5554" s="9"/>
    </row>
    <row r="5555" spans="8:8" x14ac:dyDescent="0.2">
      <c r="H5555" s="9"/>
    </row>
    <row r="5556" spans="8:8" x14ac:dyDescent="0.2">
      <c r="H5556" s="9"/>
    </row>
    <row r="5557" spans="8:8" x14ac:dyDescent="0.2">
      <c r="H5557" s="9"/>
    </row>
    <row r="5558" spans="8:8" x14ac:dyDescent="0.2">
      <c r="H5558" s="9"/>
    </row>
    <row r="5559" spans="8:8" x14ac:dyDescent="0.2">
      <c r="H5559" s="9"/>
    </row>
    <row r="5560" spans="8:8" x14ac:dyDescent="0.2">
      <c r="H5560" s="9"/>
    </row>
    <row r="5561" spans="8:8" x14ac:dyDescent="0.2">
      <c r="H5561" s="9"/>
    </row>
    <row r="5562" spans="8:8" x14ac:dyDescent="0.2">
      <c r="H5562" s="9"/>
    </row>
    <row r="5563" spans="8:8" x14ac:dyDescent="0.2">
      <c r="H5563" s="9"/>
    </row>
    <row r="5564" spans="8:8" x14ac:dyDescent="0.2">
      <c r="H5564" s="9"/>
    </row>
    <row r="5565" spans="8:8" x14ac:dyDescent="0.2">
      <c r="H5565" s="9"/>
    </row>
    <row r="5566" spans="8:8" x14ac:dyDescent="0.2">
      <c r="H5566" s="9"/>
    </row>
    <row r="5567" spans="8:8" x14ac:dyDescent="0.2">
      <c r="H5567" s="9"/>
    </row>
    <row r="5568" spans="8:8" x14ac:dyDescent="0.2">
      <c r="H5568" s="9"/>
    </row>
    <row r="5569" spans="8:8" x14ac:dyDescent="0.2">
      <c r="H5569" s="9"/>
    </row>
    <row r="5570" spans="8:8" x14ac:dyDescent="0.2">
      <c r="H5570" s="9"/>
    </row>
    <row r="5571" spans="8:8" x14ac:dyDescent="0.2">
      <c r="H5571" s="9"/>
    </row>
    <row r="5572" spans="8:8" x14ac:dyDescent="0.2">
      <c r="H5572" s="9"/>
    </row>
    <row r="5573" spans="8:8" x14ac:dyDescent="0.2">
      <c r="H5573" s="9"/>
    </row>
    <row r="5574" spans="8:8" x14ac:dyDescent="0.2">
      <c r="H5574" s="9"/>
    </row>
    <row r="5575" spans="8:8" x14ac:dyDescent="0.2">
      <c r="H5575" s="9"/>
    </row>
    <row r="5576" spans="8:8" x14ac:dyDescent="0.2">
      <c r="H5576" s="9"/>
    </row>
    <row r="5577" spans="8:8" x14ac:dyDescent="0.2">
      <c r="H5577" s="9"/>
    </row>
    <row r="5578" spans="8:8" x14ac:dyDescent="0.2">
      <c r="H5578" s="9"/>
    </row>
    <row r="5579" spans="8:8" x14ac:dyDescent="0.2">
      <c r="H5579" s="9"/>
    </row>
    <row r="5580" spans="8:8" x14ac:dyDescent="0.2">
      <c r="H5580" s="9"/>
    </row>
    <row r="5581" spans="8:8" x14ac:dyDescent="0.2">
      <c r="H5581" s="9"/>
    </row>
    <row r="5582" spans="8:8" x14ac:dyDescent="0.2">
      <c r="H5582" s="9"/>
    </row>
    <row r="5583" spans="8:8" x14ac:dyDescent="0.2">
      <c r="H5583" s="9"/>
    </row>
    <row r="5584" spans="8:8" x14ac:dyDescent="0.2">
      <c r="H5584" s="9"/>
    </row>
    <row r="5585" spans="8:8" x14ac:dyDescent="0.2">
      <c r="H5585" s="9"/>
    </row>
    <row r="5586" spans="8:8" x14ac:dyDescent="0.2">
      <c r="H5586" s="9"/>
    </row>
    <row r="5587" spans="8:8" x14ac:dyDescent="0.2">
      <c r="H5587" s="9"/>
    </row>
    <row r="5588" spans="8:8" x14ac:dyDescent="0.2">
      <c r="H5588" s="9"/>
    </row>
    <row r="5589" spans="8:8" x14ac:dyDescent="0.2">
      <c r="H5589" s="9"/>
    </row>
    <row r="5590" spans="8:8" x14ac:dyDescent="0.2">
      <c r="H5590" s="9"/>
    </row>
    <row r="5591" spans="8:8" x14ac:dyDescent="0.2">
      <c r="H5591" s="9"/>
    </row>
    <row r="5592" spans="8:8" x14ac:dyDescent="0.2">
      <c r="H5592" s="9"/>
    </row>
    <row r="5593" spans="8:8" x14ac:dyDescent="0.2">
      <c r="H5593" s="9"/>
    </row>
    <row r="5594" spans="8:8" x14ac:dyDescent="0.2">
      <c r="H5594" s="9"/>
    </row>
    <row r="5595" spans="8:8" x14ac:dyDescent="0.2">
      <c r="H5595" s="9"/>
    </row>
    <row r="5596" spans="8:8" x14ac:dyDescent="0.2">
      <c r="H5596" s="9"/>
    </row>
    <row r="5597" spans="8:8" x14ac:dyDescent="0.2">
      <c r="H5597" s="9"/>
    </row>
    <row r="5598" spans="8:8" x14ac:dyDescent="0.2">
      <c r="H5598" s="9"/>
    </row>
    <row r="5599" spans="8:8" x14ac:dyDescent="0.2">
      <c r="H5599" s="9"/>
    </row>
    <row r="5600" spans="8:8" x14ac:dyDescent="0.2">
      <c r="H5600" s="9"/>
    </row>
    <row r="5601" spans="8:8" x14ac:dyDescent="0.2">
      <c r="H5601" s="9"/>
    </row>
    <row r="5602" spans="8:8" x14ac:dyDescent="0.2">
      <c r="H5602" s="9"/>
    </row>
    <row r="5603" spans="8:8" x14ac:dyDescent="0.2">
      <c r="H5603" s="9"/>
    </row>
    <row r="5604" spans="8:8" x14ac:dyDescent="0.2">
      <c r="H5604" s="9"/>
    </row>
    <row r="5605" spans="8:8" x14ac:dyDescent="0.2">
      <c r="H5605" s="9"/>
    </row>
    <row r="5606" spans="8:8" x14ac:dyDescent="0.2">
      <c r="H5606" s="9"/>
    </row>
    <row r="5607" spans="8:8" x14ac:dyDescent="0.2">
      <c r="H5607" s="9"/>
    </row>
    <row r="5608" spans="8:8" x14ac:dyDescent="0.2">
      <c r="H5608" s="9"/>
    </row>
    <row r="5609" spans="8:8" x14ac:dyDescent="0.2">
      <c r="H5609" s="9"/>
    </row>
    <row r="5610" spans="8:8" x14ac:dyDescent="0.2">
      <c r="H5610" s="9"/>
    </row>
    <row r="5611" spans="8:8" x14ac:dyDescent="0.2">
      <c r="H5611" s="9"/>
    </row>
    <row r="5612" spans="8:8" x14ac:dyDescent="0.2">
      <c r="H5612" s="9"/>
    </row>
    <row r="5613" spans="8:8" x14ac:dyDescent="0.2">
      <c r="H5613" s="9"/>
    </row>
    <row r="5614" spans="8:8" x14ac:dyDescent="0.2">
      <c r="H5614" s="9"/>
    </row>
    <row r="5615" spans="8:8" x14ac:dyDescent="0.2">
      <c r="H5615" s="9"/>
    </row>
    <row r="5616" spans="8:8" x14ac:dyDescent="0.2">
      <c r="H5616" s="9"/>
    </row>
    <row r="5617" spans="8:8" x14ac:dyDescent="0.2">
      <c r="H5617" s="9"/>
    </row>
    <row r="5618" spans="8:8" x14ac:dyDescent="0.2">
      <c r="H5618" s="9"/>
    </row>
    <row r="5619" spans="8:8" x14ac:dyDescent="0.2">
      <c r="H5619" s="9"/>
    </row>
    <row r="5620" spans="8:8" x14ac:dyDescent="0.2">
      <c r="H5620" s="9"/>
    </row>
    <row r="5621" spans="8:8" x14ac:dyDescent="0.2">
      <c r="H5621" s="9"/>
    </row>
    <row r="5622" spans="8:8" x14ac:dyDescent="0.2">
      <c r="H5622" s="9"/>
    </row>
    <row r="5623" spans="8:8" x14ac:dyDescent="0.2">
      <c r="H5623" s="9"/>
    </row>
    <row r="5624" spans="8:8" x14ac:dyDescent="0.2">
      <c r="H5624" s="9"/>
    </row>
    <row r="5625" spans="8:8" x14ac:dyDescent="0.2">
      <c r="H5625" s="9"/>
    </row>
    <row r="5626" spans="8:8" x14ac:dyDescent="0.2">
      <c r="H5626" s="9"/>
    </row>
    <row r="5627" spans="8:8" x14ac:dyDescent="0.2">
      <c r="H5627" s="9"/>
    </row>
    <row r="5628" spans="8:8" x14ac:dyDescent="0.2">
      <c r="H5628" s="9"/>
    </row>
    <row r="5629" spans="8:8" x14ac:dyDescent="0.2">
      <c r="H5629" s="9"/>
    </row>
    <row r="5630" spans="8:8" x14ac:dyDescent="0.2">
      <c r="H5630" s="9"/>
    </row>
    <row r="5631" spans="8:8" x14ac:dyDescent="0.2">
      <c r="H5631" s="9"/>
    </row>
    <row r="5632" spans="8:8" x14ac:dyDescent="0.2">
      <c r="H5632" s="9"/>
    </row>
    <row r="5633" spans="8:8" x14ac:dyDescent="0.2">
      <c r="H5633" s="9"/>
    </row>
    <row r="5634" spans="8:8" x14ac:dyDescent="0.2">
      <c r="H5634" s="9"/>
    </row>
    <row r="5635" spans="8:8" x14ac:dyDescent="0.2">
      <c r="H5635" s="9"/>
    </row>
    <row r="5636" spans="8:8" x14ac:dyDescent="0.2">
      <c r="H5636" s="9"/>
    </row>
    <row r="5637" spans="8:8" x14ac:dyDescent="0.2">
      <c r="H5637" s="9"/>
    </row>
    <row r="5638" spans="8:8" x14ac:dyDescent="0.2">
      <c r="H5638" s="9"/>
    </row>
    <row r="5639" spans="8:8" x14ac:dyDescent="0.2">
      <c r="H5639" s="9"/>
    </row>
    <row r="5640" spans="8:8" x14ac:dyDescent="0.2">
      <c r="H5640" s="9"/>
    </row>
    <row r="5641" spans="8:8" x14ac:dyDescent="0.2">
      <c r="H5641" s="9"/>
    </row>
    <row r="5642" spans="8:8" x14ac:dyDescent="0.2">
      <c r="H5642" s="9"/>
    </row>
    <row r="5643" spans="8:8" x14ac:dyDescent="0.2">
      <c r="H5643" s="9"/>
    </row>
    <row r="5644" spans="8:8" x14ac:dyDescent="0.2">
      <c r="H5644" s="9"/>
    </row>
    <row r="5645" spans="8:8" x14ac:dyDescent="0.2">
      <c r="H5645" s="9"/>
    </row>
    <row r="5646" spans="8:8" x14ac:dyDescent="0.2">
      <c r="H5646" s="9"/>
    </row>
    <row r="5647" spans="8:8" x14ac:dyDescent="0.2">
      <c r="H5647" s="9"/>
    </row>
    <row r="5648" spans="8:8" x14ac:dyDescent="0.2">
      <c r="H5648" s="9"/>
    </row>
    <row r="5649" spans="8:8" x14ac:dyDescent="0.2">
      <c r="H5649" s="9"/>
    </row>
    <row r="5650" spans="8:8" x14ac:dyDescent="0.2">
      <c r="H5650" s="9"/>
    </row>
    <row r="5651" spans="8:8" x14ac:dyDescent="0.2">
      <c r="H5651" s="9"/>
    </row>
    <row r="5652" spans="8:8" x14ac:dyDescent="0.2">
      <c r="H5652" s="9"/>
    </row>
    <row r="5653" spans="8:8" x14ac:dyDescent="0.2">
      <c r="H5653" s="9"/>
    </row>
    <row r="5654" spans="8:8" x14ac:dyDescent="0.2">
      <c r="H5654" s="9"/>
    </row>
    <row r="5655" spans="8:8" x14ac:dyDescent="0.2">
      <c r="H5655" s="9"/>
    </row>
    <row r="5656" spans="8:8" x14ac:dyDescent="0.2">
      <c r="H5656" s="9"/>
    </row>
    <row r="5657" spans="8:8" x14ac:dyDescent="0.2">
      <c r="H5657" s="9"/>
    </row>
    <row r="5658" spans="8:8" x14ac:dyDescent="0.2">
      <c r="H5658" s="9"/>
    </row>
    <row r="5659" spans="8:8" x14ac:dyDescent="0.2">
      <c r="H5659" s="9"/>
    </row>
    <row r="5660" spans="8:8" x14ac:dyDescent="0.2">
      <c r="H5660" s="9"/>
    </row>
    <row r="5661" spans="8:8" x14ac:dyDescent="0.2">
      <c r="H5661" s="9"/>
    </row>
    <row r="5662" spans="8:8" x14ac:dyDescent="0.2">
      <c r="H5662" s="9"/>
    </row>
    <row r="5663" spans="8:8" x14ac:dyDescent="0.2">
      <c r="H5663" s="9"/>
    </row>
    <row r="5664" spans="8:8" x14ac:dyDescent="0.2">
      <c r="H5664" s="9"/>
    </row>
    <row r="5665" spans="8:8" x14ac:dyDescent="0.2">
      <c r="H5665" s="9"/>
    </row>
    <row r="5666" spans="8:8" x14ac:dyDescent="0.2">
      <c r="H5666" s="9"/>
    </row>
    <row r="5667" spans="8:8" x14ac:dyDescent="0.2">
      <c r="H5667" s="9"/>
    </row>
    <row r="5668" spans="8:8" x14ac:dyDescent="0.2">
      <c r="H5668" s="9"/>
    </row>
    <row r="5669" spans="8:8" x14ac:dyDescent="0.2">
      <c r="H5669" s="9"/>
    </row>
    <row r="5670" spans="8:8" x14ac:dyDescent="0.2">
      <c r="H5670" s="9"/>
    </row>
    <row r="5671" spans="8:8" x14ac:dyDescent="0.2">
      <c r="H5671" s="9"/>
    </row>
    <row r="5672" spans="8:8" x14ac:dyDescent="0.2">
      <c r="H5672" s="9"/>
    </row>
    <row r="5673" spans="8:8" x14ac:dyDescent="0.2">
      <c r="H5673" s="9"/>
    </row>
    <row r="5674" spans="8:8" x14ac:dyDescent="0.2">
      <c r="H5674" s="9"/>
    </row>
    <row r="5675" spans="8:8" x14ac:dyDescent="0.2">
      <c r="H5675" s="9"/>
    </row>
    <row r="5676" spans="8:8" x14ac:dyDescent="0.2">
      <c r="H5676" s="9"/>
    </row>
    <row r="5677" spans="8:8" x14ac:dyDescent="0.2">
      <c r="H5677" s="9"/>
    </row>
    <row r="5678" spans="8:8" x14ac:dyDescent="0.2">
      <c r="H5678" s="9"/>
    </row>
    <row r="5679" spans="8:8" x14ac:dyDescent="0.2">
      <c r="H5679" s="9"/>
    </row>
    <row r="5680" spans="8:8" x14ac:dyDescent="0.2">
      <c r="H5680" s="9"/>
    </row>
    <row r="5681" spans="8:8" x14ac:dyDescent="0.2">
      <c r="H5681" s="9"/>
    </row>
    <row r="5682" spans="8:8" x14ac:dyDescent="0.2">
      <c r="H5682" s="9"/>
    </row>
    <row r="5683" spans="8:8" x14ac:dyDescent="0.2">
      <c r="H5683" s="9"/>
    </row>
    <row r="5684" spans="8:8" x14ac:dyDescent="0.2">
      <c r="H5684" s="9"/>
    </row>
    <row r="5685" spans="8:8" x14ac:dyDescent="0.2">
      <c r="H5685" s="9"/>
    </row>
    <row r="5686" spans="8:8" x14ac:dyDescent="0.2">
      <c r="H5686" s="9"/>
    </row>
    <row r="5687" spans="8:8" x14ac:dyDescent="0.2">
      <c r="H5687" s="9"/>
    </row>
    <row r="5688" spans="8:8" x14ac:dyDescent="0.2">
      <c r="H5688" s="9"/>
    </row>
    <row r="5689" spans="8:8" x14ac:dyDescent="0.2">
      <c r="H5689" s="9"/>
    </row>
    <row r="5690" spans="8:8" x14ac:dyDescent="0.2">
      <c r="H5690" s="9"/>
    </row>
    <row r="5691" spans="8:8" x14ac:dyDescent="0.2">
      <c r="H5691" s="9"/>
    </row>
    <row r="5692" spans="8:8" x14ac:dyDescent="0.2">
      <c r="H5692" s="9"/>
    </row>
    <row r="5693" spans="8:8" x14ac:dyDescent="0.2">
      <c r="H5693" s="9"/>
    </row>
    <row r="5694" spans="8:8" x14ac:dyDescent="0.2">
      <c r="H5694" s="9"/>
    </row>
    <row r="5695" spans="8:8" x14ac:dyDescent="0.2">
      <c r="H5695" s="9"/>
    </row>
    <row r="5696" spans="8:8" x14ac:dyDescent="0.2">
      <c r="H5696" s="9"/>
    </row>
    <row r="5697" spans="8:8" x14ac:dyDescent="0.2">
      <c r="H5697" s="9"/>
    </row>
    <row r="5698" spans="8:8" x14ac:dyDescent="0.2">
      <c r="H5698" s="9"/>
    </row>
    <row r="5699" spans="8:8" x14ac:dyDescent="0.2">
      <c r="H5699" s="9"/>
    </row>
    <row r="5700" spans="8:8" x14ac:dyDescent="0.2">
      <c r="H5700" s="9"/>
    </row>
    <row r="5701" spans="8:8" x14ac:dyDescent="0.2">
      <c r="H5701" s="9"/>
    </row>
    <row r="5702" spans="8:8" x14ac:dyDescent="0.2">
      <c r="H5702" s="9"/>
    </row>
    <row r="5703" spans="8:8" x14ac:dyDescent="0.2">
      <c r="H5703" s="9"/>
    </row>
    <row r="5704" spans="8:8" x14ac:dyDescent="0.2">
      <c r="H5704" s="9"/>
    </row>
    <row r="5705" spans="8:8" x14ac:dyDescent="0.2">
      <c r="H5705" s="9"/>
    </row>
    <row r="5706" spans="8:8" x14ac:dyDescent="0.2">
      <c r="H5706" s="9"/>
    </row>
    <row r="5707" spans="8:8" x14ac:dyDescent="0.2">
      <c r="H5707" s="9"/>
    </row>
    <row r="5708" spans="8:8" x14ac:dyDescent="0.2">
      <c r="H5708" s="9"/>
    </row>
    <row r="5709" spans="8:8" x14ac:dyDescent="0.2">
      <c r="H5709" s="9"/>
    </row>
    <row r="5710" spans="8:8" x14ac:dyDescent="0.2">
      <c r="H5710" s="9"/>
    </row>
    <row r="5711" spans="8:8" x14ac:dyDescent="0.2">
      <c r="H5711" s="9"/>
    </row>
    <row r="5712" spans="8:8" x14ac:dyDescent="0.2">
      <c r="H5712" s="9"/>
    </row>
    <row r="5713" spans="8:8" x14ac:dyDescent="0.2">
      <c r="H5713" s="9"/>
    </row>
    <row r="5714" spans="8:8" x14ac:dyDescent="0.2">
      <c r="H5714" s="9"/>
    </row>
    <row r="5715" spans="8:8" x14ac:dyDescent="0.2">
      <c r="H5715" s="9"/>
    </row>
    <row r="5716" spans="8:8" x14ac:dyDescent="0.2">
      <c r="H5716" s="9"/>
    </row>
    <row r="5717" spans="8:8" x14ac:dyDescent="0.2">
      <c r="H5717" s="9"/>
    </row>
    <row r="5718" spans="8:8" x14ac:dyDescent="0.2">
      <c r="H5718" s="9"/>
    </row>
    <row r="5719" spans="8:8" x14ac:dyDescent="0.2">
      <c r="H5719" s="9"/>
    </row>
    <row r="5720" spans="8:8" x14ac:dyDescent="0.2">
      <c r="H5720" s="9"/>
    </row>
    <row r="5721" spans="8:8" x14ac:dyDescent="0.2">
      <c r="H5721" s="9"/>
    </row>
    <row r="5722" spans="8:8" x14ac:dyDescent="0.2">
      <c r="H5722" s="9"/>
    </row>
    <row r="5723" spans="8:8" x14ac:dyDescent="0.2">
      <c r="H5723" s="9"/>
    </row>
    <row r="5724" spans="8:8" x14ac:dyDescent="0.2">
      <c r="H5724" s="9"/>
    </row>
    <row r="5725" spans="8:8" x14ac:dyDescent="0.2">
      <c r="H5725" s="9"/>
    </row>
    <row r="5726" spans="8:8" x14ac:dyDescent="0.2">
      <c r="H5726" s="9"/>
    </row>
    <row r="5727" spans="8:8" x14ac:dyDescent="0.2">
      <c r="H5727" s="9"/>
    </row>
    <row r="5728" spans="8:8" x14ac:dyDescent="0.2">
      <c r="H5728" s="9"/>
    </row>
    <row r="5729" spans="8:8" x14ac:dyDescent="0.2">
      <c r="H5729" s="9"/>
    </row>
    <row r="5730" spans="8:8" x14ac:dyDescent="0.2">
      <c r="H5730" s="9"/>
    </row>
    <row r="5731" spans="8:8" x14ac:dyDescent="0.2">
      <c r="H5731" s="9"/>
    </row>
    <row r="5732" spans="8:8" x14ac:dyDescent="0.2">
      <c r="H5732" s="9"/>
    </row>
    <row r="5733" spans="8:8" x14ac:dyDescent="0.2">
      <c r="H5733" s="9"/>
    </row>
    <row r="5734" spans="8:8" x14ac:dyDescent="0.2">
      <c r="H5734" s="9"/>
    </row>
    <row r="5735" spans="8:8" x14ac:dyDescent="0.2">
      <c r="H5735" s="9"/>
    </row>
    <row r="5736" spans="8:8" x14ac:dyDescent="0.2">
      <c r="H5736" s="9"/>
    </row>
    <row r="5737" spans="8:8" x14ac:dyDescent="0.2">
      <c r="H5737" s="9"/>
    </row>
    <row r="5738" spans="8:8" x14ac:dyDescent="0.2">
      <c r="H5738" s="9"/>
    </row>
    <row r="5739" spans="8:8" x14ac:dyDescent="0.2">
      <c r="H5739" s="9"/>
    </row>
    <row r="5740" spans="8:8" x14ac:dyDescent="0.2">
      <c r="H5740" s="9"/>
    </row>
    <row r="5741" spans="8:8" x14ac:dyDescent="0.2">
      <c r="H5741" s="9"/>
    </row>
    <row r="5742" spans="8:8" x14ac:dyDescent="0.2">
      <c r="H5742" s="9"/>
    </row>
    <row r="5743" spans="8:8" x14ac:dyDescent="0.2">
      <c r="H5743" s="9"/>
    </row>
    <row r="5744" spans="8:8" x14ac:dyDescent="0.2">
      <c r="H5744" s="9"/>
    </row>
    <row r="5745" spans="8:8" x14ac:dyDescent="0.2">
      <c r="H5745" s="9"/>
    </row>
    <row r="5746" spans="8:8" x14ac:dyDescent="0.2">
      <c r="H5746" s="9"/>
    </row>
    <row r="5747" spans="8:8" x14ac:dyDescent="0.2">
      <c r="H5747" s="9"/>
    </row>
    <row r="5748" spans="8:8" x14ac:dyDescent="0.2">
      <c r="H5748" s="9"/>
    </row>
    <row r="5749" spans="8:8" x14ac:dyDescent="0.2">
      <c r="H5749" s="9"/>
    </row>
    <row r="5750" spans="8:8" x14ac:dyDescent="0.2">
      <c r="H5750" s="9"/>
    </row>
    <row r="5751" spans="8:8" x14ac:dyDescent="0.2">
      <c r="H5751" s="9"/>
    </row>
    <row r="5752" spans="8:8" x14ac:dyDescent="0.2">
      <c r="H5752" s="9"/>
    </row>
    <row r="5753" spans="8:8" x14ac:dyDescent="0.2">
      <c r="H5753" s="9"/>
    </row>
    <row r="5754" spans="8:8" x14ac:dyDescent="0.2">
      <c r="H5754" s="9"/>
    </row>
    <row r="5755" spans="8:8" x14ac:dyDescent="0.2">
      <c r="H5755" s="9"/>
    </row>
    <row r="5756" spans="8:8" x14ac:dyDescent="0.2">
      <c r="H5756" s="9"/>
    </row>
    <row r="5757" spans="8:8" x14ac:dyDescent="0.2">
      <c r="H5757" s="9"/>
    </row>
    <row r="5758" spans="8:8" x14ac:dyDescent="0.2">
      <c r="H5758" s="9"/>
    </row>
    <row r="5759" spans="8:8" x14ac:dyDescent="0.2">
      <c r="H5759" s="9"/>
    </row>
    <row r="5760" spans="8:8" x14ac:dyDescent="0.2">
      <c r="H5760" s="9"/>
    </row>
    <row r="5761" spans="8:8" x14ac:dyDescent="0.2">
      <c r="H5761" s="9"/>
    </row>
    <row r="5762" spans="8:8" x14ac:dyDescent="0.2">
      <c r="H5762" s="9"/>
    </row>
    <row r="5763" spans="8:8" x14ac:dyDescent="0.2">
      <c r="H5763" s="9"/>
    </row>
    <row r="5764" spans="8:8" x14ac:dyDescent="0.2">
      <c r="H5764" s="9"/>
    </row>
    <row r="5765" spans="8:8" x14ac:dyDescent="0.2">
      <c r="H5765" s="9"/>
    </row>
    <row r="5766" spans="8:8" x14ac:dyDescent="0.2">
      <c r="H5766" s="9"/>
    </row>
    <row r="5767" spans="8:8" x14ac:dyDescent="0.2">
      <c r="H5767" s="9"/>
    </row>
    <row r="5768" spans="8:8" x14ac:dyDescent="0.2">
      <c r="H5768" s="9"/>
    </row>
    <row r="5769" spans="8:8" x14ac:dyDescent="0.2">
      <c r="H5769" s="9"/>
    </row>
    <row r="5770" spans="8:8" x14ac:dyDescent="0.2">
      <c r="H5770" s="9"/>
    </row>
    <row r="5771" spans="8:8" x14ac:dyDescent="0.2">
      <c r="H5771" s="9"/>
    </row>
    <row r="5772" spans="8:8" x14ac:dyDescent="0.2">
      <c r="H5772" s="9"/>
    </row>
    <row r="5773" spans="8:8" x14ac:dyDescent="0.2">
      <c r="H5773" s="9"/>
    </row>
    <row r="5774" spans="8:8" x14ac:dyDescent="0.2">
      <c r="H5774" s="9"/>
    </row>
    <row r="5775" spans="8:8" x14ac:dyDescent="0.2">
      <c r="H5775" s="9"/>
    </row>
    <row r="5776" spans="8:8" x14ac:dyDescent="0.2">
      <c r="H5776" s="9"/>
    </row>
    <row r="5777" spans="8:8" x14ac:dyDescent="0.2">
      <c r="H5777" s="9"/>
    </row>
    <row r="5778" spans="8:8" x14ac:dyDescent="0.2">
      <c r="H5778" s="9"/>
    </row>
    <row r="5779" spans="8:8" x14ac:dyDescent="0.2">
      <c r="H5779" s="9"/>
    </row>
    <row r="5780" spans="8:8" x14ac:dyDescent="0.2">
      <c r="H5780" s="9"/>
    </row>
    <row r="5781" spans="8:8" x14ac:dyDescent="0.2">
      <c r="H5781" s="9"/>
    </row>
    <row r="5782" spans="8:8" x14ac:dyDescent="0.2">
      <c r="H5782" s="9"/>
    </row>
    <row r="5783" spans="8:8" x14ac:dyDescent="0.2">
      <c r="H5783" s="9"/>
    </row>
    <row r="5784" spans="8:8" x14ac:dyDescent="0.2">
      <c r="H5784" s="9"/>
    </row>
    <row r="5785" spans="8:8" x14ac:dyDescent="0.2">
      <c r="H5785" s="9"/>
    </row>
    <row r="5786" spans="8:8" x14ac:dyDescent="0.2">
      <c r="H5786" s="9"/>
    </row>
    <row r="5787" spans="8:8" x14ac:dyDescent="0.2">
      <c r="H5787" s="9"/>
    </row>
    <row r="5788" spans="8:8" x14ac:dyDescent="0.2">
      <c r="H5788" s="9"/>
    </row>
    <row r="5789" spans="8:8" x14ac:dyDescent="0.2">
      <c r="H5789" s="9"/>
    </row>
    <row r="5790" spans="8:8" x14ac:dyDescent="0.2">
      <c r="H5790" s="9"/>
    </row>
    <row r="5791" spans="8:8" x14ac:dyDescent="0.2">
      <c r="H5791" s="9"/>
    </row>
    <row r="5792" spans="8:8" x14ac:dyDescent="0.2">
      <c r="H5792" s="9"/>
    </row>
    <row r="5793" spans="8:8" x14ac:dyDescent="0.2">
      <c r="H5793" s="9"/>
    </row>
    <row r="5794" spans="8:8" x14ac:dyDescent="0.2">
      <c r="H5794" s="9"/>
    </row>
    <row r="5795" spans="8:8" x14ac:dyDescent="0.2">
      <c r="H5795" s="9"/>
    </row>
    <row r="5796" spans="8:8" x14ac:dyDescent="0.2">
      <c r="H5796" s="9"/>
    </row>
    <row r="5797" spans="8:8" x14ac:dyDescent="0.2">
      <c r="H5797" s="9"/>
    </row>
    <row r="5798" spans="8:8" x14ac:dyDescent="0.2">
      <c r="H5798" s="9"/>
    </row>
    <row r="5799" spans="8:8" x14ac:dyDescent="0.2">
      <c r="H5799" s="9"/>
    </row>
    <row r="5800" spans="8:8" x14ac:dyDescent="0.2">
      <c r="H5800" s="9"/>
    </row>
    <row r="5801" spans="8:8" x14ac:dyDescent="0.2">
      <c r="H5801" s="9"/>
    </row>
    <row r="5802" spans="8:8" x14ac:dyDescent="0.2">
      <c r="H5802" s="9"/>
    </row>
    <row r="5803" spans="8:8" x14ac:dyDescent="0.2">
      <c r="H5803" s="9"/>
    </row>
    <row r="5804" spans="8:8" x14ac:dyDescent="0.2">
      <c r="H5804" s="9"/>
    </row>
    <row r="5805" spans="8:8" x14ac:dyDescent="0.2">
      <c r="H5805" s="9"/>
    </row>
    <row r="5806" spans="8:8" x14ac:dyDescent="0.2">
      <c r="H5806" s="9"/>
    </row>
    <row r="5807" spans="8:8" x14ac:dyDescent="0.2">
      <c r="H5807" s="9"/>
    </row>
    <row r="5808" spans="8:8" x14ac:dyDescent="0.2">
      <c r="H5808" s="9"/>
    </row>
    <row r="5809" spans="8:8" x14ac:dyDescent="0.2">
      <c r="H5809" s="9"/>
    </row>
    <row r="5810" spans="8:8" x14ac:dyDescent="0.2">
      <c r="H5810" s="9"/>
    </row>
    <row r="5811" spans="8:8" x14ac:dyDescent="0.2">
      <c r="H5811" s="9"/>
    </row>
    <row r="5812" spans="8:8" x14ac:dyDescent="0.2">
      <c r="H5812" s="9"/>
    </row>
    <row r="5813" spans="8:8" x14ac:dyDescent="0.2">
      <c r="H5813" s="9"/>
    </row>
    <row r="5814" spans="8:8" x14ac:dyDescent="0.2">
      <c r="H5814" s="9"/>
    </row>
    <row r="5815" spans="8:8" x14ac:dyDescent="0.2">
      <c r="H5815" s="9"/>
    </row>
    <row r="5816" spans="8:8" x14ac:dyDescent="0.2">
      <c r="H5816" s="9"/>
    </row>
    <row r="5817" spans="8:8" x14ac:dyDescent="0.2">
      <c r="H5817" s="9"/>
    </row>
    <row r="5818" spans="8:8" x14ac:dyDescent="0.2">
      <c r="H5818" s="9"/>
    </row>
    <row r="5819" spans="8:8" x14ac:dyDescent="0.2">
      <c r="H5819" s="9"/>
    </row>
    <row r="5820" spans="8:8" x14ac:dyDescent="0.2">
      <c r="H5820" s="9"/>
    </row>
    <row r="5821" spans="8:8" x14ac:dyDescent="0.2">
      <c r="H5821" s="9"/>
    </row>
    <row r="5822" spans="8:8" x14ac:dyDescent="0.2">
      <c r="H5822" s="9"/>
    </row>
    <row r="5823" spans="8:8" x14ac:dyDescent="0.2">
      <c r="H5823" s="9"/>
    </row>
    <row r="5824" spans="8:8" x14ac:dyDescent="0.2">
      <c r="H5824" s="9"/>
    </row>
    <row r="5825" spans="8:8" x14ac:dyDescent="0.2">
      <c r="H5825" s="9"/>
    </row>
    <row r="5826" spans="8:8" x14ac:dyDescent="0.2">
      <c r="H5826" s="9"/>
    </row>
    <row r="5827" spans="8:8" x14ac:dyDescent="0.2">
      <c r="H5827" s="9"/>
    </row>
    <row r="5828" spans="8:8" x14ac:dyDescent="0.2">
      <c r="H5828" s="9"/>
    </row>
    <row r="5829" spans="8:8" x14ac:dyDescent="0.2">
      <c r="H5829" s="9"/>
    </row>
    <row r="5830" spans="8:8" x14ac:dyDescent="0.2">
      <c r="H5830" s="9"/>
    </row>
    <row r="5831" spans="8:8" x14ac:dyDescent="0.2">
      <c r="H5831" s="9"/>
    </row>
    <row r="5832" spans="8:8" x14ac:dyDescent="0.2">
      <c r="H5832" s="9"/>
    </row>
    <row r="5833" spans="8:8" x14ac:dyDescent="0.2">
      <c r="H5833" s="9"/>
    </row>
    <row r="5834" spans="8:8" x14ac:dyDescent="0.2">
      <c r="H5834" s="9"/>
    </row>
    <row r="5835" spans="8:8" x14ac:dyDescent="0.2">
      <c r="H5835" s="9"/>
    </row>
    <row r="5836" spans="8:8" x14ac:dyDescent="0.2">
      <c r="H5836" s="9"/>
    </row>
    <row r="5837" spans="8:8" x14ac:dyDescent="0.2">
      <c r="H5837" s="9"/>
    </row>
    <row r="5838" spans="8:8" x14ac:dyDescent="0.2">
      <c r="H5838" s="9"/>
    </row>
    <row r="5839" spans="8:8" x14ac:dyDescent="0.2">
      <c r="H5839" s="9"/>
    </row>
    <row r="5840" spans="8:8" x14ac:dyDescent="0.2">
      <c r="H5840" s="9"/>
    </row>
    <row r="5841" spans="8:8" x14ac:dyDescent="0.2">
      <c r="H5841" s="9"/>
    </row>
    <row r="5842" spans="8:8" x14ac:dyDescent="0.2">
      <c r="H5842" s="9"/>
    </row>
    <row r="5843" spans="8:8" x14ac:dyDescent="0.2">
      <c r="H5843" s="9"/>
    </row>
    <row r="5844" spans="8:8" x14ac:dyDescent="0.2">
      <c r="H5844" s="9"/>
    </row>
    <row r="5845" spans="8:8" x14ac:dyDescent="0.2">
      <c r="H5845" s="9"/>
    </row>
    <row r="5846" spans="8:8" x14ac:dyDescent="0.2">
      <c r="H5846" s="9"/>
    </row>
    <row r="5847" spans="8:8" x14ac:dyDescent="0.2">
      <c r="H5847" s="9"/>
    </row>
    <row r="5848" spans="8:8" x14ac:dyDescent="0.2">
      <c r="H5848" s="9"/>
    </row>
    <row r="5849" spans="8:8" x14ac:dyDescent="0.2">
      <c r="H5849" s="9"/>
    </row>
    <row r="5850" spans="8:8" x14ac:dyDescent="0.2">
      <c r="H5850" s="9"/>
    </row>
    <row r="5851" spans="8:8" x14ac:dyDescent="0.2">
      <c r="H5851" s="9"/>
    </row>
    <row r="5852" spans="8:8" x14ac:dyDescent="0.2">
      <c r="H5852" s="9"/>
    </row>
    <row r="5853" spans="8:8" x14ac:dyDescent="0.2">
      <c r="H5853" s="9"/>
    </row>
    <row r="5854" spans="8:8" x14ac:dyDescent="0.2">
      <c r="H5854" s="9"/>
    </row>
    <row r="5855" spans="8:8" x14ac:dyDescent="0.2">
      <c r="H5855" s="9"/>
    </row>
    <row r="5856" spans="8:8" x14ac:dyDescent="0.2">
      <c r="H5856" s="9"/>
    </row>
    <row r="5857" spans="8:8" x14ac:dyDescent="0.2">
      <c r="H5857" s="9"/>
    </row>
    <row r="5858" spans="8:8" x14ac:dyDescent="0.2">
      <c r="H5858" s="9"/>
    </row>
    <row r="5859" spans="8:8" x14ac:dyDescent="0.2">
      <c r="H5859" s="9"/>
    </row>
    <row r="5860" spans="8:8" x14ac:dyDescent="0.2">
      <c r="H5860" s="9"/>
    </row>
    <row r="5861" spans="8:8" x14ac:dyDescent="0.2">
      <c r="H5861" s="9"/>
    </row>
    <row r="5862" spans="8:8" x14ac:dyDescent="0.2">
      <c r="H5862" s="9"/>
    </row>
    <row r="5863" spans="8:8" x14ac:dyDescent="0.2">
      <c r="H5863" s="9"/>
    </row>
    <row r="5864" spans="8:8" x14ac:dyDescent="0.2">
      <c r="H5864" s="9"/>
    </row>
    <row r="5865" spans="8:8" x14ac:dyDescent="0.2">
      <c r="H5865" s="9"/>
    </row>
    <row r="5866" spans="8:8" x14ac:dyDescent="0.2">
      <c r="H5866" s="9"/>
    </row>
    <row r="5867" spans="8:8" x14ac:dyDescent="0.2">
      <c r="H5867" s="9"/>
    </row>
    <row r="5868" spans="8:8" x14ac:dyDescent="0.2">
      <c r="H5868" s="9"/>
    </row>
    <row r="5869" spans="8:8" x14ac:dyDescent="0.2">
      <c r="H5869" s="9"/>
    </row>
    <row r="5870" spans="8:8" x14ac:dyDescent="0.2">
      <c r="H5870" s="9"/>
    </row>
    <row r="5871" spans="8:8" x14ac:dyDescent="0.2">
      <c r="H5871" s="9"/>
    </row>
    <row r="5872" spans="8:8" x14ac:dyDescent="0.2">
      <c r="H5872" s="9"/>
    </row>
    <row r="5873" spans="8:8" x14ac:dyDescent="0.2">
      <c r="H5873" s="9"/>
    </row>
    <row r="5874" spans="8:8" x14ac:dyDescent="0.2">
      <c r="H5874" s="9"/>
    </row>
    <row r="5875" spans="8:8" x14ac:dyDescent="0.2">
      <c r="H5875" s="9"/>
    </row>
    <row r="5876" spans="8:8" x14ac:dyDescent="0.2">
      <c r="H5876" s="9"/>
    </row>
    <row r="5877" spans="8:8" x14ac:dyDescent="0.2">
      <c r="H5877" s="9"/>
    </row>
    <row r="5878" spans="8:8" x14ac:dyDescent="0.2">
      <c r="H5878" s="9"/>
    </row>
    <row r="5879" spans="8:8" x14ac:dyDescent="0.2">
      <c r="H5879" s="9"/>
    </row>
    <row r="5880" spans="8:8" x14ac:dyDescent="0.2">
      <c r="H5880" s="9"/>
    </row>
    <row r="5881" spans="8:8" x14ac:dyDescent="0.2">
      <c r="H5881" s="9"/>
    </row>
    <row r="5882" spans="8:8" x14ac:dyDescent="0.2">
      <c r="H5882" s="9"/>
    </row>
    <row r="5883" spans="8:8" x14ac:dyDescent="0.2">
      <c r="H5883" s="9"/>
    </row>
    <row r="5884" spans="8:8" x14ac:dyDescent="0.2">
      <c r="H5884" s="9"/>
    </row>
    <row r="5885" spans="8:8" x14ac:dyDescent="0.2">
      <c r="H5885" s="9"/>
    </row>
    <row r="5886" spans="8:8" x14ac:dyDescent="0.2">
      <c r="H5886" s="9"/>
    </row>
    <row r="5887" spans="8:8" x14ac:dyDescent="0.2">
      <c r="H5887" s="9"/>
    </row>
    <row r="5888" spans="8:8" x14ac:dyDescent="0.2">
      <c r="H5888" s="9"/>
    </row>
    <row r="5889" spans="8:8" x14ac:dyDescent="0.2">
      <c r="H5889" s="9"/>
    </row>
    <row r="5890" spans="8:8" x14ac:dyDescent="0.2">
      <c r="H5890" s="9"/>
    </row>
    <row r="5891" spans="8:8" x14ac:dyDescent="0.2">
      <c r="H5891" s="9"/>
    </row>
    <row r="5892" spans="8:8" x14ac:dyDescent="0.2">
      <c r="H5892" s="9"/>
    </row>
    <row r="5893" spans="8:8" x14ac:dyDescent="0.2">
      <c r="H5893" s="9"/>
    </row>
    <row r="5894" spans="8:8" x14ac:dyDescent="0.2">
      <c r="H5894" s="9"/>
    </row>
    <row r="5895" spans="8:8" x14ac:dyDescent="0.2">
      <c r="H5895" s="9"/>
    </row>
    <row r="5896" spans="8:8" x14ac:dyDescent="0.2">
      <c r="H5896" s="9"/>
    </row>
    <row r="5897" spans="8:8" x14ac:dyDescent="0.2">
      <c r="H5897" s="9"/>
    </row>
    <row r="5898" spans="8:8" x14ac:dyDescent="0.2">
      <c r="H5898" s="9"/>
    </row>
    <row r="5899" spans="8:8" x14ac:dyDescent="0.2">
      <c r="H5899" s="9"/>
    </row>
    <row r="5900" spans="8:8" x14ac:dyDescent="0.2">
      <c r="H5900" s="9"/>
    </row>
    <row r="5901" spans="8:8" x14ac:dyDescent="0.2">
      <c r="H5901" s="9"/>
    </row>
    <row r="5902" spans="8:8" x14ac:dyDescent="0.2">
      <c r="H5902" s="9"/>
    </row>
    <row r="5903" spans="8:8" x14ac:dyDescent="0.2">
      <c r="H5903" s="9"/>
    </row>
    <row r="5904" spans="8:8" x14ac:dyDescent="0.2">
      <c r="H5904" s="9"/>
    </row>
    <row r="5905" spans="8:8" x14ac:dyDescent="0.2">
      <c r="H5905" s="9"/>
    </row>
    <row r="5906" spans="8:8" x14ac:dyDescent="0.2">
      <c r="H5906" s="9"/>
    </row>
    <row r="5907" spans="8:8" x14ac:dyDescent="0.2">
      <c r="H5907" s="9"/>
    </row>
    <row r="5908" spans="8:8" x14ac:dyDescent="0.2">
      <c r="H5908" s="9"/>
    </row>
    <row r="5909" spans="8:8" x14ac:dyDescent="0.2">
      <c r="H5909" s="9"/>
    </row>
    <row r="5910" spans="8:8" x14ac:dyDescent="0.2">
      <c r="H5910" s="9"/>
    </row>
    <row r="5911" spans="8:8" x14ac:dyDescent="0.2">
      <c r="H5911" s="9"/>
    </row>
    <row r="5912" spans="8:8" x14ac:dyDescent="0.2">
      <c r="H5912" s="9"/>
    </row>
    <row r="5913" spans="8:8" x14ac:dyDescent="0.2">
      <c r="H5913" s="9"/>
    </row>
    <row r="5914" spans="8:8" x14ac:dyDescent="0.2">
      <c r="H5914" s="9"/>
    </row>
    <row r="5915" spans="8:8" x14ac:dyDescent="0.2">
      <c r="H5915" s="9"/>
    </row>
    <row r="5916" spans="8:8" x14ac:dyDescent="0.2">
      <c r="H5916" s="9"/>
    </row>
    <row r="5917" spans="8:8" x14ac:dyDescent="0.2">
      <c r="H5917" s="9"/>
    </row>
    <row r="5918" spans="8:8" x14ac:dyDescent="0.2">
      <c r="H5918" s="9"/>
    </row>
    <row r="5919" spans="8:8" x14ac:dyDescent="0.2">
      <c r="H5919" s="9"/>
    </row>
    <row r="5920" spans="8:8" x14ac:dyDescent="0.2">
      <c r="H5920" s="9"/>
    </row>
    <row r="5921" spans="8:8" x14ac:dyDescent="0.2">
      <c r="H5921" s="9"/>
    </row>
    <row r="5922" spans="8:8" x14ac:dyDescent="0.2">
      <c r="H5922" s="9"/>
    </row>
    <row r="5923" spans="8:8" x14ac:dyDescent="0.2">
      <c r="H5923" s="9"/>
    </row>
    <row r="5924" spans="8:8" x14ac:dyDescent="0.2">
      <c r="H5924" s="9"/>
    </row>
    <row r="5925" spans="8:8" x14ac:dyDescent="0.2">
      <c r="H5925" s="9"/>
    </row>
    <row r="5926" spans="8:8" x14ac:dyDescent="0.2">
      <c r="H5926" s="9"/>
    </row>
    <row r="5927" spans="8:8" x14ac:dyDescent="0.2">
      <c r="H5927" s="9"/>
    </row>
    <row r="5928" spans="8:8" x14ac:dyDescent="0.2">
      <c r="H5928" s="9"/>
    </row>
    <row r="5929" spans="8:8" x14ac:dyDescent="0.2">
      <c r="H5929" s="9"/>
    </row>
    <row r="5930" spans="8:8" x14ac:dyDescent="0.2">
      <c r="H5930" s="9"/>
    </row>
    <row r="5931" spans="8:8" x14ac:dyDescent="0.2">
      <c r="H5931" s="9"/>
    </row>
    <row r="5932" spans="8:8" x14ac:dyDescent="0.2">
      <c r="H5932" s="9"/>
    </row>
    <row r="5933" spans="8:8" x14ac:dyDescent="0.2">
      <c r="H5933" s="9"/>
    </row>
    <row r="5934" spans="8:8" x14ac:dyDescent="0.2">
      <c r="H5934" s="9"/>
    </row>
    <row r="5935" spans="8:8" x14ac:dyDescent="0.2">
      <c r="H5935" s="9"/>
    </row>
    <row r="5936" spans="8:8" x14ac:dyDescent="0.2">
      <c r="H5936" s="9"/>
    </row>
    <row r="5937" spans="8:8" x14ac:dyDescent="0.2">
      <c r="H5937" s="9"/>
    </row>
    <row r="5938" spans="8:8" x14ac:dyDescent="0.2">
      <c r="H5938" s="9"/>
    </row>
    <row r="5939" spans="8:8" x14ac:dyDescent="0.2">
      <c r="H5939" s="9"/>
    </row>
    <row r="5940" spans="8:8" x14ac:dyDescent="0.2">
      <c r="H5940" s="9"/>
    </row>
    <row r="5941" spans="8:8" x14ac:dyDescent="0.2">
      <c r="H5941" s="9"/>
    </row>
    <row r="5942" spans="8:8" x14ac:dyDescent="0.2">
      <c r="H5942" s="9"/>
    </row>
    <row r="5943" spans="8:8" x14ac:dyDescent="0.2">
      <c r="H5943" s="9"/>
    </row>
    <row r="5944" spans="8:8" x14ac:dyDescent="0.2">
      <c r="H5944" s="9"/>
    </row>
    <row r="5945" spans="8:8" x14ac:dyDescent="0.2">
      <c r="H5945" s="9"/>
    </row>
    <row r="5946" spans="8:8" x14ac:dyDescent="0.2">
      <c r="H5946" s="9"/>
    </row>
    <row r="5947" spans="8:8" x14ac:dyDescent="0.2">
      <c r="H5947" s="9"/>
    </row>
    <row r="5948" spans="8:8" x14ac:dyDescent="0.2">
      <c r="H5948" s="9"/>
    </row>
    <row r="5949" spans="8:8" x14ac:dyDescent="0.2">
      <c r="H5949" s="9"/>
    </row>
    <row r="5950" spans="8:8" x14ac:dyDescent="0.2">
      <c r="H5950" s="9"/>
    </row>
    <row r="5951" spans="8:8" x14ac:dyDescent="0.2">
      <c r="H5951" s="9"/>
    </row>
    <row r="5952" spans="8:8" x14ac:dyDescent="0.2">
      <c r="H5952" s="9"/>
    </row>
    <row r="5953" spans="8:8" x14ac:dyDescent="0.2">
      <c r="H5953" s="9"/>
    </row>
    <row r="5954" spans="8:8" x14ac:dyDescent="0.2">
      <c r="H5954" s="9"/>
    </row>
    <row r="5955" spans="8:8" x14ac:dyDescent="0.2">
      <c r="H5955" s="9"/>
    </row>
    <row r="5956" spans="8:8" x14ac:dyDescent="0.2">
      <c r="H5956" s="9"/>
    </row>
    <row r="5957" spans="8:8" x14ac:dyDescent="0.2">
      <c r="H5957" s="9"/>
    </row>
    <row r="5958" spans="8:8" x14ac:dyDescent="0.2">
      <c r="H5958" s="9"/>
    </row>
    <row r="5959" spans="8:8" x14ac:dyDescent="0.2">
      <c r="H5959" s="9"/>
    </row>
    <row r="5960" spans="8:8" x14ac:dyDescent="0.2">
      <c r="H5960" s="9"/>
    </row>
    <row r="5961" spans="8:8" x14ac:dyDescent="0.2">
      <c r="H5961" s="9"/>
    </row>
    <row r="5962" spans="8:8" x14ac:dyDescent="0.2">
      <c r="H5962" s="9"/>
    </row>
    <row r="5963" spans="8:8" x14ac:dyDescent="0.2">
      <c r="H5963" s="9"/>
    </row>
    <row r="5964" spans="8:8" x14ac:dyDescent="0.2">
      <c r="H5964" s="9"/>
    </row>
    <row r="5965" spans="8:8" x14ac:dyDescent="0.2">
      <c r="H5965" s="9"/>
    </row>
    <row r="5966" spans="8:8" x14ac:dyDescent="0.2">
      <c r="H5966" s="9"/>
    </row>
    <row r="5967" spans="8:8" x14ac:dyDescent="0.2">
      <c r="H5967" s="9"/>
    </row>
    <row r="5968" spans="8:8" x14ac:dyDescent="0.2">
      <c r="H5968" s="9"/>
    </row>
    <row r="5969" spans="8:8" x14ac:dyDescent="0.2">
      <c r="H5969" s="9"/>
    </row>
    <row r="5970" spans="8:8" x14ac:dyDescent="0.2">
      <c r="H5970" s="9"/>
    </row>
    <row r="5971" spans="8:8" x14ac:dyDescent="0.2">
      <c r="H5971" s="9"/>
    </row>
    <row r="5972" spans="8:8" x14ac:dyDescent="0.2">
      <c r="H5972" s="9"/>
    </row>
    <row r="5973" spans="8:8" x14ac:dyDescent="0.2">
      <c r="H5973" s="9"/>
    </row>
    <row r="5974" spans="8:8" x14ac:dyDescent="0.2">
      <c r="H5974" s="9"/>
    </row>
    <row r="5975" spans="8:8" x14ac:dyDescent="0.2">
      <c r="H5975" s="9"/>
    </row>
    <row r="5976" spans="8:8" x14ac:dyDescent="0.2">
      <c r="H5976" s="9"/>
    </row>
    <row r="5977" spans="8:8" x14ac:dyDescent="0.2">
      <c r="H5977" s="9"/>
    </row>
    <row r="5978" spans="8:8" x14ac:dyDescent="0.2">
      <c r="H5978" s="9"/>
    </row>
    <row r="5979" spans="8:8" x14ac:dyDescent="0.2">
      <c r="H5979" s="9"/>
    </row>
    <row r="5980" spans="8:8" x14ac:dyDescent="0.2">
      <c r="H5980" s="9"/>
    </row>
    <row r="5981" spans="8:8" x14ac:dyDescent="0.2">
      <c r="H5981" s="9"/>
    </row>
    <row r="5982" spans="8:8" x14ac:dyDescent="0.2">
      <c r="H5982" s="9"/>
    </row>
    <row r="5983" spans="8:8" x14ac:dyDescent="0.2">
      <c r="H5983" s="9"/>
    </row>
    <row r="5984" spans="8:8" x14ac:dyDescent="0.2">
      <c r="H5984" s="9"/>
    </row>
    <row r="5985" spans="8:8" x14ac:dyDescent="0.2">
      <c r="H5985" s="9"/>
    </row>
    <row r="5986" spans="8:8" x14ac:dyDescent="0.2">
      <c r="H5986" s="9"/>
    </row>
    <row r="5987" spans="8:8" x14ac:dyDescent="0.2">
      <c r="H5987" s="9"/>
    </row>
    <row r="5988" spans="8:8" x14ac:dyDescent="0.2">
      <c r="H5988" s="9"/>
    </row>
    <row r="5989" spans="8:8" x14ac:dyDescent="0.2">
      <c r="H5989" s="9"/>
    </row>
    <row r="5990" spans="8:8" x14ac:dyDescent="0.2">
      <c r="H5990" s="9"/>
    </row>
    <row r="5991" spans="8:8" x14ac:dyDescent="0.2">
      <c r="H5991" s="9"/>
    </row>
    <row r="5992" spans="8:8" x14ac:dyDescent="0.2">
      <c r="H5992" s="9"/>
    </row>
    <row r="5993" spans="8:8" x14ac:dyDescent="0.2">
      <c r="H5993" s="9"/>
    </row>
    <row r="5994" spans="8:8" x14ac:dyDescent="0.2">
      <c r="H5994" s="9"/>
    </row>
    <row r="5995" spans="8:8" x14ac:dyDescent="0.2">
      <c r="H5995" s="9"/>
    </row>
    <row r="5996" spans="8:8" x14ac:dyDescent="0.2">
      <c r="H5996" s="9"/>
    </row>
    <row r="5997" spans="8:8" x14ac:dyDescent="0.2">
      <c r="H5997" s="9"/>
    </row>
    <row r="5998" spans="8:8" x14ac:dyDescent="0.2">
      <c r="H5998" s="9"/>
    </row>
    <row r="5999" spans="8:8" x14ac:dyDescent="0.2">
      <c r="H5999" s="9"/>
    </row>
    <row r="6000" spans="8:8" x14ac:dyDescent="0.2">
      <c r="H6000" s="9"/>
    </row>
    <row r="6001" spans="8:8" x14ac:dyDescent="0.2">
      <c r="H6001" s="9"/>
    </row>
    <row r="6002" spans="8:8" x14ac:dyDescent="0.2">
      <c r="H6002" s="9"/>
    </row>
    <row r="6003" spans="8:8" x14ac:dyDescent="0.2">
      <c r="H6003" s="9"/>
    </row>
    <row r="6004" spans="8:8" x14ac:dyDescent="0.2">
      <c r="H6004" s="9"/>
    </row>
    <row r="6005" spans="8:8" x14ac:dyDescent="0.2">
      <c r="H6005" s="9"/>
    </row>
    <row r="6006" spans="8:8" x14ac:dyDescent="0.2">
      <c r="H6006" s="9"/>
    </row>
    <row r="6007" spans="8:8" x14ac:dyDescent="0.2">
      <c r="H6007" s="9"/>
    </row>
    <row r="6008" spans="8:8" x14ac:dyDescent="0.2">
      <c r="H6008" s="9"/>
    </row>
    <row r="6009" spans="8:8" x14ac:dyDescent="0.2">
      <c r="H6009" s="9"/>
    </row>
    <row r="6010" spans="8:8" x14ac:dyDescent="0.2">
      <c r="H6010" s="9"/>
    </row>
    <row r="6011" spans="8:8" x14ac:dyDescent="0.2">
      <c r="H6011" s="9"/>
    </row>
    <row r="6012" spans="8:8" x14ac:dyDescent="0.2">
      <c r="H6012" s="9"/>
    </row>
    <row r="6013" spans="8:8" x14ac:dyDescent="0.2">
      <c r="H6013" s="9"/>
    </row>
    <row r="6014" spans="8:8" x14ac:dyDescent="0.2">
      <c r="H6014" s="9"/>
    </row>
    <row r="6015" spans="8:8" x14ac:dyDescent="0.2">
      <c r="H6015" s="9"/>
    </row>
    <row r="6016" spans="8:8" x14ac:dyDescent="0.2">
      <c r="H6016" s="9"/>
    </row>
    <row r="6017" spans="8:8" x14ac:dyDescent="0.2">
      <c r="H6017" s="9"/>
    </row>
    <row r="6018" spans="8:8" x14ac:dyDescent="0.2">
      <c r="H6018" s="9"/>
    </row>
    <row r="6019" spans="8:8" x14ac:dyDescent="0.2">
      <c r="H6019" s="9"/>
    </row>
    <row r="6020" spans="8:8" x14ac:dyDescent="0.2">
      <c r="H6020" s="9"/>
    </row>
    <row r="6021" spans="8:8" x14ac:dyDescent="0.2">
      <c r="H6021" s="9"/>
    </row>
    <row r="6022" spans="8:8" x14ac:dyDescent="0.2">
      <c r="H6022" s="9"/>
    </row>
    <row r="6023" spans="8:8" x14ac:dyDescent="0.2">
      <c r="H6023" s="9"/>
    </row>
    <row r="6024" spans="8:8" x14ac:dyDescent="0.2">
      <c r="H6024" s="9"/>
    </row>
    <row r="6025" spans="8:8" x14ac:dyDescent="0.2">
      <c r="H6025" s="9"/>
    </row>
    <row r="6026" spans="8:8" x14ac:dyDescent="0.2">
      <c r="H6026" s="9"/>
    </row>
    <row r="6027" spans="8:8" x14ac:dyDescent="0.2">
      <c r="H6027" s="9"/>
    </row>
    <row r="6028" spans="8:8" x14ac:dyDescent="0.2">
      <c r="H6028" s="9"/>
    </row>
    <row r="6029" spans="8:8" x14ac:dyDescent="0.2">
      <c r="H6029" s="9"/>
    </row>
    <row r="6030" spans="8:8" x14ac:dyDescent="0.2">
      <c r="H6030" s="9"/>
    </row>
    <row r="6031" spans="8:8" x14ac:dyDescent="0.2">
      <c r="H6031" s="9"/>
    </row>
    <row r="6032" spans="8:8" x14ac:dyDescent="0.2">
      <c r="H6032" s="9"/>
    </row>
    <row r="6033" spans="8:8" x14ac:dyDescent="0.2">
      <c r="H6033" s="9"/>
    </row>
    <row r="6034" spans="8:8" x14ac:dyDescent="0.2">
      <c r="H6034" s="9"/>
    </row>
    <row r="6035" spans="8:8" x14ac:dyDescent="0.2">
      <c r="H6035" s="9"/>
    </row>
    <row r="6036" spans="8:8" x14ac:dyDescent="0.2">
      <c r="H6036" s="9"/>
    </row>
    <row r="6037" spans="8:8" x14ac:dyDescent="0.2">
      <c r="H6037" s="9"/>
    </row>
    <row r="6038" spans="8:8" x14ac:dyDescent="0.2">
      <c r="H6038" s="9"/>
    </row>
    <row r="6039" spans="8:8" x14ac:dyDescent="0.2">
      <c r="H6039" s="9"/>
    </row>
    <row r="6040" spans="8:8" x14ac:dyDescent="0.2">
      <c r="H6040" s="9"/>
    </row>
    <row r="6041" spans="8:8" x14ac:dyDescent="0.2">
      <c r="H6041" s="9"/>
    </row>
    <row r="6042" spans="8:8" x14ac:dyDescent="0.2">
      <c r="H6042" s="9"/>
    </row>
    <row r="6043" spans="8:8" x14ac:dyDescent="0.2">
      <c r="H6043" s="9"/>
    </row>
    <row r="6044" spans="8:8" x14ac:dyDescent="0.2">
      <c r="H6044" s="9"/>
    </row>
    <row r="6045" spans="8:8" x14ac:dyDescent="0.2">
      <c r="H6045" s="9"/>
    </row>
    <row r="6046" spans="8:8" x14ac:dyDescent="0.2">
      <c r="H6046" s="9"/>
    </row>
    <row r="6047" spans="8:8" x14ac:dyDescent="0.2">
      <c r="H6047" s="9"/>
    </row>
    <row r="6048" spans="8:8" x14ac:dyDescent="0.2">
      <c r="H6048" s="9"/>
    </row>
    <row r="6049" spans="8:8" x14ac:dyDescent="0.2">
      <c r="H6049" s="9"/>
    </row>
    <row r="6050" spans="8:8" x14ac:dyDescent="0.2">
      <c r="H6050" s="9"/>
    </row>
    <row r="6051" spans="8:8" x14ac:dyDescent="0.2">
      <c r="H6051" s="9"/>
    </row>
    <row r="6052" spans="8:8" x14ac:dyDescent="0.2">
      <c r="H6052" s="9"/>
    </row>
    <row r="6053" spans="8:8" x14ac:dyDescent="0.2">
      <c r="H6053" s="9"/>
    </row>
    <row r="6054" spans="8:8" x14ac:dyDescent="0.2">
      <c r="H6054" s="9"/>
    </row>
    <row r="6055" spans="8:8" x14ac:dyDescent="0.2">
      <c r="H6055" s="9"/>
    </row>
    <row r="6056" spans="8:8" x14ac:dyDescent="0.2">
      <c r="H6056" s="9"/>
    </row>
    <row r="6057" spans="8:8" x14ac:dyDescent="0.2">
      <c r="H6057" s="9"/>
    </row>
    <row r="6058" spans="8:8" x14ac:dyDescent="0.2">
      <c r="H6058" s="9"/>
    </row>
    <row r="6059" spans="8:8" x14ac:dyDescent="0.2">
      <c r="H6059" s="9"/>
    </row>
    <row r="6060" spans="8:8" x14ac:dyDescent="0.2">
      <c r="H6060" s="9"/>
    </row>
    <row r="6061" spans="8:8" x14ac:dyDescent="0.2">
      <c r="H6061" s="9"/>
    </row>
    <row r="6062" spans="8:8" x14ac:dyDescent="0.2">
      <c r="H6062" s="9"/>
    </row>
    <row r="6063" spans="8:8" x14ac:dyDescent="0.2">
      <c r="H6063" s="9"/>
    </row>
    <row r="6064" spans="8:8" x14ac:dyDescent="0.2">
      <c r="H6064" s="9"/>
    </row>
    <row r="6065" spans="8:8" x14ac:dyDescent="0.2">
      <c r="H6065" s="9"/>
    </row>
    <row r="6066" spans="8:8" x14ac:dyDescent="0.2">
      <c r="H6066" s="9"/>
    </row>
    <row r="6067" spans="8:8" x14ac:dyDescent="0.2">
      <c r="H6067" s="9"/>
    </row>
    <row r="6068" spans="8:8" x14ac:dyDescent="0.2">
      <c r="H6068" s="9"/>
    </row>
    <row r="6069" spans="8:8" x14ac:dyDescent="0.2">
      <c r="H6069" s="9"/>
    </row>
    <row r="6070" spans="8:8" x14ac:dyDescent="0.2">
      <c r="H6070" s="9"/>
    </row>
    <row r="6071" spans="8:8" x14ac:dyDescent="0.2">
      <c r="H6071" s="9"/>
    </row>
    <row r="6072" spans="8:8" x14ac:dyDescent="0.2">
      <c r="H6072" s="9"/>
    </row>
    <row r="6073" spans="8:8" x14ac:dyDescent="0.2">
      <c r="H6073" s="9"/>
    </row>
    <row r="6074" spans="8:8" x14ac:dyDescent="0.2">
      <c r="H6074" s="9"/>
    </row>
    <row r="6075" spans="8:8" x14ac:dyDescent="0.2">
      <c r="H6075" s="9"/>
    </row>
    <row r="6076" spans="8:8" x14ac:dyDescent="0.2">
      <c r="H6076" s="9"/>
    </row>
    <row r="6077" spans="8:8" x14ac:dyDescent="0.2">
      <c r="H6077" s="9"/>
    </row>
    <row r="6078" spans="8:8" x14ac:dyDescent="0.2">
      <c r="H6078" s="9"/>
    </row>
    <row r="6079" spans="8:8" x14ac:dyDescent="0.2">
      <c r="H6079" s="9"/>
    </row>
    <row r="6080" spans="8:8" x14ac:dyDescent="0.2">
      <c r="H6080" s="9"/>
    </row>
    <row r="6081" spans="8:8" x14ac:dyDescent="0.2">
      <c r="H6081" s="9"/>
    </row>
    <row r="6082" spans="8:8" x14ac:dyDescent="0.2">
      <c r="H6082" s="9"/>
    </row>
    <row r="6083" spans="8:8" x14ac:dyDescent="0.2">
      <c r="H6083" s="9"/>
    </row>
    <row r="6084" spans="8:8" x14ac:dyDescent="0.2">
      <c r="H6084" s="9"/>
    </row>
    <row r="6085" spans="8:8" x14ac:dyDescent="0.2">
      <c r="H6085" s="9"/>
    </row>
    <row r="6086" spans="8:8" x14ac:dyDescent="0.2">
      <c r="H6086" s="9"/>
    </row>
    <row r="6087" spans="8:8" x14ac:dyDescent="0.2">
      <c r="H6087" s="9"/>
    </row>
    <row r="6088" spans="8:8" x14ac:dyDescent="0.2">
      <c r="H6088" s="9"/>
    </row>
    <row r="6089" spans="8:8" x14ac:dyDescent="0.2">
      <c r="H6089" s="9"/>
    </row>
    <row r="6090" spans="8:8" x14ac:dyDescent="0.2">
      <c r="H6090" s="9"/>
    </row>
    <row r="6091" spans="8:8" x14ac:dyDescent="0.2">
      <c r="H6091" s="9"/>
    </row>
    <row r="6092" spans="8:8" x14ac:dyDescent="0.2">
      <c r="H6092" s="9"/>
    </row>
    <row r="6093" spans="8:8" x14ac:dyDescent="0.2">
      <c r="H6093" s="9"/>
    </row>
    <row r="6094" spans="8:8" x14ac:dyDescent="0.2">
      <c r="H6094" s="9"/>
    </row>
    <row r="6095" spans="8:8" x14ac:dyDescent="0.2">
      <c r="H6095" s="9"/>
    </row>
    <row r="6096" spans="8:8" x14ac:dyDescent="0.2">
      <c r="H6096" s="9"/>
    </row>
    <row r="6097" spans="8:8" x14ac:dyDescent="0.2">
      <c r="H6097" s="9"/>
    </row>
    <row r="6098" spans="8:8" x14ac:dyDescent="0.2">
      <c r="H6098" s="9"/>
    </row>
    <row r="6099" spans="8:8" x14ac:dyDescent="0.2">
      <c r="H6099" s="9"/>
    </row>
    <row r="6100" spans="8:8" x14ac:dyDescent="0.2">
      <c r="H6100" s="9"/>
    </row>
    <row r="6101" spans="8:8" x14ac:dyDescent="0.2">
      <c r="H6101" s="9"/>
    </row>
    <row r="6102" spans="8:8" x14ac:dyDescent="0.2">
      <c r="H6102" s="9"/>
    </row>
    <row r="6103" spans="8:8" x14ac:dyDescent="0.2">
      <c r="H6103" s="9"/>
    </row>
    <row r="6104" spans="8:8" x14ac:dyDescent="0.2">
      <c r="H6104" s="9"/>
    </row>
    <row r="6105" spans="8:8" x14ac:dyDescent="0.2">
      <c r="H6105" s="9"/>
    </row>
    <row r="6106" spans="8:8" x14ac:dyDescent="0.2">
      <c r="H6106" s="9"/>
    </row>
    <row r="6107" spans="8:8" x14ac:dyDescent="0.2">
      <c r="H6107" s="9"/>
    </row>
    <row r="6108" spans="8:8" x14ac:dyDescent="0.2">
      <c r="H6108" s="9"/>
    </row>
    <row r="6109" spans="8:8" x14ac:dyDescent="0.2">
      <c r="H6109" s="9"/>
    </row>
    <row r="6110" spans="8:8" x14ac:dyDescent="0.2">
      <c r="H6110" s="9"/>
    </row>
    <row r="6111" spans="8:8" x14ac:dyDescent="0.2">
      <c r="H6111" s="9"/>
    </row>
    <row r="6112" spans="8:8" x14ac:dyDescent="0.2">
      <c r="H6112" s="9"/>
    </row>
    <row r="6113" spans="8:8" x14ac:dyDescent="0.2">
      <c r="H6113" s="9"/>
    </row>
    <row r="6114" spans="8:8" x14ac:dyDescent="0.2">
      <c r="H6114" s="9"/>
    </row>
    <row r="6115" spans="8:8" x14ac:dyDescent="0.2">
      <c r="H6115" s="9"/>
    </row>
    <row r="6116" spans="8:8" x14ac:dyDescent="0.2">
      <c r="H6116" s="9"/>
    </row>
    <row r="6117" spans="8:8" x14ac:dyDescent="0.2">
      <c r="H6117" s="9"/>
    </row>
    <row r="6118" spans="8:8" x14ac:dyDescent="0.2">
      <c r="H6118" s="9"/>
    </row>
    <row r="6119" spans="8:8" x14ac:dyDescent="0.2">
      <c r="H6119" s="9"/>
    </row>
    <row r="6120" spans="8:8" x14ac:dyDescent="0.2">
      <c r="H6120" s="9"/>
    </row>
    <row r="6121" spans="8:8" x14ac:dyDescent="0.2">
      <c r="H6121" s="9"/>
    </row>
    <row r="6122" spans="8:8" x14ac:dyDescent="0.2">
      <c r="H6122" s="9"/>
    </row>
    <row r="6123" spans="8:8" x14ac:dyDescent="0.2">
      <c r="H6123" s="9"/>
    </row>
    <row r="6124" spans="8:8" x14ac:dyDescent="0.2">
      <c r="H6124" s="9"/>
    </row>
    <row r="6125" spans="8:8" x14ac:dyDescent="0.2">
      <c r="H6125" s="9"/>
    </row>
    <row r="6126" spans="8:8" x14ac:dyDescent="0.2">
      <c r="H6126" s="9"/>
    </row>
    <row r="6127" spans="8:8" x14ac:dyDescent="0.2">
      <c r="H6127" s="9"/>
    </row>
    <row r="6128" spans="8:8" x14ac:dyDescent="0.2">
      <c r="H6128" s="9"/>
    </row>
    <row r="6129" spans="8:8" x14ac:dyDescent="0.2">
      <c r="H6129" s="9"/>
    </row>
    <row r="6130" spans="8:8" x14ac:dyDescent="0.2">
      <c r="H6130" s="9"/>
    </row>
    <row r="6131" spans="8:8" x14ac:dyDescent="0.2">
      <c r="H6131" s="9"/>
    </row>
    <row r="6132" spans="8:8" x14ac:dyDescent="0.2">
      <c r="H6132" s="9"/>
    </row>
    <row r="6133" spans="8:8" x14ac:dyDescent="0.2">
      <c r="H6133" s="9"/>
    </row>
    <row r="6134" spans="8:8" x14ac:dyDescent="0.2">
      <c r="H6134" s="9"/>
    </row>
    <row r="6135" spans="8:8" x14ac:dyDescent="0.2">
      <c r="H6135" s="9"/>
    </row>
    <row r="6136" spans="8:8" x14ac:dyDescent="0.2">
      <c r="H6136" s="9"/>
    </row>
    <row r="6137" spans="8:8" x14ac:dyDescent="0.2">
      <c r="H6137" s="9"/>
    </row>
    <row r="6138" spans="8:8" x14ac:dyDescent="0.2">
      <c r="H6138" s="9"/>
    </row>
    <row r="6139" spans="8:8" x14ac:dyDescent="0.2">
      <c r="H6139" s="9"/>
    </row>
    <row r="6140" spans="8:8" x14ac:dyDescent="0.2">
      <c r="H6140" s="9"/>
    </row>
    <row r="6141" spans="8:8" x14ac:dyDescent="0.2">
      <c r="H6141" s="9"/>
    </row>
    <row r="6142" spans="8:8" x14ac:dyDescent="0.2">
      <c r="H6142" s="9"/>
    </row>
    <row r="6143" spans="8:8" x14ac:dyDescent="0.2">
      <c r="H6143" s="9"/>
    </row>
    <row r="6144" spans="8:8" x14ac:dyDescent="0.2">
      <c r="H6144" s="9"/>
    </row>
    <row r="6145" spans="8:8" x14ac:dyDescent="0.2">
      <c r="H6145" s="9"/>
    </row>
    <row r="6146" spans="8:8" x14ac:dyDescent="0.2">
      <c r="H6146" s="9"/>
    </row>
    <row r="6147" spans="8:8" x14ac:dyDescent="0.2">
      <c r="H6147" s="9"/>
    </row>
    <row r="6148" spans="8:8" x14ac:dyDescent="0.2">
      <c r="H6148" s="9"/>
    </row>
    <row r="6149" spans="8:8" x14ac:dyDescent="0.2">
      <c r="H6149" s="9"/>
    </row>
    <row r="6150" spans="8:8" x14ac:dyDescent="0.2">
      <c r="H6150" s="9"/>
    </row>
    <row r="6151" spans="8:8" x14ac:dyDescent="0.2">
      <c r="H6151" s="9"/>
    </row>
    <row r="6152" spans="8:8" x14ac:dyDescent="0.2">
      <c r="H6152" s="9"/>
    </row>
    <row r="6153" spans="8:8" x14ac:dyDescent="0.2">
      <c r="H6153" s="9"/>
    </row>
    <row r="6154" spans="8:8" x14ac:dyDescent="0.2">
      <c r="H6154" s="9"/>
    </row>
    <row r="6155" spans="8:8" x14ac:dyDescent="0.2">
      <c r="H6155" s="9"/>
    </row>
    <row r="6156" spans="8:8" x14ac:dyDescent="0.2">
      <c r="H6156" s="9"/>
    </row>
    <row r="6157" spans="8:8" x14ac:dyDescent="0.2">
      <c r="H6157" s="9"/>
    </row>
    <row r="6158" spans="8:8" x14ac:dyDescent="0.2">
      <c r="H6158" s="9"/>
    </row>
    <row r="6159" spans="8:8" x14ac:dyDescent="0.2">
      <c r="H6159" s="9"/>
    </row>
    <row r="6160" spans="8:8" x14ac:dyDescent="0.2">
      <c r="H6160" s="9"/>
    </row>
    <row r="6161" spans="8:8" x14ac:dyDescent="0.2">
      <c r="H6161" s="9"/>
    </row>
    <row r="6162" spans="8:8" x14ac:dyDescent="0.2">
      <c r="H6162" s="9"/>
    </row>
    <row r="6163" spans="8:8" x14ac:dyDescent="0.2">
      <c r="H6163" s="9"/>
    </row>
    <row r="6164" spans="8:8" x14ac:dyDescent="0.2">
      <c r="H6164" s="9"/>
    </row>
    <row r="6165" spans="8:8" x14ac:dyDescent="0.2">
      <c r="H6165" s="9"/>
    </row>
    <row r="6166" spans="8:8" x14ac:dyDescent="0.2">
      <c r="H6166" s="9"/>
    </row>
    <row r="6167" spans="8:8" x14ac:dyDescent="0.2">
      <c r="H6167" s="9"/>
    </row>
    <row r="6168" spans="8:8" x14ac:dyDescent="0.2">
      <c r="H6168" s="9"/>
    </row>
    <row r="6169" spans="8:8" x14ac:dyDescent="0.2">
      <c r="H6169" s="9"/>
    </row>
    <row r="6170" spans="8:8" x14ac:dyDescent="0.2">
      <c r="H6170" s="9"/>
    </row>
    <row r="6171" spans="8:8" x14ac:dyDescent="0.2">
      <c r="H6171" s="9"/>
    </row>
    <row r="6172" spans="8:8" x14ac:dyDescent="0.2">
      <c r="H6172" s="9"/>
    </row>
    <row r="6173" spans="8:8" x14ac:dyDescent="0.2">
      <c r="H6173" s="9"/>
    </row>
    <row r="6174" spans="8:8" x14ac:dyDescent="0.2">
      <c r="H6174" s="9"/>
    </row>
    <row r="6175" spans="8:8" x14ac:dyDescent="0.2">
      <c r="H6175" s="9"/>
    </row>
    <row r="6176" spans="8:8" x14ac:dyDescent="0.2">
      <c r="H6176" s="9"/>
    </row>
    <row r="6177" spans="8:8" x14ac:dyDescent="0.2">
      <c r="H6177" s="9"/>
    </row>
    <row r="6178" spans="8:8" x14ac:dyDescent="0.2">
      <c r="H6178" s="9"/>
    </row>
    <row r="6179" spans="8:8" x14ac:dyDescent="0.2">
      <c r="H6179" s="9"/>
    </row>
    <row r="6180" spans="8:8" x14ac:dyDescent="0.2">
      <c r="H6180" s="9"/>
    </row>
    <row r="6181" spans="8:8" x14ac:dyDescent="0.2">
      <c r="H6181" s="9"/>
    </row>
    <row r="6182" spans="8:8" x14ac:dyDescent="0.2">
      <c r="H6182" s="9"/>
    </row>
    <row r="6183" spans="8:8" x14ac:dyDescent="0.2">
      <c r="H6183" s="9"/>
    </row>
    <row r="6184" spans="8:8" x14ac:dyDescent="0.2">
      <c r="H6184" s="9"/>
    </row>
    <row r="6185" spans="8:8" x14ac:dyDescent="0.2">
      <c r="H6185" s="9"/>
    </row>
    <row r="6186" spans="8:8" x14ac:dyDescent="0.2">
      <c r="H6186" s="9"/>
    </row>
    <row r="6187" spans="8:8" x14ac:dyDescent="0.2">
      <c r="H6187" s="9"/>
    </row>
    <row r="6188" spans="8:8" x14ac:dyDescent="0.2">
      <c r="H6188" s="9"/>
    </row>
    <row r="6189" spans="8:8" x14ac:dyDescent="0.2">
      <c r="H6189" s="9"/>
    </row>
    <row r="6190" spans="8:8" x14ac:dyDescent="0.2">
      <c r="H6190" s="9"/>
    </row>
    <row r="6191" spans="8:8" x14ac:dyDescent="0.2">
      <c r="H6191" s="9"/>
    </row>
    <row r="6192" spans="8:8" x14ac:dyDescent="0.2">
      <c r="H6192" s="9"/>
    </row>
    <row r="6193" spans="8:8" x14ac:dyDescent="0.2">
      <c r="H6193" s="9"/>
    </row>
    <row r="6194" spans="8:8" x14ac:dyDescent="0.2">
      <c r="H6194" s="9"/>
    </row>
    <row r="6195" spans="8:8" x14ac:dyDescent="0.2">
      <c r="H6195" s="9"/>
    </row>
    <row r="6196" spans="8:8" x14ac:dyDescent="0.2">
      <c r="H6196" s="9"/>
    </row>
    <row r="6197" spans="8:8" x14ac:dyDescent="0.2">
      <c r="H6197" s="9"/>
    </row>
    <row r="6198" spans="8:8" x14ac:dyDescent="0.2">
      <c r="H6198" s="9"/>
    </row>
    <row r="6199" spans="8:8" x14ac:dyDescent="0.2">
      <c r="H6199" s="9"/>
    </row>
    <row r="6200" spans="8:8" x14ac:dyDescent="0.2">
      <c r="H6200" s="9"/>
    </row>
    <row r="6201" spans="8:8" x14ac:dyDescent="0.2">
      <c r="H6201" s="9"/>
    </row>
    <row r="6202" spans="8:8" x14ac:dyDescent="0.2">
      <c r="H6202" s="9"/>
    </row>
    <row r="6203" spans="8:8" x14ac:dyDescent="0.2">
      <c r="H6203" s="9"/>
    </row>
    <row r="6204" spans="8:8" x14ac:dyDescent="0.2">
      <c r="H6204" s="9"/>
    </row>
    <row r="6205" spans="8:8" x14ac:dyDescent="0.2">
      <c r="H6205" s="9"/>
    </row>
    <row r="6206" spans="8:8" x14ac:dyDescent="0.2">
      <c r="H6206" s="9"/>
    </row>
    <row r="6207" spans="8:8" x14ac:dyDescent="0.2">
      <c r="H6207" s="9"/>
    </row>
    <row r="6208" spans="8:8" x14ac:dyDescent="0.2">
      <c r="H6208" s="9"/>
    </row>
    <row r="6209" spans="8:8" x14ac:dyDescent="0.2">
      <c r="H6209" s="9"/>
    </row>
    <row r="6210" spans="8:8" x14ac:dyDescent="0.2">
      <c r="H6210" s="9"/>
    </row>
    <row r="6211" spans="8:8" x14ac:dyDescent="0.2">
      <c r="H6211" s="9"/>
    </row>
    <row r="6212" spans="8:8" x14ac:dyDescent="0.2">
      <c r="H6212" s="9"/>
    </row>
    <row r="6213" spans="8:8" x14ac:dyDescent="0.2">
      <c r="H6213" s="9"/>
    </row>
    <row r="6214" spans="8:8" x14ac:dyDescent="0.2">
      <c r="H6214" s="9"/>
    </row>
    <row r="6215" spans="8:8" x14ac:dyDescent="0.2">
      <c r="H6215" s="9"/>
    </row>
    <row r="6216" spans="8:8" x14ac:dyDescent="0.2">
      <c r="H6216" s="9"/>
    </row>
    <row r="6217" spans="8:8" x14ac:dyDescent="0.2">
      <c r="H6217" s="9"/>
    </row>
    <row r="6218" spans="8:8" x14ac:dyDescent="0.2">
      <c r="H6218" s="9"/>
    </row>
    <row r="6219" spans="8:8" x14ac:dyDescent="0.2">
      <c r="H6219" s="9"/>
    </row>
    <row r="6220" spans="8:8" x14ac:dyDescent="0.2">
      <c r="H6220" s="9"/>
    </row>
    <row r="6221" spans="8:8" x14ac:dyDescent="0.2">
      <c r="H6221" s="9"/>
    </row>
    <row r="6222" spans="8:8" x14ac:dyDescent="0.2">
      <c r="H6222" s="9"/>
    </row>
    <row r="6223" spans="8:8" x14ac:dyDescent="0.2">
      <c r="H6223" s="9"/>
    </row>
    <row r="6224" spans="8:8" x14ac:dyDescent="0.2">
      <c r="H6224" s="9"/>
    </row>
    <row r="6225" spans="8:8" x14ac:dyDescent="0.2">
      <c r="H6225" s="9"/>
    </row>
    <row r="6226" spans="8:8" x14ac:dyDescent="0.2">
      <c r="H6226" s="9"/>
    </row>
    <row r="6227" spans="8:8" x14ac:dyDescent="0.2">
      <c r="H6227" s="9"/>
    </row>
    <row r="6228" spans="8:8" x14ac:dyDescent="0.2">
      <c r="H6228" s="9"/>
    </row>
    <row r="6229" spans="8:8" x14ac:dyDescent="0.2">
      <c r="H6229" s="9"/>
    </row>
    <row r="6230" spans="8:8" x14ac:dyDescent="0.2">
      <c r="H6230" s="9"/>
    </row>
    <row r="6231" spans="8:8" x14ac:dyDescent="0.2">
      <c r="H6231" s="9"/>
    </row>
    <row r="6232" spans="8:8" x14ac:dyDescent="0.2">
      <c r="H6232" s="9"/>
    </row>
    <row r="6233" spans="8:8" x14ac:dyDescent="0.2">
      <c r="H6233" s="9"/>
    </row>
    <row r="6234" spans="8:8" x14ac:dyDescent="0.2">
      <c r="H6234" s="9"/>
    </row>
    <row r="6235" spans="8:8" x14ac:dyDescent="0.2">
      <c r="H6235" s="9"/>
    </row>
    <row r="6236" spans="8:8" x14ac:dyDescent="0.2">
      <c r="H6236" s="9"/>
    </row>
    <row r="6237" spans="8:8" x14ac:dyDescent="0.2">
      <c r="H6237" s="9"/>
    </row>
    <row r="6238" spans="8:8" x14ac:dyDescent="0.2">
      <c r="H6238" s="9"/>
    </row>
    <row r="6239" spans="8:8" x14ac:dyDescent="0.2">
      <c r="H6239" s="9"/>
    </row>
    <row r="6240" spans="8:8" x14ac:dyDescent="0.2">
      <c r="H6240" s="9"/>
    </row>
    <row r="6241" spans="8:8" x14ac:dyDescent="0.2">
      <c r="H6241" s="9"/>
    </row>
    <row r="6242" spans="8:8" x14ac:dyDescent="0.2">
      <c r="H6242" s="9"/>
    </row>
    <row r="6243" spans="8:8" x14ac:dyDescent="0.2">
      <c r="H6243" s="9"/>
    </row>
    <row r="6244" spans="8:8" x14ac:dyDescent="0.2">
      <c r="H6244" s="9"/>
    </row>
    <row r="6245" spans="8:8" x14ac:dyDescent="0.2">
      <c r="H6245" s="9"/>
    </row>
    <row r="6246" spans="8:8" x14ac:dyDescent="0.2">
      <c r="H6246" s="9"/>
    </row>
    <row r="6247" spans="8:8" x14ac:dyDescent="0.2">
      <c r="H6247" s="9"/>
    </row>
    <row r="6248" spans="8:8" x14ac:dyDescent="0.2">
      <c r="H6248" s="9"/>
    </row>
    <row r="6249" spans="8:8" x14ac:dyDescent="0.2">
      <c r="H6249" s="9"/>
    </row>
    <row r="6250" spans="8:8" x14ac:dyDescent="0.2">
      <c r="H6250" s="9"/>
    </row>
    <row r="6251" spans="8:8" x14ac:dyDescent="0.2">
      <c r="H6251" s="9"/>
    </row>
    <row r="6252" spans="8:8" x14ac:dyDescent="0.2">
      <c r="H6252" s="9"/>
    </row>
    <row r="6253" spans="8:8" x14ac:dyDescent="0.2">
      <c r="H6253" s="9"/>
    </row>
    <row r="6254" spans="8:8" x14ac:dyDescent="0.2">
      <c r="H6254" s="9"/>
    </row>
    <row r="6255" spans="8:8" x14ac:dyDescent="0.2">
      <c r="H6255" s="9"/>
    </row>
    <row r="6256" spans="8:8" x14ac:dyDescent="0.2">
      <c r="H6256" s="9"/>
    </row>
    <row r="6257" spans="8:8" x14ac:dyDescent="0.2">
      <c r="H6257" s="9"/>
    </row>
    <row r="6258" spans="8:8" x14ac:dyDescent="0.2">
      <c r="H6258" s="9"/>
    </row>
    <row r="6259" spans="8:8" x14ac:dyDescent="0.2">
      <c r="H6259" s="9"/>
    </row>
    <row r="6260" spans="8:8" x14ac:dyDescent="0.2">
      <c r="H6260" s="9"/>
    </row>
    <row r="6261" spans="8:8" x14ac:dyDescent="0.2">
      <c r="H6261" s="9"/>
    </row>
    <row r="6262" spans="8:8" x14ac:dyDescent="0.2">
      <c r="H6262" s="9"/>
    </row>
    <row r="6263" spans="8:8" x14ac:dyDescent="0.2">
      <c r="H6263" s="9"/>
    </row>
    <row r="6264" spans="8:8" x14ac:dyDescent="0.2">
      <c r="H6264" s="9"/>
    </row>
    <row r="6265" spans="8:8" x14ac:dyDescent="0.2">
      <c r="H6265" s="9"/>
    </row>
    <row r="6266" spans="8:8" x14ac:dyDescent="0.2">
      <c r="H6266" s="9"/>
    </row>
    <row r="6267" spans="8:8" x14ac:dyDescent="0.2">
      <c r="H6267" s="9"/>
    </row>
    <row r="6268" spans="8:8" x14ac:dyDescent="0.2">
      <c r="H6268" s="9"/>
    </row>
    <row r="6269" spans="8:8" x14ac:dyDescent="0.2">
      <c r="H6269" s="9"/>
    </row>
    <row r="6270" spans="8:8" x14ac:dyDescent="0.2">
      <c r="H6270" s="9"/>
    </row>
    <row r="6271" spans="8:8" x14ac:dyDescent="0.2">
      <c r="H6271" s="9"/>
    </row>
    <row r="6272" spans="8:8" x14ac:dyDescent="0.2">
      <c r="H6272" s="9"/>
    </row>
    <row r="6273" spans="8:8" x14ac:dyDescent="0.2">
      <c r="H6273" s="9"/>
    </row>
    <row r="6274" spans="8:8" x14ac:dyDescent="0.2">
      <c r="H6274" s="9"/>
    </row>
    <row r="6275" spans="8:8" x14ac:dyDescent="0.2">
      <c r="H6275" s="9"/>
    </row>
    <row r="6276" spans="8:8" x14ac:dyDescent="0.2">
      <c r="H6276" s="9"/>
    </row>
    <row r="6277" spans="8:8" x14ac:dyDescent="0.2">
      <c r="H6277" s="9"/>
    </row>
    <row r="6278" spans="8:8" x14ac:dyDescent="0.2">
      <c r="H6278" s="9"/>
    </row>
    <row r="6279" spans="8:8" x14ac:dyDescent="0.2">
      <c r="H6279" s="9"/>
    </row>
    <row r="6280" spans="8:8" x14ac:dyDescent="0.2">
      <c r="H6280" s="9"/>
    </row>
    <row r="6281" spans="8:8" x14ac:dyDescent="0.2">
      <c r="H6281" s="9"/>
    </row>
    <row r="6282" spans="8:8" x14ac:dyDescent="0.2">
      <c r="H6282" s="9"/>
    </row>
    <row r="6283" spans="8:8" x14ac:dyDescent="0.2">
      <c r="H6283" s="9"/>
    </row>
    <row r="6284" spans="8:8" x14ac:dyDescent="0.2">
      <c r="H6284" s="9"/>
    </row>
    <row r="6285" spans="8:8" x14ac:dyDescent="0.2">
      <c r="H6285" s="9"/>
    </row>
    <row r="6286" spans="8:8" x14ac:dyDescent="0.2">
      <c r="H6286" s="9"/>
    </row>
    <row r="6287" spans="8:8" x14ac:dyDescent="0.2">
      <c r="H6287" s="9"/>
    </row>
    <row r="6288" spans="8:8" x14ac:dyDescent="0.2">
      <c r="H6288" s="9"/>
    </row>
    <row r="6289" spans="8:8" x14ac:dyDescent="0.2">
      <c r="H6289" s="9"/>
    </row>
    <row r="6290" spans="8:8" x14ac:dyDescent="0.2">
      <c r="H6290" s="9"/>
    </row>
    <row r="6291" spans="8:8" x14ac:dyDescent="0.2">
      <c r="H6291" s="9"/>
    </row>
    <row r="6292" spans="8:8" x14ac:dyDescent="0.2">
      <c r="H6292" s="9"/>
    </row>
    <row r="6293" spans="8:8" x14ac:dyDescent="0.2">
      <c r="H6293" s="9"/>
    </row>
    <row r="6294" spans="8:8" x14ac:dyDescent="0.2">
      <c r="H6294" s="9"/>
    </row>
    <row r="6295" spans="8:8" x14ac:dyDescent="0.2">
      <c r="H6295" s="9"/>
    </row>
    <row r="6296" spans="8:8" x14ac:dyDescent="0.2">
      <c r="H6296" s="9"/>
    </row>
    <row r="6297" spans="8:8" x14ac:dyDescent="0.2">
      <c r="H6297" s="9"/>
    </row>
    <row r="6298" spans="8:8" x14ac:dyDescent="0.2">
      <c r="H6298" s="9"/>
    </row>
    <row r="6299" spans="8:8" x14ac:dyDescent="0.2">
      <c r="H6299" s="9"/>
    </row>
    <row r="6300" spans="8:8" x14ac:dyDescent="0.2">
      <c r="H6300" s="9"/>
    </row>
    <row r="6301" spans="8:8" x14ac:dyDescent="0.2">
      <c r="H6301" s="9"/>
    </row>
    <row r="6302" spans="8:8" x14ac:dyDescent="0.2">
      <c r="H6302" s="9"/>
    </row>
    <row r="6303" spans="8:8" x14ac:dyDescent="0.2">
      <c r="H6303" s="9"/>
    </row>
    <row r="6304" spans="8:8" x14ac:dyDescent="0.2">
      <c r="H6304" s="9"/>
    </row>
    <row r="6305" spans="8:8" x14ac:dyDescent="0.2">
      <c r="H6305" s="9"/>
    </row>
    <row r="6306" spans="8:8" x14ac:dyDescent="0.2">
      <c r="H6306" s="9"/>
    </row>
    <row r="6307" spans="8:8" x14ac:dyDescent="0.2">
      <c r="H6307" s="9"/>
    </row>
    <row r="6308" spans="8:8" x14ac:dyDescent="0.2">
      <c r="H6308" s="9"/>
    </row>
    <row r="6309" spans="8:8" x14ac:dyDescent="0.2">
      <c r="H6309" s="9"/>
    </row>
    <row r="6310" spans="8:8" x14ac:dyDescent="0.2">
      <c r="H6310" s="9"/>
    </row>
    <row r="6311" spans="8:8" x14ac:dyDescent="0.2">
      <c r="H6311" s="9"/>
    </row>
    <row r="6312" spans="8:8" x14ac:dyDescent="0.2">
      <c r="H6312" s="9"/>
    </row>
    <row r="6313" spans="8:8" x14ac:dyDescent="0.2">
      <c r="H6313" s="9"/>
    </row>
    <row r="6314" spans="8:8" x14ac:dyDescent="0.2">
      <c r="H6314" s="9"/>
    </row>
    <row r="6315" spans="8:8" x14ac:dyDescent="0.2">
      <c r="H6315" s="9"/>
    </row>
    <row r="6316" spans="8:8" x14ac:dyDescent="0.2">
      <c r="H6316" s="9"/>
    </row>
    <row r="6317" spans="8:8" x14ac:dyDescent="0.2">
      <c r="H6317" s="9"/>
    </row>
    <row r="6318" spans="8:8" x14ac:dyDescent="0.2">
      <c r="H6318" s="9"/>
    </row>
    <row r="6319" spans="8:8" x14ac:dyDescent="0.2">
      <c r="H6319" s="9"/>
    </row>
    <row r="6320" spans="8:8" x14ac:dyDescent="0.2">
      <c r="H6320" s="9"/>
    </row>
    <row r="6321" spans="8:8" x14ac:dyDescent="0.2">
      <c r="H6321" s="9"/>
    </row>
    <row r="6322" spans="8:8" x14ac:dyDescent="0.2">
      <c r="H6322" s="9"/>
    </row>
    <row r="6323" spans="8:8" x14ac:dyDescent="0.2">
      <c r="H6323" s="9"/>
    </row>
    <row r="6324" spans="8:8" x14ac:dyDescent="0.2">
      <c r="H6324" s="9"/>
    </row>
    <row r="6325" spans="8:8" x14ac:dyDescent="0.2">
      <c r="H6325" s="9"/>
    </row>
    <row r="6326" spans="8:8" x14ac:dyDescent="0.2">
      <c r="H6326" s="9"/>
    </row>
    <row r="6327" spans="8:8" x14ac:dyDescent="0.2">
      <c r="H6327" s="9"/>
    </row>
    <row r="6328" spans="8:8" x14ac:dyDescent="0.2">
      <c r="H6328" s="9"/>
    </row>
    <row r="6329" spans="8:8" x14ac:dyDescent="0.2">
      <c r="H6329" s="9"/>
    </row>
    <row r="6330" spans="8:8" x14ac:dyDescent="0.2">
      <c r="H6330" s="9"/>
    </row>
    <row r="6331" spans="8:8" x14ac:dyDescent="0.2">
      <c r="H6331" s="9"/>
    </row>
    <row r="6332" spans="8:8" x14ac:dyDescent="0.2">
      <c r="H6332" s="9"/>
    </row>
    <row r="6333" spans="8:8" x14ac:dyDescent="0.2">
      <c r="H6333" s="9"/>
    </row>
    <row r="6334" spans="8:8" x14ac:dyDescent="0.2">
      <c r="H6334" s="9"/>
    </row>
    <row r="6335" spans="8:8" x14ac:dyDescent="0.2">
      <c r="H6335" s="9"/>
    </row>
    <row r="6336" spans="8:8" x14ac:dyDescent="0.2">
      <c r="H6336" s="9"/>
    </row>
    <row r="6337" spans="8:8" x14ac:dyDescent="0.2">
      <c r="H6337" s="9"/>
    </row>
    <row r="6338" spans="8:8" x14ac:dyDescent="0.2">
      <c r="H6338" s="9"/>
    </row>
    <row r="6339" spans="8:8" x14ac:dyDescent="0.2">
      <c r="H6339" s="9"/>
    </row>
    <row r="6340" spans="8:8" x14ac:dyDescent="0.2">
      <c r="H6340" s="9"/>
    </row>
    <row r="6341" spans="8:8" x14ac:dyDescent="0.2">
      <c r="H6341" s="9"/>
    </row>
    <row r="6342" spans="8:8" x14ac:dyDescent="0.2">
      <c r="H6342" s="9"/>
    </row>
    <row r="6343" spans="8:8" x14ac:dyDescent="0.2">
      <c r="H6343" s="9"/>
    </row>
    <row r="6344" spans="8:8" x14ac:dyDescent="0.2">
      <c r="H6344" s="9"/>
    </row>
    <row r="6345" spans="8:8" x14ac:dyDescent="0.2">
      <c r="H6345" s="9"/>
    </row>
    <row r="6346" spans="8:8" x14ac:dyDescent="0.2">
      <c r="H6346" s="9"/>
    </row>
    <row r="6347" spans="8:8" x14ac:dyDescent="0.2">
      <c r="H6347" s="9"/>
    </row>
    <row r="6348" spans="8:8" x14ac:dyDescent="0.2">
      <c r="H6348" s="9"/>
    </row>
    <row r="6349" spans="8:8" x14ac:dyDescent="0.2">
      <c r="H6349" s="9"/>
    </row>
    <row r="6350" spans="8:8" x14ac:dyDescent="0.2">
      <c r="H6350" s="9"/>
    </row>
    <row r="6351" spans="8:8" x14ac:dyDescent="0.2">
      <c r="H6351" s="9"/>
    </row>
    <row r="6352" spans="8:8" x14ac:dyDescent="0.2">
      <c r="H6352" s="9"/>
    </row>
    <row r="6353" spans="8:8" x14ac:dyDescent="0.2">
      <c r="H6353" s="9"/>
    </row>
    <row r="6354" spans="8:8" x14ac:dyDescent="0.2">
      <c r="H6354" s="9"/>
    </row>
    <row r="6355" spans="8:8" x14ac:dyDescent="0.2">
      <c r="H6355" s="9"/>
    </row>
    <row r="6356" spans="8:8" x14ac:dyDescent="0.2">
      <c r="H6356" s="9"/>
    </row>
    <row r="6357" spans="8:8" x14ac:dyDescent="0.2">
      <c r="H6357" s="9"/>
    </row>
    <row r="6358" spans="8:8" x14ac:dyDescent="0.2">
      <c r="H6358" s="9"/>
    </row>
    <row r="6359" spans="8:8" x14ac:dyDescent="0.2">
      <c r="H6359" s="9"/>
    </row>
    <row r="6360" spans="8:8" x14ac:dyDescent="0.2">
      <c r="H6360" s="9"/>
    </row>
    <row r="6361" spans="8:8" x14ac:dyDescent="0.2">
      <c r="H6361" s="9"/>
    </row>
    <row r="6362" spans="8:8" x14ac:dyDescent="0.2">
      <c r="H6362" s="9"/>
    </row>
    <row r="6363" spans="8:8" x14ac:dyDescent="0.2">
      <c r="H6363" s="9"/>
    </row>
    <row r="6364" spans="8:8" x14ac:dyDescent="0.2">
      <c r="H6364" s="9"/>
    </row>
    <row r="6365" spans="8:8" x14ac:dyDescent="0.2">
      <c r="H6365" s="9"/>
    </row>
    <row r="6366" spans="8:8" x14ac:dyDescent="0.2">
      <c r="H6366" s="9"/>
    </row>
    <row r="6367" spans="8:8" x14ac:dyDescent="0.2">
      <c r="H6367" s="9"/>
    </row>
    <row r="6368" spans="8:8" x14ac:dyDescent="0.2">
      <c r="H6368" s="9"/>
    </row>
    <row r="6369" spans="8:8" x14ac:dyDescent="0.2">
      <c r="H6369" s="9"/>
    </row>
    <row r="6370" spans="8:8" x14ac:dyDescent="0.2">
      <c r="H6370" s="9"/>
    </row>
    <row r="6371" spans="8:8" x14ac:dyDescent="0.2">
      <c r="H6371" s="9"/>
    </row>
    <row r="6372" spans="8:8" x14ac:dyDescent="0.2">
      <c r="H6372" s="9"/>
    </row>
    <row r="6373" spans="8:8" x14ac:dyDescent="0.2">
      <c r="H6373" s="9"/>
    </row>
    <row r="6374" spans="8:8" x14ac:dyDescent="0.2">
      <c r="H6374" s="9"/>
    </row>
    <row r="6375" spans="8:8" x14ac:dyDescent="0.2">
      <c r="H6375" s="9"/>
    </row>
    <row r="6376" spans="8:8" x14ac:dyDescent="0.2">
      <c r="H6376" s="9"/>
    </row>
    <row r="6377" spans="8:8" x14ac:dyDescent="0.2">
      <c r="H6377" s="9"/>
    </row>
    <row r="6378" spans="8:8" x14ac:dyDescent="0.2">
      <c r="H6378" s="9"/>
    </row>
    <row r="6379" spans="8:8" x14ac:dyDescent="0.2">
      <c r="H6379" s="9"/>
    </row>
    <row r="6380" spans="8:8" x14ac:dyDescent="0.2">
      <c r="H6380" s="9"/>
    </row>
    <row r="6381" spans="8:8" x14ac:dyDescent="0.2">
      <c r="H6381" s="9"/>
    </row>
    <row r="6382" spans="8:8" x14ac:dyDescent="0.2">
      <c r="H6382" s="9"/>
    </row>
    <row r="6383" spans="8:8" x14ac:dyDescent="0.2">
      <c r="H6383" s="9"/>
    </row>
    <row r="6384" spans="8:8" x14ac:dyDescent="0.2">
      <c r="H6384" s="9"/>
    </row>
    <row r="6385" spans="8:8" x14ac:dyDescent="0.2">
      <c r="H6385" s="9"/>
    </row>
    <row r="6386" spans="8:8" x14ac:dyDescent="0.2">
      <c r="H6386" s="9"/>
    </row>
    <row r="6387" spans="8:8" x14ac:dyDescent="0.2">
      <c r="H6387" s="9"/>
    </row>
    <row r="6388" spans="8:8" x14ac:dyDescent="0.2">
      <c r="H6388" s="9"/>
    </row>
    <row r="6389" spans="8:8" x14ac:dyDescent="0.2">
      <c r="H6389" s="9"/>
    </row>
    <row r="6390" spans="8:8" x14ac:dyDescent="0.2">
      <c r="H6390" s="9"/>
    </row>
    <row r="6391" spans="8:8" x14ac:dyDescent="0.2">
      <c r="H6391" s="9"/>
    </row>
    <row r="6392" spans="8:8" x14ac:dyDescent="0.2">
      <c r="H6392" s="9"/>
    </row>
    <row r="6393" spans="8:8" x14ac:dyDescent="0.2">
      <c r="H6393" s="9"/>
    </row>
    <row r="6394" spans="8:8" x14ac:dyDescent="0.2">
      <c r="H6394" s="9"/>
    </row>
    <row r="6395" spans="8:8" x14ac:dyDescent="0.2">
      <c r="H6395" s="9"/>
    </row>
    <row r="6396" spans="8:8" x14ac:dyDescent="0.2">
      <c r="H6396" s="9"/>
    </row>
    <row r="6397" spans="8:8" x14ac:dyDescent="0.2">
      <c r="H6397" s="9"/>
    </row>
    <row r="6398" spans="8:8" x14ac:dyDescent="0.2">
      <c r="H6398" s="9"/>
    </row>
    <row r="6399" spans="8:8" x14ac:dyDescent="0.2">
      <c r="H6399" s="9"/>
    </row>
    <row r="6400" spans="8:8" x14ac:dyDescent="0.2">
      <c r="H6400" s="9"/>
    </row>
    <row r="6401" spans="8:8" x14ac:dyDescent="0.2">
      <c r="H6401" s="9"/>
    </row>
    <row r="6402" spans="8:8" x14ac:dyDescent="0.2">
      <c r="H6402" s="9"/>
    </row>
    <row r="6403" spans="8:8" x14ac:dyDescent="0.2">
      <c r="H6403" s="9"/>
    </row>
    <row r="6404" spans="8:8" x14ac:dyDescent="0.2">
      <c r="H6404" s="9"/>
    </row>
    <row r="6405" spans="8:8" x14ac:dyDescent="0.2">
      <c r="H6405" s="9"/>
    </row>
    <row r="6406" spans="8:8" x14ac:dyDescent="0.2">
      <c r="H6406" s="9"/>
    </row>
    <row r="6407" spans="8:8" x14ac:dyDescent="0.2">
      <c r="H6407" s="9"/>
    </row>
    <row r="6408" spans="8:8" x14ac:dyDescent="0.2">
      <c r="H6408" s="9"/>
    </row>
    <row r="6409" spans="8:8" x14ac:dyDescent="0.2">
      <c r="H6409" s="9"/>
    </row>
    <row r="6410" spans="8:8" x14ac:dyDescent="0.2">
      <c r="H6410" s="9"/>
    </row>
    <row r="6411" spans="8:8" x14ac:dyDescent="0.2">
      <c r="H6411" s="9"/>
    </row>
    <row r="6412" spans="8:8" x14ac:dyDescent="0.2">
      <c r="H6412" s="9"/>
    </row>
    <row r="6413" spans="8:8" x14ac:dyDescent="0.2">
      <c r="H6413" s="9"/>
    </row>
    <row r="6414" spans="8:8" x14ac:dyDescent="0.2">
      <c r="H6414" s="9"/>
    </row>
    <row r="6415" spans="8:8" x14ac:dyDescent="0.2">
      <c r="H6415" s="9"/>
    </row>
    <row r="6416" spans="8:8" x14ac:dyDescent="0.2">
      <c r="H6416" s="9"/>
    </row>
    <row r="6417" spans="8:8" x14ac:dyDescent="0.2">
      <c r="H6417" s="9"/>
    </row>
    <row r="6418" spans="8:8" x14ac:dyDescent="0.2">
      <c r="H6418" s="9"/>
    </row>
    <row r="6419" spans="8:8" x14ac:dyDescent="0.2">
      <c r="H6419" s="9"/>
    </row>
    <row r="6420" spans="8:8" x14ac:dyDescent="0.2">
      <c r="H6420" s="9"/>
    </row>
    <row r="6421" spans="8:8" x14ac:dyDescent="0.2">
      <c r="H6421" s="9"/>
    </row>
    <row r="6422" spans="8:8" x14ac:dyDescent="0.2">
      <c r="H6422" s="9"/>
    </row>
    <row r="6423" spans="8:8" x14ac:dyDescent="0.2">
      <c r="H6423" s="9"/>
    </row>
    <row r="6424" spans="8:8" x14ac:dyDescent="0.2">
      <c r="H6424" s="9"/>
    </row>
    <row r="6425" spans="8:8" x14ac:dyDescent="0.2">
      <c r="H6425" s="9"/>
    </row>
    <row r="6426" spans="8:8" x14ac:dyDescent="0.2">
      <c r="H6426" s="9"/>
    </row>
    <row r="6427" spans="8:8" x14ac:dyDescent="0.2">
      <c r="H6427" s="9"/>
    </row>
    <row r="6428" spans="8:8" x14ac:dyDescent="0.2">
      <c r="H6428" s="9"/>
    </row>
    <row r="6429" spans="8:8" x14ac:dyDescent="0.2">
      <c r="H6429" s="9"/>
    </row>
    <row r="6430" spans="8:8" x14ac:dyDescent="0.2">
      <c r="H6430" s="9"/>
    </row>
    <row r="6431" spans="8:8" x14ac:dyDescent="0.2">
      <c r="H6431" s="9"/>
    </row>
    <row r="6432" spans="8:8" x14ac:dyDescent="0.2">
      <c r="H6432" s="9"/>
    </row>
    <row r="6433" spans="8:8" x14ac:dyDescent="0.2">
      <c r="H6433" s="9"/>
    </row>
    <row r="6434" spans="8:8" x14ac:dyDescent="0.2">
      <c r="H6434" s="9"/>
    </row>
    <row r="6435" spans="8:8" x14ac:dyDescent="0.2">
      <c r="H6435" s="9"/>
    </row>
    <row r="6436" spans="8:8" x14ac:dyDescent="0.2">
      <c r="H6436" s="9"/>
    </row>
    <row r="6437" spans="8:8" x14ac:dyDescent="0.2">
      <c r="H6437" s="9"/>
    </row>
    <row r="6438" spans="8:8" x14ac:dyDescent="0.2">
      <c r="H6438" s="9"/>
    </row>
    <row r="6439" spans="8:8" x14ac:dyDescent="0.2">
      <c r="H6439" s="9"/>
    </row>
    <row r="6440" spans="8:8" x14ac:dyDescent="0.2">
      <c r="H6440" s="9"/>
    </row>
    <row r="6441" spans="8:8" x14ac:dyDescent="0.2">
      <c r="H6441" s="9"/>
    </row>
    <row r="6442" spans="8:8" x14ac:dyDescent="0.2">
      <c r="H6442" s="9"/>
    </row>
    <row r="6443" spans="8:8" x14ac:dyDescent="0.2">
      <c r="H6443" s="9"/>
    </row>
    <row r="6444" spans="8:8" x14ac:dyDescent="0.2">
      <c r="H6444" s="9"/>
    </row>
    <row r="6445" spans="8:8" x14ac:dyDescent="0.2">
      <c r="H6445" s="9"/>
    </row>
    <row r="6446" spans="8:8" x14ac:dyDescent="0.2">
      <c r="H6446" s="9"/>
    </row>
    <row r="6447" spans="8:8" x14ac:dyDescent="0.2">
      <c r="H6447" s="9"/>
    </row>
    <row r="6448" spans="8:8" x14ac:dyDescent="0.2">
      <c r="H6448" s="9"/>
    </row>
    <row r="6449" spans="8:8" x14ac:dyDescent="0.2">
      <c r="H6449" s="9"/>
    </row>
    <row r="6450" spans="8:8" x14ac:dyDescent="0.2">
      <c r="H6450" s="9"/>
    </row>
    <row r="6451" spans="8:8" x14ac:dyDescent="0.2">
      <c r="H6451" s="9"/>
    </row>
    <row r="6452" spans="8:8" x14ac:dyDescent="0.2">
      <c r="H6452" s="9"/>
    </row>
    <row r="6453" spans="8:8" x14ac:dyDescent="0.2">
      <c r="H6453" s="9"/>
    </row>
    <row r="6454" spans="8:8" x14ac:dyDescent="0.2">
      <c r="H6454" s="9"/>
    </row>
    <row r="6455" spans="8:8" x14ac:dyDescent="0.2">
      <c r="H6455" s="9"/>
    </row>
    <row r="6456" spans="8:8" x14ac:dyDescent="0.2">
      <c r="H6456" s="9"/>
    </row>
    <row r="6457" spans="8:8" x14ac:dyDescent="0.2">
      <c r="H6457" s="9"/>
    </row>
    <row r="6458" spans="8:8" x14ac:dyDescent="0.2">
      <c r="H6458" s="9"/>
    </row>
    <row r="6459" spans="8:8" x14ac:dyDescent="0.2">
      <c r="H6459" s="9"/>
    </row>
    <row r="6460" spans="8:8" x14ac:dyDescent="0.2">
      <c r="H6460" s="9"/>
    </row>
    <row r="6461" spans="8:8" x14ac:dyDescent="0.2">
      <c r="H6461" s="9"/>
    </row>
    <row r="6462" spans="8:8" x14ac:dyDescent="0.2">
      <c r="H6462" s="9"/>
    </row>
    <row r="6463" spans="8:8" x14ac:dyDescent="0.2">
      <c r="H6463" s="9"/>
    </row>
    <row r="6464" spans="8:8" x14ac:dyDescent="0.2">
      <c r="H6464" s="9"/>
    </row>
    <row r="6465" spans="8:8" x14ac:dyDescent="0.2">
      <c r="H6465" s="9"/>
    </row>
    <row r="6466" spans="8:8" x14ac:dyDescent="0.2">
      <c r="H6466" s="9"/>
    </row>
    <row r="6467" spans="8:8" x14ac:dyDescent="0.2">
      <c r="H6467" s="9"/>
    </row>
    <row r="6468" spans="8:8" x14ac:dyDescent="0.2">
      <c r="H6468" s="9"/>
    </row>
    <row r="6469" spans="8:8" x14ac:dyDescent="0.2">
      <c r="H6469" s="9"/>
    </row>
    <row r="6470" spans="8:8" x14ac:dyDescent="0.2">
      <c r="H6470" s="9"/>
    </row>
    <row r="6471" spans="8:8" x14ac:dyDescent="0.2">
      <c r="H6471" s="9"/>
    </row>
    <row r="6472" spans="8:8" x14ac:dyDescent="0.2">
      <c r="H6472" s="9"/>
    </row>
    <row r="6473" spans="8:8" x14ac:dyDescent="0.2">
      <c r="H6473" s="9"/>
    </row>
    <row r="6474" spans="8:8" x14ac:dyDescent="0.2">
      <c r="H6474" s="9"/>
    </row>
    <row r="6475" spans="8:8" x14ac:dyDescent="0.2">
      <c r="H6475" s="9"/>
    </row>
    <row r="6476" spans="8:8" x14ac:dyDescent="0.2">
      <c r="H6476" s="9"/>
    </row>
    <row r="6477" spans="8:8" x14ac:dyDescent="0.2">
      <c r="H6477" s="9"/>
    </row>
    <row r="6478" spans="8:8" x14ac:dyDescent="0.2">
      <c r="H6478" s="9"/>
    </row>
    <row r="6479" spans="8:8" x14ac:dyDescent="0.2">
      <c r="H6479" s="9"/>
    </row>
    <row r="6480" spans="8:8" x14ac:dyDescent="0.2">
      <c r="H6480" s="9"/>
    </row>
    <row r="6481" spans="8:8" x14ac:dyDescent="0.2">
      <c r="H6481" s="9"/>
    </row>
    <row r="6482" spans="8:8" x14ac:dyDescent="0.2">
      <c r="H6482" s="9"/>
    </row>
    <row r="6483" spans="8:8" x14ac:dyDescent="0.2">
      <c r="H6483" s="9"/>
    </row>
    <row r="6484" spans="8:8" x14ac:dyDescent="0.2">
      <c r="H6484" s="9"/>
    </row>
    <row r="6485" spans="8:8" x14ac:dyDescent="0.2">
      <c r="H6485" s="9"/>
    </row>
    <row r="6486" spans="8:8" x14ac:dyDescent="0.2">
      <c r="H6486" s="9"/>
    </row>
    <row r="6487" spans="8:8" x14ac:dyDescent="0.2">
      <c r="H6487" s="9"/>
    </row>
    <row r="6488" spans="8:8" x14ac:dyDescent="0.2">
      <c r="H6488" s="9"/>
    </row>
    <row r="6489" spans="8:8" x14ac:dyDescent="0.2">
      <c r="H6489" s="9"/>
    </row>
    <row r="6490" spans="8:8" x14ac:dyDescent="0.2">
      <c r="H6490" s="9"/>
    </row>
    <row r="6491" spans="8:8" x14ac:dyDescent="0.2">
      <c r="H6491" s="9"/>
    </row>
    <row r="6492" spans="8:8" x14ac:dyDescent="0.2">
      <c r="H6492" s="9"/>
    </row>
    <row r="6493" spans="8:8" x14ac:dyDescent="0.2">
      <c r="H6493" s="9"/>
    </row>
    <row r="6494" spans="8:8" x14ac:dyDescent="0.2">
      <c r="H6494" s="9"/>
    </row>
    <row r="6495" spans="8:8" x14ac:dyDescent="0.2">
      <c r="H6495" s="9"/>
    </row>
    <row r="6496" spans="8:8" x14ac:dyDescent="0.2">
      <c r="H6496" s="9"/>
    </row>
    <row r="6497" spans="8:8" x14ac:dyDescent="0.2">
      <c r="H6497" s="9"/>
    </row>
    <row r="6498" spans="8:8" x14ac:dyDescent="0.2">
      <c r="H6498" s="9"/>
    </row>
    <row r="6499" spans="8:8" x14ac:dyDescent="0.2">
      <c r="H6499" s="9"/>
    </row>
    <row r="6500" spans="8:8" x14ac:dyDescent="0.2">
      <c r="H6500" s="9"/>
    </row>
    <row r="6501" spans="8:8" x14ac:dyDescent="0.2">
      <c r="H6501" s="9"/>
    </row>
    <row r="6502" spans="8:8" x14ac:dyDescent="0.2">
      <c r="H6502" s="9"/>
    </row>
    <row r="6503" spans="8:8" x14ac:dyDescent="0.2">
      <c r="H6503" s="9"/>
    </row>
    <row r="6504" spans="8:8" x14ac:dyDescent="0.2">
      <c r="H6504" s="9"/>
    </row>
    <row r="6505" spans="8:8" x14ac:dyDescent="0.2">
      <c r="H6505" s="9"/>
    </row>
    <row r="6506" spans="8:8" x14ac:dyDescent="0.2">
      <c r="H6506" s="9"/>
    </row>
    <row r="6507" spans="8:8" x14ac:dyDescent="0.2">
      <c r="H6507" s="9"/>
    </row>
    <row r="6508" spans="8:8" x14ac:dyDescent="0.2">
      <c r="H6508" s="9"/>
    </row>
    <row r="6509" spans="8:8" x14ac:dyDescent="0.2">
      <c r="H6509" s="9"/>
    </row>
    <row r="6510" spans="8:8" x14ac:dyDescent="0.2">
      <c r="H6510" s="9"/>
    </row>
    <row r="6511" spans="8:8" x14ac:dyDescent="0.2">
      <c r="H6511" s="9"/>
    </row>
    <row r="6512" spans="8:8" x14ac:dyDescent="0.2">
      <c r="H6512" s="9"/>
    </row>
    <row r="6513" spans="8:8" x14ac:dyDescent="0.2">
      <c r="H6513" s="9"/>
    </row>
    <row r="6514" spans="8:8" x14ac:dyDescent="0.2">
      <c r="H6514" s="9"/>
    </row>
    <row r="6515" spans="8:8" x14ac:dyDescent="0.2">
      <c r="H6515" s="9"/>
    </row>
    <row r="6516" spans="8:8" x14ac:dyDescent="0.2">
      <c r="H6516" s="9"/>
    </row>
    <row r="6517" spans="8:8" x14ac:dyDescent="0.2">
      <c r="H6517" s="9"/>
    </row>
    <row r="6518" spans="8:8" x14ac:dyDescent="0.2">
      <c r="H6518" s="9"/>
    </row>
    <row r="6519" spans="8:8" x14ac:dyDescent="0.2">
      <c r="H6519" s="9"/>
    </row>
    <row r="6520" spans="8:8" x14ac:dyDescent="0.2">
      <c r="H6520" s="9"/>
    </row>
    <row r="6521" spans="8:8" x14ac:dyDescent="0.2">
      <c r="H6521" s="9"/>
    </row>
    <row r="6522" spans="8:8" x14ac:dyDescent="0.2">
      <c r="H6522" s="9"/>
    </row>
    <row r="6523" spans="8:8" x14ac:dyDescent="0.2">
      <c r="H6523" s="9"/>
    </row>
    <row r="6524" spans="8:8" x14ac:dyDescent="0.2">
      <c r="H6524" s="9"/>
    </row>
    <row r="6525" spans="8:8" x14ac:dyDescent="0.2">
      <c r="H6525" s="9"/>
    </row>
    <row r="6526" spans="8:8" x14ac:dyDescent="0.2">
      <c r="H6526" s="9"/>
    </row>
    <row r="6527" spans="8:8" x14ac:dyDescent="0.2">
      <c r="H6527" s="9"/>
    </row>
    <row r="6528" spans="8:8" x14ac:dyDescent="0.2">
      <c r="H6528" s="9"/>
    </row>
    <row r="6529" spans="8:8" x14ac:dyDescent="0.2">
      <c r="H6529" s="9"/>
    </row>
    <row r="6530" spans="8:8" x14ac:dyDescent="0.2">
      <c r="H6530" s="9"/>
    </row>
    <row r="6531" spans="8:8" x14ac:dyDescent="0.2">
      <c r="H6531" s="9"/>
    </row>
    <row r="6532" spans="8:8" x14ac:dyDescent="0.2">
      <c r="H6532" s="9"/>
    </row>
    <row r="6533" spans="8:8" x14ac:dyDescent="0.2">
      <c r="H6533" s="9"/>
    </row>
    <row r="6534" spans="8:8" x14ac:dyDescent="0.2">
      <c r="H6534" s="9"/>
    </row>
    <row r="6535" spans="8:8" x14ac:dyDescent="0.2">
      <c r="H6535" s="9"/>
    </row>
    <row r="6536" spans="8:8" x14ac:dyDescent="0.2">
      <c r="H6536" s="9"/>
    </row>
    <row r="6537" spans="8:8" x14ac:dyDescent="0.2">
      <c r="H6537" s="9"/>
    </row>
    <row r="6538" spans="8:8" x14ac:dyDescent="0.2">
      <c r="H6538" s="9"/>
    </row>
    <row r="6539" spans="8:8" x14ac:dyDescent="0.2">
      <c r="H6539" s="9"/>
    </row>
    <row r="6540" spans="8:8" x14ac:dyDescent="0.2">
      <c r="H6540" s="9"/>
    </row>
    <row r="6541" spans="8:8" x14ac:dyDescent="0.2">
      <c r="H6541" s="9"/>
    </row>
    <row r="6542" spans="8:8" x14ac:dyDescent="0.2">
      <c r="H6542" s="9"/>
    </row>
    <row r="6543" spans="8:8" x14ac:dyDescent="0.2">
      <c r="H6543" s="9"/>
    </row>
    <row r="6544" spans="8:8" x14ac:dyDescent="0.2">
      <c r="H6544" s="9"/>
    </row>
    <row r="6545" spans="8:8" x14ac:dyDescent="0.2">
      <c r="H6545" s="9"/>
    </row>
    <row r="6546" spans="8:8" x14ac:dyDescent="0.2">
      <c r="H6546" s="9"/>
    </row>
    <row r="6547" spans="8:8" x14ac:dyDescent="0.2">
      <c r="H6547" s="9"/>
    </row>
    <row r="6548" spans="8:8" x14ac:dyDescent="0.2">
      <c r="H6548" s="9"/>
    </row>
    <row r="6549" spans="8:8" x14ac:dyDescent="0.2">
      <c r="H6549" s="9"/>
    </row>
    <row r="6550" spans="8:8" x14ac:dyDescent="0.2">
      <c r="H6550" s="9"/>
    </row>
    <row r="6551" spans="8:8" x14ac:dyDescent="0.2">
      <c r="H6551" s="9"/>
    </row>
    <row r="6552" spans="8:8" x14ac:dyDescent="0.2">
      <c r="H6552" s="9"/>
    </row>
    <row r="6553" spans="8:8" x14ac:dyDescent="0.2">
      <c r="H6553" s="9"/>
    </row>
    <row r="6554" spans="8:8" x14ac:dyDescent="0.2">
      <c r="H6554" s="9"/>
    </row>
    <row r="6555" spans="8:8" x14ac:dyDescent="0.2">
      <c r="H6555" s="9"/>
    </row>
    <row r="6556" spans="8:8" x14ac:dyDescent="0.2">
      <c r="H6556" s="9"/>
    </row>
    <row r="6557" spans="8:8" x14ac:dyDescent="0.2">
      <c r="H6557" s="9"/>
    </row>
    <row r="6558" spans="8:8" x14ac:dyDescent="0.2">
      <c r="H6558" s="9"/>
    </row>
    <row r="6559" spans="8:8" x14ac:dyDescent="0.2">
      <c r="H6559" s="9"/>
    </row>
    <row r="6560" spans="8:8" x14ac:dyDescent="0.2">
      <c r="H6560" s="9"/>
    </row>
    <row r="6561" spans="8:8" x14ac:dyDescent="0.2">
      <c r="H6561" s="9"/>
    </row>
    <row r="6562" spans="8:8" x14ac:dyDescent="0.2">
      <c r="H6562" s="9"/>
    </row>
    <row r="6563" spans="8:8" x14ac:dyDescent="0.2">
      <c r="H6563" s="9"/>
    </row>
    <row r="6564" spans="8:8" x14ac:dyDescent="0.2">
      <c r="H6564" s="9"/>
    </row>
    <row r="6565" spans="8:8" x14ac:dyDescent="0.2">
      <c r="H6565" s="9"/>
    </row>
    <row r="6566" spans="8:8" x14ac:dyDescent="0.2">
      <c r="H6566" s="9"/>
    </row>
    <row r="6567" spans="8:8" x14ac:dyDescent="0.2">
      <c r="H6567" s="9"/>
    </row>
    <row r="6568" spans="8:8" x14ac:dyDescent="0.2">
      <c r="H6568" s="9"/>
    </row>
    <row r="6569" spans="8:8" x14ac:dyDescent="0.2">
      <c r="H6569" s="9"/>
    </row>
    <row r="6570" spans="8:8" x14ac:dyDescent="0.2">
      <c r="H6570" s="9"/>
    </row>
    <row r="6571" spans="8:8" x14ac:dyDescent="0.2">
      <c r="H6571" s="9"/>
    </row>
    <row r="6572" spans="8:8" x14ac:dyDescent="0.2">
      <c r="H6572" s="9"/>
    </row>
    <row r="6573" spans="8:8" x14ac:dyDescent="0.2">
      <c r="H6573" s="9"/>
    </row>
    <row r="6574" spans="8:8" x14ac:dyDescent="0.2">
      <c r="H6574" s="9"/>
    </row>
    <row r="6575" spans="8:8" x14ac:dyDescent="0.2">
      <c r="H6575" s="9"/>
    </row>
    <row r="6576" spans="8:8" x14ac:dyDescent="0.2">
      <c r="H6576" s="9"/>
    </row>
    <row r="6577" spans="8:8" x14ac:dyDescent="0.2">
      <c r="H6577" s="9"/>
    </row>
    <row r="6578" spans="8:8" x14ac:dyDescent="0.2">
      <c r="H6578" s="9"/>
    </row>
    <row r="6579" spans="8:8" x14ac:dyDescent="0.2">
      <c r="H6579" s="9"/>
    </row>
    <row r="6580" spans="8:8" x14ac:dyDescent="0.2">
      <c r="H6580" s="9"/>
    </row>
    <row r="6581" spans="8:8" x14ac:dyDescent="0.2">
      <c r="H6581" s="9"/>
    </row>
    <row r="6582" spans="8:8" x14ac:dyDescent="0.2">
      <c r="H6582" s="9"/>
    </row>
    <row r="6583" spans="8:8" x14ac:dyDescent="0.2">
      <c r="H6583" s="9"/>
    </row>
    <row r="6584" spans="8:8" x14ac:dyDescent="0.2">
      <c r="H6584" s="9"/>
    </row>
    <row r="6585" spans="8:8" x14ac:dyDescent="0.2">
      <c r="H6585" s="9"/>
    </row>
    <row r="6586" spans="8:8" x14ac:dyDescent="0.2">
      <c r="H6586" s="9"/>
    </row>
    <row r="6587" spans="8:8" x14ac:dyDescent="0.2">
      <c r="H6587" s="9"/>
    </row>
    <row r="6588" spans="8:8" x14ac:dyDescent="0.2">
      <c r="H6588" s="9"/>
    </row>
    <row r="6589" spans="8:8" x14ac:dyDescent="0.2">
      <c r="H6589" s="9"/>
    </row>
    <row r="6590" spans="8:8" x14ac:dyDescent="0.2">
      <c r="H6590" s="9"/>
    </row>
    <row r="6591" spans="8:8" x14ac:dyDescent="0.2">
      <c r="H6591" s="9"/>
    </row>
    <row r="6592" spans="8:8" x14ac:dyDescent="0.2">
      <c r="H6592" s="9"/>
    </row>
    <row r="6593" spans="8:8" x14ac:dyDescent="0.2">
      <c r="H6593" s="9"/>
    </row>
    <row r="6594" spans="8:8" x14ac:dyDescent="0.2">
      <c r="H6594" s="9"/>
    </row>
    <row r="6595" spans="8:8" x14ac:dyDescent="0.2">
      <c r="H6595" s="9"/>
    </row>
    <row r="6596" spans="8:8" x14ac:dyDescent="0.2">
      <c r="H6596" s="9"/>
    </row>
    <row r="6597" spans="8:8" x14ac:dyDescent="0.2">
      <c r="H6597" s="9"/>
    </row>
    <row r="6598" spans="8:8" x14ac:dyDescent="0.2">
      <c r="H6598" s="9"/>
    </row>
    <row r="6599" spans="8:8" x14ac:dyDescent="0.2">
      <c r="H6599" s="9"/>
    </row>
    <row r="6600" spans="8:8" x14ac:dyDescent="0.2">
      <c r="H6600" s="9"/>
    </row>
    <row r="6601" spans="8:8" x14ac:dyDescent="0.2">
      <c r="H6601" s="9"/>
    </row>
    <row r="6602" spans="8:8" x14ac:dyDescent="0.2">
      <c r="H6602" s="9"/>
    </row>
    <row r="6603" spans="8:8" x14ac:dyDescent="0.2">
      <c r="H6603" s="9"/>
    </row>
    <row r="6604" spans="8:8" x14ac:dyDescent="0.2">
      <c r="H6604" s="9"/>
    </row>
    <row r="6605" spans="8:8" x14ac:dyDescent="0.2">
      <c r="H6605" s="9"/>
    </row>
    <row r="6606" spans="8:8" x14ac:dyDescent="0.2">
      <c r="H6606" s="9"/>
    </row>
    <row r="6607" spans="8:8" x14ac:dyDescent="0.2">
      <c r="H6607" s="9"/>
    </row>
    <row r="6608" spans="8:8" x14ac:dyDescent="0.2">
      <c r="H6608" s="9"/>
    </row>
    <row r="6609" spans="8:8" x14ac:dyDescent="0.2">
      <c r="H6609" s="9"/>
    </row>
    <row r="6610" spans="8:8" x14ac:dyDescent="0.2">
      <c r="H6610" s="9"/>
    </row>
    <row r="6611" spans="8:8" x14ac:dyDescent="0.2">
      <c r="H6611" s="9"/>
    </row>
    <row r="6612" spans="8:8" x14ac:dyDescent="0.2">
      <c r="H6612" s="9"/>
    </row>
    <row r="6613" spans="8:8" x14ac:dyDescent="0.2">
      <c r="H6613" s="9"/>
    </row>
    <row r="6614" spans="8:8" x14ac:dyDescent="0.2">
      <c r="H6614" s="9"/>
    </row>
    <row r="6615" spans="8:8" x14ac:dyDescent="0.2">
      <c r="H6615" s="9"/>
    </row>
    <row r="6616" spans="8:8" x14ac:dyDescent="0.2">
      <c r="H6616" s="9"/>
    </row>
    <row r="6617" spans="8:8" x14ac:dyDescent="0.2">
      <c r="H6617" s="9"/>
    </row>
    <row r="6618" spans="8:8" x14ac:dyDescent="0.2">
      <c r="H6618" s="9"/>
    </row>
    <row r="6619" spans="8:8" x14ac:dyDescent="0.2">
      <c r="H6619" s="9"/>
    </row>
    <row r="6620" spans="8:8" x14ac:dyDescent="0.2">
      <c r="H6620" s="9"/>
    </row>
    <row r="6621" spans="8:8" x14ac:dyDescent="0.2">
      <c r="H6621" s="9"/>
    </row>
    <row r="6622" spans="8:8" x14ac:dyDescent="0.2">
      <c r="H6622" s="9"/>
    </row>
    <row r="6623" spans="8:8" x14ac:dyDescent="0.2">
      <c r="H6623" s="9"/>
    </row>
    <row r="6624" spans="8:8" x14ac:dyDescent="0.2">
      <c r="H6624" s="9"/>
    </row>
    <row r="6625" spans="8:8" x14ac:dyDescent="0.2">
      <c r="H6625" s="9"/>
    </row>
    <row r="6626" spans="8:8" x14ac:dyDescent="0.2">
      <c r="H6626" s="9"/>
    </row>
    <row r="6627" spans="8:8" x14ac:dyDescent="0.2">
      <c r="H6627" s="9"/>
    </row>
    <row r="6628" spans="8:8" x14ac:dyDescent="0.2">
      <c r="H6628" s="9"/>
    </row>
    <row r="6629" spans="8:8" x14ac:dyDescent="0.2">
      <c r="H6629" s="9"/>
    </row>
    <row r="6630" spans="8:8" x14ac:dyDescent="0.2">
      <c r="H6630" s="9"/>
    </row>
    <row r="6631" spans="8:8" x14ac:dyDescent="0.2">
      <c r="H6631" s="9"/>
    </row>
    <row r="6632" spans="8:8" x14ac:dyDescent="0.2">
      <c r="H6632" s="9"/>
    </row>
    <row r="6633" spans="8:8" x14ac:dyDescent="0.2">
      <c r="H6633" s="9"/>
    </row>
    <row r="6634" spans="8:8" x14ac:dyDescent="0.2">
      <c r="H6634" s="9"/>
    </row>
    <row r="6635" spans="8:8" x14ac:dyDescent="0.2">
      <c r="H6635" s="9"/>
    </row>
    <row r="6636" spans="8:8" x14ac:dyDescent="0.2">
      <c r="H6636" s="9"/>
    </row>
    <row r="6637" spans="8:8" x14ac:dyDescent="0.2">
      <c r="H6637" s="9"/>
    </row>
    <row r="6638" spans="8:8" x14ac:dyDescent="0.2">
      <c r="H6638" s="9"/>
    </row>
    <row r="6639" spans="8:8" x14ac:dyDescent="0.2">
      <c r="H6639" s="9"/>
    </row>
    <row r="6640" spans="8:8" x14ac:dyDescent="0.2">
      <c r="H6640" s="9"/>
    </row>
    <row r="6641" spans="8:8" x14ac:dyDescent="0.2">
      <c r="H6641" s="9"/>
    </row>
    <row r="6642" spans="8:8" x14ac:dyDescent="0.2">
      <c r="H6642" s="9"/>
    </row>
    <row r="6643" spans="8:8" x14ac:dyDescent="0.2">
      <c r="H6643" s="9"/>
    </row>
    <row r="6644" spans="8:8" x14ac:dyDescent="0.2">
      <c r="H6644" s="9"/>
    </row>
    <row r="6645" spans="8:8" x14ac:dyDescent="0.2">
      <c r="H6645" s="9"/>
    </row>
    <row r="6646" spans="8:8" x14ac:dyDescent="0.2">
      <c r="H6646" s="9"/>
    </row>
    <row r="6647" spans="8:8" x14ac:dyDescent="0.2">
      <c r="H6647" s="9"/>
    </row>
    <row r="6648" spans="8:8" x14ac:dyDescent="0.2">
      <c r="H6648" s="9"/>
    </row>
    <row r="6649" spans="8:8" x14ac:dyDescent="0.2">
      <c r="H6649" s="9"/>
    </row>
    <row r="6650" spans="8:8" x14ac:dyDescent="0.2">
      <c r="H6650" s="9"/>
    </row>
    <row r="6651" spans="8:8" x14ac:dyDescent="0.2">
      <c r="H6651" s="9"/>
    </row>
    <row r="6652" spans="8:8" x14ac:dyDescent="0.2">
      <c r="H6652" s="9"/>
    </row>
    <row r="6653" spans="8:8" x14ac:dyDescent="0.2">
      <c r="H6653" s="9"/>
    </row>
    <row r="6654" spans="8:8" x14ac:dyDescent="0.2">
      <c r="H6654" s="9"/>
    </row>
    <row r="6655" spans="8:8" x14ac:dyDescent="0.2">
      <c r="H6655" s="9"/>
    </row>
    <row r="6656" spans="8:8" x14ac:dyDescent="0.2">
      <c r="H6656" s="9"/>
    </row>
    <row r="6657" spans="8:8" x14ac:dyDescent="0.2">
      <c r="H6657" s="9"/>
    </row>
    <row r="6658" spans="8:8" x14ac:dyDescent="0.2">
      <c r="H6658" s="9"/>
    </row>
    <row r="6659" spans="8:8" x14ac:dyDescent="0.2">
      <c r="H6659" s="9"/>
    </row>
    <row r="6660" spans="8:8" x14ac:dyDescent="0.2">
      <c r="H6660" s="9"/>
    </row>
    <row r="6661" spans="8:8" x14ac:dyDescent="0.2">
      <c r="H6661" s="9"/>
    </row>
    <row r="6662" spans="8:8" x14ac:dyDescent="0.2">
      <c r="H6662" s="9"/>
    </row>
    <row r="6663" spans="8:8" x14ac:dyDescent="0.2">
      <c r="H6663" s="9"/>
    </row>
    <row r="6664" spans="8:8" x14ac:dyDescent="0.2">
      <c r="H6664" s="9"/>
    </row>
    <row r="6665" spans="8:8" x14ac:dyDescent="0.2">
      <c r="H6665" s="9"/>
    </row>
    <row r="6666" spans="8:8" x14ac:dyDescent="0.2">
      <c r="H6666" s="9"/>
    </row>
    <row r="6667" spans="8:8" x14ac:dyDescent="0.2">
      <c r="H6667" s="9"/>
    </row>
    <row r="6668" spans="8:8" x14ac:dyDescent="0.2">
      <c r="H6668" s="9"/>
    </row>
    <row r="6669" spans="8:8" x14ac:dyDescent="0.2">
      <c r="H6669" s="9"/>
    </row>
    <row r="6670" spans="8:8" x14ac:dyDescent="0.2">
      <c r="H6670" s="9"/>
    </row>
    <row r="6671" spans="8:8" x14ac:dyDescent="0.2">
      <c r="H6671" s="9"/>
    </row>
    <row r="6672" spans="8:8" x14ac:dyDescent="0.2">
      <c r="H6672" s="9"/>
    </row>
    <row r="6673" spans="8:8" x14ac:dyDescent="0.2">
      <c r="H6673" s="9"/>
    </row>
    <row r="6674" spans="8:8" x14ac:dyDescent="0.2">
      <c r="H6674" s="9"/>
    </row>
    <row r="6675" spans="8:8" x14ac:dyDescent="0.2">
      <c r="H6675" s="9"/>
    </row>
    <row r="6676" spans="8:8" x14ac:dyDescent="0.2">
      <c r="H6676" s="9"/>
    </row>
    <row r="6677" spans="8:8" x14ac:dyDescent="0.2">
      <c r="H6677" s="9"/>
    </row>
    <row r="6678" spans="8:8" x14ac:dyDescent="0.2">
      <c r="H6678" s="9"/>
    </row>
    <row r="6679" spans="8:8" x14ac:dyDescent="0.2">
      <c r="H6679" s="9"/>
    </row>
    <row r="6680" spans="8:8" x14ac:dyDescent="0.2">
      <c r="H6680" s="9"/>
    </row>
    <row r="6681" spans="8:8" x14ac:dyDescent="0.2">
      <c r="H6681" s="9"/>
    </row>
    <row r="6682" spans="8:8" x14ac:dyDescent="0.2">
      <c r="H6682" s="9"/>
    </row>
    <row r="6683" spans="8:8" x14ac:dyDescent="0.2">
      <c r="H6683" s="9"/>
    </row>
    <row r="6684" spans="8:8" x14ac:dyDescent="0.2">
      <c r="H6684" s="9"/>
    </row>
    <row r="6685" spans="8:8" x14ac:dyDescent="0.2">
      <c r="H6685" s="9"/>
    </row>
    <row r="6686" spans="8:8" x14ac:dyDescent="0.2">
      <c r="H6686" s="9"/>
    </row>
    <row r="6687" spans="8:8" x14ac:dyDescent="0.2">
      <c r="H6687" s="9"/>
    </row>
    <row r="6688" spans="8:8" x14ac:dyDescent="0.2">
      <c r="H6688" s="9"/>
    </row>
    <row r="6689" spans="8:8" x14ac:dyDescent="0.2">
      <c r="H6689" s="9"/>
    </row>
    <row r="6690" spans="8:8" x14ac:dyDescent="0.2">
      <c r="H6690" s="9"/>
    </row>
    <row r="6691" spans="8:8" x14ac:dyDescent="0.2">
      <c r="H6691" s="9"/>
    </row>
    <row r="6692" spans="8:8" x14ac:dyDescent="0.2">
      <c r="H6692" s="9"/>
    </row>
    <row r="6693" spans="8:8" x14ac:dyDescent="0.2">
      <c r="H6693" s="9"/>
    </row>
    <row r="6694" spans="8:8" x14ac:dyDescent="0.2">
      <c r="H6694" s="9"/>
    </row>
    <row r="6695" spans="8:8" x14ac:dyDescent="0.2">
      <c r="H6695" s="9"/>
    </row>
    <row r="6696" spans="8:8" x14ac:dyDescent="0.2">
      <c r="H6696" s="9"/>
    </row>
    <row r="6697" spans="8:8" x14ac:dyDescent="0.2">
      <c r="H6697" s="9"/>
    </row>
    <row r="6698" spans="8:8" x14ac:dyDescent="0.2">
      <c r="H6698" s="9"/>
    </row>
    <row r="6699" spans="8:8" x14ac:dyDescent="0.2">
      <c r="H6699" s="9"/>
    </row>
    <row r="6700" spans="8:8" x14ac:dyDescent="0.2">
      <c r="H6700" s="9"/>
    </row>
    <row r="6701" spans="8:8" x14ac:dyDescent="0.2">
      <c r="H6701" s="9"/>
    </row>
    <row r="6702" spans="8:8" x14ac:dyDescent="0.2">
      <c r="H6702" s="9"/>
    </row>
    <row r="6703" spans="8:8" x14ac:dyDescent="0.2">
      <c r="H6703" s="9"/>
    </row>
    <row r="6704" spans="8:8" x14ac:dyDescent="0.2">
      <c r="H6704" s="9"/>
    </row>
    <row r="6705" spans="8:8" x14ac:dyDescent="0.2">
      <c r="H6705" s="9"/>
    </row>
    <row r="6706" spans="8:8" x14ac:dyDescent="0.2">
      <c r="H6706" s="9"/>
    </row>
    <row r="6707" spans="8:8" x14ac:dyDescent="0.2">
      <c r="H6707" s="9"/>
    </row>
    <row r="6708" spans="8:8" x14ac:dyDescent="0.2">
      <c r="H6708" s="9"/>
    </row>
    <row r="6709" spans="8:8" x14ac:dyDescent="0.2">
      <c r="H6709" s="9"/>
    </row>
    <row r="6710" spans="8:8" x14ac:dyDescent="0.2">
      <c r="H6710" s="9"/>
    </row>
    <row r="6711" spans="8:8" x14ac:dyDescent="0.2">
      <c r="H6711" s="9"/>
    </row>
    <row r="6712" spans="8:8" x14ac:dyDescent="0.2">
      <c r="H6712" s="9"/>
    </row>
    <row r="6713" spans="8:8" x14ac:dyDescent="0.2">
      <c r="H6713" s="9"/>
    </row>
    <row r="6714" spans="8:8" x14ac:dyDescent="0.2">
      <c r="H6714" s="9"/>
    </row>
    <row r="6715" spans="8:8" x14ac:dyDescent="0.2">
      <c r="H6715" s="9"/>
    </row>
    <row r="6716" spans="8:8" x14ac:dyDescent="0.2">
      <c r="H6716" s="9"/>
    </row>
    <row r="6717" spans="8:8" x14ac:dyDescent="0.2">
      <c r="H6717" s="9"/>
    </row>
    <row r="6718" spans="8:8" x14ac:dyDescent="0.2">
      <c r="H6718" s="9"/>
    </row>
    <row r="6719" spans="8:8" x14ac:dyDescent="0.2">
      <c r="H6719" s="9"/>
    </row>
    <row r="6720" spans="8:8" x14ac:dyDescent="0.2">
      <c r="H6720" s="9"/>
    </row>
    <row r="6721" spans="8:8" x14ac:dyDescent="0.2">
      <c r="H6721" s="9"/>
    </row>
    <row r="6722" spans="8:8" x14ac:dyDescent="0.2">
      <c r="H6722" s="9"/>
    </row>
    <row r="6723" spans="8:8" x14ac:dyDescent="0.2">
      <c r="H6723" s="9"/>
    </row>
    <row r="6724" spans="8:8" x14ac:dyDescent="0.2">
      <c r="H6724" s="9"/>
    </row>
    <row r="6725" spans="8:8" x14ac:dyDescent="0.2">
      <c r="H6725" s="9"/>
    </row>
    <row r="6726" spans="8:8" x14ac:dyDescent="0.2">
      <c r="H6726" s="9"/>
    </row>
    <row r="6727" spans="8:8" x14ac:dyDescent="0.2">
      <c r="H6727" s="9"/>
    </row>
    <row r="6728" spans="8:8" x14ac:dyDescent="0.2">
      <c r="H6728" s="9"/>
    </row>
    <row r="6729" spans="8:8" x14ac:dyDescent="0.2">
      <c r="H6729" s="9"/>
    </row>
    <row r="6730" spans="8:8" x14ac:dyDescent="0.2">
      <c r="H6730" s="9"/>
    </row>
    <row r="6731" spans="8:8" x14ac:dyDescent="0.2">
      <c r="H6731" s="9"/>
    </row>
    <row r="6732" spans="8:8" x14ac:dyDescent="0.2">
      <c r="H6732" s="9"/>
    </row>
    <row r="6733" spans="8:8" x14ac:dyDescent="0.2">
      <c r="H6733" s="9"/>
    </row>
    <row r="6734" spans="8:8" x14ac:dyDescent="0.2">
      <c r="H6734" s="9"/>
    </row>
    <row r="6735" spans="8:8" x14ac:dyDescent="0.2">
      <c r="H6735" s="9"/>
    </row>
    <row r="6736" spans="8:8" x14ac:dyDescent="0.2">
      <c r="H6736" s="9"/>
    </row>
    <row r="6737" spans="8:8" x14ac:dyDescent="0.2">
      <c r="H6737" s="9"/>
    </row>
    <row r="6738" spans="8:8" x14ac:dyDescent="0.2">
      <c r="H6738" s="9"/>
    </row>
    <row r="6739" spans="8:8" x14ac:dyDescent="0.2">
      <c r="H6739" s="9"/>
    </row>
    <row r="6740" spans="8:8" x14ac:dyDescent="0.2">
      <c r="H6740" s="9"/>
    </row>
    <row r="6741" spans="8:8" x14ac:dyDescent="0.2">
      <c r="H6741" s="9"/>
    </row>
    <row r="6742" spans="8:8" x14ac:dyDescent="0.2">
      <c r="H6742" s="9"/>
    </row>
    <row r="6743" spans="8:8" x14ac:dyDescent="0.2">
      <c r="H6743" s="9"/>
    </row>
    <row r="6744" spans="8:8" x14ac:dyDescent="0.2">
      <c r="H6744" s="9"/>
    </row>
    <row r="6745" spans="8:8" x14ac:dyDescent="0.2">
      <c r="H6745" s="9"/>
    </row>
    <row r="6746" spans="8:8" x14ac:dyDescent="0.2">
      <c r="H6746" s="9"/>
    </row>
    <row r="6747" spans="8:8" x14ac:dyDescent="0.2">
      <c r="H6747" s="9"/>
    </row>
    <row r="6748" spans="8:8" x14ac:dyDescent="0.2">
      <c r="H6748" s="9"/>
    </row>
    <row r="6749" spans="8:8" x14ac:dyDescent="0.2">
      <c r="H6749" s="9"/>
    </row>
    <row r="6750" spans="8:8" x14ac:dyDescent="0.2">
      <c r="H6750" s="9"/>
    </row>
    <row r="6751" spans="8:8" x14ac:dyDescent="0.2">
      <c r="H6751" s="9"/>
    </row>
    <row r="6752" spans="8:8" x14ac:dyDescent="0.2">
      <c r="H6752" s="9"/>
    </row>
    <row r="6753" spans="8:8" x14ac:dyDescent="0.2">
      <c r="H6753" s="9"/>
    </row>
    <row r="6754" spans="8:8" x14ac:dyDescent="0.2">
      <c r="H6754" s="9"/>
    </row>
    <row r="6755" spans="8:8" x14ac:dyDescent="0.2">
      <c r="H6755" s="9"/>
    </row>
    <row r="6756" spans="8:8" x14ac:dyDescent="0.2">
      <c r="H6756" s="9"/>
    </row>
    <row r="6757" spans="8:8" x14ac:dyDescent="0.2">
      <c r="H6757" s="9"/>
    </row>
    <row r="6758" spans="8:8" x14ac:dyDescent="0.2">
      <c r="H6758" s="9"/>
    </row>
    <row r="6759" spans="8:8" x14ac:dyDescent="0.2">
      <c r="H6759" s="9"/>
    </row>
    <row r="6760" spans="8:8" x14ac:dyDescent="0.2">
      <c r="H6760" s="9"/>
    </row>
    <row r="6761" spans="8:8" x14ac:dyDescent="0.2">
      <c r="H6761" s="9"/>
    </row>
    <row r="6762" spans="8:8" x14ac:dyDescent="0.2">
      <c r="H6762" s="9"/>
    </row>
    <row r="6763" spans="8:8" x14ac:dyDescent="0.2">
      <c r="H6763" s="9"/>
    </row>
    <row r="6764" spans="8:8" x14ac:dyDescent="0.2">
      <c r="H6764" s="9"/>
    </row>
    <row r="6765" spans="8:8" x14ac:dyDescent="0.2">
      <c r="H6765" s="9"/>
    </row>
    <row r="6766" spans="8:8" x14ac:dyDescent="0.2">
      <c r="H6766" s="9"/>
    </row>
    <row r="6767" spans="8:8" x14ac:dyDescent="0.2">
      <c r="H6767" s="9"/>
    </row>
    <row r="6768" spans="8:8" x14ac:dyDescent="0.2">
      <c r="H6768" s="9"/>
    </row>
    <row r="6769" spans="8:8" x14ac:dyDescent="0.2">
      <c r="H6769" s="9"/>
    </row>
    <row r="6770" spans="8:8" x14ac:dyDescent="0.2">
      <c r="H6770" s="9"/>
    </row>
    <row r="6771" spans="8:8" x14ac:dyDescent="0.2">
      <c r="H6771" s="9"/>
    </row>
    <row r="6772" spans="8:8" x14ac:dyDescent="0.2">
      <c r="H6772" s="9"/>
    </row>
    <row r="6773" spans="8:8" x14ac:dyDescent="0.2">
      <c r="H6773" s="9"/>
    </row>
    <row r="6774" spans="8:8" x14ac:dyDescent="0.2">
      <c r="H6774" s="9"/>
    </row>
    <row r="6775" spans="8:8" x14ac:dyDescent="0.2">
      <c r="H6775" s="9"/>
    </row>
    <row r="6776" spans="8:8" x14ac:dyDescent="0.2">
      <c r="H6776" s="9"/>
    </row>
    <row r="6777" spans="8:8" x14ac:dyDescent="0.2">
      <c r="H6777" s="9"/>
    </row>
    <row r="6778" spans="8:8" x14ac:dyDescent="0.2">
      <c r="H6778" s="9"/>
    </row>
    <row r="6779" spans="8:8" x14ac:dyDescent="0.2">
      <c r="H6779" s="9"/>
    </row>
    <row r="6780" spans="8:8" x14ac:dyDescent="0.2">
      <c r="H6780" s="9"/>
    </row>
    <row r="6781" spans="8:8" x14ac:dyDescent="0.2">
      <c r="H6781" s="9"/>
    </row>
    <row r="6782" spans="8:8" x14ac:dyDescent="0.2">
      <c r="H6782" s="9"/>
    </row>
    <row r="6783" spans="8:8" x14ac:dyDescent="0.2">
      <c r="H6783" s="9"/>
    </row>
    <row r="6784" spans="8:8" x14ac:dyDescent="0.2">
      <c r="H6784" s="9"/>
    </row>
    <row r="6785" spans="8:8" x14ac:dyDescent="0.2">
      <c r="H6785" s="9"/>
    </row>
    <row r="6786" spans="8:8" x14ac:dyDescent="0.2">
      <c r="H6786" s="9"/>
    </row>
    <row r="6787" spans="8:8" x14ac:dyDescent="0.2">
      <c r="H6787" s="9"/>
    </row>
    <row r="6788" spans="8:8" x14ac:dyDescent="0.2">
      <c r="H6788" s="9"/>
    </row>
    <row r="6789" spans="8:8" x14ac:dyDescent="0.2">
      <c r="H6789" s="9"/>
    </row>
    <row r="6790" spans="8:8" x14ac:dyDescent="0.2">
      <c r="H6790" s="9"/>
    </row>
    <row r="6791" spans="8:8" x14ac:dyDescent="0.2">
      <c r="H6791" s="9"/>
    </row>
    <row r="6792" spans="8:8" x14ac:dyDescent="0.2">
      <c r="H6792" s="9"/>
    </row>
    <row r="6793" spans="8:8" x14ac:dyDescent="0.2">
      <c r="H6793" s="9"/>
    </row>
    <row r="6794" spans="8:8" x14ac:dyDescent="0.2">
      <c r="H6794" s="9"/>
    </row>
    <row r="6795" spans="8:8" x14ac:dyDescent="0.2">
      <c r="H6795" s="9"/>
    </row>
    <row r="6796" spans="8:8" x14ac:dyDescent="0.2">
      <c r="H6796" s="9"/>
    </row>
    <row r="6797" spans="8:8" x14ac:dyDescent="0.2">
      <c r="H6797" s="9"/>
    </row>
    <row r="6798" spans="8:8" x14ac:dyDescent="0.2">
      <c r="H6798" s="9"/>
    </row>
    <row r="6799" spans="8:8" x14ac:dyDescent="0.2">
      <c r="H6799" s="9"/>
    </row>
    <row r="6800" spans="8:8" x14ac:dyDescent="0.2">
      <c r="H6800" s="9"/>
    </row>
    <row r="6801" spans="8:8" x14ac:dyDescent="0.2">
      <c r="H6801" s="9"/>
    </row>
    <row r="6802" spans="8:8" x14ac:dyDescent="0.2">
      <c r="H6802" s="9"/>
    </row>
    <row r="6803" spans="8:8" x14ac:dyDescent="0.2">
      <c r="H6803" s="9"/>
    </row>
    <row r="6804" spans="8:8" x14ac:dyDescent="0.2">
      <c r="H6804" s="9"/>
    </row>
    <row r="6805" spans="8:8" x14ac:dyDescent="0.2">
      <c r="H6805" s="9"/>
    </row>
    <row r="6806" spans="8:8" x14ac:dyDescent="0.2">
      <c r="H6806" s="9"/>
    </row>
    <row r="6807" spans="8:8" x14ac:dyDescent="0.2">
      <c r="H6807" s="9"/>
    </row>
    <row r="6808" spans="8:8" x14ac:dyDescent="0.2">
      <c r="H6808" s="9"/>
    </row>
    <row r="6809" spans="8:8" x14ac:dyDescent="0.2">
      <c r="H6809" s="9"/>
    </row>
    <row r="6810" spans="8:8" x14ac:dyDescent="0.2">
      <c r="H6810" s="9"/>
    </row>
    <row r="6811" spans="8:8" x14ac:dyDescent="0.2">
      <c r="H6811" s="9"/>
    </row>
    <row r="6812" spans="8:8" x14ac:dyDescent="0.2">
      <c r="H6812" s="9"/>
    </row>
    <row r="6813" spans="8:8" x14ac:dyDescent="0.2">
      <c r="H6813" s="9"/>
    </row>
    <row r="6814" spans="8:8" x14ac:dyDescent="0.2">
      <c r="H6814" s="9"/>
    </row>
    <row r="6815" spans="8:8" x14ac:dyDescent="0.2">
      <c r="H6815" s="9"/>
    </row>
    <row r="6816" spans="8:8" x14ac:dyDescent="0.2">
      <c r="H6816" s="9"/>
    </row>
    <row r="6817" spans="8:8" x14ac:dyDescent="0.2">
      <c r="H6817" s="9"/>
    </row>
    <row r="6818" spans="8:8" x14ac:dyDescent="0.2">
      <c r="H6818" s="9"/>
    </row>
    <row r="6819" spans="8:8" x14ac:dyDescent="0.2">
      <c r="H6819" s="9"/>
    </row>
    <row r="6820" spans="8:8" x14ac:dyDescent="0.2">
      <c r="H6820" s="9"/>
    </row>
    <row r="6821" spans="8:8" x14ac:dyDescent="0.2">
      <c r="H6821" s="9"/>
    </row>
    <row r="6822" spans="8:8" x14ac:dyDescent="0.2">
      <c r="H6822" s="9"/>
    </row>
    <row r="6823" spans="8:8" x14ac:dyDescent="0.2">
      <c r="H6823" s="9"/>
    </row>
    <row r="6824" spans="8:8" x14ac:dyDescent="0.2">
      <c r="H6824" s="9"/>
    </row>
    <row r="6825" spans="8:8" x14ac:dyDescent="0.2">
      <c r="H6825" s="9"/>
    </row>
    <row r="6826" spans="8:8" x14ac:dyDescent="0.2">
      <c r="H6826" s="9"/>
    </row>
    <row r="6827" spans="8:8" x14ac:dyDescent="0.2">
      <c r="H6827" s="9"/>
    </row>
    <row r="6828" spans="8:8" x14ac:dyDescent="0.2">
      <c r="H6828" s="9"/>
    </row>
    <row r="6829" spans="8:8" x14ac:dyDescent="0.2">
      <c r="H6829" s="9"/>
    </row>
    <row r="6830" spans="8:8" x14ac:dyDescent="0.2">
      <c r="H6830" s="9"/>
    </row>
    <row r="6831" spans="8:8" x14ac:dyDescent="0.2">
      <c r="H6831" s="9"/>
    </row>
    <row r="6832" spans="8:8" x14ac:dyDescent="0.2">
      <c r="H6832" s="9"/>
    </row>
    <row r="6833" spans="8:8" x14ac:dyDescent="0.2">
      <c r="H6833" s="9"/>
    </row>
    <row r="6834" spans="8:8" x14ac:dyDescent="0.2">
      <c r="H6834" s="9"/>
    </row>
    <row r="6835" spans="8:8" x14ac:dyDescent="0.2">
      <c r="H6835" s="9"/>
    </row>
    <row r="6836" spans="8:8" x14ac:dyDescent="0.2">
      <c r="H6836" s="9"/>
    </row>
    <row r="6837" spans="8:8" x14ac:dyDescent="0.2">
      <c r="H6837" s="9"/>
    </row>
    <row r="6838" spans="8:8" x14ac:dyDescent="0.2">
      <c r="H6838" s="9"/>
    </row>
    <row r="6839" spans="8:8" x14ac:dyDescent="0.2">
      <c r="H6839" s="9"/>
    </row>
    <row r="6840" spans="8:8" x14ac:dyDescent="0.2">
      <c r="H6840" s="9"/>
    </row>
    <row r="6841" spans="8:8" x14ac:dyDescent="0.2">
      <c r="H6841" s="9"/>
    </row>
    <row r="6842" spans="8:8" x14ac:dyDescent="0.2">
      <c r="H6842" s="9"/>
    </row>
    <row r="6843" spans="8:8" x14ac:dyDescent="0.2">
      <c r="H6843" s="9"/>
    </row>
    <row r="6844" spans="8:8" x14ac:dyDescent="0.2">
      <c r="H6844" s="9"/>
    </row>
    <row r="6845" spans="8:8" x14ac:dyDescent="0.2">
      <c r="H6845" s="9"/>
    </row>
    <row r="6846" spans="8:8" x14ac:dyDescent="0.2">
      <c r="H6846" s="9"/>
    </row>
    <row r="6847" spans="8:8" x14ac:dyDescent="0.2">
      <c r="H6847" s="9"/>
    </row>
    <row r="6848" spans="8:8" x14ac:dyDescent="0.2">
      <c r="H6848" s="9"/>
    </row>
    <row r="6849" spans="8:8" x14ac:dyDescent="0.2">
      <c r="H6849" s="9"/>
    </row>
    <row r="6850" spans="8:8" x14ac:dyDescent="0.2">
      <c r="H6850" s="9"/>
    </row>
    <row r="6851" spans="8:8" x14ac:dyDescent="0.2">
      <c r="H6851" s="9"/>
    </row>
    <row r="6852" spans="8:8" x14ac:dyDescent="0.2">
      <c r="H6852" s="9"/>
    </row>
    <row r="6853" spans="8:8" x14ac:dyDescent="0.2">
      <c r="H6853" s="9"/>
    </row>
    <row r="6854" spans="8:8" x14ac:dyDescent="0.2">
      <c r="H6854" s="9"/>
    </row>
    <row r="6855" spans="8:8" x14ac:dyDescent="0.2">
      <c r="H6855" s="9"/>
    </row>
    <row r="6856" spans="8:8" x14ac:dyDescent="0.2">
      <c r="H6856" s="9"/>
    </row>
    <row r="6857" spans="8:8" x14ac:dyDescent="0.2">
      <c r="H6857" s="9"/>
    </row>
    <row r="6858" spans="8:8" x14ac:dyDescent="0.2">
      <c r="H6858" s="9"/>
    </row>
    <row r="6859" spans="8:8" x14ac:dyDescent="0.2">
      <c r="H6859" s="9"/>
    </row>
    <row r="6860" spans="8:8" x14ac:dyDescent="0.2">
      <c r="H6860" s="9"/>
    </row>
    <row r="6861" spans="8:8" x14ac:dyDescent="0.2">
      <c r="H6861" s="9"/>
    </row>
    <row r="6862" spans="8:8" x14ac:dyDescent="0.2">
      <c r="H6862" s="9"/>
    </row>
    <row r="6863" spans="8:8" x14ac:dyDescent="0.2">
      <c r="H6863" s="9"/>
    </row>
    <row r="6864" spans="8:8" x14ac:dyDescent="0.2">
      <c r="H6864" s="9"/>
    </row>
    <row r="6865" spans="8:8" x14ac:dyDescent="0.2">
      <c r="H6865" s="9"/>
    </row>
    <row r="6866" spans="8:8" x14ac:dyDescent="0.2">
      <c r="H6866" s="9"/>
    </row>
    <row r="6867" spans="8:8" x14ac:dyDescent="0.2">
      <c r="H6867" s="9"/>
    </row>
    <row r="6868" spans="8:8" x14ac:dyDescent="0.2">
      <c r="H6868" s="9"/>
    </row>
    <row r="6869" spans="8:8" x14ac:dyDescent="0.2">
      <c r="H6869" s="9"/>
    </row>
    <row r="6870" spans="8:8" x14ac:dyDescent="0.2">
      <c r="H6870" s="9"/>
    </row>
    <row r="6871" spans="8:8" x14ac:dyDescent="0.2">
      <c r="H6871" s="9"/>
    </row>
    <row r="6872" spans="8:8" x14ac:dyDescent="0.2">
      <c r="H6872" s="9"/>
    </row>
    <row r="6873" spans="8:8" x14ac:dyDescent="0.2">
      <c r="H6873" s="9"/>
    </row>
    <row r="6874" spans="8:8" x14ac:dyDescent="0.2">
      <c r="H6874" s="9"/>
    </row>
    <row r="6875" spans="8:8" x14ac:dyDescent="0.2">
      <c r="H6875" s="9"/>
    </row>
    <row r="6876" spans="8:8" x14ac:dyDescent="0.2">
      <c r="H6876" s="9"/>
    </row>
    <row r="6877" spans="8:8" x14ac:dyDescent="0.2">
      <c r="H6877" s="9"/>
    </row>
    <row r="6878" spans="8:8" x14ac:dyDescent="0.2">
      <c r="H6878" s="9"/>
    </row>
    <row r="6879" spans="8:8" x14ac:dyDescent="0.2">
      <c r="H6879" s="9"/>
    </row>
    <row r="6880" spans="8:8" x14ac:dyDescent="0.2">
      <c r="H6880" s="9"/>
    </row>
    <row r="6881" spans="8:8" x14ac:dyDescent="0.2">
      <c r="H6881" s="9"/>
    </row>
    <row r="6882" spans="8:8" x14ac:dyDescent="0.2">
      <c r="H6882" s="9"/>
    </row>
    <row r="6883" spans="8:8" x14ac:dyDescent="0.2">
      <c r="H6883" s="9"/>
    </row>
    <row r="6884" spans="8:8" x14ac:dyDescent="0.2">
      <c r="H6884" s="9"/>
    </row>
    <row r="6885" spans="8:8" x14ac:dyDescent="0.2">
      <c r="H6885" s="9"/>
    </row>
    <row r="6886" spans="8:8" x14ac:dyDescent="0.2">
      <c r="H6886" s="9"/>
    </row>
    <row r="6887" spans="8:8" x14ac:dyDescent="0.2">
      <c r="H6887" s="9"/>
    </row>
    <row r="6888" spans="8:8" x14ac:dyDescent="0.2">
      <c r="H6888" s="9"/>
    </row>
    <row r="6889" spans="8:8" x14ac:dyDescent="0.2">
      <c r="H6889" s="9"/>
    </row>
    <row r="6890" spans="8:8" x14ac:dyDescent="0.2">
      <c r="H6890" s="9"/>
    </row>
    <row r="6891" spans="8:8" x14ac:dyDescent="0.2">
      <c r="H6891" s="9"/>
    </row>
    <row r="6892" spans="8:8" x14ac:dyDescent="0.2">
      <c r="H6892" s="9"/>
    </row>
    <row r="6893" spans="8:8" x14ac:dyDescent="0.2">
      <c r="H6893" s="9"/>
    </row>
    <row r="6894" spans="8:8" x14ac:dyDescent="0.2">
      <c r="H6894" s="9"/>
    </row>
    <row r="6895" spans="8:8" x14ac:dyDescent="0.2">
      <c r="H6895" s="9"/>
    </row>
    <row r="6896" spans="8:8" x14ac:dyDescent="0.2">
      <c r="H6896" s="9"/>
    </row>
    <row r="6897" spans="8:8" x14ac:dyDescent="0.2">
      <c r="H6897" s="9"/>
    </row>
    <row r="6898" spans="8:8" x14ac:dyDescent="0.2">
      <c r="H6898" s="9"/>
    </row>
    <row r="6899" spans="8:8" x14ac:dyDescent="0.2">
      <c r="H6899" s="9"/>
    </row>
    <row r="6900" spans="8:8" x14ac:dyDescent="0.2">
      <c r="H6900" s="9"/>
    </row>
    <row r="6901" spans="8:8" x14ac:dyDescent="0.2">
      <c r="H6901" s="9"/>
    </row>
    <row r="6902" spans="8:8" x14ac:dyDescent="0.2">
      <c r="H6902" s="9"/>
    </row>
    <row r="6903" spans="8:8" x14ac:dyDescent="0.2">
      <c r="H6903" s="9"/>
    </row>
    <row r="6904" spans="8:8" x14ac:dyDescent="0.2">
      <c r="H6904" s="9"/>
    </row>
    <row r="6905" spans="8:8" x14ac:dyDescent="0.2">
      <c r="H6905" s="9"/>
    </row>
    <row r="6906" spans="8:8" x14ac:dyDescent="0.2">
      <c r="H6906" s="9"/>
    </row>
    <row r="6907" spans="8:8" x14ac:dyDescent="0.2">
      <c r="H6907" s="9"/>
    </row>
    <row r="6908" spans="8:8" x14ac:dyDescent="0.2">
      <c r="H6908" s="9"/>
    </row>
    <row r="6909" spans="8:8" x14ac:dyDescent="0.2">
      <c r="H6909" s="9"/>
    </row>
    <row r="6910" spans="8:8" x14ac:dyDescent="0.2">
      <c r="H6910" s="9"/>
    </row>
    <row r="6911" spans="8:8" x14ac:dyDescent="0.2">
      <c r="H6911" s="9"/>
    </row>
    <row r="6912" spans="8:8" x14ac:dyDescent="0.2">
      <c r="H6912" s="9"/>
    </row>
    <row r="6913" spans="8:8" x14ac:dyDescent="0.2">
      <c r="H6913" s="9"/>
    </row>
    <row r="6914" spans="8:8" x14ac:dyDescent="0.2">
      <c r="H6914" s="9"/>
    </row>
    <row r="6915" spans="8:8" x14ac:dyDescent="0.2">
      <c r="H6915" s="9"/>
    </row>
    <row r="6916" spans="8:8" x14ac:dyDescent="0.2">
      <c r="H6916" s="9"/>
    </row>
    <row r="6917" spans="8:8" x14ac:dyDescent="0.2">
      <c r="H6917" s="9"/>
    </row>
    <row r="6918" spans="8:8" x14ac:dyDescent="0.2">
      <c r="H6918" s="9"/>
    </row>
    <row r="6919" spans="8:8" x14ac:dyDescent="0.2">
      <c r="H6919" s="9"/>
    </row>
    <row r="6920" spans="8:8" x14ac:dyDescent="0.2">
      <c r="H6920" s="9"/>
    </row>
    <row r="6921" spans="8:8" x14ac:dyDescent="0.2">
      <c r="H6921" s="9"/>
    </row>
    <row r="6922" spans="8:8" x14ac:dyDescent="0.2">
      <c r="H6922" s="9"/>
    </row>
    <row r="6923" spans="8:8" x14ac:dyDescent="0.2">
      <c r="H6923" s="9"/>
    </row>
    <row r="6924" spans="8:8" x14ac:dyDescent="0.2">
      <c r="H6924" s="9"/>
    </row>
    <row r="6925" spans="8:8" x14ac:dyDescent="0.2">
      <c r="H6925" s="9"/>
    </row>
    <row r="6926" spans="8:8" x14ac:dyDescent="0.2">
      <c r="H6926" s="9"/>
    </row>
    <row r="6927" spans="8:8" x14ac:dyDescent="0.2">
      <c r="H6927" s="9"/>
    </row>
    <row r="6928" spans="8:8" x14ac:dyDescent="0.2">
      <c r="H6928" s="9"/>
    </row>
    <row r="6929" spans="8:8" x14ac:dyDescent="0.2">
      <c r="H6929" s="9"/>
    </row>
    <row r="6930" spans="8:8" x14ac:dyDescent="0.2">
      <c r="H6930" s="9"/>
    </row>
    <row r="6931" spans="8:8" x14ac:dyDescent="0.2">
      <c r="H6931" s="9"/>
    </row>
    <row r="6932" spans="8:8" x14ac:dyDescent="0.2">
      <c r="H6932" s="9"/>
    </row>
    <row r="6933" spans="8:8" x14ac:dyDescent="0.2">
      <c r="H6933" s="9"/>
    </row>
    <row r="6934" spans="8:8" x14ac:dyDescent="0.2">
      <c r="H6934" s="9"/>
    </row>
    <row r="6935" spans="8:8" x14ac:dyDescent="0.2">
      <c r="H6935" s="9"/>
    </row>
    <row r="6936" spans="8:8" x14ac:dyDescent="0.2">
      <c r="H6936" s="9"/>
    </row>
    <row r="6937" spans="8:8" x14ac:dyDescent="0.2">
      <c r="H6937" s="9"/>
    </row>
    <row r="6938" spans="8:8" x14ac:dyDescent="0.2">
      <c r="H6938" s="9"/>
    </row>
    <row r="6939" spans="8:8" x14ac:dyDescent="0.2">
      <c r="H6939" s="9"/>
    </row>
    <row r="6940" spans="8:8" x14ac:dyDescent="0.2">
      <c r="H6940" s="9"/>
    </row>
    <row r="6941" spans="8:8" x14ac:dyDescent="0.2">
      <c r="H6941" s="9"/>
    </row>
    <row r="6942" spans="8:8" x14ac:dyDescent="0.2">
      <c r="H6942" s="9"/>
    </row>
    <row r="6943" spans="8:8" x14ac:dyDescent="0.2">
      <c r="H6943" s="9"/>
    </row>
    <row r="6944" spans="8:8" x14ac:dyDescent="0.2">
      <c r="H6944" s="9"/>
    </row>
    <row r="6945" spans="8:8" x14ac:dyDescent="0.2">
      <c r="H6945" s="9"/>
    </row>
    <row r="6946" spans="8:8" x14ac:dyDescent="0.2">
      <c r="H6946" s="9"/>
    </row>
    <row r="6947" spans="8:8" x14ac:dyDescent="0.2">
      <c r="H6947" s="9"/>
    </row>
    <row r="6948" spans="8:8" x14ac:dyDescent="0.2">
      <c r="H6948" s="9"/>
    </row>
    <row r="6949" spans="8:8" x14ac:dyDescent="0.2">
      <c r="H6949" s="9"/>
    </row>
    <row r="6950" spans="8:8" x14ac:dyDescent="0.2">
      <c r="H6950" s="9"/>
    </row>
    <row r="6951" spans="8:8" x14ac:dyDescent="0.2">
      <c r="H6951" s="9"/>
    </row>
    <row r="6952" spans="8:8" x14ac:dyDescent="0.2">
      <c r="H6952" s="9"/>
    </row>
    <row r="6953" spans="8:8" x14ac:dyDescent="0.2">
      <c r="H6953" s="9"/>
    </row>
    <row r="6954" spans="8:8" x14ac:dyDescent="0.2">
      <c r="H6954" s="9"/>
    </row>
    <row r="6955" spans="8:8" x14ac:dyDescent="0.2">
      <c r="H6955" s="9"/>
    </row>
    <row r="6956" spans="8:8" x14ac:dyDescent="0.2">
      <c r="H6956" s="9"/>
    </row>
    <row r="6957" spans="8:8" x14ac:dyDescent="0.2">
      <c r="H6957" s="9"/>
    </row>
    <row r="6958" spans="8:8" x14ac:dyDescent="0.2">
      <c r="H6958" s="9"/>
    </row>
    <row r="6959" spans="8:8" x14ac:dyDescent="0.2">
      <c r="H6959" s="9"/>
    </row>
    <row r="6960" spans="8:8" x14ac:dyDescent="0.2">
      <c r="H6960" s="9"/>
    </row>
    <row r="6961" spans="8:8" x14ac:dyDescent="0.2">
      <c r="H6961" s="9"/>
    </row>
    <row r="6962" spans="8:8" x14ac:dyDescent="0.2">
      <c r="H6962" s="9"/>
    </row>
    <row r="6963" spans="8:8" x14ac:dyDescent="0.2">
      <c r="H6963" s="9"/>
    </row>
    <row r="6964" spans="8:8" x14ac:dyDescent="0.2">
      <c r="H6964" s="9"/>
    </row>
    <row r="6965" spans="8:8" x14ac:dyDescent="0.2">
      <c r="H6965" s="9"/>
    </row>
    <row r="6966" spans="8:8" x14ac:dyDescent="0.2">
      <c r="H6966" s="9"/>
    </row>
    <row r="6967" spans="8:8" x14ac:dyDescent="0.2">
      <c r="H6967" s="9"/>
    </row>
    <row r="6968" spans="8:8" x14ac:dyDescent="0.2">
      <c r="H6968" s="9"/>
    </row>
    <row r="6969" spans="8:8" x14ac:dyDescent="0.2">
      <c r="H6969" s="9"/>
    </row>
    <row r="6970" spans="8:8" x14ac:dyDescent="0.2">
      <c r="H6970" s="9"/>
    </row>
    <row r="6971" spans="8:8" x14ac:dyDescent="0.2">
      <c r="H6971" s="9"/>
    </row>
    <row r="6972" spans="8:8" x14ac:dyDescent="0.2">
      <c r="H6972" s="9"/>
    </row>
    <row r="6973" spans="8:8" x14ac:dyDescent="0.2">
      <c r="H6973" s="9"/>
    </row>
    <row r="6974" spans="8:8" x14ac:dyDescent="0.2">
      <c r="H6974" s="9"/>
    </row>
    <row r="6975" spans="8:8" x14ac:dyDescent="0.2">
      <c r="H6975" s="9"/>
    </row>
    <row r="6976" spans="8:8" x14ac:dyDescent="0.2">
      <c r="H6976" s="9"/>
    </row>
    <row r="6977" spans="8:8" x14ac:dyDescent="0.2">
      <c r="H6977" s="9"/>
    </row>
    <row r="6978" spans="8:8" x14ac:dyDescent="0.2">
      <c r="H6978" s="9"/>
    </row>
    <row r="6979" spans="8:8" x14ac:dyDescent="0.2">
      <c r="H6979" s="9"/>
    </row>
    <row r="6980" spans="8:8" x14ac:dyDescent="0.2">
      <c r="H6980" s="9"/>
    </row>
    <row r="6981" spans="8:8" x14ac:dyDescent="0.2">
      <c r="H6981" s="9"/>
    </row>
    <row r="6982" spans="8:8" x14ac:dyDescent="0.2">
      <c r="H6982" s="9"/>
    </row>
    <row r="6983" spans="8:8" x14ac:dyDescent="0.2">
      <c r="H6983" s="9"/>
    </row>
    <row r="6984" spans="8:8" x14ac:dyDescent="0.2">
      <c r="H6984" s="9"/>
    </row>
    <row r="6985" spans="8:8" x14ac:dyDescent="0.2">
      <c r="H6985" s="9"/>
    </row>
    <row r="6986" spans="8:8" x14ac:dyDescent="0.2">
      <c r="H6986" s="9"/>
    </row>
    <row r="6987" spans="8:8" x14ac:dyDescent="0.2">
      <c r="H6987" s="9"/>
    </row>
    <row r="6988" spans="8:8" x14ac:dyDescent="0.2">
      <c r="H6988" s="9"/>
    </row>
    <row r="6989" spans="8:8" x14ac:dyDescent="0.2">
      <c r="H6989" s="9"/>
    </row>
    <row r="6990" spans="8:8" x14ac:dyDescent="0.2">
      <c r="H6990" s="9"/>
    </row>
    <row r="6991" spans="8:8" x14ac:dyDescent="0.2">
      <c r="H6991" s="9"/>
    </row>
    <row r="6992" spans="8:8" x14ac:dyDescent="0.2">
      <c r="H6992" s="9"/>
    </row>
    <row r="6993" spans="8:8" x14ac:dyDescent="0.2">
      <c r="H6993" s="9"/>
    </row>
    <row r="6994" spans="8:8" x14ac:dyDescent="0.2">
      <c r="H6994" s="9"/>
    </row>
    <row r="6995" spans="8:8" x14ac:dyDescent="0.2">
      <c r="H6995" s="9"/>
    </row>
    <row r="6996" spans="8:8" x14ac:dyDescent="0.2">
      <c r="H6996" s="9"/>
    </row>
    <row r="6997" spans="8:8" x14ac:dyDescent="0.2">
      <c r="H6997" s="9"/>
    </row>
    <row r="6998" spans="8:8" x14ac:dyDescent="0.2">
      <c r="H6998" s="9"/>
    </row>
    <row r="6999" spans="8:8" x14ac:dyDescent="0.2">
      <c r="H6999" s="9"/>
    </row>
    <row r="7000" spans="8:8" x14ac:dyDescent="0.2">
      <c r="H7000" s="9"/>
    </row>
    <row r="7001" spans="8:8" x14ac:dyDescent="0.2">
      <c r="H7001" s="9"/>
    </row>
    <row r="7002" spans="8:8" x14ac:dyDescent="0.2">
      <c r="H7002" s="9"/>
    </row>
    <row r="7003" spans="8:8" x14ac:dyDescent="0.2">
      <c r="H7003" s="9"/>
    </row>
    <row r="7004" spans="8:8" x14ac:dyDescent="0.2">
      <c r="H7004" s="9"/>
    </row>
    <row r="7005" spans="8:8" x14ac:dyDescent="0.2">
      <c r="H7005" s="9"/>
    </row>
    <row r="7006" spans="8:8" x14ac:dyDescent="0.2">
      <c r="H7006" s="9"/>
    </row>
    <row r="7007" spans="8:8" x14ac:dyDescent="0.2">
      <c r="H7007" s="9"/>
    </row>
    <row r="7008" spans="8:8" x14ac:dyDescent="0.2">
      <c r="H7008" s="9"/>
    </row>
    <row r="7009" spans="8:8" x14ac:dyDescent="0.2">
      <c r="H7009" s="9"/>
    </row>
    <row r="7010" spans="8:8" x14ac:dyDescent="0.2">
      <c r="H7010" s="9"/>
    </row>
    <row r="7011" spans="8:8" x14ac:dyDescent="0.2">
      <c r="H7011" s="9"/>
    </row>
    <row r="7012" spans="8:8" x14ac:dyDescent="0.2">
      <c r="H7012" s="9"/>
    </row>
    <row r="7013" spans="8:8" x14ac:dyDescent="0.2">
      <c r="H7013" s="9"/>
    </row>
    <row r="7014" spans="8:8" x14ac:dyDescent="0.2">
      <c r="H7014" s="9"/>
    </row>
    <row r="7015" spans="8:8" x14ac:dyDescent="0.2">
      <c r="H7015" s="9"/>
    </row>
    <row r="7016" spans="8:8" x14ac:dyDescent="0.2">
      <c r="H7016" s="9"/>
    </row>
    <row r="7017" spans="8:8" x14ac:dyDescent="0.2">
      <c r="H7017" s="9"/>
    </row>
    <row r="7018" spans="8:8" x14ac:dyDescent="0.2">
      <c r="H7018" s="9"/>
    </row>
    <row r="7019" spans="8:8" x14ac:dyDescent="0.2">
      <c r="H7019" s="9"/>
    </row>
    <row r="7020" spans="8:8" x14ac:dyDescent="0.2">
      <c r="H7020" s="9"/>
    </row>
    <row r="7021" spans="8:8" x14ac:dyDescent="0.2">
      <c r="H7021" s="9"/>
    </row>
    <row r="7022" spans="8:8" x14ac:dyDescent="0.2">
      <c r="H7022" s="9"/>
    </row>
    <row r="7023" spans="8:8" x14ac:dyDescent="0.2">
      <c r="H7023" s="9"/>
    </row>
    <row r="7024" spans="8:8" x14ac:dyDescent="0.2">
      <c r="H7024" s="9"/>
    </row>
    <row r="7025" spans="8:8" x14ac:dyDescent="0.2">
      <c r="H7025" s="9"/>
    </row>
    <row r="7026" spans="8:8" x14ac:dyDescent="0.2">
      <c r="H7026" s="9"/>
    </row>
    <row r="7027" spans="8:8" x14ac:dyDescent="0.2">
      <c r="H7027" s="9"/>
    </row>
    <row r="7028" spans="8:8" x14ac:dyDescent="0.2">
      <c r="H7028" s="9"/>
    </row>
    <row r="7029" spans="8:8" x14ac:dyDescent="0.2">
      <c r="H7029" s="9"/>
    </row>
    <row r="7030" spans="8:8" x14ac:dyDescent="0.2">
      <c r="H7030" s="9"/>
    </row>
    <row r="7031" spans="8:8" x14ac:dyDescent="0.2">
      <c r="H7031" s="9"/>
    </row>
    <row r="7032" spans="8:8" x14ac:dyDescent="0.2">
      <c r="H7032" s="9"/>
    </row>
    <row r="7033" spans="8:8" x14ac:dyDescent="0.2">
      <c r="H7033" s="9"/>
    </row>
    <row r="7034" spans="8:8" x14ac:dyDescent="0.2">
      <c r="H7034" s="9"/>
    </row>
    <row r="7035" spans="8:8" x14ac:dyDescent="0.2">
      <c r="H7035" s="9"/>
    </row>
    <row r="7036" spans="8:8" x14ac:dyDescent="0.2">
      <c r="H7036" s="9"/>
    </row>
    <row r="7037" spans="8:8" x14ac:dyDescent="0.2">
      <c r="H7037" s="9"/>
    </row>
    <row r="7038" spans="8:8" x14ac:dyDescent="0.2">
      <c r="H7038" s="9"/>
    </row>
    <row r="7039" spans="8:8" x14ac:dyDescent="0.2">
      <c r="H7039" s="9"/>
    </row>
    <row r="7040" spans="8:8" x14ac:dyDescent="0.2">
      <c r="H7040" s="9"/>
    </row>
    <row r="7041" spans="8:8" x14ac:dyDescent="0.2">
      <c r="H7041" s="9"/>
    </row>
    <row r="7042" spans="8:8" x14ac:dyDescent="0.2">
      <c r="H7042" s="9"/>
    </row>
    <row r="7043" spans="8:8" x14ac:dyDescent="0.2">
      <c r="H7043" s="9"/>
    </row>
    <row r="7044" spans="8:8" x14ac:dyDescent="0.2">
      <c r="H7044" s="9"/>
    </row>
    <row r="7045" spans="8:8" x14ac:dyDescent="0.2">
      <c r="H7045" s="9"/>
    </row>
    <row r="7046" spans="8:8" x14ac:dyDescent="0.2">
      <c r="H7046" s="9"/>
    </row>
    <row r="7047" spans="8:8" x14ac:dyDescent="0.2">
      <c r="H7047" s="9"/>
    </row>
    <row r="7048" spans="8:8" x14ac:dyDescent="0.2">
      <c r="H7048" s="9"/>
    </row>
    <row r="7049" spans="8:8" x14ac:dyDescent="0.2">
      <c r="H7049" s="9"/>
    </row>
    <row r="7050" spans="8:8" x14ac:dyDescent="0.2">
      <c r="H7050" s="9"/>
    </row>
    <row r="7051" spans="8:8" x14ac:dyDescent="0.2">
      <c r="H7051" s="9"/>
    </row>
    <row r="7052" spans="8:8" x14ac:dyDescent="0.2">
      <c r="H7052" s="9"/>
    </row>
    <row r="7053" spans="8:8" x14ac:dyDescent="0.2">
      <c r="H7053" s="9"/>
    </row>
    <row r="7054" spans="8:8" x14ac:dyDescent="0.2">
      <c r="H7054" s="9"/>
    </row>
    <row r="7055" spans="8:8" x14ac:dyDescent="0.2">
      <c r="H7055" s="9"/>
    </row>
    <row r="7056" spans="8:8" x14ac:dyDescent="0.2">
      <c r="H7056" s="9"/>
    </row>
    <row r="7057" spans="8:8" x14ac:dyDescent="0.2">
      <c r="H7057" s="9"/>
    </row>
    <row r="7058" spans="8:8" x14ac:dyDescent="0.2">
      <c r="H7058" s="9"/>
    </row>
    <row r="7059" spans="8:8" x14ac:dyDescent="0.2">
      <c r="H7059" s="9"/>
    </row>
    <row r="7060" spans="8:8" x14ac:dyDescent="0.2">
      <c r="H7060" s="9"/>
    </row>
    <row r="7061" spans="8:8" x14ac:dyDescent="0.2">
      <c r="H7061" s="9"/>
    </row>
    <row r="7062" spans="8:8" x14ac:dyDescent="0.2">
      <c r="H7062" s="9"/>
    </row>
    <row r="7063" spans="8:8" x14ac:dyDescent="0.2">
      <c r="H7063" s="9"/>
    </row>
    <row r="7064" spans="8:8" x14ac:dyDescent="0.2">
      <c r="H7064" s="9"/>
    </row>
    <row r="7065" spans="8:8" x14ac:dyDescent="0.2">
      <c r="H7065" s="9"/>
    </row>
    <row r="7066" spans="8:8" x14ac:dyDescent="0.2">
      <c r="H7066" s="9"/>
    </row>
    <row r="7067" spans="8:8" x14ac:dyDescent="0.2">
      <c r="H7067" s="9"/>
    </row>
    <row r="7068" spans="8:8" x14ac:dyDescent="0.2">
      <c r="H7068" s="9"/>
    </row>
    <row r="7069" spans="8:8" x14ac:dyDescent="0.2">
      <c r="H7069" s="9"/>
    </row>
    <row r="7070" spans="8:8" x14ac:dyDescent="0.2">
      <c r="H7070" s="9"/>
    </row>
    <row r="7071" spans="8:8" x14ac:dyDescent="0.2">
      <c r="H7071" s="9"/>
    </row>
    <row r="7072" spans="8:8" x14ac:dyDescent="0.2">
      <c r="H7072" s="9"/>
    </row>
    <row r="7073" spans="8:8" x14ac:dyDescent="0.2">
      <c r="H7073" s="9"/>
    </row>
    <row r="7074" spans="8:8" x14ac:dyDescent="0.2">
      <c r="H7074" s="9"/>
    </row>
    <row r="7075" spans="8:8" x14ac:dyDescent="0.2">
      <c r="H7075" s="9"/>
    </row>
    <row r="7076" spans="8:8" x14ac:dyDescent="0.2">
      <c r="H7076" s="9"/>
    </row>
    <row r="7077" spans="8:8" x14ac:dyDescent="0.2">
      <c r="H7077" s="9"/>
    </row>
    <row r="7078" spans="8:8" x14ac:dyDescent="0.2">
      <c r="H7078" s="9"/>
    </row>
    <row r="7079" spans="8:8" x14ac:dyDescent="0.2">
      <c r="H7079" s="9"/>
    </row>
    <row r="7080" spans="8:8" x14ac:dyDescent="0.2">
      <c r="H7080" s="9"/>
    </row>
    <row r="7081" spans="8:8" x14ac:dyDescent="0.2">
      <c r="H7081" s="9"/>
    </row>
    <row r="7082" spans="8:8" x14ac:dyDescent="0.2">
      <c r="H7082" s="9"/>
    </row>
    <row r="7083" spans="8:8" x14ac:dyDescent="0.2">
      <c r="H7083" s="9"/>
    </row>
    <row r="7084" spans="8:8" x14ac:dyDescent="0.2">
      <c r="H7084" s="9"/>
    </row>
    <row r="7085" spans="8:8" x14ac:dyDescent="0.2">
      <c r="H7085" s="9"/>
    </row>
    <row r="7086" spans="8:8" x14ac:dyDescent="0.2">
      <c r="H7086" s="9"/>
    </row>
    <row r="7087" spans="8:8" x14ac:dyDescent="0.2">
      <c r="H7087" s="9"/>
    </row>
    <row r="7088" spans="8:8" x14ac:dyDescent="0.2">
      <c r="H7088" s="9"/>
    </row>
    <row r="7089" spans="8:8" x14ac:dyDescent="0.2">
      <c r="H7089" s="9"/>
    </row>
    <row r="7090" spans="8:8" x14ac:dyDescent="0.2">
      <c r="H7090" s="9"/>
    </row>
    <row r="7091" spans="8:8" x14ac:dyDescent="0.2">
      <c r="H7091" s="9"/>
    </row>
    <row r="7092" spans="8:8" x14ac:dyDescent="0.2">
      <c r="H7092" s="9"/>
    </row>
    <row r="7093" spans="8:8" x14ac:dyDescent="0.2">
      <c r="H7093" s="9"/>
    </row>
    <row r="7094" spans="8:8" x14ac:dyDescent="0.2">
      <c r="H7094" s="9"/>
    </row>
    <row r="7095" spans="8:8" x14ac:dyDescent="0.2">
      <c r="H7095" s="9"/>
    </row>
    <row r="7096" spans="8:8" x14ac:dyDescent="0.2">
      <c r="H7096" s="9"/>
    </row>
    <row r="7097" spans="8:8" x14ac:dyDescent="0.2">
      <c r="H7097" s="9"/>
    </row>
    <row r="7098" spans="8:8" x14ac:dyDescent="0.2">
      <c r="H7098" s="9"/>
    </row>
    <row r="7099" spans="8:8" x14ac:dyDescent="0.2">
      <c r="H7099" s="9"/>
    </row>
    <row r="7100" spans="8:8" x14ac:dyDescent="0.2">
      <c r="H7100" s="9"/>
    </row>
    <row r="7101" spans="8:8" x14ac:dyDescent="0.2">
      <c r="H7101" s="9"/>
    </row>
    <row r="7102" spans="8:8" x14ac:dyDescent="0.2">
      <c r="H7102" s="9"/>
    </row>
    <row r="7103" spans="8:8" x14ac:dyDescent="0.2">
      <c r="H7103" s="9"/>
    </row>
    <row r="7104" spans="8:8" x14ac:dyDescent="0.2">
      <c r="H7104" s="9"/>
    </row>
    <row r="7105" spans="8:8" x14ac:dyDescent="0.2">
      <c r="H7105" s="9"/>
    </row>
    <row r="7106" spans="8:8" x14ac:dyDescent="0.2">
      <c r="H7106" s="9"/>
    </row>
    <row r="7107" spans="8:8" x14ac:dyDescent="0.2">
      <c r="H7107" s="9"/>
    </row>
    <row r="7108" spans="8:8" x14ac:dyDescent="0.2">
      <c r="H7108" s="9"/>
    </row>
    <row r="7109" spans="8:8" x14ac:dyDescent="0.2">
      <c r="H7109" s="9"/>
    </row>
    <row r="7110" spans="8:8" x14ac:dyDescent="0.2">
      <c r="H7110" s="9"/>
    </row>
    <row r="7111" spans="8:8" x14ac:dyDescent="0.2">
      <c r="H7111" s="9"/>
    </row>
    <row r="7112" spans="8:8" x14ac:dyDescent="0.2">
      <c r="H7112" s="9"/>
    </row>
    <row r="7113" spans="8:8" x14ac:dyDescent="0.2">
      <c r="H7113" s="9"/>
    </row>
    <row r="7114" spans="8:8" x14ac:dyDescent="0.2">
      <c r="H7114" s="9"/>
    </row>
    <row r="7115" spans="8:8" x14ac:dyDescent="0.2">
      <c r="H7115" s="9"/>
    </row>
    <row r="7116" spans="8:8" x14ac:dyDescent="0.2">
      <c r="H7116" s="9"/>
    </row>
    <row r="7117" spans="8:8" x14ac:dyDescent="0.2">
      <c r="H7117" s="9"/>
    </row>
    <row r="7118" spans="8:8" x14ac:dyDescent="0.2">
      <c r="H7118" s="9"/>
    </row>
    <row r="7119" spans="8:8" x14ac:dyDescent="0.2">
      <c r="H7119" s="9"/>
    </row>
    <row r="7120" spans="8:8" x14ac:dyDescent="0.2">
      <c r="H7120" s="9"/>
    </row>
    <row r="7121" spans="8:8" x14ac:dyDescent="0.2">
      <c r="H7121" s="9"/>
    </row>
    <row r="7122" spans="8:8" x14ac:dyDescent="0.2">
      <c r="H7122" s="9"/>
    </row>
    <row r="7123" spans="8:8" x14ac:dyDescent="0.2">
      <c r="H7123" s="9"/>
    </row>
    <row r="7124" spans="8:8" x14ac:dyDescent="0.2">
      <c r="H7124" s="9"/>
    </row>
    <row r="7125" spans="8:8" x14ac:dyDescent="0.2">
      <c r="H7125" s="9"/>
    </row>
    <row r="7126" spans="8:8" x14ac:dyDescent="0.2">
      <c r="H7126" s="9"/>
    </row>
    <row r="7127" spans="8:8" x14ac:dyDescent="0.2">
      <c r="H7127" s="9"/>
    </row>
    <row r="7128" spans="8:8" x14ac:dyDescent="0.2">
      <c r="H7128" s="9"/>
    </row>
    <row r="7129" spans="8:8" x14ac:dyDescent="0.2">
      <c r="H7129" s="9"/>
    </row>
    <row r="7130" spans="8:8" x14ac:dyDescent="0.2">
      <c r="H7130" s="9"/>
    </row>
    <row r="7131" spans="8:8" x14ac:dyDescent="0.2">
      <c r="H7131" s="9"/>
    </row>
    <row r="7132" spans="8:8" x14ac:dyDescent="0.2">
      <c r="H7132" s="9"/>
    </row>
    <row r="7133" spans="8:8" x14ac:dyDescent="0.2">
      <c r="H7133" s="9"/>
    </row>
    <row r="7134" spans="8:8" x14ac:dyDescent="0.2">
      <c r="H7134" s="9"/>
    </row>
    <row r="7135" spans="8:8" x14ac:dyDescent="0.2">
      <c r="H7135" s="9"/>
    </row>
    <row r="7136" spans="8:8" x14ac:dyDescent="0.2">
      <c r="H7136" s="9"/>
    </row>
    <row r="7137" spans="8:8" x14ac:dyDescent="0.2">
      <c r="H7137" s="9"/>
    </row>
    <row r="7138" spans="8:8" x14ac:dyDescent="0.2">
      <c r="H7138" s="9"/>
    </row>
    <row r="7139" spans="8:8" x14ac:dyDescent="0.2">
      <c r="H7139" s="9"/>
    </row>
    <row r="7140" spans="8:8" x14ac:dyDescent="0.2">
      <c r="H7140" s="9"/>
    </row>
    <row r="7141" spans="8:8" x14ac:dyDescent="0.2">
      <c r="H7141" s="9"/>
    </row>
    <row r="7142" spans="8:8" x14ac:dyDescent="0.2">
      <c r="H7142" s="9"/>
    </row>
    <row r="7143" spans="8:8" x14ac:dyDescent="0.2">
      <c r="H7143" s="9"/>
    </row>
    <row r="7144" spans="8:8" x14ac:dyDescent="0.2">
      <c r="H7144" s="9"/>
    </row>
    <row r="7145" spans="8:8" x14ac:dyDescent="0.2">
      <c r="H7145" s="9"/>
    </row>
    <row r="7146" spans="8:8" x14ac:dyDescent="0.2">
      <c r="H7146" s="9"/>
    </row>
    <row r="7147" spans="8:8" x14ac:dyDescent="0.2">
      <c r="H7147" s="9"/>
    </row>
    <row r="7148" spans="8:8" x14ac:dyDescent="0.2">
      <c r="H7148" s="9"/>
    </row>
    <row r="7149" spans="8:8" x14ac:dyDescent="0.2">
      <c r="H7149" s="9"/>
    </row>
    <row r="7150" spans="8:8" x14ac:dyDescent="0.2">
      <c r="H7150" s="9"/>
    </row>
    <row r="7151" spans="8:8" x14ac:dyDescent="0.2">
      <c r="H7151" s="9"/>
    </row>
    <row r="7152" spans="8:8" x14ac:dyDescent="0.2">
      <c r="H7152" s="9"/>
    </row>
    <row r="7153" spans="8:8" x14ac:dyDescent="0.2">
      <c r="H7153" s="9"/>
    </row>
    <row r="7154" spans="8:8" x14ac:dyDescent="0.2">
      <c r="H7154" s="9"/>
    </row>
    <row r="7155" spans="8:8" x14ac:dyDescent="0.2">
      <c r="H7155" s="9"/>
    </row>
    <row r="7156" spans="8:8" x14ac:dyDescent="0.2">
      <c r="H7156" s="9"/>
    </row>
    <row r="7157" spans="8:8" x14ac:dyDescent="0.2">
      <c r="H7157" s="9"/>
    </row>
    <row r="7158" spans="8:8" x14ac:dyDescent="0.2">
      <c r="H7158" s="9"/>
    </row>
    <row r="7159" spans="8:8" x14ac:dyDescent="0.2">
      <c r="H7159" s="9"/>
    </row>
    <row r="7160" spans="8:8" x14ac:dyDescent="0.2">
      <c r="H7160" s="9"/>
    </row>
    <row r="7161" spans="8:8" x14ac:dyDescent="0.2">
      <c r="H7161" s="9"/>
    </row>
    <row r="7162" spans="8:8" x14ac:dyDescent="0.2">
      <c r="H7162" s="9"/>
    </row>
    <row r="7163" spans="8:8" x14ac:dyDescent="0.2">
      <c r="H7163" s="9"/>
    </row>
    <row r="7164" spans="8:8" x14ac:dyDescent="0.2">
      <c r="H7164" s="9"/>
    </row>
    <row r="7165" spans="8:8" x14ac:dyDescent="0.2">
      <c r="H7165" s="9"/>
    </row>
    <row r="7166" spans="8:8" x14ac:dyDescent="0.2">
      <c r="H7166" s="9"/>
    </row>
    <row r="7167" spans="8:8" x14ac:dyDescent="0.2">
      <c r="H7167" s="9"/>
    </row>
    <row r="7168" spans="8:8" x14ac:dyDescent="0.2">
      <c r="H7168" s="9"/>
    </row>
    <row r="7169" spans="8:8" x14ac:dyDescent="0.2">
      <c r="H7169" s="9"/>
    </row>
    <row r="7170" spans="8:8" x14ac:dyDescent="0.2">
      <c r="H7170" s="9"/>
    </row>
    <row r="7171" spans="8:8" x14ac:dyDescent="0.2">
      <c r="H7171" s="9"/>
    </row>
    <row r="7172" spans="8:8" x14ac:dyDescent="0.2">
      <c r="H7172" s="9"/>
    </row>
    <row r="7173" spans="8:8" x14ac:dyDescent="0.2">
      <c r="H7173" s="9"/>
    </row>
    <row r="7174" spans="8:8" x14ac:dyDescent="0.2">
      <c r="H7174" s="9"/>
    </row>
    <row r="7175" spans="8:8" x14ac:dyDescent="0.2">
      <c r="H7175" s="9"/>
    </row>
    <row r="7176" spans="8:8" x14ac:dyDescent="0.2">
      <c r="H7176" s="9"/>
    </row>
    <row r="7177" spans="8:8" x14ac:dyDescent="0.2">
      <c r="H7177" s="9"/>
    </row>
    <row r="7178" spans="8:8" x14ac:dyDescent="0.2">
      <c r="H7178" s="9"/>
    </row>
    <row r="7179" spans="8:8" x14ac:dyDescent="0.2">
      <c r="H7179" s="9"/>
    </row>
    <row r="7180" spans="8:8" x14ac:dyDescent="0.2">
      <c r="H7180" s="9"/>
    </row>
    <row r="7181" spans="8:8" x14ac:dyDescent="0.2">
      <c r="H7181" s="9"/>
    </row>
    <row r="7182" spans="8:8" x14ac:dyDescent="0.2">
      <c r="H7182" s="9"/>
    </row>
    <row r="7183" spans="8:8" x14ac:dyDescent="0.2">
      <c r="H7183" s="9"/>
    </row>
    <row r="7184" spans="8:8" x14ac:dyDescent="0.2">
      <c r="H7184" s="9"/>
    </row>
    <row r="7185" spans="8:8" x14ac:dyDescent="0.2">
      <c r="H7185" s="9"/>
    </row>
    <row r="7186" spans="8:8" x14ac:dyDescent="0.2">
      <c r="H7186" s="9"/>
    </row>
    <row r="7187" spans="8:8" x14ac:dyDescent="0.2">
      <c r="H7187" s="9"/>
    </row>
    <row r="7188" spans="8:8" x14ac:dyDescent="0.2">
      <c r="H7188" s="9"/>
    </row>
    <row r="7189" spans="8:8" x14ac:dyDescent="0.2">
      <c r="H7189" s="9"/>
    </row>
    <row r="7190" spans="8:8" x14ac:dyDescent="0.2">
      <c r="H7190" s="9"/>
    </row>
    <row r="7191" spans="8:8" x14ac:dyDescent="0.2">
      <c r="H7191" s="9"/>
    </row>
    <row r="7192" spans="8:8" x14ac:dyDescent="0.2">
      <c r="H7192" s="9"/>
    </row>
    <row r="7193" spans="8:8" x14ac:dyDescent="0.2">
      <c r="H7193" s="9"/>
    </row>
    <row r="7194" spans="8:8" x14ac:dyDescent="0.2">
      <c r="H7194" s="9"/>
    </row>
    <row r="7195" spans="8:8" x14ac:dyDescent="0.2">
      <c r="H7195" s="9"/>
    </row>
    <row r="7196" spans="8:8" x14ac:dyDescent="0.2">
      <c r="H7196" s="9"/>
    </row>
    <row r="7197" spans="8:8" x14ac:dyDescent="0.2">
      <c r="H7197" s="9"/>
    </row>
    <row r="7198" spans="8:8" x14ac:dyDescent="0.2">
      <c r="H7198" s="9"/>
    </row>
    <row r="7199" spans="8:8" x14ac:dyDescent="0.2">
      <c r="H7199" s="9"/>
    </row>
    <row r="7200" spans="8:8" x14ac:dyDescent="0.2">
      <c r="H7200" s="9"/>
    </row>
    <row r="7201" spans="8:8" x14ac:dyDescent="0.2">
      <c r="H7201" s="9"/>
    </row>
    <row r="7202" spans="8:8" x14ac:dyDescent="0.2">
      <c r="H7202" s="9"/>
    </row>
    <row r="7203" spans="8:8" x14ac:dyDescent="0.2">
      <c r="H7203" s="9"/>
    </row>
    <row r="7204" spans="8:8" x14ac:dyDescent="0.2">
      <c r="H7204" s="9"/>
    </row>
    <row r="7205" spans="8:8" x14ac:dyDescent="0.2">
      <c r="H7205" s="9"/>
    </row>
    <row r="7206" spans="8:8" x14ac:dyDescent="0.2">
      <c r="H7206" s="9"/>
    </row>
    <row r="7207" spans="8:8" x14ac:dyDescent="0.2">
      <c r="H7207" s="9"/>
    </row>
    <row r="7208" spans="8:8" x14ac:dyDescent="0.2">
      <c r="H7208" s="9"/>
    </row>
    <row r="7209" spans="8:8" x14ac:dyDescent="0.2">
      <c r="H7209" s="9"/>
    </row>
    <row r="7210" spans="8:8" x14ac:dyDescent="0.2">
      <c r="H7210" s="9"/>
    </row>
    <row r="7211" spans="8:8" x14ac:dyDescent="0.2">
      <c r="H7211" s="9"/>
    </row>
    <row r="7212" spans="8:8" x14ac:dyDescent="0.2">
      <c r="H7212" s="9"/>
    </row>
    <row r="7213" spans="8:8" x14ac:dyDescent="0.2">
      <c r="H7213" s="9"/>
    </row>
    <row r="7214" spans="8:8" x14ac:dyDescent="0.2">
      <c r="H7214" s="9"/>
    </row>
    <row r="7215" spans="8:8" x14ac:dyDescent="0.2">
      <c r="H7215" s="9"/>
    </row>
    <row r="7216" spans="8:8" x14ac:dyDescent="0.2">
      <c r="H7216" s="9"/>
    </row>
    <row r="7217" spans="8:8" x14ac:dyDescent="0.2">
      <c r="H7217" s="9"/>
    </row>
    <row r="7218" spans="8:8" x14ac:dyDescent="0.2">
      <c r="H7218" s="9"/>
    </row>
    <row r="7219" spans="8:8" x14ac:dyDescent="0.2">
      <c r="H7219" s="9"/>
    </row>
    <row r="7220" spans="8:8" x14ac:dyDescent="0.2">
      <c r="H7220" s="9"/>
    </row>
    <row r="7221" spans="8:8" x14ac:dyDescent="0.2">
      <c r="H7221" s="9"/>
    </row>
    <row r="7222" spans="8:8" x14ac:dyDescent="0.2">
      <c r="H7222" s="9"/>
    </row>
    <row r="7223" spans="8:8" x14ac:dyDescent="0.2">
      <c r="H7223" s="9"/>
    </row>
    <row r="7224" spans="8:8" x14ac:dyDescent="0.2">
      <c r="H7224" s="9"/>
    </row>
    <row r="7225" spans="8:8" x14ac:dyDescent="0.2">
      <c r="H7225" s="9"/>
    </row>
    <row r="7226" spans="8:8" x14ac:dyDescent="0.2">
      <c r="H7226" s="9"/>
    </row>
    <row r="7227" spans="8:8" x14ac:dyDescent="0.2">
      <c r="H7227" s="9"/>
    </row>
    <row r="7228" spans="8:8" x14ac:dyDescent="0.2">
      <c r="H7228" s="9"/>
    </row>
    <row r="7229" spans="8:8" x14ac:dyDescent="0.2">
      <c r="H7229" s="9"/>
    </row>
    <row r="7230" spans="8:8" x14ac:dyDescent="0.2">
      <c r="H7230" s="9"/>
    </row>
    <row r="7231" spans="8:8" x14ac:dyDescent="0.2">
      <c r="H7231" s="9"/>
    </row>
    <row r="7232" spans="8:8" x14ac:dyDescent="0.2">
      <c r="H7232" s="9"/>
    </row>
    <row r="7233" spans="8:8" x14ac:dyDescent="0.2">
      <c r="H7233" s="9"/>
    </row>
    <row r="7234" spans="8:8" x14ac:dyDescent="0.2">
      <c r="H7234" s="9"/>
    </row>
    <row r="7235" spans="8:8" x14ac:dyDescent="0.2">
      <c r="H7235" s="9"/>
    </row>
    <row r="7236" spans="8:8" x14ac:dyDescent="0.2">
      <c r="H7236" s="9"/>
    </row>
    <row r="7237" spans="8:8" x14ac:dyDescent="0.2">
      <c r="H7237" s="9"/>
    </row>
    <row r="7238" spans="8:8" x14ac:dyDescent="0.2">
      <c r="H7238" s="9"/>
    </row>
    <row r="7239" spans="8:8" x14ac:dyDescent="0.2">
      <c r="H7239" s="9"/>
    </row>
    <row r="7240" spans="8:8" x14ac:dyDescent="0.2">
      <c r="H7240" s="9"/>
    </row>
    <row r="7241" spans="8:8" x14ac:dyDescent="0.2">
      <c r="H7241" s="9"/>
    </row>
    <row r="7242" spans="8:8" x14ac:dyDescent="0.2">
      <c r="H7242" s="9"/>
    </row>
    <row r="7243" spans="8:8" x14ac:dyDescent="0.2">
      <c r="H7243" s="9"/>
    </row>
    <row r="7244" spans="8:8" x14ac:dyDescent="0.2">
      <c r="H7244" s="9"/>
    </row>
    <row r="7245" spans="8:8" x14ac:dyDescent="0.2">
      <c r="H7245" s="9"/>
    </row>
    <row r="7246" spans="8:8" x14ac:dyDescent="0.2">
      <c r="H7246" s="9"/>
    </row>
    <row r="7247" spans="8:8" x14ac:dyDescent="0.2">
      <c r="H7247" s="9"/>
    </row>
    <row r="7248" spans="8:8" x14ac:dyDescent="0.2">
      <c r="H7248" s="9"/>
    </row>
    <row r="7249" spans="8:8" x14ac:dyDescent="0.2">
      <c r="H7249" s="9"/>
    </row>
    <row r="7250" spans="8:8" x14ac:dyDescent="0.2">
      <c r="H7250" s="9"/>
    </row>
    <row r="7251" spans="8:8" x14ac:dyDescent="0.2">
      <c r="H7251" s="9"/>
    </row>
    <row r="7252" spans="8:8" x14ac:dyDescent="0.2">
      <c r="H7252" s="9"/>
    </row>
    <row r="7253" spans="8:8" x14ac:dyDescent="0.2">
      <c r="H7253" s="9"/>
    </row>
    <row r="7254" spans="8:8" x14ac:dyDescent="0.2">
      <c r="H7254" s="9"/>
    </row>
    <row r="7255" spans="8:8" x14ac:dyDescent="0.2">
      <c r="H7255" s="9"/>
    </row>
    <row r="7256" spans="8:8" x14ac:dyDescent="0.2">
      <c r="H7256" s="9"/>
    </row>
    <row r="7257" spans="8:8" x14ac:dyDescent="0.2">
      <c r="H7257" s="9"/>
    </row>
    <row r="7258" spans="8:8" x14ac:dyDescent="0.2">
      <c r="H7258" s="9"/>
    </row>
    <row r="7259" spans="8:8" x14ac:dyDescent="0.2">
      <c r="H7259" s="9"/>
    </row>
    <row r="7260" spans="8:8" x14ac:dyDescent="0.2">
      <c r="H7260" s="9"/>
    </row>
    <row r="7261" spans="8:8" x14ac:dyDescent="0.2">
      <c r="H7261" s="9"/>
    </row>
    <row r="7262" spans="8:8" x14ac:dyDescent="0.2">
      <c r="H7262" s="9"/>
    </row>
    <row r="7263" spans="8:8" x14ac:dyDescent="0.2">
      <c r="H7263" s="9"/>
    </row>
    <row r="7264" spans="8:8" x14ac:dyDescent="0.2">
      <c r="H7264" s="9"/>
    </row>
    <row r="7265" spans="8:8" x14ac:dyDescent="0.2">
      <c r="H7265" s="9"/>
    </row>
    <row r="7266" spans="8:8" x14ac:dyDescent="0.2">
      <c r="H7266" s="9"/>
    </row>
    <row r="7267" spans="8:8" x14ac:dyDescent="0.2">
      <c r="H7267" s="9"/>
    </row>
    <row r="7268" spans="8:8" x14ac:dyDescent="0.2">
      <c r="H7268" s="9"/>
    </row>
    <row r="7269" spans="8:8" x14ac:dyDescent="0.2">
      <c r="H7269" s="9"/>
    </row>
    <row r="7270" spans="8:8" x14ac:dyDescent="0.2">
      <c r="H7270" s="9"/>
    </row>
    <row r="7271" spans="8:8" x14ac:dyDescent="0.2">
      <c r="H7271" s="9"/>
    </row>
    <row r="7272" spans="8:8" x14ac:dyDescent="0.2">
      <c r="H7272" s="9"/>
    </row>
    <row r="7273" spans="8:8" x14ac:dyDescent="0.2">
      <c r="H7273" s="9"/>
    </row>
    <row r="7274" spans="8:8" x14ac:dyDescent="0.2">
      <c r="H7274" s="9"/>
    </row>
    <row r="7275" spans="8:8" x14ac:dyDescent="0.2">
      <c r="H7275" s="9"/>
    </row>
    <row r="7276" spans="8:8" x14ac:dyDescent="0.2">
      <c r="H7276" s="9"/>
    </row>
    <row r="7277" spans="8:8" x14ac:dyDescent="0.2">
      <c r="H7277" s="9"/>
    </row>
    <row r="7278" spans="8:8" x14ac:dyDescent="0.2">
      <c r="H7278" s="9"/>
    </row>
    <row r="7279" spans="8:8" x14ac:dyDescent="0.2">
      <c r="H7279" s="9"/>
    </row>
    <row r="7280" spans="8:8" x14ac:dyDescent="0.2">
      <c r="H7280" s="9"/>
    </row>
    <row r="7281" spans="8:8" x14ac:dyDescent="0.2">
      <c r="H7281" s="9"/>
    </row>
    <row r="7282" spans="8:8" x14ac:dyDescent="0.2">
      <c r="H7282" s="9"/>
    </row>
    <row r="7283" spans="8:8" x14ac:dyDescent="0.2">
      <c r="H7283" s="9"/>
    </row>
    <row r="7284" spans="8:8" x14ac:dyDescent="0.2">
      <c r="H7284" s="9"/>
    </row>
    <row r="7285" spans="8:8" x14ac:dyDescent="0.2">
      <c r="H7285" s="9"/>
    </row>
    <row r="7286" spans="8:8" x14ac:dyDescent="0.2">
      <c r="H7286" s="9"/>
    </row>
    <row r="7287" spans="8:8" x14ac:dyDescent="0.2">
      <c r="H7287" s="9"/>
    </row>
    <row r="7288" spans="8:8" x14ac:dyDescent="0.2">
      <c r="H7288" s="9"/>
    </row>
    <row r="7289" spans="8:8" x14ac:dyDescent="0.2">
      <c r="H7289" s="9"/>
    </row>
    <row r="7290" spans="8:8" x14ac:dyDescent="0.2">
      <c r="H7290" s="9"/>
    </row>
    <row r="7291" spans="8:8" x14ac:dyDescent="0.2">
      <c r="H7291" s="9"/>
    </row>
    <row r="7292" spans="8:8" x14ac:dyDescent="0.2">
      <c r="H7292" s="9"/>
    </row>
    <row r="7293" spans="8:8" x14ac:dyDescent="0.2">
      <c r="H7293" s="9"/>
    </row>
    <row r="7294" spans="8:8" x14ac:dyDescent="0.2">
      <c r="H7294" s="9"/>
    </row>
    <row r="7295" spans="8:8" x14ac:dyDescent="0.2">
      <c r="H7295" s="9"/>
    </row>
    <row r="7296" spans="8:8" x14ac:dyDescent="0.2">
      <c r="H7296" s="9"/>
    </row>
    <row r="7297" spans="8:8" x14ac:dyDescent="0.2">
      <c r="H7297" s="9"/>
    </row>
    <row r="7298" spans="8:8" x14ac:dyDescent="0.2">
      <c r="H7298" s="9"/>
    </row>
    <row r="7299" spans="8:8" x14ac:dyDescent="0.2">
      <c r="H7299" s="9"/>
    </row>
    <row r="7300" spans="8:8" x14ac:dyDescent="0.2">
      <c r="H7300" s="9"/>
    </row>
    <row r="7301" spans="8:8" x14ac:dyDescent="0.2">
      <c r="H7301" s="9"/>
    </row>
    <row r="7302" spans="8:8" x14ac:dyDescent="0.2">
      <c r="H7302" s="9"/>
    </row>
    <row r="7303" spans="8:8" x14ac:dyDescent="0.2">
      <c r="H7303" s="9"/>
    </row>
    <row r="7304" spans="8:8" x14ac:dyDescent="0.2">
      <c r="H7304" s="9"/>
    </row>
    <row r="7305" spans="8:8" x14ac:dyDescent="0.2">
      <c r="H7305" s="9"/>
    </row>
    <row r="7306" spans="8:8" x14ac:dyDescent="0.2">
      <c r="H7306" s="9"/>
    </row>
    <row r="7307" spans="8:8" x14ac:dyDescent="0.2">
      <c r="H7307" s="9"/>
    </row>
    <row r="7308" spans="8:8" x14ac:dyDescent="0.2">
      <c r="H7308" s="9"/>
    </row>
    <row r="7309" spans="8:8" x14ac:dyDescent="0.2">
      <c r="H7309" s="9"/>
    </row>
    <row r="7310" spans="8:8" x14ac:dyDescent="0.2">
      <c r="H7310" s="9"/>
    </row>
    <row r="7311" spans="8:8" x14ac:dyDescent="0.2">
      <c r="H7311" s="9"/>
    </row>
    <row r="7312" spans="8:8" x14ac:dyDescent="0.2">
      <c r="H7312" s="9"/>
    </row>
    <row r="7313" spans="8:8" x14ac:dyDescent="0.2">
      <c r="H7313" s="9"/>
    </row>
    <row r="7314" spans="8:8" x14ac:dyDescent="0.2">
      <c r="H7314" s="9"/>
    </row>
    <row r="7315" spans="8:8" x14ac:dyDescent="0.2">
      <c r="H7315" s="9"/>
    </row>
    <row r="7316" spans="8:8" x14ac:dyDescent="0.2">
      <c r="H7316" s="9"/>
    </row>
    <row r="7317" spans="8:8" x14ac:dyDescent="0.2">
      <c r="H7317" s="9"/>
    </row>
    <row r="7318" spans="8:8" x14ac:dyDescent="0.2">
      <c r="H7318" s="9"/>
    </row>
    <row r="7319" spans="8:8" x14ac:dyDescent="0.2">
      <c r="H7319" s="9"/>
    </row>
    <row r="7320" spans="8:8" x14ac:dyDescent="0.2">
      <c r="H7320" s="9"/>
    </row>
    <row r="7321" spans="8:8" x14ac:dyDescent="0.2">
      <c r="H7321" s="9"/>
    </row>
    <row r="7322" spans="8:8" x14ac:dyDescent="0.2">
      <c r="H7322" s="9"/>
    </row>
    <row r="7323" spans="8:8" x14ac:dyDescent="0.2">
      <c r="H7323" s="9"/>
    </row>
    <row r="7324" spans="8:8" x14ac:dyDescent="0.2">
      <c r="H7324" s="9"/>
    </row>
    <row r="7325" spans="8:8" x14ac:dyDescent="0.2">
      <c r="H7325" s="9"/>
    </row>
    <row r="7326" spans="8:8" x14ac:dyDescent="0.2">
      <c r="H7326" s="9"/>
    </row>
    <row r="7327" spans="8:8" x14ac:dyDescent="0.2">
      <c r="H7327" s="9"/>
    </row>
    <row r="7328" spans="8:8" x14ac:dyDescent="0.2">
      <c r="H7328" s="9"/>
    </row>
    <row r="7329" spans="8:8" x14ac:dyDescent="0.2">
      <c r="H7329" s="9"/>
    </row>
    <row r="7330" spans="8:8" x14ac:dyDescent="0.2">
      <c r="H7330" s="9"/>
    </row>
    <row r="7331" spans="8:8" x14ac:dyDescent="0.2">
      <c r="H7331" s="9"/>
    </row>
    <row r="7332" spans="8:8" x14ac:dyDescent="0.2">
      <c r="H7332" s="9"/>
    </row>
    <row r="7333" spans="8:8" x14ac:dyDescent="0.2">
      <c r="H7333" s="9"/>
    </row>
    <row r="7334" spans="8:8" x14ac:dyDescent="0.2">
      <c r="H7334" s="9"/>
    </row>
    <row r="7335" spans="8:8" x14ac:dyDescent="0.2">
      <c r="H7335" s="9"/>
    </row>
    <row r="7336" spans="8:8" x14ac:dyDescent="0.2">
      <c r="H7336" s="9"/>
    </row>
    <row r="7337" spans="8:8" x14ac:dyDescent="0.2">
      <c r="H7337" s="9"/>
    </row>
    <row r="7338" spans="8:8" x14ac:dyDescent="0.2">
      <c r="H7338" s="9"/>
    </row>
    <row r="7339" spans="8:8" x14ac:dyDescent="0.2">
      <c r="H7339" s="9"/>
    </row>
    <row r="7340" spans="8:8" x14ac:dyDescent="0.2">
      <c r="H7340" s="9"/>
    </row>
    <row r="7341" spans="8:8" x14ac:dyDescent="0.2">
      <c r="H7341" s="9"/>
    </row>
    <row r="7342" spans="8:8" x14ac:dyDescent="0.2">
      <c r="H7342" s="9"/>
    </row>
    <row r="7343" spans="8:8" x14ac:dyDescent="0.2">
      <c r="H7343" s="9"/>
    </row>
    <row r="7344" spans="8:8" x14ac:dyDescent="0.2">
      <c r="H7344" s="9"/>
    </row>
    <row r="7345" spans="8:8" x14ac:dyDescent="0.2">
      <c r="H7345" s="9"/>
    </row>
    <row r="7346" spans="8:8" x14ac:dyDescent="0.2">
      <c r="H7346" s="9"/>
    </row>
    <row r="7347" spans="8:8" x14ac:dyDescent="0.2">
      <c r="H7347" s="9"/>
    </row>
    <row r="7348" spans="8:8" x14ac:dyDescent="0.2">
      <c r="H7348" s="9"/>
    </row>
    <row r="7349" spans="8:8" x14ac:dyDescent="0.2">
      <c r="H7349" s="9"/>
    </row>
    <row r="7350" spans="8:8" x14ac:dyDescent="0.2">
      <c r="H7350" s="9"/>
    </row>
    <row r="7351" spans="8:8" x14ac:dyDescent="0.2">
      <c r="H7351" s="9"/>
    </row>
    <row r="7352" spans="8:8" x14ac:dyDescent="0.2">
      <c r="H7352" s="9"/>
    </row>
    <row r="7353" spans="8:8" x14ac:dyDescent="0.2">
      <c r="H7353" s="9"/>
    </row>
    <row r="7354" spans="8:8" x14ac:dyDescent="0.2">
      <c r="H7354" s="9"/>
    </row>
    <row r="7355" spans="8:8" x14ac:dyDescent="0.2">
      <c r="H7355" s="9"/>
    </row>
    <row r="7356" spans="8:8" x14ac:dyDescent="0.2">
      <c r="H7356" s="9"/>
    </row>
    <row r="7357" spans="8:8" x14ac:dyDescent="0.2">
      <c r="H7357" s="9"/>
    </row>
    <row r="7358" spans="8:8" x14ac:dyDescent="0.2">
      <c r="H7358" s="9"/>
    </row>
    <row r="7359" spans="8:8" x14ac:dyDescent="0.2">
      <c r="H7359" s="9"/>
    </row>
    <row r="7360" spans="8:8" x14ac:dyDescent="0.2">
      <c r="H7360" s="9"/>
    </row>
    <row r="7361" spans="8:8" x14ac:dyDescent="0.2">
      <c r="H7361" s="9"/>
    </row>
    <row r="7362" spans="8:8" x14ac:dyDescent="0.2">
      <c r="H7362" s="9"/>
    </row>
    <row r="7363" spans="8:8" x14ac:dyDescent="0.2">
      <c r="H7363" s="9"/>
    </row>
    <row r="7364" spans="8:8" x14ac:dyDescent="0.2">
      <c r="H7364" s="9"/>
    </row>
    <row r="7365" spans="8:8" x14ac:dyDescent="0.2">
      <c r="H7365" s="9"/>
    </row>
    <row r="7366" spans="8:8" x14ac:dyDescent="0.2">
      <c r="H7366" s="9"/>
    </row>
    <row r="7367" spans="8:8" x14ac:dyDescent="0.2">
      <c r="H7367" s="9"/>
    </row>
    <row r="7368" spans="8:8" x14ac:dyDescent="0.2">
      <c r="H7368" s="9"/>
    </row>
    <row r="7369" spans="8:8" x14ac:dyDescent="0.2">
      <c r="H7369" s="9"/>
    </row>
    <row r="7370" spans="8:8" x14ac:dyDescent="0.2">
      <c r="H7370" s="9"/>
    </row>
    <row r="7371" spans="8:8" x14ac:dyDescent="0.2">
      <c r="H7371" s="9"/>
    </row>
    <row r="7372" spans="8:8" x14ac:dyDescent="0.2">
      <c r="H7372" s="9"/>
    </row>
    <row r="7373" spans="8:8" x14ac:dyDescent="0.2">
      <c r="H7373" s="9"/>
    </row>
    <row r="7374" spans="8:8" x14ac:dyDescent="0.2">
      <c r="H7374" s="9"/>
    </row>
    <row r="7375" spans="8:8" x14ac:dyDescent="0.2">
      <c r="H7375" s="9"/>
    </row>
    <row r="7376" spans="8:8" x14ac:dyDescent="0.2">
      <c r="H7376" s="9"/>
    </row>
    <row r="7377" spans="8:8" x14ac:dyDescent="0.2">
      <c r="H7377" s="9"/>
    </row>
    <row r="7378" spans="8:8" x14ac:dyDescent="0.2">
      <c r="H7378" s="9"/>
    </row>
    <row r="7379" spans="8:8" x14ac:dyDescent="0.2">
      <c r="H7379" s="9"/>
    </row>
    <row r="7380" spans="8:8" x14ac:dyDescent="0.2">
      <c r="H7380" s="9"/>
    </row>
    <row r="7381" spans="8:8" x14ac:dyDescent="0.2">
      <c r="H7381" s="9"/>
    </row>
    <row r="7382" spans="8:8" x14ac:dyDescent="0.2">
      <c r="H7382" s="9"/>
    </row>
    <row r="7383" spans="8:8" x14ac:dyDescent="0.2">
      <c r="H7383" s="9"/>
    </row>
    <row r="7384" spans="8:8" x14ac:dyDescent="0.2">
      <c r="H7384" s="9"/>
    </row>
    <row r="7385" spans="8:8" x14ac:dyDescent="0.2">
      <c r="H7385" s="9"/>
    </row>
    <row r="7386" spans="8:8" x14ac:dyDescent="0.2">
      <c r="H7386" s="9"/>
    </row>
    <row r="7387" spans="8:8" x14ac:dyDescent="0.2">
      <c r="H7387" s="9"/>
    </row>
    <row r="7388" spans="8:8" x14ac:dyDescent="0.2">
      <c r="H7388" s="9"/>
    </row>
    <row r="7389" spans="8:8" x14ac:dyDescent="0.2">
      <c r="H7389" s="9"/>
    </row>
    <row r="7390" spans="8:8" x14ac:dyDescent="0.2">
      <c r="H7390" s="9"/>
    </row>
    <row r="7391" spans="8:8" x14ac:dyDescent="0.2">
      <c r="H7391" s="9"/>
    </row>
    <row r="7392" spans="8:8" x14ac:dyDescent="0.2">
      <c r="H7392" s="9"/>
    </row>
    <row r="7393" spans="8:8" x14ac:dyDescent="0.2">
      <c r="H7393" s="9"/>
    </row>
    <row r="7394" spans="8:8" x14ac:dyDescent="0.2">
      <c r="H7394" s="9"/>
    </row>
    <row r="7395" spans="8:8" x14ac:dyDescent="0.2">
      <c r="H7395" s="9"/>
    </row>
    <row r="7396" spans="8:8" x14ac:dyDescent="0.2">
      <c r="H7396" s="9"/>
    </row>
    <row r="7397" spans="8:8" x14ac:dyDescent="0.2">
      <c r="H7397" s="9"/>
    </row>
    <row r="7398" spans="8:8" x14ac:dyDescent="0.2">
      <c r="H7398" s="9"/>
    </row>
    <row r="7399" spans="8:8" x14ac:dyDescent="0.2">
      <c r="H7399" s="9"/>
    </row>
    <row r="7400" spans="8:8" x14ac:dyDescent="0.2">
      <c r="H7400" s="9"/>
    </row>
    <row r="7401" spans="8:8" x14ac:dyDescent="0.2">
      <c r="H7401" s="9"/>
    </row>
    <row r="7402" spans="8:8" x14ac:dyDescent="0.2">
      <c r="H7402" s="9"/>
    </row>
    <row r="7403" spans="8:8" x14ac:dyDescent="0.2">
      <c r="H7403" s="9"/>
    </row>
    <row r="7404" spans="8:8" x14ac:dyDescent="0.2">
      <c r="H7404" s="9"/>
    </row>
    <row r="7405" spans="8:8" x14ac:dyDescent="0.2">
      <c r="H7405" s="9"/>
    </row>
    <row r="7406" spans="8:8" x14ac:dyDescent="0.2">
      <c r="H7406" s="9"/>
    </row>
    <row r="7407" spans="8:8" x14ac:dyDescent="0.2">
      <c r="H7407" s="9"/>
    </row>
    <row r="7408" spans="8:8" x14ac:dyDescent="0.2">
      <c r="H7408" s="9"/>
    </row>
    <row r="7409" spans="8:8" x14ac:dyDescent="0.2">
      <c r="H7409" s="9"/>
    </row>
    <row r="7410" spans="8:8" x14ac:dyDescent="0.2">
      <c r="H7410" s="9"/>
    </row>
    <row r="7411" spans="8:8" x14ac:dyDescent="0.2">
      <c r="H7411" s="9"/>
    </row>
    <row r="7412" spans="8:8" x14ac:dyDescent="0.2">
      <c r="H7412" s="9"/>
    </row>
    <row r="7413" spans="8:8" x14ac:dyDescent="0.2">
      <c r="H7413" s="9"/>
    </row>
    <row r="7414" spans="8:8" x14ac:dyDescent="0.2">
      <c r="H7414" s="9"/>
    </row>
    <row r="7415" spans="8:8" x14ac:dyDescent="0.2">
      <c r="H7415" s="9"/>
    </row>
    <row r="7416" spans="8:8" x14ac:dyDescent="0.2">
      <c r="H7416" s="9"/>
    </row>
    <row r="7417" spans="8:8" x14ac:dyDescent="0.2">
      <c r="H7417" s="9"/>
    </row>
    <row r="7418" spans="8:8" x14ac:dyDescent="0.2">
      <c r="H7418" s="9"/>
    </row>
    <row r="7419" spans="8:8" x14ac:dyDescent="0.2">
      <c r="H7419" s="9"/>
    </row>
    <row r="7420" spans="8:8" x14ac:dyDescent="0.2">
      <c r="H7420" s="9"/>
    </row>
    <row r="7421" spans="8:8" x14ac:dyDescent="0.2">
      <c r="H7421" s="9"/>
    </row>
    <row r="7422" spans="8:8" x14ac:dyDescent="0.2">
      <c r="H7422" s="9"/>
    </row>
    <row r="7423" spans="8:8" x14ac:dyDescent="0.2">
      <c r="H7423" s="9"/>
    </row>
    <row r="7424" spans="8:8" x14ac:dyDescent="0.2">
      <c r="H7424" s="9"/>
    </row>
    <row r="7425" spans="8:8" x14ac:dyDescent="0.2">
      <c r="H7425" s="9"/>
    </row>
    <row r="7426" spans="8:8" x14ac:dyDescent="0.2">
      <c r="H7426" s="9"/>
    </row>
    <row r="7427" spans="8:8" x14ac:dyDescent="0.2">
      <c r="H7427" s="9"/>
    </row>
    <row r="7428" spans="8:8" x14ac:dyDescent="0.2">
      <c r="H7428" s="9"/>
    </row>
    <row r="7429" spans="8:8" x14ac:dyDescent="0.2">
      <c r="H7429" s="9"/>
    </row>
    <row r="7430" spans="8:8" x14ac:dyDescent="0.2">
      <c r="H7430" s="9"/>
    </row>
    <row r="7431" spans="8:8" x14ac:dyDescent="0.2">
      <c r="H7431" s="9"/>
    </row>
    <row r="7432" spans="8:8" x14ac:dyDescent="0.2">
      <c r="H7432" s="9"/>
    </row>
    <row r="7433" spans="8:8" x14ac:dyDescent="0.2">
      <c r="H7433" s="9"/>
    </row>
    <row r="7434" spans="8:8" x14ac:dyDescent="0.2">
      <c r="H7434" s="9"/>
    </row>
    <row r="7435" spans="8:8" x14ac:dyDescent="0.2">
      <c r="H7435" s="9"/>
    </row>
    <row r="7436" spans="8:8" x14ac:dyDescent="0.2">
      <c r="H7436" s="9"/>
    </row>
    <row r="7437" spans="8:8" x14ac:dyDescent="0.2">
      <c r="H7437" s="9"/>
    </row>
    <row r="7438" spans="8:8" x14ac:dyDescent="0.2">
      <c r="H7438" s="9"/>
    </row>
    <row r="7439" spans="8:8" x14ac:dyDescent="0.2">
      <c r="H7439" s="9"/>
    </row>
    <row r="7440" spans="8:8" x14ac:dyDescent="0.2">
      <c r="H7440" s="9"/>
    </row>
    <row r="7441" spans="8:8" x14ac:dyDescent="0.2">
      <c r="H7441" s="9"/>
    </row>
    <row r="7442" spans="8:8" x14ac:dyDescent="0.2">
      <c r="H7442" s="9"/>
    </row>
    <row r="7443" spans="8:8" x14ac:dyDescent="0.2">
      <c r="H7443" s="9"/>
    </row>
    <row r="7444" spans="8:8" x14ac:dyDescent="0.2">
      <c r="H7444" s="9"/>
    </row>
    <row r="7445" spans="8:8" x14ac:dyDescent="0.2">
      <c r="H7445" s="9"/>
    </row>
    <row r="7446" spans="8:8" x14ac:dyDescent="0.2">
      <c r="H7446" s="9"/>
    </row>
    <row r="7447" spans="8:8" x14ac:dyDescent="0.2">
      <c r="H7447" s="9"/>
    </row>
    <row r="7448" spans="8:8" x14ac:dyDescent="0.2">
      <c r="H7448" s="9"/>
    </row>
    <row r="7449" spans="8:8" x14ac:dyDescent="0.2">
      <c r="H7449" s="9"/>
    </row>
    <row r="7450" spans="8:8" x14ac:dyDescent="0.2">
      <c r="H7450" s="9"/>
    </row>
    <row r="7451" spans="8:8" x14ac:dyDescent="0.2">
      <c r="H7451" s="9"/>
    </row>
    <row r="7452" spans="8:8" x14ac:dyDescent="0.2">
      <c r="H7452" s="9"/>
    </row>
    <row r="7453" spans="8:8" x14ac:dyDescent="0.2">
      <c r="H7453" s="9"/>
    </row>
    <row r="7454" spans="8:8" x14ac:dyDescent="0.2">
      <c r="H7454" s="9"/>
    </row>
    <row r="7455" spans="8:8" x14ac:dyDescent="0.2">
      <c r="H7455" s="9"/>
    </row>
    <row r="7456" spans="8:8" x14ac:dyDescent="0.2">
      <c r="H7456" s="9"/>
    </row>
    <row r="7457" spans="8:8" x14ac:dyDescent="0.2">
      <c r="H7457" s="9"/>
    </row>
    <row r="7458" spans="8:8" x14ac:dyDescent="0.2">
      <c r="H7458" s="9"/>
    </row>
    <row r="7459" spans="8:8" x14ac:dyDescent="0.2">
      <c r="H7459" s="9"/>
    </row>
    <row r="7460" spans="8:8" x14ac:dyDescent="0.2">
      <c r="H7460" s="9"/>
    </row>
    <row r="7461" spans="8:8" x14ac:dyDescent="0.2">
      <c r="H7461" s="9"/>
    </row>
    <row r="7462" spans="8:8" x14ac:dyDescent="0.2">
      <c r="H7462" s="9"/>
    </row>
    <row r="7463" spans="8:8" x14ac:dyDescent="0.2">
      <c r="H7463" s="9"/>
    </row>
    <row r="7464" spans="8:8" x14ac:dyDescent="0.2">
      <c r="H7464" s="9"/>
    </row>
    <row r="7465" spans="8:8" x14ac:dyDescent="0.2">
      <c r="H7465" s="9"/>
    </row>
    <row r="7466" spans="8:8" x14ac:dyDescent="0.2">
      <c r="H7466" s="9"/>
    </row>
    <row r="7467" spans="8:8" x14ac:dyDescent="0.2">
      <c r="H7467" s="9"/>
    </row>
    <row r="7468" spans="8:8" x14ac:dyDescent="0.2">
      <c r="H7468" s="9"/>
    </row>
    <row r="7469" spans="8:8" x14ac:dyDescent="0.2">
      <c r="H7469" s="9"/>
    </row>
    <row r="7470" spans="8:8" x14ac:dyDescent="0.2">
      <c r="H7470" s="9"/>
    </row>
    <row r="7471" spans="8:8" x14ac:dyDescent="0.2">
      <c r="H7471" s="9"/>
    </row>
    <row r="7472" spans="8:8" x14ac:dyDescent="0.2">
      <c r="H7472" s="9"/>
    </row>
    <row r="7473" spans="8:8" x14ac:dyDescent="0.2">
      <c r="H7473" s="9"/>
    </row>
    <row r="7474" spans="8:8" x14ac:dyDescent="0.2">
      <c r="H7474" s="9"/>
    </row>
    <row r="7475" spans="8:8" x14ac:dyDescent="0.2">
      <c r="H7475" s="9"/>
    </row>
    <row r="7476" spans="8:8" x14ac:dyDescent="0.2">
      <c r="H7476" s="9"/>
    </row>
    <row r="7477" spans="8:8" x14ac:dyDescent="0.2">
      <c r="H7477" s="9"/>
    </row>
    <row r="7478" spans="8:8" x14ac:dyDescent="0.2">
      <c r="H7478" s="9"/>
    </row>
    <row r="7479" spans="8:8" x14ac:dyDescent="0.2">
      <c r="H7479" s="9"/>
    </row>
    <row r="7480" spans="8:8" x14ac:dyDescent="0.2">
      <c r="H7480" s="9"/>
    </row>
    <row r="7481" spans="8:8" x14ac:dyDescent="0.2">
      <c r="H7481" s="9"/>
    </row>
    <row r="7482" spans="8:8" x14ac:dyDescent="0.2">
      <c r="H7482" s="9"/>
    </row>
    <row r="7483" spans="8:8" x14ac:dyDescent="0.2">
      <c r="H7483" s="9"/>
    </row>
    <row r="7484" spans="8:8" x14ac:dyDescent="0.2">
      <c r="H7484" s="9"/>
    </row>
    <row r="7485" spans="8:8" x14ac:dyDescent="0.2">
      <c r="H7485" s="9"/>
    </row>
    <row r="7486" spans="8:8" x14ac:dyDescent="0.2">
      <c r="H7486" s="9"/>
    </row>
    <row r="7487" spans="8:8" x14ac:dyDescent="0.2">
      <c r="H7487" s="9"/>
    </row>
    <row r="7488" spans="8:8" x14ac:dyDescent="0.2">
      <c r="H7488" s="9"/>
    </row>
    <row r="7489" spans="8:8" x14ac:dyDescent="0.2">
      <c r="H7489" s="9"/>
    </row>
    <row r="7490" spans="8:8" x14ac:dyDescent="0.2">
      <c r="H7490" s="9"/>
    </row>
    <row r="7491" spans="8:8" x14ac:dyDescent="0.2">
      <c r="H7491" s="9"/>
    </row>
    <row r="7492" spans="8:8" x14ac:dyDescent="0.2">
      <c r="H7492" s="9"/>
    </row>
    <row r="7493" spans="8:8" x14ac:dyDescent="0.2">
      <c r="H7493" s="9"/>
    </row>
    <row r="7494" spans="8:8" x14ac:dyDescent="0.2">
      <c r="H7494" s="9"/>
    </row>
    <row r="7495" spans="8:8" x14ac:dyDescent="0.2">
      <c r="H7495" s="9"/>
    </row>
    <row r="7496" spans="8:8" x14ac:dyDescent="0.2">
      <c r="H7496" s="9"/>
    </row>
    <row r="7497" spans="8:8" x14ac:dyDescent="0.2">
      <c r="H7497" s="9"/>
    </row>
    <row r="7498" spans="8:8" x14ac:dyDescent="0.2">
      <c r="H7498" s="9"/>
    </row>
    <row r="7499" spans="8:8" x14ac:dyDescent="0.2">
      <c r="H7499" s="9"/>
    </row>
    <row r="7500" spans="8:8" x14ac:dyDescent="0.2">
      <c r="H7500" s="9"/>
    </row>
    <row r="7501" spans="8:8" x14ac:dyDescent="0.2">
      <c r="H7501" s="9"/>
    </row>
    <row r="7502" spans="8:8" x14ac:dyDescent="0.2">
      <c r="H7502" s="9"/>
    </row>
    <row r="7503" spans="8:8" x14ac:dyDescent="0.2">
      <c r="H7503" s="9"/>
    </row>
    <row r="7504" spans="8:8" x14ac:dyDescent="0.2">
      <c r="H7504" s="9"/>
    </row>
    <row r="7505" spans="8:8" x14ac:dyDescent="0.2">
      <c r="H7505" s="9"/>
    </row>
    <row r="7506" spans="8:8" x14ac:dyDescent="0.2">
      <c r="H7506" s="9"/>
    </row>
    <row r="7507" spans="8:8" x14ac:dyDescent="0.2">
      <c r="H7507" s="9"/>
    </row>
    <row r="7508" spans="8:8" x14ac:dyDescent="0.2">
      <c r="H7508" s="9"/>
    </row>
    <row r="7509" spans="8:8" x14ac:dyDescent="0.2">
      <c r="H7509" s="9"/>
    </row>
    <row r="7510" spans="8:8" x14ac:dyDescent="0.2">
      <c r="H7510" s="9"/>
    </row>
    <row r="7511" spans="8:8" x14ac:dyDescent="0.2">
      <c r="H7511" s="9"/>
    </row>
    <row r="7512" spans="8:8" x14ac:dyDescent="0.2">
      <c r="H7512" s="9"/>
    </row>
    <row r="7513" spans="8:8" x14ac:dyDescent="0.2">
      <c r="H7513" s="9"/>
    </row>
    <row r="7514" spans="8:8" x14ac:dyDescent="0.2">
      <c r="H7514" s="9"/>
    </row>
    <row r="7515" spans="8:8" x14ac:dyDescent="0.2">
      <c r="H7515" s="9"/>
    </row>
    <row r="7516" spans="8:8" x14ac:dyDescent="0.2">
      <c r="H7516" s="9"/>
    </row>
    <row r="7517" spans="8:8" x14ac:dyDescent="0.2">
      <c r="H7517" s="9"/>
    </row>
    <row r="7518" spans="8:8" x14ac:dyDescent="0.2">
      <c r="H7518" s="9"/>
    </row>
    <row r="7519" spans="8:8" x14ac:dyDescent="0.2">
      <c r="H7519" s="9"/>
    </row>
    <row r="7520" spans="8:8" x14ac:dyDescent="0.2">
      <c r="H7520" s="9"/>
    </row>
    <row r="7521" spans="8:8" x14ac:dyDescent="0.2">
      <c r="H7521" s="9"/>
    </row>
    <row r="7522" spans="8:8" x14ac:dyDescent="0.2">
      <c r="H7522" s="9"/>
    </row>
    <row r="7523" spans="8:8" x14ac:dyDescent="0.2">
      <c r="H7523" s="9"/>
    </row>
    <row r="7524" spans="8:8" x14ac:dyDescent="0.2">
      <c r="H7524" s="9"/>
    </row>
    <row r="7525" spans="8:8" x14ac:dyDescent="0.2">
      <c r="H7525" s="9"/>
    </row>
    <row r="7526" spans="8:8" x14ac:dyDescent="0.2">
      <c r="H7526" s="9"/>
    </row>
    <row r="7527" spans="8:8" x14ac:dyDescent="0.2">
      <c r="H7527" s="9"/>
    </row>
    <row r="7528" spans="8:8" x14ac:dyDescent="0.2">
      <c r="H7528" s="9"/>
    </row>
    <row r="7529" spans="8:8" x14ac:dyDescent="0.2">
      <c r="H7529" s="9"/>
    </row>
    <row r="7530" spans="8:8" x14ac:dyDescent="0.2">
      <c r="H7530" s="9"/>
    </row>
    <row r="7531" spans="8:8" x14ac:dyDescent="0.2">
      <c r="H7531" s="9"/>
    </row>
    <row r="7532" spans="8:8" x14ac:dyDescent="0.2">
      <c r="H7532" s="9"/>
    </row>
    <row r="7533" spans="8:8" x14ac:dyDescent="0.2">
      <c r="H7533" s="9"/>
    </row>
    <row r="7534" spans="8:8" x14ac:dyDescent="0.2">
      <c r="H7534" s="9"/>
    </row>
    <row r="7535" spans="8:8" x14ac:dyDescent="0.2">
      <c r="H7535" s="9"/>
    </row>
    <row r="7536" spans="8:8" x14ac:dyDescent="0.2">
      <c r="H7536" s="9"/>
    </row>
    <row r="7537" spans="8:8" x14ac:dyDescent="0.2">
      <c r="H7537" s="9"/>
    </row>
    <row r="7538" spans="8:8" x14ac:dyDescent="0.2">
      <c r="H7538" s="9"/>
    </row>
    <row r="7539" spans="8:8" x14ac:dyDescent="0.2">
      <c r="H7539" s="9"/>
    </row>
    <row r="7540" spans="8:8" x14ac:dyDescent="0.2">
      <c r="H7540" s="9"/>
    </row>
    <row r="7541" spans="8:8" x14ac:dyDescent="0.2">
      <c r="H7541" s="9"/>
    </row>
    <row r="7542" spans="8:8" x14ac:dyDescent="0.2">
      <c r="H7542" s="9"/>
    </row>
    <row r="7543" spans="8:8" x14ac:dyDescent="0.2">
      <c r="H7543" s="9"/>
    </row>
    <row r="7544" spans="8:8" x14ac:dyDescent="0.2">
      <c r="H7544" s="9"/>
    </row>
    <row r="7545" spans="8:8" x14ac:dyDescent="0.2">
      <c r="H7545" s="9"/>
    </row>
    <row r="7546" spans="8:8" x14ac:dyDescent="0.2">
      <c r="H7546" s="9"/>
    </row>
    <row r="7547" spans="8:8" x14ac:dyDescent="0.2">
      <c r="H7547" s="9"/>
    </row>
    <row r="7548" spans="8:8" x14ac:dyDescent="0.2">
      <c r="H7548" s="9"/>
    </row>
    <row r="7549" spans="8:8" x14ac:dyDescent="0.2">
      <c r="H7549" s="9"/>
    </row>
    <row r="7550" spans="8:8" x14ac:dyDescent="0.2">
      <c r="H7550" s="9"/>
    </row>
    <row r="7551" spans="8:8" x14ac:dyDescent="0.2">
      <c r="H7551" s="9"/>
    </row>
    <row r="7552" spans="8:8" x14ac:dyDescent="0.2">
      <c r="H7552" s="9"/>
    </row>
    <row r="7553" spans="8:8" x14ac:dyDescent="0.2">
      <c r="H7553" s="9"/>
    </row>
    <row r="7554" spans="8:8" x14ac:dyDescent="0.2">
      <c r="H7554" s="9"/>
    </row>
    <row r="7555" spans="8:8" x14ac:dyDescent="0.2">
      <c r="H7555" s="9"/>
    </row>
    <row r="7556" spans="8:8" x14ac:dyDescent="0.2">
      <c r="H7556" s="9"/>
    </row>
    <row r="7557" spans="8:8" x14ac:dyDescent="0.2">
      <c r="H7557" s="9"/>
    </row>
    <row r="7558" spans="8:8" x14ac:dyDescent="0.2">
      <c r="H7558" s="9"/>
    </row>
    <row r="7559" spans="8:8" x14ac:dyDescent="0.2">
      <c r="H7559" s="9"/>
    </row>
    <row r="7560" spans="8:8" x14ac:dyDescent="0.2">
      <c r="H7560" s="9"/>
    </row>
    <row r="7561" spans="8:8" x14ac:dyDescent="0.2">
      <c r="H7561" s="9"/>
    </row>
    <row r="7562" spans="8:8" x14ac:dyDescent="0.2">
      <c r="H7562" s="9"/>
    </row>
    <row r="7563" spans="8:8" x14ac:dyDescent="0.2">
      <c r="H7563" s="9"/>
    </row>
    <row r="7564" spans="8:8" x14ac:dyDescent="0.2">
      <c r="H7564" s="9"/>
    </row>
    <row r="7565" spans="8:8" x14ac:dyDescent="0.2">
      <c r="H7565" s="9"/>
    </row>
    <row r="7566" spans="8:8" x14ac:dyDescent="0.2">
      <c r="H7566" s="9"/>
    </row>
    <row r="7567" spans="8:8" x14ac:dyDescent="0.2">
      <c r="H7567" s="9"/>
    </row>
    <row r="7568" spans="8:8" x14ac:dyDescent="0.2">
      <c r="H7568" s="9"/>
    </row>
    <row r="7569" spans="8:8" x14ac:dyDescent="0.2">
      <c r="H7569" s="9"/>
    </row>
    <row r="7570" spans="8:8" x14ac:dyDescent="0.2">
      <c r="H7570" s="9"/>
    </row>
    <row r="7571" spans="8:8" x14ac:dyDescent="0.2">
      <c r="H7571" s="9"/>
    </row>
    <row r="7572" spans="8:8" x14ac:dyDescent="0.2">
      <c r="H7572" s="9"/>
    </row>
    <row r="7573" spans="8:8" x14ac:dyDescent="0.2">
      <c r="H7573" s="9"/>
    </row>
    <row r="7574" spans="8:8" x14ac:dyDescent="0.2">
      <c r="H7574" s="9"/>
    </row>
    <row r="7575" spans="8:8" x14ac:dyDescent="0.2">
      <c r="H7575" s="9"/>
    </row>
    <row r="7576" spans="8:8" x14ac:dyDescent="0.2">
      <c r="H7576" s="9"/>
    </row>
    <row r="7577" spans="8:8" x14ac:dyDescent="0.2">
      <c r="H7577" s="9"/>
    </row>
    <row r="7578" spans="8:8" x14ac:dyDescent="0.2">
      <c r="H7578" s="9"/>
    </row>
    <row r="7579" spans="8:8" x14ac:dyDescent="0.2">
      <c r="H7579" s="9"/>
    </row>
    <row r="7580" spans="8:8" x14ac:dyDescent="0.2">
      <c r="H7580" s="9"/>
    </row>
    <row r="7581" spans="8:8" x14ac:dyDescent="0.2">
      <c r="H7581" s="9"/>
    </row>
    <row r="7582" spans="8:8" x14ac:dyDescent="0.2">
      <c r="H7582" s="9"/>
    </row>
    <row r="7583" spans="8:8" x14ac:dyDescent="0.2">
      <c r="H7583" s="9"/>
    </row>
    <row r="7584" spans="8:8" x14ac:dyDescent="0.2">
      <c r="H7584" s="9"/>
    </row>
    <row r="7585" spans="8:8" x14ac:dyDescent="0.2">
      <c r="H7585" s="9"/>
    </row>
    <row r="7586" spans="8:8" x14ac:dyDescent="0.2">
      <c r="H7586" s="9"/>
    </row>
    <row r="7587" spans="8:8" x14ac:dyDescent="0.2">
      <c r="H7587" s="9"/>
    </row>
    <row r="7588" spans="8:8" x14ac:dyDescent="0.2">
      <c r="H7588" s="9"/>
    </row>
    <row r="7589" spans="8:8" x14ac:dyDescent="0.2">
      <c r="H7589" s="9"/>
    </row>
    <row r="7590" spans="8:8" x14ac:dyDescent="0.2">
      <c r="H7590" s="9"/>
    </row>
    <row r="7591" spans="8:8" x14ac:dyDescent="0.2">
      <c r="H7591" s="9"/>
    </row>
    <row r="7592" spans="8:8" x14ac:dyDescent="0.2">
      <c r="H7592" s="9"/>
    </row>
    <row r="7593" spans="8:8" x14ac:dyDescent="0.2">
      <c r="H7593" s="9"/>
    </row>
    <row r="7594" spans="8:8" x14ac:dyDescent="0.2">
      <c r="H7594" s="9"/>
    </row>
    <row r="7595" spans="8:8" x14ac:dyDescent="0.2">
      <c r="H7595" s="9"/>
    </row>
    <row r="7596" spans="8:8" x14ac:dyDescent="0.2">
      <c r="H7596" s="9"/>
    </row>
    <row r="7597" spans="8:8" x14ac:dyDescent="0.2">
      <c r="H7597" s="9"/>
    </row>
    <row r="7598" spans="8:8" x14ac:dyDescent="0.2">
      <c r="H7598" s="9"/>
    </row>
    <row r="7599" spans="8:8" x14ac:dyDescent="0.2">
      <c r="H7599" s="9"/>
    </row>
    <row r="7600" spans="8:8" x14ac:dyDescent="0.2">
      <c r="H7600" s="9"/>
    </row>
    <row r="7601" spans="8:8" x14ac:dyDescent="0.2">
      <c r="H7601" s="9"/>
    </row>
    <row r="7602" spans="8:8" x14ac:dyDescent="0.2">
      <c r="H7602" s="9"/>
    </row>
    <row r="7603" spans="8:8" x14ac:dyDescent="0.2">
      <c r="H7603" s="9"/>
    </row>
    <row r="7604" spans="8:8" x14ac:dyDescent="0.2">
      <c r="H7604" s="9"/>
    </row>
    <row r="7605" spans="8:8" x14ac:dyDescent="0.2">
      <c r="H7605" s="9"/>
    </row>
    <row r="7606" spans="8:8" x14ac:dyDescent="0.2">
      <c r="H7606" s="9"/>
    </row>
    <row r="7607" spans="8:8" x14ac:dyDescent="0.2">
      <c r="H7607" s="9"/>
    </row>
    <row r="7608" spans="8:8" x14ac:dyDescent="0.2">
      <c r="H7608" s="9"/>
    </row>
    <row r="7609" spans="8:8" x14ac:dyDescent="0.2">
      <c r="H7609" s="9"/>
    </row>
    <row r="7610" spans="8:8" x14ac:dyDescent="0.2">
      <c r="H7610" s="9"/>
    </row>
    <row r="7611" spans="8:8" x14ac:dyDescent="0.2">
      <c r="H7611" s="9"/>
    </row>
    <row r="7612" spans="8:8" x14ac:dyDescent="0.2">
      <c r="H7612" s="9"/>
    </row>
    <row r="7613" spans="8:8" x14ac:dyDescent="0.2">
      <c r="H7613" s="9"/>
    </row>
    <row r="7614" spans="8:8" x14ac:dyDescent="0.2">
      <c r="H7614" s="9"/>
    </row>
    <row r="7615" spans="8:8" x14ac:dyDescent="0.2">
      <c r="H7615" s="9"/>
    </row>
    <row r="7616" spans="8:8" x14ac:dyDescent="0.2">
      <c r="H7616" s="9"/>
    </row>
    <row r="7617" spans="8:8" x14ac:dyDescent="0.2">
      <c r="H7617" s="9"/>
    </row>
    <row r="7618" spans="8:8" x14ac:dyDescent="0.2">
      <c r="H7618" s="9"/>
    </row>
    <row r="7619" spans="8:8" x14ac:dyDescent="0.2">
      <c r="H7619" s="9"/>
    </row>
    <row r="7620" spans="8:8" x14ac:dyDescent="0.2">
      <c r="H7620" s="9"/>
    </row>
    <row r="7621" spans="8:8" x14ac:dyDescent="0.2">
      <c r="H7621" s="9"/>
    </row>
    <row r="7622" spans="8:8" x14ac:dyDescent="0.2">
      <c r="H7622" s="9"/>
    </row>
    <row r="7623" spans="8:8" x14ac:dyDescent="0.2">
      <c r="H7623" s="9"/>
    </row>
    <row r="7624" spans="8:8" x14ac:dyDescent="0.2">
      <c r="H7624" s="9"/>
    </row>
    <row r="7625" spans="8:8" x14ac:dyDescent="0.2">
      <c r="H7625" s="9"/>
    </row>
    <row r="7626" spans="8:8" x14ac:dyDescent="0.2">
      <c r="H7626" s="9"/>
    </row>
    <row r="7627" spans="8:8" x14ac:dyDescent="0.2">
      <c r="H7627" s="9"/>
    </row>
    <row r="7628" spans="8:8" x14ac:dyDescent="0.2">
      <c r="H7628" s="9"/>
    </row>
    <row r="7629" spans="8:8" x14ac:dyDescent="0.2">
      <c r="H7629" s="9"/>
    </row>
    <row r="7630" spans="8:8" x14ac:dyDescent="0.2">
      <c r="H7630" s="9"/>
    </row>
    <row r="7631" spans="8:8" x14ac:dyDescent="0.2">
      <c r="H7631" s="9"/>
    </row>
    <row r="7632" spans="8:8" x14ac:dyDescent="0.2">
      <c r="H7632" s="9"/>
    </row>
    <row r="7633" spans="8:8" x14ac:dyDescent="0.2">
      <c r="H7633" s="9"/>
    </row>
    <row r="7634" spans="8:8" x14ac:dyDescent="0.2">
      <c r="H7634" s="9"/>
    </row>
    <row r="7635" spans="8:8" x14ac:dyDescent="0.2">
      <c r="H7635" s="9"/>
    </row>
    <row r="7636" spans="8:8" x14ac:dyDescent="0.2">
      <c r="H7636" s="9"/>
    </row>
    <row r="7637" spans="8:8" x14ac:dyDescent="0.2">
      <c r="H7637" s="9"/>
    </row>
    <row r="7638" spans="8:8" x14ac:dyDescent="0.2">
      <c r="H7638" s="9"/>
    </row>
    <row r="7639" spans="8:8" x14ac:dyDescent="0.2">
      <c r="H7639" s="9"/>
    </row>
    <row r="7640" spans="8:8" x14ac:dyDescent="0.2">
      <c r="H7640" s="9"/>
    </row>
    <row r="7641" spans="8:8" x14ac:dyDescent="0.2">
      <c r="H7641" s="9"/>
    </row>
    <row r="7642" spans="8:8" x14ac:dyDescent="0.2">
      <c r="H7642" s="9"/>
    </row>
    <row r="7643" spans="8:8" x14ac:dyDescent="0.2">
      <c r="H7643" s="9"/>
    </row>
    <row r="7644" spans="8:8" x14ac:dyDescent="0.2">
      <c r="H7644" s="9"/>
    </row>
    <row r="7645" spans="8:8" x14ac:dyDescent="0.2">
      <c r="H7645" s="9"/>
    </row>
    <row r="7646" spans="8:8" x14ac:dyDescent="0.2">
      <c r="H7646" s="9"/>
    </row>
    <row r="7647" spans="8:8" x14ac:dyDescent="0.2">
      <c r="H7647" s="9"/>
    </row>
    <row r="7648" spans="8:8" x14ac:dyDescent="0.2">
      <c r="H7648" s="9"/>
    </row>
    <row r="7649" spans="8:8" x14ac:dyDescent="0.2">
      <c r="H7649" s="9"/>
    </row>
    <row r="7650" spans="8:8" x14ac:dyDescent="0.2">
      <c r="H7650" s="9"/>
    </row>
    <row r="7651" spans="8:8" x14ac:dyDescent="0.2">
      <c r="H7651" s="9"/>
    </row>
    <row r="7652" spans="8:8" x14ac:dyDescent="0.2">
      <c r="H7652" s="9"/>
    </row>
    <row r="7653" spans="8:8" x14ac:dyDescent="0.2">
      <c r="H7653" s="9"/>
    </row>
    <row r="7654" spans="8:8" x14ac:dyDescent="0.2">
      <c r="H7654" s="9"/>
    </row>
    <row r="7655" spans="8:8" x14ac:dyDescent="0.2">
      <c r="H7655" s="9"/>
    </row>
    <row r="7656" spans="8:8" x14ac:dyDescent="0.2">
      <c r="H7656" s="9"/>
    </row>
    <row r="7657" spans="8:8" x14ac:dyDescent="0.2">
      <c r="H7657" s="9"/>
    </row>
    <row r="7658" spans="8:8" x14ac:dyDescent="0.2">
      <c r="H7658" s="9"/>
    </row>
    <row r="7659" spans="8:8" x14ac:dyDescent="0.2">
      <c r="H7659" s="9"/>
    </row>
    <row r="7660" spans="8:8" x14ac:dyDescent="0.2">
      <c r="H7660" s="9"/>
    </row>
    <row r="7661" spans="8:8" x14ac:dyDescent="0.2">
      <c r="H7661" s="9"/>
    </row>
    <row r="7662" spans="8:8" x14ac:dyDescent="0.2">
      <c r="H7662" s="9"/>
    </row>
    <row r="7663" spans="8:8" x14ac:dyDescent="0.2">
      <c r="H7663" s="9"/>
    </row>
    <row r="7664" spans="8:8" x14ac:dyDescent="0.2">
      <c r="H7664" s="9"/>
    </row>
    <row r="7665" spans="8:8" x14ac:dyDescent="0.2">
      <c r="H7665" s="9"/>
    </row>
    <row r="7666" spans="8:8" x14ac:dyDescent="0.2">
      <c r="H7666" s="9"/>
    </row>
    <row r="7667" spans="8:8" x14ac:dyDescent="0.2">
      <c r="H7667" s="9"/>
    </row>
    <row r="7668" spans="8:8" x14ac:dyDescent="0.2">
      <c r="H7668" s="9"/>
    </row>
    <row r="7669" spans="8:8" x14ac:dyDescent="0.2">
      <c r="H7669" s="9"/>
    </row>
    <row r="7670" spans="8:8" x14ac:dyDescent="0.2">
      <c r="H7670" s="9"/>
    </row>
    <row r="7671" spans="8:8" x14ac:dyDescent="0.2">
      <c r="H7671" s="9"/>
    </row>
    <row r="7672" spans="8:8" x14ac:dyDescent="0.2">
      <c r="H7672" s="9"/>
    </row>
    <row r="7673" spans="8:8" x14ac:dyDescent="0.2">
      <c r="H7673" s="9"/>
    </row>
    <row r="7674" spans="8:8" x14ac:dyDescent="0.2">
      <c r="H7674" s="9"/>
    </row>
    <row r="7675" spans="8:8" x14ac:dyDescent="0.2">
      <c r="H7675" s="9"/>
    </row>
    <row r="7676" spans="8:8" x14ac:dyDescent="0.2">
      <c r="H7676" s="9"/>
    </row>
    <row r="7677" spans="8:8" x14ac:dyDescent="0.2">
      <c r="H7677" s="9"/>
    </row>
    <row r="7678" spans="8:8" x14ac:dyDescent="0.2">
      <c r="H7678" s="9"/>
    </row>
    <row r="7679" spans="8:8" x14ac:dyDescent="0.2">
      <c r="H7679" s="9"/>
    </row>
    <row r="7680" spans="8:8" x14ac:dyDescent="0.2">
      <c r="H7680" s="9"/>
    </row>
    <row r="7681" spans="8:8" x14ac:dyDescent="0.2">
      <c r="H7681" s="9"/>
    </row>
    <row r="7682" spans="8:8" x14ac:dyDescent="0.2">
      <c r="H7682" s="9"/>
    </row>
    <row r="7683" spans="8:8" x14ac:dyDescent="0.2">
      <c r="H7683" s="9"/>
    </row>
    <row r="7684" spans="8:8" x14ac:dyDescent="0.2">
      <c r="H7684" s="9"/>
    </row>
    <row r="7685" spans="8:8" x14ac:dyDescent="0.2">
      <c r="H7685" s="9"/>
    </row>
    <row r="7686" spans="8:8" x14ac:dyDescent="0.2">
      <c r="H7686" s="9"/>
    </row>
    <row r="7687" spans="8:8" x14ac:dyDescent="0.2">
      <c r="H7687" s="9"/>
    </row>
    <row r="7688" spans="8:8" x14ac:dyDescent="0.2">
      <c r="H7688" s="9"/>
    </row>
    <row r="7689" spans="8:8" x14ac:dyDescent="0.2">
      <c r="H7689" s="9"/>
    </row>
    <row r="7690" spans="8:8" x14ac:dyDescent="0.2">
      <c r="H7690" s="9"/>
    </row>
    <row r="7691" spans="8:8" x14ac:dyDescent="0.2">
      <c r="H7691" s="9"/>
    </row>
    <row r="7692" spans="8:8" x14ac:dyDescent="0.2">
      <c r="H7692" s="9"/>
    </row>
    <row r="7693" spans="8:8" x14ac:dyDescent="0.2">
      <c r="H7693" s="9"/>
    </row>
    <row r="7694" spans="8:8" x14ac:dyDescent="0.2">
      <c r="H7694" s="9"/>
    </row>
    <row r="7695" spans="8:8" x14ac:dyDescent="0.2">
      <c r="H7695" s="9"/>
    </row>
    <row r="7696" spans="8:8" x14ac:dyDescent="0.2">
      <c r="H7696" s="9"/>
    </row>
    <row r="7697" spans="8:8" x14ac:dyDescent="0.2">
      <c r="H7697" s="9"/>
    </row>
    <row r="7698" spans="8:8" x14ac:dyDescent="0.2">
      <c r="H7698" s="9"/>
    </row>
    <row r="7699" spans="8:8" x14ac:dyDescent="0.2">
      <c r="H7699" s="9"/>
    </row>
    <row r="7700" spans="8:8" x14ac:dyDescent="0.2">
      <c r="H7700" s="9"/>
    </row>
    <row r="7701" spans="8:8" x14ac:dyDescent="0.2">
      <c r="H7701" s="9"/>
    </row>
    <row r="7702" spans="8:8" x14ac:dyDescent="0.2">
      <c r="H7702" s="9"/>
    </row>
    <row r="7703" spans="8:8" x14ac:dyDescent="0.2">
      <c r="H7703" s="9"/>
    </row>
    <row r="7704" spans="8:8" x14ac:dyDescent="0.2">
      <c r="H7704" s="9"/>
    </row>
    <row r="7705" spans="8:8" x14ac:dyDescent="0.2">
      <c r="H7705" s="9"/>
    </row>
    <row r="7706" spans="8:8" x14ac:dyDescent="0.2">
      <c r="H7706" s="9"/>
    </row>
    <row r="7707" spans="8:8" x14ac:dyDescent="0.2">
      <c r="H7707" s="9"/>
    </row>
    <row r="7708" spans="8:8" x14ac:dyDescent="0.2">
      <c r="H7708" s="9"/>
    </row>
    <row r="7709" spans="8:8" x14ac:dyDescent="0.2">
      <c r="H7709" s="9"/>
    </row>
    <row r="7710" spans="8:8" x14ac:dyDescent="0.2">
      <c r="H7710" s="9"/>
    </row>
    <row r="7711" spans="8:8" x14ac:dyDescent="0.2">
      <c r="H7711" s="9"/>
    </row>
    <row r="7712" spans="8:8" x14ac:dyDescent="0.2">
      <c r="H7712" s="9"/>
    </row>
    <row r="7713" spans="8:8" x14ac:dyDescent="0.2">
      <c r="H7713" s="9"/>
    </row>
    <row r="7714" spans="8:8" x14ac:dyDescent="0.2">
      <c r="H7714" s="9"/>
    </row>
    <row r="7715" spans="8:8" x14ac:dyDescent="0.2">
      <c r="H7715" s="9"/>
    </row>
    <row r="7716" spans="8:8" x14ac:dyDescent="0.2">
      <c r="H7716" s="9"/>
    </row>
    <row r="7717" spans="8:8" x14ac:dyDescent="0.2">
      <c r="H7717" s="9"/>
    </row>
    <row r="7718" spans="8:8" x14ac:dyDescent="0.2">
      <c r="H7718" s="9"/>
    </row>
    <row r="7719" spans="8:8" x14ac:dyDescent="0.2">
      <c r="H7719" s="9"/>
    </row>
    <row r="7720" spans="8:8" x14ac:dyDescent="0.2">
      <c r="H7720" s="9"/>
    </row>
    <row r="7721" spans="8:8" x14ac:dyDescent="0.2">
      <c r="H7721" s="9"/>
    </row>
    <row r="7722" spans="8:8" x14ac:dyDescent="0.2">
      <c r="H7722" s="9"/>
    </row>
    <row r="7723" spans="8:8" x14ac:dyDescent="0.2">
      <c r="H7723" s="9"/>
    </row>
    <row r="7724" spans="8:8" x14ac:dyDescent="0.2">
      <c r="H7724" s="9"/>
    </row>
    <row r="7725" spans="8:8" x14ac:dyDescent="0.2">
      <c r="H7725" s="9"/>
    </row>
    <row r="7726" spans="8:8" x14ac:dyDescent="0.2">
      <c r="H7726" s="9"/>
    </row>
    <row r="7727" spans="8:8" x14ac:dyDescent="0.2">
      <c r="H7727" s="9"/>
    </row>
    <row r="7728" spans="8:8" x14ac:dyDescent="0.2">
      <c r="H7728" s="9"/>
    </row>
    <row r="7729" spans="8:8" x14ac:dyDescent="0.2">
      <c r="H7729" s="9"/>
    </row>
    <row r="7730" spans="8:8" x14ac:dyDescent="0.2">
      <c r="H7730" s="9"/>
    </row>
    <row r="7731" spans="8:8" x14ac:dyDescent="0.2">
      <c r="H7731" s="9"/>
    </row>
    <row r="7732" spans="8:8" x14ac:dyDescent="0.2">
      <c r="H7732" s="9"/>
    </row>
    <row r="7733" spans="8:8" x14ac:dyDescent="0.2">
      <c r="H7733" s="9"/>
    </row>
    <row r="7734" spans="8:8" x14ac:dyDescent="0.2">
      <c r="H7734" s="9"/>
    </row>
    <row r="7735" spans="8:8" x14ac:dyDescent="0.2">
      <c r="H7735" s="9"/>
    </row>
    <row r="7736" spans="8:8" x14ac:dyDescent="0.2">
      <c r="H7736" s="9"/>
    </row>
    <row r="7737" spans="8:8" x14ac:dyDescent="0.2">
      <c r="H7737" s="9"/>
    </row>
    <row r="7738" spans="8:8" x14ac:dyDescent="0.2">
      <c r="H7738" s="9"/>
    </row>
    <row r="7739" spans="8:8" x14ac:dyDescent="0.2">
      <c r="H7739" s="9"/>
    </row>
    <row r="7740" spans="8:8" x14ac:dyDescent="0.2">
      <c r="H7740" s="9"/>
    </row>
    <row r="7741" spans="8:8" x14ac:dyDescent="0.2">
      <c r="H7741" s="9"/>
    </row>
    <row r="7742" spans="8:8" x14ac:dyDescent="0.2">
      <c r="H7742" s="9"/>
    </row>
    <row r="7743" spans="8:8" x14ac:dyDescent="0.2">
      <c r="H7743" s="9"/>
    </row>
    <row r="7744" spans="8:8" x14ac:dyDescent="0.2">
      <c r="H7744" s="9"/>
    </row>
    <row r="7745" spans="8:8" x14ac:dyDescent="0.2">
      <c r="H7745" s="9"/>
    </row>
    <row r="7746" spans="8:8" x14ac:dyDescent="0.2">
      <c r="H7746" s="9"/>
    </row>
    <row r="7747" spans="8:8" x14ac:dyDescent="0.2">
      <c r="H7747" s="9"/>
    </row>
    <row r="7748" spans="8:8" x14ac:dyDescent="0.2">
      <c r="H7748" s="9"/>
    </row>
    <row r="7749" spans="8:8" x14ac:dyDescent="0.2">
      <c r="H7749" s="9"/>
    </row>
    <row r="7750" spans="8:8" x14ac:dyDescent="0.2">
      <c r="H7750" s="9"/>
    </row>
    <row r="7751" spans="8:8" x14ac:dyDescent="0.2">
      <c r="H7751" s="9"/>
    </row>
    <row r="7752" spans="8:8" x14ac:dyDescent="0.2">
      <c r="H7752" s="9"/>
    </row>
    <row r="7753" spans="8:8" x14ac:dyDescent="0.2">
      <c r="H7753" s="9"/>
    </row>
    <row r="7754" spans="8:8" x14ac:dyDescent="0.2">
      <c r="H7754" s="9"/>
    </row>
    <row r="7755" spans="8:8" x14ac:dyDescent="0.2">
      <c r="H7755" s="9"/>
    </row>
    <row r="7756" spans="8:8" x14ac:dyDescent="0.2">
      <c r="H7756" s="9"/>
    </row>
    <row r="7757" spans="8:8" x14ac:dyDescent="0.2">
      <c r="H7757" s="9"/>
    </row>
    <row r="7758" spans="8:8" x14ac:dyDescent="0.2">
      <c r="H7758" s="9"/>
    </row>
    <row r="7759" spans="8:8" x14ac:dyDescent="0.2">
      <c r="H7759" s="9"/>
    </row>
    <row r="7760" spans="8:8" x14ac:dyDescent="0.2">
      <c r="H7760" s="9"/>
    </row>
    <row r="7761" spans="8:8" x14ac:dyDescent="0.2">
      <c r="H7761" s="9"/>
    </row>
    <row r="7762" spans="8:8" x14ac:dyDescent="0.2">
      <c r="H7762" s="9"/>
    </row>
    <row r="7763" spans="8:8" x14ac:dyDescent="0.2">
      <c r="H7763" s="9"/>
    </row>
    <row r="7764" spans="8:8" x14ac:dyDescent="0.2">
      <c r="H7764" s="9"/>
    </row>
    <row r="7765" spans="8:8" x14ac:dyDescent="0.2">
      <c r="H7765" s="9"/>
    </row>
    <row r="7766" spans="8:8" x14ac:dyDescent="0.2">
      <c r="H7766" s="9"/>
    </row>
    <row r="7767" spans="8:8" x14ac:dyDescent="0.2">
      <c r="H7767" s="9"/>
    </row>
    <row r="7768" spans="8:8" x14ac:dyDescent="0.2">
      <c r="H7768" s="9"/>
    </row>
    <row r="7769" spans="8:8" x14ac:dyDescent="0.2">
      <c r="H7769" s="9"/>
    </row>
    <row r="7770" spans="8:8" x14ac:dyDescent="0.2">
      <c r="H7770" s="9"/>
    </row>
    <row r="7771" spans="8:8" x14ac:dyDescent="0.2">
      <c r="H7771" s="9"/>
    </row>
    <row r="7772" spans="8:8" x14ac:dyDescent="0.2">
      <c r="H7772" s="9"/>
    </row>
    <row r="7773" spans="8:8" x14ac:dyDescent="0.2">
      <c r="H7773" s="9"/>
    </row>
    <row r="7774" spans="8:8" x14ac:dyDescent="0.2">
      <c r="H7774" s="9"/>
    </row>
    <row r="7775" spans="8:8" x14ac:dyDescent="0.2">
      <c r="H7775" s="9"/>
    </row>
    <row r="7776" spans="8:8" x14ac:dyDescent="0.2">
      <c r="H7776" s="9"/>
    </row>
    <row r="7777" spans="8:8" x14ac:dyDescent="0.2">
      <c r="H7777" s="9"/>
    </row>
    <row r="7778" spans="8:8" x14ac:dyDescent="0.2">
      <c r="H7778" s="9"/>
    </row>
    <row r="7779" spans="8:8" x14ac:dyDescent="0.2">
      <c r="H7779" s="9"/>
    </row>
    <row r="7780" spans="8:8" x14ac:dyDescent="0.2">
      <c r="H7780" s="9"/>
    </row>
    <row r="7781" spans="8:8" x14ac:dyDescent="0.2">
      <c r="H7781" s="9"/>
    </row>
    <row r="7782" spans="8:8" x14ac:dyDescent="0.2">
      <c r="H7782" s="9"/>
    </row>
    <row r="7783" spans="8:8" x14ac:dyDescent="0.2">
      <c r="H7783" s="9"/>
    </row>
    <row r="7784" spans="8:8" x14ac:dyDescent="0.2">
      <c r="H7784" s="9"/>
    </row>
    <row r="7785" spans="8:8" x14ac:dyDescent="0.2">
      <c r="H7785" s="9"/>
    </row>
    <row r="7786" spans="8:8" x14ac:dyDescent="0.2">
      <c r="H7786" s="9"/>
    </row>
    <row r="7787" spans="8:8" x14ac:dyDescent="0.2">
      <c r="H7787" s="9"/>
    </row>
    <row r="7788" spans="8:8" x14ac:dyDescent="0.2">
      <c r="H7788" s="9"/>
    </row>
    <row r="7789" spans="8:8" x14ac:dyDescent="0.2">
      <c r="H7789" s="9"/>
    </row>
    <row r="7790" spans="8:8" x14ac:dyDescent="0.2">
      <c r="H7790" s="9"/>
    </row>
    <row r="7791" spans="8:8" x14ac:dyDescent="0.2">
      <c r="H7791" s="9"/>
    </row>
    <row r="7792" spans="8:8" x14ac:dyDescent="0.2">
      <c r="H7792" s="9"/>
    </row>
    <row r="7793" spans="8:8" x14ac:dyDescent="0.2">
      <c r="H7793" s="9"/>
    </row>
    <row r="7794" spans="8:8" x14ac:dyDescent="0.2">
      <c r="H7794" s="9"/>
    </row>
    <row r="7795" spans="8:8" x14ac:dyDescent="0.2">
      <c r="H7795" s="9"/>
    </row>
    <row r="7796" spans="8:8" x14ac:dyDescent="0.2">
      <c r="H7796" s="9"/>
    </row>
    <row r="7797" spans="8:8" x14ac:dyDescent="0.2">
      <c r="H7797" s="9"/>
    </row>
    <row r="7798" spans="8:8" x14ac:dyDescent="0.2">
      <c r="H7798" s="9"/>
    </row>
    <row r="7799" spans="8:8" x14ac:dyDescent="0.2">
      <c r="H7799" s="9"/>
    </row>
    <row r="7800" spans="8:8" x14ac:dyDescent="0.2">
      <c r="H7800" s="9"/>
    </row>
    <row r="7801" spans="8:8" x14ac:dyDescent="0.2">
      <c r="H7801" s="9"/>
    </row>
    <row r="7802" spans="8:8" x14ac:dyDescent="0.2">
      <c r="H7802" s="9"/>
    </row>
    <row r="7803" spans="8:8" x14ac:dyDescent="0.2">
      <c r="H7803" s="9"/>
    </row>
    <row r="7804" spans="8:8" x14ac:dyDescent="0.2">
      <c r="H7804" s="9"/>
    </row>
    <row r="7805" spans="8:8" x14ac:dyDescent="0.2">
      <c r="H7805" s="9"/>
    </row>
    <row r="7806" spans="8:8" x14ac:dyDescent="0.2">
      <c r="H7806" s="9"/>
    </row>
    <row r="7807" spans="8:8" x14ac:dyDescent="0.2">
      <c r="H7807" s="9"/>
    </row>
    <row r="7808" spans="8:8" x14ac:dyDescent="0.2">
      <c r="H7808" s="9"/>
    </row>
    <row r="7809" spans="8:8" x14ac:dyDescent="0.2">
      <c r="H7809" s="9"/>
    </row>
    <row r="7810" spans="8:8" x14ac:dyDescent="0.2">
      <c r="H7810" s="9"/>
    </row>
    <row r="7811" spans="8:8" x14ac:dyDescent="0.2">
      <c r="H7811" s="9"/>
    </row>
    <row r="7812" spans="8:8" x14ac:dyDescent="0.2">
      <c r="H7812" s="9"/>
    </row>
    <row r="7813" spans="8:8" x14ac:dyDescent="0.2">
      <c r="H7813" s="9"/>
    </row>
    <row r="7814" spans="8:8" x14ac:dyDescent="0.2">
      <c r="H7814" s="9"/>
    </row>
    <row r="7815" spans="8:8" x14ac:dyDescent="0.2">
      <c r="H7815" s="9"/>
    </row>
    <row r="7816" spans="8:8" x14ac:dyDescent="0.2">
      <c r="H7816" s="9"/>
    </row>
    <row r="7817" spans="8:8" x14ac:dyDescent="0.2">
      <c r="H7817" s="9"/>
    </row>
    <row r="7818" spans="8:8" x14ac:dyDescent="0.2">
      <c r="H7818" s="9"/>
    </row>
    <row r="7819" spans="8:8" x14ac:dyDescent="0.2">
      <c r="H7819" s="9"/>
    </row>
    <row r="7820" spans="8:8" x14ac:dyDescent="0.2">
      <c r="H7820" s="9"/>
    </row>
    <row r="7821" spans="8:8" x14ac:dyDescent="0.2">
      <c r="H7821" s="9"/>
    </row>
    <row r="7822" spans="8:8" x14ac:dyDescent="0.2">
      <c r="H7822" s="9"/>
    </row>
    <row r="7823" spans="8:8" x14ac:dyDescent="0.2">
      <c r="H7823" s="9"/>
    </row>
    <row r="7824" spans="8:8" x14ac:dyDescent="0.2">
      <c r="H7824" s="9"/>
    </row>
    <row r="7825" spans="8:8" x14ac:dyDescent="0.2">
      <c r="H7825" s="9"/>
    </row>
    <row r="7826" spans="8:8" x14ac:dyDescent="0.2">
      <c r="H7826" s="9"/>
    </row>
    <row r="7827" spans="8:8" x14ac:dyDescent="0.2">
      <c r="H7827" s="9"/>
    </row>
    <row r="7828" spans="8:8" x14ac:dyDescent="0.2">
      <c r="H7828" s="9"/>
    </row>
    <row r="7829" spans="8:8" x14ac:dyDescent="0.2">
      <c r="H7829" s="9"/>
    </row>
    <row r="7830" spans="8:8" x14ac:dyDescent="0.2">
      <c r="H7830" s="9"/>
    </row>
    <row r="7831" spans="8:8" x14ac:dyDescent="0.2">
      <c r="H7831" s="9"/>
    </row>
    <row r="7832" spans="8:8" x14ac:dyDescent="0.2">
      <c r="H7832" s="9"/>
    </row>
    <row r="7833" spans="8:8" x14ac:dyDescent="0.2">
      <c r="H7833" s="9"/>
    </row>
    <row r="7834" spans="8:8" x14ac:dyDescent="0.2">
      <c r="H7834" s="9"/>
    </row>
    <row r="7835" spans="8:8" x14ac:dyDescent="0.2">
      <c r="H7835" s="9"/>
    </row>
    <row r="7836" spans="8:8" x14ac:dyDescent="0.2">
      <c r="H7836" s="9"/>
    </row>
    <row r="7837" spans="8:8" x14ac:dyDescent="0.2">
      <c r="H7837" s="9"/>
    </row>
    <row r="7838" spans="8:8" x14ac:dyDescent="0.2">
      <c r="H7838" s="9"/>
    </row>
    <row r="7839" spans="8:8" x14ac:dyDescent="0.2">
      <c r="H7839" s="9"/>
    </row>
    <row r="7840" spans="8:8" x14ac:dyDescent="0.2">
      <c r="H7840" s="9"/>
    </row>
    <row r="7841" spans="8:8" x14ac:dyDescent="0.2">
      <c r="H7841" s="9"/>
    </row>
    <row r="7842" spans="8:8" x14ac:dyDescent="0.2">
      <c r="H7842" s="9"/>
    </row>
    <row r="7843" spans="8:8" x14ac:dyDescent="0.2">
      <c r="H7843" s="9"/>
    </row>
    <row r="7844" spans="8:8" x14ac:dyDescent="0.2">
      <c r="H7844" s="9"/>
    </row>
    <row r="7845" spans="8:8" x14ac:dyDescent="0.2">
      <c r="H7845" s="9"/>
    </row>
    <row r="7846" spans="8:8" x14ac:dyDescent="0.2">
      <c r="H7846" s="9"/>
    </row>
    <row r="7847" spans="8:8" x14ac:dyDescent="0.2">
      <c r="H7847" s="9"/>
    </row>
    <row r="7848" spans="8:8" x14ac:dyDescent="0.2">
      <c r="H7848" s="9"/>
    </row>
    <row r="7849" spans="8:8" x14ac:dyDescent="0.2">
      <c r="H7849" s="9"/>
    </row>
    <row r="7850" spans="8:8" x14ac:dyDescent="0.2">
      <c r="H7850" s="9"/>
    </row>
    <row r="7851" spans="8:8" x14ac:dyDescent="0.2">
      <c r="H7851" s="9"/>
    </row>
    <row r="7852" spans="8:8" x14ac:dyDescent="0.2">
      <c r="H7852" s="9"/>
    </row>
    <row r="7853" spans="8:8" x14ac:dyDescent="0.2">
      <c r="H7853" s="9"/>
    </row>
    <row r="7854" spans="8:8" x14ac:dyDescent="0.2">
      <c r="H7854" s="9"/>
    </row>
    <row r="7855" spans="8:8" x14ac:dyDescent="0.2">
      <c r="H7855" s="9"/>
    </row>
    <row r="7856" spans="8:8" x14ac:dyDescent="0.2">
      <c r="H7856" s="9"/>
    </row>
    <row r="7857" spans="8:8" x14ac:dyDescent="0.2">
      <c r="H7857" s="9"/>
    </row>
    <row r="7858" spans="8:8" x14ac:dyDescent="0.2">
      <c r="H7858" s="9"/>
    </row>
    <row r="7859" spans="8:8" x14ac:dyDescent="0.2">
      <c r="H7859" s="9"/>
    </row>
    <row r="7860" spans="8:8" x14ac:dyDescent="0.2">
      <c r="H7860" s="9"/>
    </row>
    <row r="7861" spans="8:8" x14ac:dyDescent="0.2">
      <c r="H7861" s="9"/>
    </row>
    <row r="7862" spans="8:8" x14ac:dyDescent="0.2">
      <c r="H7862" s="9"/>
    </row>
    <row r="7863" spans="8:8" x14ac:dyDescent="0.2">
      <c r="H7863" s="9"/>
    </row>
    <row r="7864" spans="8:8" x14ac:dyDescent="0.2">
      <c r="H7864" s="9"/>
    </row>
    <row r="7865" spans="8:8" x14ac:dyDescent="0.2">
      <c r="H7865" s="9"/>
    </row>
    <row r="7866" spans="8:8" x14ac:dyDescent="0.2">
      <c r="H7866" s="9"/>
    </row>
    <row r="7867" spans="8:8" x14ac:dyDescent="0.2">
      <c r="H7867" s="9"/>
    </row>
    <row r="7868" spans="8:8" x14ac:dyDescent="0.2">
      <c r="H7868" s="9"/>
    </row>
    <row r="7869" spans="8:8" x14ac:dyDescent="0.2">
      <c r="H7869" s="9"/>
    </row>
    <row r="7870" spans="8:8" x14ac:dyDescent="0.2">
      <c r="H7870" s="9"/>
    </row>
    <row r="7871" spans="8:8" x14ac:dyDescent="0.2">
      <c r="H7871" s="9"/>
    </row>
    <row r="7872" spans="8:8" x14ac:dyDescent="0.2">
      <c r="H7872" s="9"/>
    </row>
    <row r="7873" spans="8:8" x14ac:dyDescent="0.2">
      <c r="H7873" s="9"/>
    </row>
    <row r="7874" spans="8:8" x14ac:dyDescent="0.2">
      <c r="H7874" s="9"/>
    </row>
    <row r="7875" spans="8:8" x14ac:dyDescent="0.2">
      <c r="H7875" s="9"/>
    </row>
    <row r="7876" spans="8:8" x14ac:dyDescent="0.2">
      <c r="H7876" s="9"/>
    </row>
    <row r="7877" spans="8:8" x14ac:dyDescent="0.2">
      <c r="H7877" s="9"/>
    </row>
    <row r="7878" spans="8:8" x14ac:dyDescent="0.2">
      <c r="H7878" s="9"/>
    </row>
    <row r="7879" spans="8:8" x14ac:dyDescent="0.2">
      <c r="H7879" s="9"/>
    </row>
    <row r="7880" spans="8:8" x14ac:dyDescent="0.2">
      <c r="H7880" s="9"/>
    </row>
    <row r="7881" spans="8:8" x14ac:dyDescent="0.2">
      <c r="H7881" s="9"/>
    </row>
    <row r="7882" spans="8:8" x14ac:dyDescent="0.2">
      <c r="H7882" s="9"/>
    </row>
    <row r="7883" spans="8:8" x14ac:dyDescent="0.2">
      <c r="H7883" s="9"/>
    </row>
    <row r="7884" spans="8:8" x14ac:dyDescent="0.2">
      <c r="H7884" s="9"/>
    </row>
    <row r="7885" spans="8:8" x14ac:dyDescent="0.2">
      <c r="H7885" s="9"/>
    </row>
    <row r="7886" spans="8:8" x14ac:dyDescent="0.2">
      <c r="H7886" s="9"/>
    </row>
    <row r="7887" spans="8:8" x14ac:dyDescent="0.2">
      <c r="H7887" s="9"/>
    </row>
    <row r="7888" spans="8:8" x14ac:dyDescent="0.2">
      <c r="H7888" s="9"/>
    </row>
    <row r="7889" spans="8:8" x14ac:dyDescent="0.2">
      <c r="H7889" s="9"/>
    </row>
    <row r="7890" spans="8:8" x14ac:dyDescent="0.2">
      <c r="H7890" s="9"/>
    </row>
    <row r="7891" spans="8:8" x14ac:dyDescent="0.2">
      <c r="H7891" s="9"/>
    </row>
    <row r="7892" spans="8:8" x14ac:dyDescent="0.2">
      <c r="H7892" s="9"/>
    </row>
    <row r="7893" spans="8:8" x14ac:dyDescent="0.2">
      <c r="H7893" s="9"/>
    </row>
    <row r="7894" spans="8:8" x14ac:dyDescent="0.2">
      <c r="H7894" s="9"/>
    </row>
    <row r="7895" spans="8:8" x14ac:dyDescent="0.2">
      <c r="H7895" s="9"/>
    </row>
    <row r="7896" spans="8:8" x14ac:dyDescent="0.2">
      <c r="H7896" s="9"/>
    </row>
    <row r="7897" spans="8:8" x14ac:dyDescent="0.2">
      <c r="H7897" s="9"/>
    </row>
    <row r="7898" spans="8:8" x14ac:dyDescent="0.2">
      <c r="H7898" s="9"/>
    </row>
    <row r="7899" spans="8:8" x14ac:dyDescent="0.2">
      <c r="H7899" s="9"/>
    </row>
    <row r="7900" spans="8:8" x14ac:dyDescent="0.2">
      <c r="H7900" s="9"/>
    </row>
    <row r="7901" spans="8:8" x14ac:dyDescent="0.2">
      <c r="H7901" s="9"/>
    </row>
    <row r="7902" spans="8:8" x14ac:dyDescent="0.2">
      <c r="H7902" s="9"/>
    </row>
    <row r="7903" spans="8:8" x14ac:dyDescent="0.2">
      <c r="H7903" s="9"/>
    </row>
    <row r="7904" spans="8:8" x14ac:dyDescent="0.2">
      <c r="H7904" s="9"/>
    </row>
    <row r="7905" spans="8:8" x14ac:dyDescent="0.2">
      <c r="H7905" s="9"/>
    </row>
    <row r="7906" spans="8:8" x14ac:dyDescent="0.2">
      <c r="H7906" s="9"/>
    </row>
    <row r="7907" spans="8:8" x14ac:dyDescent="0.2">
      <c r="H7907" s="9"/>
    </row>
    <row r="7908" spans="8:8" x14ac:dyDescent="0.2">
      <c r="H7908" s="9"/>
    </row>
    <row r="7909" spans="8:8" x14ac:dyDescent="0.2">
      <c r="H7909" s="9"/>
    </row>
    <row r="7910" spans="8:8" x14ac:dyDescent="0.2">
      <c r="H7910" s="9"/>
    </row>
    <row r="7911" spans="8:8" x14ac:dyDescent="0.2">
      <c r="H7911" s="9"/>
    </row>
    <row r="7912" spans="8:8" x14ac:dyDescent="0.2">
      <c r="H7912" s="9"/>
    </row>
    <row r="7913" spans="8:8" x14ac:dyDescent="0.2">
      <c r="H7913" s="9"/>
    </row>
    <row r="7914" spans="8:8" x14ac:dyDescent="0.2">
      <c r="H7914" s="9"/>
    </row>
    <row r="7915" spans="8:8" x14ac:dyDescent="0.2">
      <c r="H7915" s="9"/>
    </row>
    <row r="7916" spans="8:8" x14ac:dyDescent="0.2">
      <c r="H7916" s="9"/>
    </row>
    <row r="7917" spans="8:8" x14ac:dyDescent="0.2">
      <c r="H7917" s="9"/>
    </row>
    <row r="7918" spans="8:8" x14ac:dyDescent="0.2">
      <c r="H7918" s="9"/>
    </row>
    <row r="7919" spans="8:8" x14ac:dyDescent="0.2">
      <c r="H7919" s="9"/>
    </row>
    <row r="7920" spans="8:8" x14ac:dyDescent="0.2">
      <c r="H7920" s="9"/>
    </row>
    <row r="7921" spans="8:8" x14ac:dyDescent="0.2">
      <c r="H7921" s="9"/>
    </row>
    <row r="7922" spans="8:8" x14ac:dyDescent="0.2">
      <c r="H7922" s="9"/>
    </row>
    <row r="7923" spans="8:8" x14ac:dyDescent="0.2">
      <c r="H7923" s="9"/>
    </row>
    <row r="7924" spans="8:8" x14ac:dyDescent="0.2">
      <c r="H7924" s="9"/>
    </row>
    <row r="7925" spans="8:8" x14ac:dyDescent="0.2">
      <c r="H7925" s="9"/>
    </row>
    <row r="7926" spans="8:8" x14ac:dyDescent="0.2">
      <c r="H7926" s="9"/>
    </row>
    <row r="7927" spans="8:8" x14ac:dyDescent="0.2">
      <c r="H7927" s="9"/>
    </row>
    <row r="7928" spans="8:8" x14ac:dyDescent="0.2">
      <c r="H7928" s="9"/>
    </row>
    <row r="7929" spans="8:8" x14ac:dyDescent="0.2">
      <c r="H7929" s="9"/>
    </row>
    <row r="7930" spans="8:8" x14ac:dyDescent="0.2">
      <c r="H7930" s="9"/>
    </row>
    <row r="7931" spans="8:8" x14ac:dyDescent="0.2">
      <c r="H7931" s="9"/>
    </row>
    <row r="7932" spans="8:8" x14ac:dyDescent="0.2">
      <c r="H7932" s="9"/>
    </row>
    <row r="7933" spans="8:8" x14ac:dyDescent="0.2">
      <c r="H7933" s="9"/>
    </row>
    <row r="7934" spans="8:8" x14ac:dyDescent="0.2">
      <c r="H7934" s="9"/>
    </row>
    <row r="7935" spans="8:8" x14ac:dyDescent="0.2">
      <c r="H7935" s="9"/>
    </row>
    <row r="7936" spans="8:8" x14ac:dyDescent="0.2">
      <c r="H7936" s="9"/>
    </row>
    <row r="7937" spans="8:8" x14ac:dyDescent="0.2">
      <c r="H7937" s="9"/>
    </row>
    <row r="7938" spans="8:8" x14ac:dyDescent="0.2">
      <c r="H7938" s="9"/>
    </row>
    <row r="7939" spans="8:8" x14ac:dyDescent="0.2">
      <c r="H7939" s="9"/>
    </row>
    <row r="7940" spans="8:8" x14ac:dyDescent="0.2">
      <c r="H7940" s="9"/>
    </row>
    <row r="7941" spans="8:8" x14ac:dyDescent="0.2">
      <c r="H7941" s="9"/>
    </row>
    <row r="7942" spans="8:8" x14ac:dyDescent="0.2">
      <c r="H7942" s="9"/>
    </row>
    <row r="7943" spans="8:8" x14ac:dyDescent="0.2">
      <c r="H7943" s="9"/>
    </row>
    <row r="7944" spans="8:8" x14ac:dyDescent="0.2">
      <c r="H7944" s="9"/>
    </row>
    <row r="7945" spans="8:8" x14ac:dyDescent="0.2">
      <c r="H7945" s="9"/>
    </row>
    <row r="7946" spans="8:8" x14ac:dyDescent="0.2">
      <c r="H7946" s="9"/>
    </row>
    <row r="7947" spans="8:8" x14ac:dyDescent="0.2">
      <c r="H7947" s="9"/>
    </row>
    <row r="7948" spans="8:8" x14ac:dyDescent="0.2">
      <c r="H7948" s="9"/>
    </row>
    <row r="7949" spans="8:8" x14ac:dyDescent="0.2">
      <c r="H7949" s="9"/>
    </row>
    <row r="7950" spans="8:8" x14ac:dyDescent="0.2">
      <c r="H7950" s="9"/>
    </row>
    <row r="7951" spans="8:8" x14ac:dyDescent="0.2">
      <c r="H7951" s="9"/>
    </row>
    <row r="7952" spans="8:8" x14ac:dyDescent="0.2">
      <c r="H7952" s="9"/>
    </row>
    <row r="7953" spans="8:8" x14ac:dyDescent="0.2">
      <c r="H7953" s="9"/>
    </row>
    <row r="7954" spans="8:8" x14ac:dyDescent="0.2">
      <c r="H7954" s="9"/>
    </row>
    <row r="7955" spans="8:8" x14ac:dyDescent="0.2">
      <c r="H7955" s="9"/>
    </row>
    <row r="7956" spans="8:8" x14ac:dyDescent="0.2">
      <c r="H7956" s="9"/>
    </row>
    <row r="7957" spans="8:8" x14ac:dyDescent="0.2">
      <c r="H7957" s="9"/>
    </row>
    <row r="7958" spans="8:8" x14ac:dyDescent="0.2">
      <c r="H7958" s="9"/>
    </row>
    <row r="7959" spans="8:8" x14ac:dyDescent="0.2">
      <c r="H7959" s="9"/>
    </row>
    <row r="7960" spans="8:8" x14ac:dyDescent="0.2">
      <c r="H7960" s="9"/>
    </row>
    <row r="7961" spans="8:8" x14ac:dyDescent="0.2">
      <c r="H7961" s="9"/>
    </row>
    <row r="7962" spans="8:8" x14ac:dyDescent="0.2">
      <c r="H7962" s="9"/>
    </row>
    <row r="7963" spans="8:8" x14ac:dyDescent="0.2">
      <c r="H7963" s="9"/>
    </row>
    <row r="7964" spans="8:8" x14ac:dyDescent="0.2">
      <c r="H7964" s="9"/>
    </row>
    <row r="7965" spans="8:8" x14ac:dyDescent="0.2">
      <c r="H7965" s="9"/>
    </row>
    <row r="7966" spans="8:8" x14ac:dyDescent="0.2">
      <c r="H7966" s="9"/>
    </row>
    <row r="7967" spans="8:8" x14ac:dyDescent="0.2">
      <c r="H7967" s="9"/>
    </row>
    <row r="7968" spans="8:8" x14ac:dyDescent="0.2">
      <c r="H7968" s="9"/>
    </row>
    <row r="7969" spans="8:8" x14ac:dyDescent="0.2">
      <c r="H7969" s="9"/>
    </row>
    <row r="7970" spans="8:8" x14ac:dyDescent="0.2">
      <c r="H7970" s="9"/>
    </row>
    <row r="7971" spans="8:8" x14ac:dyDescent="0.2">
      <c r="H7971" s="9"/>
    </row>
    <row r="7972" spans="8:8" x14ac:dyDescent="0.2">
      <c r="H7972" s="9"/>
    </row>
    <row r="7973" spans="8:8" x14ac:dyDescent="0.2">
      <c r="H7973" s="9"/>
    </row>
    <row r="7974" spans="8:8" x14ac:dyDescent="0.2">
      <c r="H7974" s="9"/>
    </row>
    <row r="7975" spans="8:8" x14ac:dyDescent="0.2">
      <c r="H7975" s="9"/>
    </row>
    <row r="7976" spans="8:8" x14ac:dyDescent="0.2">
      <c r="H7976" s="9"/>
    </row>
    <row r="7977" spans="8:8" x14ac:dyDescent="0.2">
      <c r="H7977" s="9"/>
    </row>
    <row r="7978" spans="8:8" x14ac:dyDescent="0.2">
      <c r="H7978" s="9"/>
    </row>
    <row r="7979" spans="8:8" x14ac:dyDescent="0.2">
      <c r="H7979" s="9"/>
    </row>
    <row r="7980" spans="8:8" x14ac:dyDescent="0.2">
      <c r="H7980" s="9"/>
    </row>
    <row r="7981" spans="8:8" x14ac:dyDescent="0.2">
      <c r="H7981" s="9"/>
    </row>
    <row r="7982" spans="8:8" x14ac:dyDescent="0.2">
      <c r="H7982" s="9"/>
    </row>
    <row r="7983" spans="8:8" x14ac:dyDescent="0.2">
      <c r="H7983" s="9"/>
    </row>
    <row r="7984" spans="8:8" x14ac:dyDescent="0.2">
      <c r="H7984" s="9"/>
    </row>
    <row r="7985" spans="8:8" x14ac:dyDescent="0.2">
      <c r="H7985" s="9"/>
    </row>
    <row r="7986" spans="8:8" x14ac:dyDescent="0.2">
      <c r="H7986" s="9"/>
    </row>
    <row r="7987" spans="8:8" x14ac:dyDescent="0.2">
      <c r="H7987" s="9"/>
    </row>
    <row r="7988" spans="8:8" x14ac:dyDescent="0.2">
      <c r="H7988" s="9"/>
    </row>
    <row r="7989" spans="8:8" x14ac:dyDescent="0.2">
      <c r="H7989" s="9"/>
    </row>
    <row r="7990" spans="8:8" x14ac:dyDescent="0.2">
      <c r="H7990" s="9"/>
    </row>
    <row r="7991" spans="8:8" x14ac:dyDescent="0.2">
      <c r="H7991" s="9"/>
    </row>
    <row r="7992" spans="8:8" x14ac:dyDescent="0.2">
      <c r="H7992" s="9"/>
    </row>
    <row r="7993" spans="8:8" x14ac:dyDescent="0.2">
      <c r="H7993" s="9"/>
    </row>
    <row r="7994" spans="8:8" x14ac:dyDescent="0.2">
      <c r="H7994" s="9"/>
    </row>
    <row r="7995" spans="8:8" x14ac:dyDescent="0.2">
      <c r="H7995" s="9"/>
    </row>
    <row r="7996" spans="8:8" x14ac:dyDescent="0.2">
      <c r="H7996" s="9"/>
    </row>
    <row r="7997" spans="8:8" x14ac:dyDescent="0.2">
      <c r="H7997" s="9"/>
    </row>
    <row r="7998" spans="8:8" x14ac:dyDescent="0.2">
      <c r="H7998" s="9"/>
    </row>
    <row r="7999" spans="8:8" x14ac:dyDescent="0.2">
      <c r="H7999" s="9"/>
    </row>
    <row r="8000" spans="8:8" x14ac:dyDescent="0.2">
      <c r="H8000" s="9"/>
    </row>
    <row r="8001" spans="8:8" x14ac:dyDescent="0.2">
      <c r="H8001" s="9"/>
    </row>
    <row r="8002" spans="8:8" x14ac:dyDescent="0.2">
      <c r="H8002" s="9"/>
    </row>
    <row r="8003" spans="8:8" x14ac:dyDescent="0.2">
      <c r="H8003" s="9"/>
    </row>
    <row r="8004" spans="8:8" x14ac:dyDescent="0.2">
      <c r="H8004" s="9"/>
    </row>
    <row r="8005" spans="8:8" x14ac:dyDescent="0.2">
      <c r="H8005" s="9"/>
    </row>
    <row r="8006" spans="8:8" x14ac:dyDescent="0.2">
      <c r="H8006" s="9"/>
    </row>
    <row r="8007" spans="8:8" x14ac:dyDescent="0.2">
      <c r="H8007" s="9"/>
    </row>
    <row r="8008" spans="8:8" x14ac:dyDescent="0.2">
      <c r="H8008" s="9"/>
    </row>
    <row r="8009" spans="8:8" x14ac:dyDescent="0.2">
      <c r="H8009" s="9"/>
    </row>
    <row r="8010" spans="8:8" x14ac:dyDescent="0.2">
      <c r="H8010" s="9"/>
    </row>
    <row r="8011" spans="8:8" x14ac:dyDescent="0.2">
      <c r="H8011" s="9"/>
    </row>
    <row r="8012" spans="8:8" x14ac:dyDescent="0.2">
      <c r="H8012" s="9"/>
    </row>
    <row r="8013" spans="8:8" x14ac:dyDescent="0.2">
      <c r="H8013" s="9"/>
    </row>
    <row r="8014" spans="8:8" x14ac:dyDescent="0.2">
      <c r="H8014" s="9"/>
    </row>
    <row r="8015" spans="8:8" x14ac:dyDescent="0.2">
      <c r="H8015" s="9"/>
    </row>
    <row r="8016" spans="8:8" x14ac:dyDescent="0.2">
      <c r="H8016" s="9"/>
    </row>
    <row r="8017" spans="8:8" x14ac:dyDescent="0.2">
      <c r="H8017" s="9"/>
    </row>
    <row r="8018" spans="8:8" x14ac:dyDescent="0.2">
      <c r="H8018" s="9"/>
    </row>
    <row r="8019" spans="8:8" x14ac:dyDescent="0.2">
      <c r="H8019" s="9"/>
    </row>
    <row r="8020" spans="8:8" x14ac:dyDescent="0.2">
      <c r="H8020" s="9"/>
    </row>
    <row r="8021" spans="8:8" x14ac:dyDescent="0.2">
      <c r="H8021" s="9"/>
    </row>
    <row r="8022" spans="8:8" x14ac:dyDescent="0.2">
      <c r="H8022" s="9"/>
    </row>
    <row r="8023" spans="8:8" x14ac:dyDescent="0.2">
      <c r="H8023" s="9"/>
    </row>
    <row r="8024" spans="8:8" x14ac:dyDescent="0.2">
      <c r="H8024" s="9"/>
    </row>
    <row r="8025" spans="8:8" x14ac:dyDescent="0.2">
      <c r="H8025" s="9"/>
    </row>
    <row r="8026" spans="8:8" x14ac:dyDescent="0.2">
      <c r="H8026" s="9"/>
    </row>
    <row r="8027" spans="8:8" x14ac:dyDescent="0.2">
      <c r="H8027" s="9"/>
    </row>
    <row r="8028" spans="8:8" x14ac:dyDescent="0.2">
      <c r="H8028" s="9"/>
    </row>
    <row r="8029" spans="8:8" x14ac:dyDescent="0.2">
      <c r="H8029" s="9"/>
    </row>
    <row r="8030" spans="8:8" x14ac:dyDescent="0.2">
      <c r="H8030" s="9"/>
    </row>
    <row r="8031" spans="8:8" x14ac:dyDescent="0.2">
      <c r="H8031" s="9"/>
    </row>
    <row r="8032" spans="8:8" x14ac:dyDescent="0.2">
      <c r="H8032" s="9"/>
    </row>
    <row r="8033" spans="8:8" x14ac:dyDescent="0.2">
      <c r="H8033" s="9"/>
    </row>
    <row r="8034" spans="8:8" x14ac:dyDescent="0.2">
      <c r="H8034" s="9"/>
    </row>
    <row r="8035" spans="8:8" x14ac:dyDescent="0.2">
      <c r="H8035" s="9"/>
    </row>
    <row r="8036" spans="8:8" x14ac:dyDescent="0.2">
      <c r="H8036" s="9"/>
    </row>
    <row r="8037" spans="8:8" x14ac:dyDescent="0.2">
      <c r="H8037" s="9"/>
    </row>
    <row r="8038" spans="8:8" x14ac:dyDescent="0.2">
      <c r="H8038" s="9"/>
    </row>
    <row r="8039" spans="8:8" x14ac:dyDescent="0.2">
      <c r="H8039" s="9"/>
    </row>
    <row r="8040" spans="8:8" x14ac:dyDescent="0.2">
      <c r="H8040" s="9"/>
    </row>
    <row r="8041" spans="8:8" x14ac:dyDescent="0.2">
      <c r="H8041" s="9"/>
    </row>
    <row r="8042" spans="8:8" x14ac:dyDescent="0.2">
      <c r="H8042" s="9"/>
    </row>
    <row r="8043" spans="8:8" x14ac:dyDescent="0.2">
      <c r="H8043" s="9"/>
    </row>
    <row r="8044" spans="8:8" x14ac:dyDescent="0.2">
      <c r="H8044" s="9"/>
    </row>
    <row r="8045" spans="8:8" x14ac:dyDescent="0.2">
      <c r="H8045" s="9"/>
    </row>
    <row r="8046" spans="8:8" x14ac:dyDescent="0.2">
      <c r="H8046" s="9"/>
    </row>
    <row r="8047" spans="8:8" x14ac:dyDescent="0.2">
      <c r="H8047" s="9"/>
    </row>
    <row r="8048" spans="8:8" x14ac:dyDescent="0.2">
      <c r="H8048" s="9"/>
    </row>
    <row r="8049" spans="8:8" x14ac:dyDescent="0.2">
      <c r="H8049" s="9"/>
    </row>
    <row r="8050" spans="8:8" x14ac:dyDescent="0.2">
      <c r="H8050" s="9"/>
    </row>
    <row r="8051" spans="8:8" x14ac:dyDescent="0.2">
      <c r="H8051" s="9"/>
    </row>
    <row r="8052" spans="8:8" x14ac:dyDescent="0.2">
      <c r="H8052" s="9"/>
    </row>
    <row r="8053" spans="8:8" x14ac:dyDescent="0.2">
      <c r="H8053" s="9"/>
    </row>
    <row r="8054" spans="8:8" x14ac:dyDescent="0.2">
      <c r="H8054" s="9"/>
    </row>
    <row r="8055" spans="8:8" x14ac:dyDescent="0.2">
      <c r="H8055" s="9"/>
    </row>
    <row r="8056" spans="8:8" x14ac:dyDescent="0.2">
      <c r="H8056" s="9"/>
    </row>
    <row r="8057" spans="8:8" x14ac:dyDescent="0.2">
      <c r="H8057" s="9"/>
    </row>
    <row r="8058" spans="8:8" x14ac:dyDescent="0.2">
      <c r="H8058" s="9"/>
    </row>
    <row r="8059" spans="8:8" x14ac:dyDescent="0.2">
      <c r="H8059" s="9"/>
    </row>
    <row r="8060" spans="8:8" x14ac:dyDescent="0.2">
      <c r="H8060" s="9"/>
    </row>
    <row r="8061" spans="8:8" x14ac:dyDescent="0.2">
      <c r="H8061" s="9"/>
    </row>
    <row r="8062" spans="8:8" x14ac:dyDescent="0.2">
      <c r="H8062" s="9"/>
    </row>
    <row r="8063" spans="8:8" x14ac:dyDescent="0.2">
      <c r="H8063" s="9"/>
    </row>
    <row r="8064" spans="8:8" x14ac:dyDescent="0.2">
      <c r="H8064" s="9"/>
    </row>
    <row r="8065" spans="8:8" x14ac:dyDescent="0.2">
      <c r="H8065" s="9"/>
    </row>
    <row r="8066" spans="8:8" x14ac:dyDescent="0.2">
      <c r="H8066" s="9"/>
    </row>
    <row r="8067" spans="8:8" x14ac:dyDescent="0.2">
      <c r="H8067" s="9"/>
    </row>
    <row r="8068" spans="8:8" x14ac:dyDescent="0.2">
      <c r="H8068" s="9"/>
    </row>
    <row r="8069" spans="8:8" x14ac:dyDescent="0.2">
      <c r="H8069" s="9"/>
    </row>
    <row r="8070" spans="8:8" x14ac:dyDescent="0.2">
      <c r="H8070" s="9"/>
    </row>
    <row r="8071" spans="8:8" x14ac:dyDescent="0.2">
      <c r="H8071" s="9"/>
    </row>
    <row r="8072" spans="8:8" x14ac:dyDescent="0.2">
      <c r="H8072" s="9"/>
    </row>
    <row r="8073" spans="8:8" x14ac:dyDescent="0.2">
      <c r="H8073" s="9"/>
    </row>
    <row r="8074" spans="8:8" x14ac:dyDescent="0.2">
      <c r="H8074" s="9"/>
    </row>
    <row r="8075" spans="8:8" x14ac:dyDescent="0.2">
      <c r="H8075" s="9"/>
    </row>
    <row r="8076" spans="8:8" x14ac:dyDescent="0.2">
      <c r="H8076" s="9"/>
    </row>
    <row r="8077" spans="8:8" x14ac:dyDescent="0.2">
      <c r="H8077" s="9"/>
    </row>
    <row r="8078" spans="8:8" x14ac:dyDescent="0.2">
      <c r="H8078" s="9"/>
    </row>
    <row r="8079" spans="8:8" x14ac:dyDescent="0.2">
      <c r="H8079" s="9"/>
    </row>
    <row r="8080" spans="8:8" x14ac:dyDescent="0.2">
      <c r="H8080" s="9"/>
    </row>
    <row r="8081" spans="8:8" x14ac:dyDescent="0.2">
      <c r="H8081" s="9"/>
    </row>
    <row r="8082" spans="8:8" x14ac:dyDescent="0.2">
      <c r="H8082" s="9"/>
    </row>
    <row r="8083" spans="8:8" x14ac:dyDescent="0.2">
      <c r="H8083" s="9"/>
    </row>
    <row r="8084" spans="8:8" x14ac:dyDescent="0.2">
      <c r="H8084" s="9"/>
    </row>
    <row r="8085" spans="8:8" x14ac:dyDescent="0.2">
      <c r="H8085" s="9"/>
    </row>
    <row r="8086" spans="8:8" x14ac:dyDescent="0.2">
      <c r="H8086" s="9"/>
    </row>
    <row r="8087" spans="8:8" x14ac:dyDescent="0.2">
      <c r="H8087" s="9"/>
    </row>
    <row r="8088" spans="8:8" x14ac:dyDescent="0.2">
      <c r="H8088" s="9"/>
    </row>
    <row r="8089" spans="8:8" x14ac:dyDescent="0.2">
      <c r="H8089" s="9"/>
    </row>
    <row r="8090" spans="8:8" x14ac:dyDescent="0.2">
      <c r="H8090" s="9"/>
    </row>
    <row r="8091" spans="8:8" x14ac:dyDescent="0.2">
      <c r="H8091" s="9"/>
    </row>
    <row r="8092" spans="8:8" x14ac:dyDescent="0.2">
      <c r="H8092" s="9"/>
    </row>
    <row r="8093" spans="8:8" x14ac:dyDescent="0.2">
      <c r="H8093" s="9"/>
    </row>
    <row r="8094" spans="8:8" x14ac:dyDescent="0.2">
      <c r="H8094" s="9"/>
    </row>
    <row r="8095" spans="8:8" x14ac:dyDescent="0.2">
      <c r="H8095" s="9"/>
    </row>
    <row r="8096" spans="8:8" x14ac:dyDescent="0.2">
      <c r="H8096" s="9"/>
    </row>
    <row r="8097" spans="8:8" x14ac:dyDescent="0.2">
      <c r="H8097" s="9"/>
    </row>
    <row r="8098" spans="8:8" x14ac:dyDescent="0.2">
      <c r="H8098" s="9"/>
    </row>
    <row r="8099" spans="8:8" x14ac:dyDescent="0.2">
      <c r="H8099" s="9"/>
    </row>
    <row r="8100" spans="8:8" x14ac:dyDescent="0.2">
      <c r="H8100" s="9"/>
    </row>
    <row r="8101" spans="8:8" x14ac:dyDescent="0.2">
      <c r="H8101" s="9"/>
    </row>
    <row r="8102" spans="8:8" x14ac:dyDescent="0.2">
      <c r="H8102" s="9"/>
    </row>
    <row r="8103" spans="8:8" x14ac:dyDescent="0.2">
      <c r="H8103" s="9"/>
    </row>
    <row r="8104" spans="8:8" x14ac:dyDescent="0.2">
      <c r="H8104" s="9"/>
    </row>
    <row r="8105" spans="8:8" x14ac:dyDescent="0.2">
      <c r="H8105" s="9"/>
    </row>
    <row r="8106" spans="8:8" x14ac:dyDescent="0.2">
      <c r="H8106" s="9"/>
    </row>
    <row r="8107" spans="8:8" x14ac:dyDescent="0.2">
      <c r="H8107" s="9"/>
    </row>
    <row r="8108" spans="8:8" x14ac:dyDescent="0.2">
      <c r="H8108" s="9"/>
    </row>
    <row r="8109" spans="8:8" x14ac:dyDescent="0.2">
      <c r="H8109" s="9"/>
    </row>
    <row r="8110" spans="8:8" x14ac:dyDescent="0.2">
      <c r="H8110" s="9"/>
    </row>
    <row r="8111" spans="8:8" x14ac:dyDescent="0.2">
      <c r="H8111" s="9"/>
    </row>
    <row r="8112" spans="8:8" x14ac:dyDescent="0.2">
      <c r="H8112" s="9"/>
    </row>
    <row r="8113" spans="8:8" x14ac:dyDescent="0.2">
      <c r="H8113" s="9"/>
    </row>
    <row r="8114" spans="8:8" x14ac:dyDescent="0.2">
      <c r="H8114" s="9"/>
    </row>
    <row r="8115" spans="8:8" x14ac:dyDescent="0.2">
      <c r="H8115" s="9"/>
    </row>
    <row r="8116" spans="8:8" x14ac:dyDescent="0.2">
      <c r="H8116" s="9"/>
    </row>
    <row r="8117" spans="8:8" x14ac:dyDescent="0.2">
      <c r="H8117" s="9"/>
    </row>
    <row r="8118" spans="8:8" x14ac:dyDescent="0.2">
      <c r="H8118" s="9"/>
    </row>
    <row r="8119" spans="8:8" x14ac:dyDescent="0.2">
      <c r="H8119" s="9"/>
    </row>
    <row r="8120" spans="8:8" x14ac:dyDescent="0.2">
      <c r="H8120" s="9"/>
    </row>
    <row r="8121" spans="8:8" x14ac:dyDescent="0.2">
      <c r="H8121" s="9"/>
    </row>
    <row r="8122" spans="8:8" x14ac:dyDescent="0.2">
      <c r="H8122" s="9"/>
    </row>
    <row r="8123" spans="8:8" x14ac:dyDescent="0.2">
      <c r="H8123" s="9"/>
    </row>
    <row r="8124" spans="8:8" x14ac:dyDescent="0.2">
      <c r="H8124" s="9"/>
    </row>
    <row r="8125" spans="8:8" x14ac:dyDescent="0.2">
      <c r="H8125" s="9"/>
    </row>
    <row r="8126" spans="8:8" x14ac:dyDescent="0.2">
      <c r="H8126" s="9"/>
    </row>
    <row r="8127" spans="8:8" x14ac:dyDescent="0.2">
      <c r="H8127" s="9"/>
    </row>
    <row r="8128" spans="8:8" x14ac:dyDescent="0.2">
      <c r="H8128" s="9"/>
    </row>
    <row r="8129" spans="8:8" x14ac:dyDescent="0.2">
      <c r="H8129" s="9"/>
    </row>
    <row r="8130" spans="8:8" x14ac:dyDescent="0.2">
      <c r="H8130" s="9"/>
    </row>
    <row r="8131" spans="8:8" x14ac:dyDescent="0.2">
      <c r="H8131" s="9"/>
    </row>
    <row r="8132" spans="8:8" x14ac:dyDescent="0.2">
      <c r="H8132" s="9"/>
    </row>
    <row r="8133" spans="8:8" x14ac:dyDescent="0.2">
      <c r="H8133" s="9"/>
    </row>
    <row r="8134" spans="8:8" x14ac:dyDescent="0.2">
      <c r="H8134" s="9"/>
    </row>
    <row r="8135" spans="8:8" x14ac:dyDescent="0.2">
      <c r="H8135" s="9"/>
    </row>
    <row r="8136" spans="8:8" x14ac:dyDescent="0.2">
      <c r="H8136" s="9"/>
    </row>
    <row r="8137" spans="8:8" x14ac:dyDescent="0.2">
      <c r="H8137" s="9"/>
    </row>
    <row r="8138" spans="8:8" x14ac:dyDescent="0.2">
      <c r="H8138" s="9"/>
    </row>
    <row r="8139" spans="8:8" x14ac:dyDescent="0.2">
      <c r="H8139" s="9"/>
    </row>
    <row r="8140" spans="8:8" x14ac:dyDescent="0.2">
      <c r="H8140" s="9"/>
    </row>
    <row r="8141" spans="8:8" x14ac:dyDescent="0.2">
      <c r="H8141" s="9"/>
    </row>
    <row r="8142" spans="8:8" x14ac:dyDescent="0.2">
      <c r="H8142" s="9"/>
    </row>
    <row r="8143" spans="8:8" x14ac:dyDescent="0.2">
      <c r="H8143" s="9"/>
    </row>
    <row r="8144" spans="8:8" x14ac:dyDescent="0.2">
      <c r="H8144" s="9"/>
    </row>
    <row r="8145" spans="8:8" x14ac:dyDescent="0.2">
      <c r="H8145" s="9"/>
    </row>
    <row r="8146" spans="8:8" x14ac:dyDescent="0.2">
      <c r="H8146" s="9"/>
    </row>
    <row r="8147" spans="8:8" x14ac:dyDescent="0.2">
      <c r="H8147" s="9"/>
    </row>
    <row r="8148" spans="8:8" x14ac:dyDescent="0.2">
      <c r="H8148" s="9"/>
    </row>
    <row r="8149" spans="8:8" x14ac:dyDescent="0.2">
      <c r="H8149" s="9"/>
    </row>
    <row r="8150" spans="8:8" x14ac:dyDescent="0.2">
      <c r="H8150" s="9"/>
    </row>
    <row r="8151" spans="8:8" x14ac:dyDescent="0.2">
      <c r="H8151" s="9"/>
    </row>
    <row r="8152" spans="8:8" x14ac:dyDescent="0.2">
      <c r="H8152" s="9"/>
    </row>
    <row r="8153" spans="8:8" x14ac:dyDescent="0.2">
      <c r="H8153" s="9"/>
    </row>
    <row r="8154" spans="8:8" x14ac:dyDescent="0.2">
      <c r="H8154" s="9"/>
    </row>
    <row r="8155" spans="8:8" x14ac:dyDescent="0.2">
      <c r="H8155" s="9"/>
    </row>
    <row r="8156" spans="8:8" x14ac:dyDescent="0.2">
      <c r="H8156" s="9"/>
    </row>
    <row r="8157" spans="8:8" x14ac:dyDescent="0.2">
      <c r="H8157" s="9"/>
    </row>
    <row r="8158" spans="8:8" x14ac:dyDescent="0.2">
      <c r="H8158" s="9"/>
    </row>
    <row r="8159" spans="8:8" x14ac:dyDescent="0.2">
      <c r="H8159" s="9"/>
    </row>
    <row r="8160" spans="8:8" x14ac:dyDescent="0.2">
      <c r="H8160" s="9"/>
    </row>
    <row r="8161" spans="8:8" x14ac:dyDescent="0.2">
      <c r="H8161" s="9"/>
    </row>
    <row r="8162" spans="8:8" x14ac:dyDescent="0.2">
      <c r="H8162" s="9"/>
    </row>
    <row r="8163" spans="8:8" x14ac:dyDescent="0.2">
      <c r="H8163" s="9"/>
    </row>
    <row r="8164" spans="8:8" x14ac:dyDescent="0.2">
      <c r="H8164" s="9"/>
    </row>
    <row r="8165" spans="8:8" x14ac:dyDescent="0.2">
      <c r="H8165" s="9"/>
    </row>
    <row r="8166" spans="8:8" x14ac:dyDescent="0.2">
      <c r="H8166" s="9"/>
    </row>
    <row r="8167" spans="8:8" x14ac:dyDescent="0.2">
      <c r="H8167" s="9"/>
    </row>
    <row r="8168" spans="8:8" x14ac:dyDescent="0.2">
      <c r="H8168" s="9"/>
    </row>
    <row r="8169" spans="8:8" x14ac:dyDescent="0.2">
      <c r="H8169" s="9"/>
    </row>
    <row r="8170" spans="8:8" x14ac:dyDescent="0.2">
      <c r="H8170" s="9"/>
    </row>
    <row r="8171" spans="8:8" x14ac:dyDescent="0.2">
      <c r="H8171" s="9"/>
    </row>
    <row r="8172" spans="8:8" x14ac:dyDescent="0.2">
      <c r="H8172" s="9"/>
    </row>
    <row r="8173" spans="8:8" x14ac:dyDescent="0.2">
      <c r="H8173" s="9"/>
    </row>
    <row r="8174" spans="8:8" x14ac:dyDescent="0.2">
      <c r="H8174" s="9"/>
    </row>
    <row r="8175" spans="8:8" x14ac:dyDescent="0.2">
      <c r="H8175" s="9"/>
    </row>
    <row r="8176" spans="8:8" x14ac:dyDescent="0.2">
      <c r="H8176" s="9"/>
    </row>
    <row r="8177" spans="8:8" x14ac:dyDescent="0.2">
      <c r="H8177" s="9"/>
    </row>
    <row r="8178" spans="8:8" x14ac:dyDescent="0.2">
      <c r="H8178" s="9"/>
    </row>
    <row r="8179" spans="8:8" x14ac:dyDescent="0.2">
      <c r="H8179" s="9"/>
    </row>
    <row r="8180" spans="8:8" x14ac:dyDescent="0.2">
      <c r="H8180" s="9"/>
    </row>
    <row r="8181" spans="8:8" x14ac:dyDescent="0.2">
      <c r="H8181" s="9"/>
    </row>
    <row r="8182" spans="8:8" x14ac:dyDescent="0.2">
      <c r="H8182" s="9"/>
    </row>
    <row r="8183" spans="8:8" x14ac:dyDescent="0.2">
      <c r="H8183" s="9"/>
    </row>
    <row r="8184" spans="8:8" x14ac:dyDescent="0.2">
      <c r="H8184" s="9"/>
    </row>
    <row r="8185" spans="8:8" x14ac:dyDescent="0.2">
      <c r="H8185" s="9"/>
    </row>
    <row r="8186" spans="8:8" x14ac:dyDescent="0.2">
      <c r="H8186" s="9"/>
    </row>
    <row r="8187" spans="8:8" x14ac:dyDescent="0.2">
      <c r="H8187" s="9"/>
    </row>
    <row r="8188" spans="8:8" x14ac:dyDescent="0.2">
      <c r="H8188" s="9"/>
    </row>
    <row r="8189" spans="8:8" x14ac:dyDescent="0.2">
      <c r="H8189" s="9"/>
    </row>
    <row r="8190" spans="8:8" x14ac:dyDescent="0.2">
      <c r="H8190" s="9"/>
    </row>
    <row r="8191" spans="8:8" x14ac:dyDescent="0.2">
      <c r="H8191" s="9"/>
    </row>
    <row r="8192" spans="8:8" x14ac:dyDescent="0.2">
      <c r="H8192" s="9"/>
    </row>
    <row r="8193" spans="8:8" x14ac:dyDescent="0.2">
      <c r="H8193" s="9"/>
    </row>
    <row r="8194" spans="8:8" x14ac:dyDescent="0.2">
      <c r="H8194" s="9"/>
    </row>
    <row r="8195" spans="8:8" x14ac:dyDescent="0.2">
      <c r="H8195" s="9"/>
    </row>
    <row r="8196" spans="8:8" x14ac:dyDescent="0.2">
      <c r="H8196" s="9"/>
    </row>
    <row r="8197" spans="8:8" x14ac:dyDescent="0.2">
      <c r="H8197" s="9"/>
    </row>
    <row r="8198" spans="8:8" x14ac:dyDescent="0.2">
      <c r="H8198" s="9"/>
    </row>
    <row r="8199" spans="8:8" x14ac:dyDescent="0.2">
      <c r="H8199" s="9"/>
    </row>
    <row r="8200" spans="8:8" x14ac:dyDescent="0.2">
      <c r="H8200" s="9"/>
    </row>
    <row r="8201" spans="8:8" x14ac:dyDescent="0.2">
      <c r="H8201" s="9"/>
    </row>
    <row r="8202" spans="8:8" x14ac:dyDescent="0.2">
      <c r="H8202" s="9"/>
    </row>
    <row r="8203" spans="8:8" x14ac:dyDescent="0.2">
      <c r="H8203" s="9"/>
    </row>
    <row r="8204" spans="8:8" x14ac:dyDescent="0.2">
      <c r="H8204" s="9"/>
    </row>
    <row r="8205" spans="8:8" x14ac:dyDescent="0.2">
      <c r="H8205" s="9"/>
    </row>
    <row r="8206" spans="8:8" x14ac:dyDescent="0.2">
      <c r="H8206" s="9"/>
    </row>
    <row r="8207" spans="8:8" x14ac:dyDescent="0.2">
      <c r="H8207" s="9"/>
    </row>
    <row r="8208" spans="8:8" x14ac:dyDescent="0.2">
      <c r="H8208" s="9"/>
    </row>
    <row r="8209" spans="8:8" x14ac:dyDescent="0.2">
      <c r="H8209" s="9"/>
    </row>
    <row r="8210" spans="8:8" x14ac:dyDescent="0.2">
      <c r="H8210" s="9"/>
    </row>
    <row r="8211" spans="8:8" x14ac:dyDescent="0.2">
      <c r="H8211" s="9"/>
    </row>
    <row r="8212" spans="8:8" x14ac:dyDescent="0.2">
      <c r="H8212" s="9"/>
    </row>
    <row r="8213" spans="8:8" x14ac:dyDescent="0.2">
      <c r="H8213" s="9"/>
    </row>
    <row r="8214" spans="8:8" x14ac:dyDescent="0.2">
      <c r="H8214" s="9"/>
    </row>
    <row r="8215" spans="8:8" x14ac:dyDescent="0.2">
      <c r="H8215" s="9"/>
    </row>
    <row r="8216" spans="8:8" x14ac:dyDescent="0.2">
      <c r="H8216" s="9"/>
    </row>
    <row r="8217" spans="8:8" x14ac:dyDescent="0.2">
      <c r="H8217" s="9"/>
    </row>
    <row r="8218" spans="8:8" x14ac:dyDescent="0.2">
      <c r="H8218" s="9"/>
    </row>
    <row r="8219" spans="8:8" x14ac:dyDescent="0.2">
      <c r="H8219" s="9"/>
    </row>
    <row r="8220" spans="8:8" x14ac:dyDescent="0.2">
      <c r="H8220" s="9"/>
    </row>
    <row r="8221" spans="8:8" x14ac:dyDescent="0.2">
      <c r="H8221" s="9"/>
    </row>
    <row r="8222" spans="8:8" x14ac:dyDescent="0.2">
      <c r="H8222" s="9"/>
    </row>
    <row r="8223" spans="8:8" x14ac:dyDescent="0.2">
      <c r="H8223" s="9"/>
    </row>
    <row r="8224" spans="8:8" x14ac:dyDescent="0.2">
      <c r="H8224" s="9"/>
    </row>
    <row r="8225" spans="8:8" x14ac:dyDescent="0.2">
      <c r="H8225" s="9"/>
    </row>
    <row r="8226" spans="8:8" x14ac:dyDescent="0.2">
      <c r="H8226" s="9"/>
    </row>
    <row r="8227" spans="8:8" x14ac:dyDescent="0.2">
      <c r="H8227" s="9"/>
    </row>
    <row r="8228" spans="8:8" x14ac:dyDescent="0.2">
      <c r="H8228" s="9"/>
    </row>
    <row r="8229" spans="8:8" x14ac:dyDescent="0.2">
      <c r="H8229" s="9"/>
    </row>
    <row r="8230" spans="8:8" x14ac:dyDescent="0.2">
      <c r="H8230" s="9"/>
    </row>
    <row r="8231" spans="8:8" x14ac:dyDescent="0.2">
      <c r="H8231" s="9"/>
    </row>
    <row r="8232" spans="8:8" x14ac:dyDescent="0.2">
      <c r="H8232" s="9"/>
    </row>
    <row r="8233" spans="8:8" x14ac:dyDescent="0.2">
      <c r="H8233" s="9"/>
    </row>
    <row r="8234" spans="8:8" x14ac:dyDescent="0.2">
      <c r="H8234" s="9"/>
    </row>
    <row r="8235" spans="8:8" x14ac:dyDescent="0.2">
      <c r="H8235" s="9"/>
    </row>
    <row r="8236" spans="8:8" x14ac:dyDescent="0.2">
      <c r="H8236" s="9"/>
    </row>
    <row r="8237" spans="8:8" x14ac:dyDescent="0.2">
      <c r="H8237" s="9"/>
    </row>
    <row r="8238" spans="8:8" x14ac:dyDescent="0.2">
      <c r="H8238" s="9"/>
    </row>
    <row r="8239" spans="8:8" x14ac:dyDescent="0.2">
      <c r="H8239" s="9"/>
    </row>
    <row r="8240" spans="8:8" x14ac:dyDescent="0.2">
      <c r="H8240" s="9"/>
    </row>
    <row r="8241" spans="8:8" x14ac:dyDescent="0.2">
      <c r="H8241" s="9"/>
    </row>
    <row r="8242" spans="8:8" x14ac:dyDescent="0.2">
      <c r="H8242" s="9"/>
    </row>
    <row r="8243" spans="8:8" x14ac:dyDescent="0.2">
      <c r="H8243" s="9"/>
    </row>
    <row r="8244" spans="8:8" x14ac:dyDescent="0.2">
      <c r="H8244" s="9"/>
    </row>
    <row r="8245" spans="8:8" x14ac:dyDescent="0.2">
      <c r="H8245" s="9"/>
    </row>
    <row r="8246" spans="8:8" x14ac:dyDescent="0.2">
      <c r="H8246" s="9"/>
    </row>
    <row r="8247" spans="8:8" x14ac:dyDescent="0.2">
      <c r="H8247" s="9"/>
    </row>
    <row r="8248" spans="8:8" x14ac:dyDescent="0.2">
      <c r="H8248" s="9"/>
    </row>
    <row r="8249" spans="8:8" x14ac:dyDescent="0.2">
      <c r="H8249" s="9"/>
    </row>
    <row r="8250" spans="8:8" x14ac:dyDescent="0.2">
      <c r="H8250" s="9"/>
    </row>
    <row r="8251" spans="8:8" x14ac:dyDescent="0.2">
      <c r="H8251" s="9"/>
    </row>
    <row r="8252" spans="8:8" x14ac:dyDescent="0.2">
      <c r="H8252" s="9"/>
    </row>
    <row r="8253" spans="8:8" x14ac:dyDescent="0.2">
      <c r="H8253" s="9"/>
    </row>
    <row r="8254" spans="8:8" x14ac:dyDescent="0.2">
      <c r="H8254" s="9"/>
    </row>
    <row r="8255" spans="8:8" x14ac:dyDescent="0.2">
      <c r="H8255" s="9"/>
    </row>
    <row r="8256" spans="8:8" x14ac:dyDescent="0.2">
      <c r="H8256" s="9"/>
    </row>
    <row r="8257" spans="8:8" x14ac:dyDescent="0.2">
      <c r="H8257" s="9"/>
    </row>
    <row r="8258" spans="8:8" x14ac:dyDescent="0.2">
      <c r="H8258" s="9"/>
    </row>
    <row r="8259" spans="8:8" x14ac:dyDescent="0.2">
      <c r="H8259" s="9"/>
    </row>
    <row r="8260" spans="8:8" x14ac:dyDescent="0.2">
      <c r="H8260" s="9"/>
    </row>
    <row r="8261" spans="8:8" x14ac:dyDescent="0.2">
      <c r="H8261" s="9"/>
    </row>
    <row r="8262" spans="8:8" x14ac:dyDescent="0.2">
      <c r="H8262" s="9"/>
    </row>
    <row r="8263" spans="8:8" x14ac:dyDescent="0.2">
      <c r="H8263" s="9"/>
    </row>
    <row r="8264" spans="8:8" x14ac:dyDescent="0.2">
      <c r="H8264" s="9"/>
    </row>
    <row r="8265" spans="8:8" x14ac:dyDescent="0.2">
      <c r="H8265" s="9"/>
    </row>
    <row r="8266" spans="8:8" x14ac:dyDescent="0.2">
      <c r="H8266" s="9"/>
    </row>
    <row r="8267" spans="8:8" x14ac:dyDescent="0.2">
      <c r="H8267" s="9"/>
    </row>
    <row r="8268" spans="8:8" x14ac:dyDescent="0.2">
      <c r="H8268" s="9"/>
    </row>
    <row r="8269" spans="8:8" x14ac:dyDescent="0.2">
      <c r="H8269" s="9"/>
    </row>
    <row r="8270" spans="8:8" x14ac:dyDescent="0.2">
      <c r="H8270" s="9"/>
    </row>
    <row r="8271" spans="8:8" x14ac:dyDescent="0.2">
      <c r="H8271" s="9"/>
    </row>
    <row r="8272" spans="8:8" x14ac:dyDescent="0.2">
      <c r="H8272" s="9"/>
    </row>
    <row r="8273" spans="8:8" x14ac:dyDescent="0.2">
      <c r="H8273" s="9"/>
    </row>
    <row r="8274" spans="8:8" x14ac:dyDescent="0.2">
      <c r="H8274" s="9"/>
    </row>
    <row r="8275" spans="8:8" x14ac:dyDescent="0.2">
      <c r="H8275" s="9"/>
    </row>
    <row r="8276" spans="8:8" x14ac:dyDescent="0.2">
      <c r="H8276" s="9"/>
    </row>
    <row r="8277" spans="8:8" x14ac:dyDescent="0.2">
      <c r="H8277" s="9"/>
    </row>
    <row r="8278" spans="8:8" x14ac:dyDescent="0.2">
      <c r="H8278" s="9"/>
    </row>
    <row r="8279" spans="8:8" x14ac:dyDescent="0.2">
      <c r="H8279" s="9"/>
    </row>
    <row r="8280" spans="8:8" x14ac:dyDescent="0.2">
      <c r="H8280" s="9"/>
    </row>
    <row r="8281" spans="8:8" x14ac:dyDescent="0.2">
      <c r="H8281" s="9"/>
    </row>
    <row r="8282" spans="8:8" x14ac:dyDescent="0.2">
      <c r="H8282" s="9"/>
    </row>
    <row r="8283" spans="8:8" x14ac:dyDescent="0.2">
      <c r="H8283" s="9"/>
    </row>
    <row r="8284" spans="8:8" x14ac:dyDescent="0.2">
      <c r="H8284" s="9"/>
    </row>
    <row r="8285" spans="8:8" x14ac:dyDescent="0.2">
      <c r="H8285" s="9"/>
    </row>
    <row r="8286" spans="8:8" x14ac:dyDescent="0.2">
      <c r="H8286" s="9"/>
    </row>
    <row r="8287" spans="8:8" x14ac:dyDescent="0.2">
      <c r="H8287" s="9"/>
    </row>
    <row r="8288" spans="8:8" x14ac:dyDescent="0.2">
      <c r="H8288" s="9"/>
    </row>
    <row r="8289" spans="8:8" x14ac:dyDescent="0.2">
      <c r="H8289" s="9"/>
    </row>
    <row r="8290" spans="8:8" x14ac:dyDescent="0.2">
      <c r="H8290" s="9"/>
    </row>
    <row r="8291" spans="8:8" x14ac:dyDescent="0.2">
      <c r="H8291" s="9"/>
    </row>
    <row r="8292" spans="8:8" x14ac:dyDescent="0.2">
      <c r="H8292" s="9"/>
    </row>
    <row r="8293" spans="8:8" x14ac:dyDescent="0.2">
      <c r="H8293" s="9"/>
    </row>
    <row r="8294" spans="8:8" x14ac:dyDescent="0.2">
      <c r="H8294" s="9"/>
    </row>
    <row r="8295" spans="8:8" x14ac:dyDescent="0.2">
      <c r="H8295" s="9"/>
    </row>
    <row r="8296" spans="8:8" x14ac:dyDescent="0.2">
      <c r="H8296" s="9"/>
    </row>
    <row r="8297" spans="8:8" x14ac:dyDescent="0.2">
      <c r="H8297" s="9"/>
    </row>
    <row r="8298" spans="8:8" x14ac:dyDescent="0.2">
      <c r="H8298" s="9"/>
    </row>
    <row r="8299" spans="8:8" x14ac:dyDescent="0.2">
      <c r="H8299" s="9"/>
    </row>
    <row r="8300" spans="8:8" x14ac:dyDescent="0.2">
      <c r="H8300" s="9"/>
    </row>
    <row r="8301" spans="8:8" x14ac:dyDescent="0.2">
      <c r="H8301" s="9"/>
    </row>
    <row r="8302" spans="8:8" x14ac:dyDescent="0.2">
      <c r="H8302" s="9"/>
    </row>
    <row r="8303" spans="8:8" x14ac:dyDescent="0.2">
      <c r="H8303" s="9"/>
    </row>
    <row r="8304" spans="8:8" x14ac:dyDescent="0.2">
      <c r="H8304" s="9"/>
    </row>
    <row r="8305" spans="8:8" x14ac:dyDescent="0.2">
      <c r="H8305" s="9"/>
    </row>
    <row r="8306" spans="8:8" x14ac:dyDescent="0.2">
      <c r="H8306" s="9"/>
    </row>
    <row r="8307" spans="8:8" x14ac:dyDescent="0.2">
      <c r="H8307" s="9"/>
    </row>
    <row r="8308" spans="8:8" x14ac:dyDescent="0.2">
      <c r="H8308" s="9"/>
    </row>
    <row r="8309" spans="8:8" x14ac:dyDescent="0.2">
      <c r="H8309" s="9"/>
    </row>
    <row r="8310" spans="8:8" x14ac:dyDescent="0.2">
      <c r="H8310" s="9"/>
    </row>
    <row r="8311" spans="8:8" x14ac:dyDescent="0.2">
      <c r="H8311" s="9"/>
    </row>
    <row r="8312" spans="8:8" x14ac:dyDescent="0.2">
      <c r="H8312" s="9"/>
    </row>
    <row r="8313" spans="8:8" x14ac:dyDescent="0.2">
      <c r="H8313" s="9"/>
    </row>
    <row r="8314" spans="8:8" x14ac:dyDescent="0.2">
      <c r="H8314" s="9"/>
    </row>
    <row r="8315" spans="8:8" x14ac:dyDescent="0.2">
      <c r="H8315" s="9"/>
    </row>
    <row r="8316" spans="8:8" x14ac:dyDescent="0.2">
      <c r="H8316" s="9"/>
    </row>
    <row r="8317" spans="8:8" x14ac:dyDescent="0.2">
      <c r="H8317" s="9"/>
    </row>
    <row r="8318" spans="8:8" x14ac:dyDescent="0.2">
      <c r="H8318" s="9"/>
    </row>
    <row r="8319" spans="8:8" x14ac:dyDescent="0.2">
      <c r="H8319" s="9"/>
    </row>
    <row r="8320" spans="8:8" x14ac:dyDescent="0.2">
      <c r="H8320" s="9"/>
    </row>
    <row r="8321" spans="8:8" x14ac:dyDescent="0.2">
      <c r="H8321" s="9"/>
    </row>
    <row r="8322" spans="8:8" x14ac:dyDescent="0.2">
      <c r="H8322" s="9"/>
    </row>
    <row r="8323" spans="8:8" x14ac:dyDescent="0.2">
      <c r="H8323" s="9"/>
    </row>
    <row r="8324" spans="8:8" x14ac:dyDescent="0.2">
      <c r="H8324" s="9"/>
    </row>
    <row r="8325" spans="8:8" x14ac:dyDescent="0.2">
      <c r="H8325" s="9"/>
    </row>
    <row r="8326" spans="8:8" x14ac:dyDescent="0.2">
      <c r="H8326" s="9"/>
    </row>
    <row r="8327" spans="8:8" x14ac:dyDescent="0.2">
      <c r="H8327" s="9"/>
    </row>
    <row r="8328" spans="8:8" x14ac:dyDescent="0.2">
      <c r="H8328" s="9"/>
    </row>
    <row r="8329" spans="8:8" x14ac:dyDescent="0.2">
      <c r="H8329" s="9"/>
    </row>
    <row r="8330" spans="8:8" x14ac:dyDescent="0.2">
      <c r="H8330" s="9"/>
    </row>
    <row r="8331" spans="8:8" x14ac:dyDescent="0.2">
      <c r="H8331" s="9"/>
    </row>
    <row r="8332" spans="8:8" x14ac:dyDescent="0.2">
      <c r="H8332" s="9"/>
    </row>
    <row r="8333" spans="8:8" x14ac:dyDescent="0.2">
      <c r="H8333" s="9"/>
    </row>
    <row r="8334" spans="8:8" x14ac:dyDescent="0.2">
      <c r="H8334" s="9"/>
    </row>
    <row r="8335" spans="8:8" x14ac:dyDescent="0.2">
      <c r="H8335" s="9"/>
    </row>
    <row r="8336" spans="8:8" x14ac:dyDescent="0.2">
      <c r="H8336" s="9"/>
    </row>
    <row r="8337" spans="8:8" x14ac:dyDescent="0.2">
      <c r="H8337" s="9"/>
    </row>
    <row r="8338" spans="8:8" x14ac:dyDescent="0.2">
      <c r="H8338" s="9"/>
    </row>
    <row r="8339" spans="8:8" x14ac:dyDescent="0.2">
      <c r="H8339" s="9"/>
    </row>
    <row r="8340" spans="8:8" x14ac:dyDescent="0.2">
      <c r="H8340" s="9"/>
    </row>
    <row r="8341" spans="8:8" x14ac:dyDescent="0.2">
      <c r="H8341" s="9"/>
    </row>
    <row r="8342" spans="8:8" x14ac:dyDescent="0.2">
      <c r="H8342" s="9"/>
    </row>
    <row r="8343" spans="8:8" x14ac:dyDescent="0.2">
      <c r="H8343" s="9"/>
    </row>
    <row r="8344" spans="8:8" x14ac:dyDescent="0.2">
      <c r="H8344" s="9"/>
    </row>
    <row r="8345" spans="8:8" x14ac:dyDescent="0.2">
      <c r="H8345" s="9"/>
    </row>
    <row r="8346" spans="8:8" x14ac:dyDescent="0.2">
      <c r="H8346" s="9"/>
    </row>
    <row r="8347" spans="8:8" x14ac:dyDescent="0.2">
      <c r="H8347" s="9"/>
    </row>
    <row r="8348" spans="8:8" x14ac:dyDescent="0.2">
      <c r="H8348" s="9"/>
    </row>
    <row r="8349" spans="8:8" x14ac:dyDescent="0.2">
      <c r="H8349" s="9"/>
    </row>
    <row r="8350" spans="8:8" x14ac:dyDescent="0.2">
      <c r="H8350" s="9"/>
    </row>
    <row r="8351" spans="8:8" x14ac:dyDescent="0.2">
      <c r="H8351" s="9"/>
    </row>
    <row r="8352" spans="8:8" x14ac:dyDescent="0.2">
      <c r="H8352" s="9"/>
    </row>
    <row r="8353" spans="8:8" x14ac:dyDescent="0.2">
      <c r="H8353" s="9"/>
    </row>
    <row r="8354" spans="8:8" x14ac:dyDescent="0.2">
      <c r="H8354" s="9"/>
    </row>
    <row r="8355" spans="8:8" x14ac:dyDescent="0.2">
      <c r="H8355" s="9"/>
    </row>
    <row r="8356" spans="8:8" x14ac:dyDescent="0.2">
      <c r="H8356" s="9"/>
    </row>
    <row r="8357" spans="8:8" x14ac:dyDescent="0.2">
      <c r="H8357" s="9"/>
    </row>
    <row r="8358" spans="8:8" x14ac:dyDescent="0.2">
      <c r="H8358" s="9"/>
    </row>
    <row r="8359" spans="8:8" x14ac:dyDescent="0.2">
      <c r="H8359" s="9"/>
    </row>
    <row r="8360" spans="8:8" x14ac:dyDescent="0.2">
      <c r="H8360" s="9"/>
    </row>
    <row r="8361" spans="8:8" x14ac:dyDescent="0.2">
      <c r="H8361" s="9"/>
    </row>
    <row r="8362" spans="8:8" x14ac:dyDescent="0.2">
      <c r="H8362" s="9"/>
    </row>
    <row r="8363" spans="8:8" x14ac:dyDescent="0.2">
      <c r="H8363" s="9"/>
    </row>
    <row r="8364" spans="8:8" x14ac:dyDescent="0.2">
      <c r="H8364" s="9"/>
    </row>
    <row r="8365" spans="8:8" x14ac:dyDescent="0.2">
      <c r="H8365" s="9"/>
    </row>
    <row r="8366" spans="8:8" x14ac:dyDescent="0.2">
      <c r="H8366" s="9"/>
    </row>
    <row r="8367" spans="8:8" x14ac:dyDescent="0.2">
      <c r="H8367" s="9"/>
    </row>
    <row r="8368" spans="8:8" x14ac:dyDescent="0.2">
      <c r="H8368" s="9"/>
    </row>
    <row r="8369" spans="8:8" x14ac:dyDescent="0.2">
      <c r="H8369" s="9"/>
    </row>
    <row r="8370" spans="8:8" x14ac:dyDescent="0.2">
      <c r="H8370" s="9"/>
    </row>
    <row r="8371" spans="8:8" x14ac:dyDescent="0.2">
      <c r="H8371" s="9"/>
    </row>
    <row r="8372" spans="8:8" x14ac:dyDescent="0.2">
      <c r="H8372" s="9"/>
    </row>
    <row r="8373" spans="8:8" x14ac:dyDescent="0.2">
      <c r="H8373" s="9"/>
    </row>
    <row r="8374" spans="8:8" x14ac:dyDescent="0.2">
      <c r="H8374" s="9"/>
    </row>
    <row r="8375" spans="8:8" x14ac:dyDescent="0.2">
      <c r="H8375" s="9"/>
    </row>
    <row r="8376" spans="8:8" x14ac:dyDescent="0.2">
      <c r="H8376" s="9"/>
    </row>
    <row r="8377" spans="8:8" x14ac:dyDescent="0.2">
      <c r="H8377" s="9"/>
    </row>
    <row r="8378" spans="8:8" x14ac:dyDescent="0.2">
      <c r="H8378" s="9"/>
    </row>
    <row r="8379" spans="8:8" x14ac:dyDescent="0.2">
      <c r="H8379" s="9"/>
    </row>
    <row r="8380" spans="8:8" x14ac:dyDescent="0.2">
      <c r="H8380" s="9"/>
    </row>
    <row r="8381" spans="8:8" x14ac:dyDescent="0.2">
      <c r="H8381" s="9"/>
    </row>
    <row r="8382" spans="8:8" x14ac:dyDescent="0.2">
      <c r="H8382" s="9"/>
    </row>
    <row r="8383" spans="8:8" x14ac:dyDescent="0.2">
      <c r="H8383" s="9"/>
    </row>
    <row r="8384" spans="8:8" x14ac:dyDescent="0.2">
      <c r="H8384" s="9"/>
    </row>
    <row r="8385" spans="8:8" x14ac:dyDescent="0.2">
      <c r="H8385" s="9"/>
    </row>
    <row r="8386" spans="8:8" x14ac:dyDescent="0.2">
      <c r="H8386" s="9"/>
    </row>
    <row r="8387" spans="8:8" x14ac:dyDescent="0.2">
      <c r="H8387" s="9"/>
    </row>
    <row r="8388" spans="8:8" x14ac:dyDescent="0.2">
      <c r="H8388" s="9"/>
    </row>
    <row r="8389" spans="8:8" x14ac:dyDescent="0.2">
      <c r="H8389" s="9"/>
    </row>
    <row r="8390" spans="8:8" x14ac:dyDescent="0.2">
      <c r="H8390" s="9"/>
    </row>
    <row r="8391" spans="8:8" x14ac:dyDescent="0.2">
      <c r="H8391" s="9"/>
    </row>
    <row r="8392" spans="8:8" x14ac:dyDescent="0.2">
      <c r="H8392" s="9"/>
    </row>
    <row r="8393" spans="8:8" x14ac:dyDescent="0.2">
      <c r="H8393" s="9"/>
    </row>
    <row r="8394" spans="8:8" x14ac:dyDescent="0.2">
      <c r="H8394" s="9"/>
    </row>
    <row r="8395" spans="8:8" x14ac:dyDescent="0.2">
      <c r="H8395" s="9"/>
    </row>
    <row r="8396" spans="8:8" x14ac:dyDescent="0.2">
      <c r="H8396" s="9"/>
    </row>
    <row r="8397" spans="8:8" x14ac:dyDescent="0.2">
      <c r="H8397" s="9"/>
    </row>
    <row r="8398" spans="8:8" x14ac:dyDescent="0.2">
      <c r="H8398" s="9"/>
    </row>
    <row r="8399" spans="8:8" x14ac:dyDescent="0.2">
      <c r="H8399" s="9"/>
    </row>
    <row r="8400" spans="8:8" x14ac:dyDescent="0.2">
      <c r="H8400" s="9"/>
    </row>
    <row r="8401" spans="8:8" x14ac:dyDescent="0.2">
      <c r="H8401" s="9"/>
    </row>
    <row r="8402" spans="8:8" x14ac:dyDescent="0.2">
      <c r="H8402" s="9"/>
    </row>
    <row r="8403" spans="8:8" x14ac:dyDescent="0.2">
      <c r="H8403" s="9"/>
    </row>
    <row r="8404" spans="8:8" x14ac:dyDescent="0.2">
      <c r="H8404" s="9"/>
    </row>
    <row r="8405" spans="8:8" x14ac:dyDescent="0.2">
      <c r="H8405" s="9"/>
    </row>
    <row r="8406" spans="8:8" x14ac:dyDescent="0.2">
      <c r="H8406" s="9"/>
    </row>
    <row r="8407" spans="8:8" x14ac:dyDescent="0.2">
      <c r="H8407" s="9"/>
    </row>
    <row r="8408" spans="8:8" x14ac:dyDescent="0.2">
      <c r="H8408" s="9"/>
    </row>
    <row r="8409" spans="8:8" x14ac:dyDescent="0.2">
      <c r="H8409" s="9"/>
    </row>
    <row r="8410" spans="8:8" x14ac:dyDescent="0.2">
      <c r="H8410" s="9"/>
    </row>
    <row r="8411" spans="8:8" x14ac:dyDescent="0.2">
      <c r="H8411" s="9"/>
    </row>
    <row r="8412" spans="8:8" x14ac:dyDescent="0.2">
      <c r="H8412" s="9"/>
    </row>
    <row r="8413" spans="8:8" x14ac:dyDescent="0.2">
      <c r="H8413" s="9"/>
    </row>
    <row r="8414" spans="8:8" x14ac:dyDescent="0.2">
      <c r="H8414" s="9"/>
    </row>
    <row r="8415" spans="8:8" x14ac:dyDescent="0.2">
      <c r="H8415" s="9"/>
    </row>
    <row r="8416" spans="8:8" x14ac:dyDescent="0.2">
      <c r="H8416" s="9"/>
    </row>
    <row r="8417" spans="8:8" x14ac:dyDescent="0.2">
      <c r="H8417" s="9"/>
    </row>
    <row r="8418" spans="8:8" x14ac:dyDescent="0.2">
      <c r="H8418" s="9"/>
    </row>
    <row r="8419" spans="8:8" x14ac:dyDescent="0.2">
      <c r="H8419" s="9"/>
    </row>
    <row r="8420" spans="8:8" x14ac:dyDescent="0.2">
      <c r="H8420" s="9"/>
    </row>
    <row r="8421" spans="8:8" x14ac:dyDescent="0.2">
      <c r="H8421" s="9"/>
    </row>
    <row r="8422" spans="8:8" x14ac:dyDescent="0.2">
      <c r="H8422" s="9"/>
    </row>
    <row r="8423" spans="8:8" x14ac:dyDescent="0.2">
      <c r="H8423" s="9"/>
    </row>
    <row r="8424" spans="8:8" x14ac:dyDescent="0.2">
      <c r="H8424" s="9"/>
    </row>
    <row r="8425" spans="8:8" x14ac:dyDescent="0.2">
      <c r="H8425" s="9"/>
    </row>
    <row r="8426" spans="8:8" x14ac:dyDescent="0.2">
      <c r="H8426" s="9"/>
    </row>
    <row r="8427" spans="8:8" x14ac:dyDescent="0.2">
      <c r="H8427" s="9"/>
    </row>
    <row r="8428" spans="8:8" x14ac:dyDescent="0.2">
      <c r="H8428" s="9"/>
    </row>
    <row r="8429" spans="8:8" x14ac:dyDescent="0.2">
      <c r="H8429" s="9"/>
    </row>
    <row r="8430" spans="8:8" x14ac:dyDescent="0.2">
      <c r="H8430" s="9"/>
    </row>
    <row r="8431" spans="8:8" x14ac:dyDescent="0.2">
      <c r="H8431" s="9"/>
    </row>
    <row r="8432" spans="8:8" x14ac:dyDescent="0.2">
      <c r="H8432" s="9"/>
    </row>
    <row r="8433" spans="8:8" x14ac:dyDescent="0.2">
      <c r="H8433" s="9"/>
    </row>
    <row r="8434" spans="8:8" x14ac:dyDescent="0.2">
      <c r="H8434" s="9"/>
    </row>
    <row r="8435" spans="8:8" x14ac:dyDescent="0.2">
      <c r="H8435" s="9"/>
    </row>
    <row r="8436" spans="8:8" x14ac:dyDescent="0.2">
      <c r="H8436" s="9"/>
    </row>
    <row r="8437" spans="8:8" x14ac:dyDescent="0.2">
      <c r="H8437" s="9"/>
    </row>
    <row r="8438" spans="8:8" x14ac:dyDescent="0.2">
      <c r="H8438" s="9"/>
    </row>
    <row r="8439" spans="8:8" x14ac:dyDescent="0.2">
      <c r="H8439" s="9"/>
    </row>
    <row r="8440" spans="8:8" x14ac:dyDescent="0.2">
      <c r="H8440" s="9"/>
    </row>
    <row r="8441" spans="8:8" x14ac:dyDescent="0.2">
      <c r="H8441" s="9"/>
    </row>
    <row r="8442" spans="8:8" x14ac:dyDescent="0.2">
      <c r="H8442" s="9"/>
    </row>
    <row r="8443" spans="8:8" x14ac:dyDescent="0.2">
      <c r="H8443" s="9"/>
    </row>
    <row r="8444" spans="8:8" x14ac:dyDescent="0.2">
      <c r="H8444" s="9"/>
    </row>
    <row r="8445" spans="8:8" x14ac:dyDescent="0.2">
      <c r="H8445" s="9"/>
    </row>
    <row r="8446" spans="8:8" x14ac:dyDescent="0.2">
      <c r="H8446" s="9"/>
    </row>
    <row r="8447" spans="8:8" x14ac:dyDescent="0.2">
      <c r="H8447" s="9"/>
    </row>
    <row r="8448" spans="8:8" x14ac:dyDescent="0.2">
      <c r="H8448" s="9"/>
    </row>
    <row r="8449" spans="8:8" x14ac:dyDescent="0.2">
      <c r="H8449" s="9"/>
    </row>
    <row r="8450" spans="8:8" x14ac:dyDescent="0.2">
      <c r="H8450" s="9"/>
    </row>
    <row r="8451" spans="8:8" x14ac:dyDescent="0.2">
      <c r="H8451" s="9"/>
    </row>
    <row r="8452" spans="8:8" x14ac:dyDescent="0.2">
      <c r="H8452" s="9"/>
    </row>
    <row r="8453" spans="8:8" x14ac:dyDescent="0.2">
      <c r="H8453" s="9"/>
    </row>
    <row r="8454" spans="8:8" x14ac:dyDescent="0.2">
      <c r="H8454" s="9"/>
    </row>
    <row r="8455" spans="8:8" x14ac:dyDescent="0.2">
      <c r="H8455" s="9"/>
    </row>
    <row r="8456" spans="8:8" x14ac:dyDescent="0.2">
      <c r="H8456" s="9"/>
    </row>
    <row r="8457" spans="8:8" x14ac:dyDescent="0.2">
      <c r="H8457" s="9"/>
    </row>
    <row r="8458" spans="8:8" x14ac:dyDescent="0.2">
      <c r="H8458" s="9"/>
    </row>
    <row r="8459" spans="8:8" x14ac:dyDescent="0.2">
      <c r="H8459" s="9"/>
    </row>
    <row r="8460" spans="8:8" x14ac:dyDescent="0.2">
      <c r="H8460" s="9"/>
    </row>
    <row r="8461" spans="8:8" x14ac:dyDescent="0.2">
      <c r="H8461" s="9"/>
    </row>
    <row r="8462" spans="8:8" x14ac:dyDescent="0.2">
      <c r="H8462" s="9"/>
    </row>
    <row r="8463" spans="8:8" x14ac:dyDescent="0.2">
      <c r="H8463" s="9"/>
    </row>
    <row r="8464" spans="8:8" x14ac:dyDescent="0.2">
      <c r="H8464" s="9"/>
    </row>
    <row r="8465" spans="8:8" x14ac:dyDescent="0.2">
      <c r="H8465" s="9"/>
    </row>
    <row r="8466" spans="8:8" x14ac:dyDescent="0.2">
      <c r="H8466" s="9"/>
    </row>
    <row r="8467" spans="8:8" x14ac:dyDescent="0.2">
      <c r="H8467" s="9"/>
    </row>
    <row r="8468" spans="8:8" x14ac:dyDescent="0.2">
      <c r="H8468" s="9"/>
    </row>
    <row r="8469" spans="8:8" x14ac:dyDescent="0.2">
      <c r="H8469" s="9"/>
    </row>
    <row r="8470" spans="8:8" x14ac:dyDescent="0.2">
      <c r="H8470" s="9"/>
    </row>
    <row r="8471" spans="8:8" x14ac:dyDescent="0.2">
      <c r="H8471" s="9"/>
    </row>
    <row r="8472" spans="8:8" x14ac:dyDescent="0.2">
      <c r="H8472" s="9"/>
    </row>
    <row r="8473" spans="8:8" x14ac:dyDescent="0.2">
      <c r="H8473" s="9"/>
    </row>
    <row r="8474" spans="8:8" x14ac:dyDescent="0.2">
      <c r="H8474" s="9"/>
    </row>
    <row r="8475" spans="8:8" x14ac:dyDescent="0.2">
      <c r="H8475" s="9"/>
    </row>
    <row r="8476" spans="8:8" x14ac:dyDescent="0.2">
      <c r="H8476" s="9"/>
    </row>
    <row r="8477" spans="8:8" x14ac:dyDescent="0.2">
      <c r="H8477" s="9"/>
    </row>
    <row r="8478" spans="8:8" x14ac:dyDescent="0.2">
      <c r="H8478" s="9"/>
    </row>
    <row r="8479" spans="8:8" x14ac:dyDescent="0.2">
      <c r="H8479" s="9"/>
    </row>
    <row r="8480" spans="8:8" x14ac:dyDescent="0.2">
      <c r="H8480" s="9"/>
    </row>
    <row r="8481" spans="8:8" x14ac:dyDescent="0.2">
      <c r="H8481" s="9"/>
    </row>
    <row r="8482" spans="8:8" x14ac:dyDescent="0.2">
      <c r="H8482" s="9"/>
    </row>
    <row r="8483" spans="8:8" x14ac:dyDescent="0.2">
      <c r="H8483" s="9"/>
    </row>
    <row r="8484" spans="8:8" x14ac:dyDescent="0.2">
      <c r="H8484" s="9"/>
    </row>
    <row r="8485" spans="8:8" x14ac:dyDescent="0.2">
      <c r="H8485" s="9"/>
    </row>
    <row r="8486" spans="8:8" x14ac:dyDescent="0.2">
      <c r="H8486" s="9"/>
    </row>
    <row r="8487" spans="8:8" x14ac:dyDescent="0.2">
      <c r="H8487" s="9"/>
    </row>
    <row r="8488" spans="8:8" x14ac:dyDescent="0.2">
      <c r="H8488" s="9"/>
    </row>
    <row r="8489" spans="8:8" x14ac:dyDescent="0.2">
      <c r="H8489" s="9"/>
    </row>
    <row r="8490" spans="8:8" x14ac:dyDescent="0.2">
      <c r="H8490" s="9"/>
    </row>
    <row r="8491" spans="8:8" x14ac:dyDescent="0.2">
      <c r="H8491" s="9"/>
    </row>
    <row r="8492" spans="8:8" x14ac:dyDescent="0.2">
      <c r="H8492" s="9"/>
    </row>
    <row r="8493" spans="8:8" x14ac:dyDescent="0.2">
      <c r="H8493" s="9"/>
    </row>
    <row r="8494" spans="8:8" x14ac:dyDescent="0.2">
      <c r="H8494" s="9"/>
    </row>
    <row r="8495" spans="8:8" x14ac:dyDescent="0.2">
      <c r="H8495" s="9"/>
    </row>
    <row r="8496" spans="8:8" x14ac:dyDescent="0.2">
      <c r="H8496" s="9"/>
    </row>
    <row r="8497" spans="8:8" x14ac:dyDescent="0.2">
      <c r="H8497" s="9"/>
    </row>
    <row r="8498" spans="8:8" x14ac:dyDescent="0.2">
      <c r="H8498" s="9"/>
    </row>
    <row r="8499" spans="8:8" x14ac:dyDescent="0.2">
      <c r="H8499" s="9"/>
    </row>
    <row r="8500" spans="8:8" x14ac:dyDescent="0.2">
      <c r="H8500" s="9"/>
    </row>
    <row r="8501" spans="8:8" x14ac:dyDescent="0.2">
      <c r="H8501" s="9"/>
    </row>
    <row r="8502" spans="8:8" x14ac:dyDescent="0.2">
      <c r="H8502" s="9"/>
    </row>
    <row r="8503" spans="8:8" x14ac:dyDescent="0.2">
      <c r="H8503" s="9"/>
    </row>
    <row r="8504" spans="8:8" x14ac:dyDescent="0.2">
      <c r="H8504" s="9"/>
    </row>
    <row r="8505" spans="8:8" x14ac:dyDescent="0.2">
      <c r="H8505" s="9"/>
    </row>
    <row r="8506" spans="8:8" x14ac:dyDescent="0.2">
      <c r="H8506" s="9"/>
    </row>
    <row r="8507" spans="8:8" x14ac:dyDescent="0.2">
      <c r="H8507" s="9"/>
    </row>
    <row r="8508" spans="8:8" x14ac:dyDescent="0.2">
      <c r="H8508" s="9"/>
    </row>
    <row r="8509" spans="8:8" x14ac:dyDescent="0.2">
      <c r="H8509" s="9"/>
    </row>
    <row r="8510" spans="8:8" x14ac:dyDescent="0.2">
      <c r="H8510" s="9"/>
    </row>
    <row r="8511" spans="8:8" x14ac:dyDescent="0.2">
      <c r="H8511" s="9"/>
    </row>
    <row r="8512" spans="8:8" x14ac:dyDescent="0.2">
      <c r="H8512" s="9"/>
    </row>
    <row r="8513" spans="8:8" x14ac:dyDescent="0.2">
      <c r="H8513" s="9"/>
    </row>
    <row r="8514" spans="8:8" x14ac:dyDescent="0.2">
      <c r="H8514" s="9"/>
    </row>
    <row r="8515" spans="8:8" x14ac:dyDescent="0.2">
      <c r="H8515" s="9"/>
    </row>
    <row r="8516" spans="8:8" x14ac:dyDescent="0.2">
      <c r="H8516" s="9"/>
    </row>
    <row r="8517" spans="8:8" x14ac:dyDescent="0.2">
      <c r="H8517" s="9"/>
    </row>
    <row r="8518" spans="8:8" x14ac:dyDescent="0.2">
      <c r="H8518" s="9"/>
    </row>
    <row r="8519" spans="8:8" x14ac:dyDescent="0.2">
      <c r="H8519" s="9"/>
    </row>
    <row r="8520" spans="8:8" x14ac:dyDescent="0.2">
      <c r="H8520" s="9"/>
    </row>
    <row r="8521" spans="8:8" x14ac:dyDescent="0.2">
      <c r="H8521" s="9"/>
    </row>
    <row r="8522" spans="8:8" x14ac:dyDescent="0.2">
      <c r="H8522" s="9"/>
    </row>
    <row r="8523" spans="8:8" x14ac:dyDescent="0.2">
      <c r="H8523" s="9"/>
    </row>
    <row r="8524" spans="8:8" x14ac:dyDescent="0.2">
      <c r="H8524" s="9"/>
    </row>
    <row r="8525" spans="8:8" x14ac:dyDescent="0.2">
      <c r="H8525" s="9"/>
    </row>
    <row r="8526" spans="8:8" x14ac:dyDescent="0.2">
      <c r="H8526" s="9"/>
    </row>
    <row r="8527" spans="8:8" x14ac:dyDescent="0.2">
      <c r="H8527" s="9"/>
    </row>
    <row r="8528" spans="8:8" x14ac:dyDescent="0.2">
      <c r="H8528" s="9"/>
    </row>
    <row r="8529" spans="8:8" x14ac:dyDescent="0.2">
      <c r="H8529" s="9"/>
    </row>
    <row r="8530" spans="8:8" x14ac:dyDescent="0.2">
      <c r="H8530" s="9"/>
    </row>
    <row r="8531" spans="8:8" x14ac:dyDescent="0.2">
      <c r="H8531" s="9"/>
    </row>
    <row r="8532" spans="8:8" x14ac:dyDescent="0.2">
      <c r="H8532" s="9"/>
    </row>
    <row r="8533" spans="8:8" x14ac:dyDescent="0.2">
      <c r="H8533" s="9"/>
    </row>
    <row r="8534" spans="8:8" x14ac:dyDescent="0.2">
      <c r="H8534" s="9"/>
    </row>
    <row r="8535" spans="8:8" x14ac:dyDescent="0.2">
      <c r="H8535" s="9"/>
    </row>
    <row r="8536" spans="8:8" x14ac:dyDescent="0.2">
      <c r="H8536" s="9"/>
    </row>
    <row r="8537" spans="8:8" x14ac:dyDescent="0.2">
      <c r="H8537" s="9"/>
    </row>
    <row r="8538" spans="8:8" x14ac:dyDescent="0.2">
      <c r="H8538" s="9"/>
    </row>
    <row r="8539" spans="8:8" x14ac:dyDescent="0.2">
      <c r="H8539" s="9"/>
    </row>
    <row r="8540" spans="8:8" x14ac:dyDescent="0.2">
      <c r="H8540" s="9"/>
    </row>
    <row r="8541" spans="8:8" x14ac:dyDescent="0.2">
      <c r="H8541" s="9"/>
    </row>
    <row r="8542" spans="8:8" x14ac:dyDescent="0.2">
      <c r="H8542" s="9"/>
    </row>
    <row r="8543" spans="8:8" x14ac:dyDescent="0.2">
      <c r="H8543" s="9"/>
    </row>
    <row r="8544" spans="8:8" x14ac:dyDescent="0.2">
      <c r="H8544" s="9"/>
    </row>
    <row r="8545" spans="8:8" x14ac:dyDescent="0.2">
      <c r="H8545" s="9"/>
    </row>
    <row r="8546" spans="8:8" x14ac:dyDescent="0.2">
      <c r="H8546" s="9"/>
    </row>
    <row r="8547" spans="8:8" x14ac:dyDescent="0.2">
      <c r="H8547" s="9"/>
    </row>
    <row r="8548" spans="8:8" x14ac:dyDescent="0.2">
      <c r="H8548" s="9"/>
    </row>
    <row r="8549" spans="8:8" x14ac:dyDescent="0.2">
      <c r="H8549" s="9"/>
    </row>
    <row r="8550" spans="8:8" x14ac:dyDescent="0.2">
      <c r="H8550" s="9"/>
    </row>
    <row r="8551" spans="8:8" x14ac:dyDescent="0.2">
      <c r="H8551" s="9"/>
    </row>
    <row r="8552" spans="8:8" x14ac:dyDescent="0.2">
      <c r="H8552" s="9"/>
    </row>
    <row r="8553" spans="8:8" x14ac:dyDescent="0.2">
      <c r="H8553" s="9"/>
    </row>
    <row r="8554" spans="8:8" x14ac:dyDescent="0.2">
      <c r="H8554" s="9"/>
    </row>
    <row r="8555" spans="8:8" x14ac:dyDescent="0.2">
      <c r="H8555" s="9"/>
    </row>
    <row r="8556" spans="8:8" x14ac:dyDescent="0.2">
      <c r="H8556" s="9"/>
    </row>
    <row r="8557" spans="8:8" x14ac:dyDescent="0.2">
      <c r="H8557" s="9"/>
    </row>
    <row r="8558" spans="8:8" x14ac:dyDescent="0.2">
      <c r="H8558" s="9"/>
    </row>
    <row r="8559" spans="8:8" x14ac:dyDescent="0.2">
      <c r="H8559" s="9"/>
    </row>
    <row r="8560" spans="8:8" x14ac:dyDescent="0.2">
      <c r="H8560" s="9"/>
    </row>
    <row r="8561" spans="8:8" x14ac:dyDescent="0.2">
      <c r="H8561" s="9"/>
    </row>
    <row r="8562" spans="8:8" x14ac:dyDescent="0.2">
      <c r="H8562" s="9"/>
    </row>
    <row r="8563" spans="8:8" x14ac:dyDescent="0.2">
      <c r="H8563" s="9"/>
    </row>
    <row r="8564" spans="8:8" x14ac:dyDescent="0.2">
      <c r="H8564" s="9"/>
    </row>
    <row r="8565" spans="8:8" x14ac:dyDescent="0.2">
      <c r="H8565" s="9"/>
    </row>
    <row r="8566" spans="8:8" x14ac:dyDescent="0.2">
      <c r="H8566" s="9"/>
    </row>
    <row r="8567" spans="8:8" x14ac:dyDescent="0.2">
      <c r="H8567" s="9"/>
    </row>
    <row r="8568" spans="8:8" x14ac:dyDescent="0.2">
      <c r="H8568" s="9"/>
    </row>
    <row r="8569" spans="8:8" x14ac:dyDescent="0.2">
      <c r="H8569" s="9"/>
    </row>
    <row r="8570" spans="8:8" x14ac:dyDescent="0.2">
      <c r="H8570" s="9"/>
    </row>
    <row r="8571" spans="8:8" x14ac:dyDescent="0.2">
      <c r="H8571" s="9"/>
    </row>
    <row r="8572" spans="8:8" x14ac:dyDescent="0.2">
      <c r="H8572" s="9"/>
    </row>
    <row r="8573" spans="8:8" x14ac:dyDescent="0.2">
      <c r="H8573" s="9"/>
    </row>
    <row r="8574" spans="8:8" x14ac:dyDescent="0.2">
      <c r="H8574" s="9"/>
    </row>
    <row r="8575" spans="8:8" x14ac:dyDescent="0.2">
      <c r="H8575" s="9"/>
    </row>
    <row r="8576" spans="8:8" x14ac:dyDescent="0.2">
      <c r="H8576" s="9"/>
    </row>
    <row r="8577" spans="8:8" x14ac:dyDescent="0.2">
      <c r="H8577" s="9"/>
    </row>
    <row r="8578" spans="8:8" x14ac:dyDescent="0.2">
      <c r="H8578" s="9"/>
    </row>
    <row r="8579" spans="8:8" x14ac:dyDescent="0.2">
      <c r="H8579" s="9"/>
    </row>
    <row r="8580" spans="8:8" x14ac:dyDescent="0.2">
      <c r="H8580" s="9"/>
    </row>
    <row r="8581" spans="8:8" x14ac:dyDescent="0.2">
      <c r="H8581" s="9"/>
    </row>
    <row r="8582" spans="8:8" x14ac:dyDescent="0.2">
      <c r="H8582" s="9"/>
    </row>
    <row r="8583" spans="8:8" x14ac:dyDescent="0.2">
      <c r="H8583" s="9"/>
    </row>
    <row r="8584" spans="8:8" x14ac:dyDescent="0.2">
      <c r="H8584" s="9"/>
    </row>
    <row r="8585" spans="8:8" x14ac:dyDescent="0.2">
      <c r="H8585" s="9"/>
    </row>
    <row r="8586" spans="8:8" x14ac:dyDescent="0.2">
      <c r="H8586" s="9"/>
    </row>
    <row r="8587" spans="8:8" x14ac:dyDescent="0.2">
      <c r="H8587" s="9"/>
    </row>
    <row r="8588" spans="8:8" x14ac:dyDescent="0.2">
      <c r="H8588" s="9"/>
    </row>
    <row r="8589" spans="8:8" x14ac:dyDescent="0.2">
      <c r="H8589" s="9"/>
    </row>
    <row r="8590" spans="8:8" x14ac:dyDescent="0.2">
      <c r="H8590" s="9"/>
    </row>
    <row r="8591" spans="8:8" x14ac:dyDescent="0.2">
      <c r="H8591" s="9"/>
    </row>
    <row r="8592" spans="8:8" x14ac:dyDescent="0.2">
      <c r="H8592" s="9"/>
    </row>
    <row r="8593" spans="8:8" x14ac:dyDescent="0.2">
      <c r="H8593" s="9"/>
    </row>
    <row r="8594" spans="8:8" x14ac:dyDescent="0.2">
      <c r="H8594" s="9"/>
    </row>
    <row r="8595" spans="8:8" x14ac:dyDescent="0.2">
      <c r="H8595" s="9"/>
    </row>
    <row r="8596" spans="8:8" x14ac:dyDescent="0.2">
      <c r="H8596" s="9"/>
    </row>
    <row r="8597" spans="8:8" x14ac:dyDescent="0.2">
      <c r="H8597" s="9"/>
    </row>
    <row r="8598" spans="8:8" x14ac:dyDescent="0.2">
      <c r="H8598" s="9"/>
    </row>
    <row r="8599" spans="8:8" x14ac:dyDescent="0.2">
      <c r="H8599" s="9"/>
    </row>
    <row r="8600" spans="8:8" x14ac:dyDescent="0.2">
      <c r="H8600" s="9"/>
    </row>
    <row r="8601" spans="8:8" x14ac:dyDescent="0.2">
      <c r="H8601" s="9"/>
    </row>
    <row r="8602" spans="8:8" x14ac:dyDescent="0.2">
      <c r="H8602" s="9"/>
    </row>
    <row r="8603" spans="8:8" x14ac:dyDescent="0.2">
      <c r="H8603" s="9"/>
    </row>
    <row r="8604" spans="8:8" x14ac:dyDescent="0.2">
      <c r="H8604" s="9"/>
    </row>
    <row r="8605" spans="8:8" x14ac:dyDescent="0.2">
      <c r="H8605" s="9"/>
    </row>
    <row r="8606" spans="8:8" x14ac:dyDescent="0.2">
      <c r="H8606" s="9"/>
    </row>
    <row r="8607" spans="8:8" x14ac:dyDescent="0.2">
      <c r="H8607" s="9"/>
    </row>
    <row r="8608" spans="8:8" x14ac:dyDescent="0.2">
      <c r="H8608" s="9"/>
    </row>
    <row r="8609" spans="8:8" x14ac:dyDescent="0.2">
      <c r="H8609" s="9"/>
    </row>
    <row r="8610" spans="8:8" x14ac:dyDescent="0.2">
      <c r="H8610" s="9"/>
    </row>
    <row r="8611" spans="8:8" x14ac:dyDescent="0.2">
      <c r="H8611" s="9"/>
    </row>
    <row r="8612" spans="8:8" x14ac:dyDescent="0.2">
      <c r="H8612" s="9"/>
    </row>
    <row r="8613" spans="8:8" x14ac:dyDescent="0.2">
      <c r="H8613" s="9"/>
    </row>
    <row r="8614" spans="8:8" x14ac:dyDescent="0.2">
      <c r="H8614" s="9"/>
    </row>
    <row r="8615" spans="8:8" x14ac:dyDescent="0.2">
      <c r="H8615" s="9"/>
    </row>
    <row r="8616" spans="8:8" x14ac:dyDescent="0.2">
      <c r="H8616" s="9"/>
    </row>
    <row r="8617" spans="8:8" x14ac:dyDescent="0.2">
      <c r="H8617" s="9"/>
    </row>
    <row r="8618" spans="8:8" x14ac:dyDescent="0.2">
      <c r="H8618" s="9"/>
    </row>
    <row r="8619" spans="8:8" x14ac:dyDescent="0.2">
      <c r="H8619" s="9"/>
    </row>
    <row r="8620" spans="8:8" x14ac:dyDescent="0.2">
      <c r="H8620" s="9"/>
    </row>
    <row r="8621" spans="8:8" x14ac:dyDescent="0.2">
      <c r="H8621" s="9"/>
    </row>
    <row r="8622" spans="8:8" x14ac:dyDescent="0.2">
      <c r="H8622" s="9"/>
    </row>
    <row r="8623" spans="8:8" x14ac:dyDescent="0.2">
      <c r="H8623" s="9"/>
    </row>
    <row r="8624" spans="8:8" x14ac:dyDescent="0.2">
      <c r="H8624" s="9"/>
    </row>
    <row r="8625" spans="8:8" x14ac:dyDescent="0.2">
      <c r="H8625" s="9"/>
    </row>
    <row r="8626" spans="8:8" x14ac:dyDescent="0.2">
      <c r="H8626" s="9"/>
    </row>
    <row r="8627" spans="8:8" x14ac:dyDescent="0.2">
      <c r="H8627" s="9"/>
    </row>
    <row r="8628" spans="8:8" x14ac:dyDescent="0.2">
      <c r="H8628" s="9"/>
    </row>
    <row r="8629" spans="8:8" x14ac:dyDescent="0.2">
      <c r="H8629" s="9"/>
    </row>
    <row r="8630" spans="8:8" x14ac:dyDescent="0.2">
      <c r="H8630" s="9"/>
    </row>
    <row r="8631" spans="8:8" x14ac:dyDescent="0.2">
      <c r="H8631" s="9"/>
    </row>
    <row r="8632" spans="8:8" x14ac:dyDescent="0.2">
      <c r="H8632" s="9"/>
    </row>
    <row r="8633" spans="8:8" x14ac:dyDescent="0.2">
      <c r="H8633" s="9"/>
    </row>
    <row r="8634" spans="8:8" x14ac:dyDescent="0.2">
      <c r="H8634" s="9"/>
    </row>
    <row r="8635" spans="8:8" x14ac:dyDescent="0.2">
      <c r="H8635" s="9"/>
    </row>
    <row r="8636" spans="8:8" x14ac:dyDescent="0.2">
      <c r="H8636" s="9"/>
    </row>
    <row r="8637" spans="8:8" x14ac:dyDescent="0.2">
      <c r="H8637" s="9"/>
    </row>
    <row r="8638" spans="8:8" x14ac:dyDescent="0.2">
      <c r="H8638" s="9"/>
    </row>
    <row r="8639" spans="8:8" x14ac:dyDescent="0.2">
      <c r="H8639" s="9"/>
    </row>
    <row r="8640" spans="8:8" x14ac:dyDescent="0.2">
      <c r="H8640" s="9"/>
    </row>
    <row r="8641" spans="8:8" x14ac:dyDescent="0.2">
      <c r="H8641" s="9"/>
    </row>
    <row r="8642" spans="8:8" x14ac:dyDescent="0.2">
      <c r="H8642" s="9"/>
    </row>
    <row r="8643" spans="8:8" x14ac:dyDescent="0.2">
      <c r="H8643" s="9"/>
    </row>
    <row r="8644" spans="8:8" x14ac:dyDescent="0.2">
      <c r="H8644" s="9"/>
    </row>
    <row r="8645" spans="8:8" x14ac:dyDescent="0.2">
      <c r="H8645" s="9"/>
    </row>
    <row r="8646" spans="8:8" x14ac:dyDescent="0.2">
      <c r="H8646" s="9"/>
    </row>
    <row r="8647" spans="8:8" x14ac:dyDescent="0.2">
      <c r="H8647" s="9"/>
    </row>
    <row r="8648" spans="8:8" x14ac:dyDescent="0.2">
      <c r="H8648" s="9"/>
    </row>
    <row r="8649" spans="8:8" x14ac:dyDescent="0.2">
      <c r="H8649" s="9"/>
    </row>
    <row r="8650" spans="8:8" x14ac:dyDescent="0.2">
      <c r="H8650" s="9"/>
    </row>
    <row r="8651" spans="8:8" x14ac:dyDescent="0.2">
      <c r="H8651" s="9"/>
    </row>
    <row r="8652" spans="8:8" x14ac:dyDescent="0.2">
      <c r="H8652" s="9"/>
    </row>
    <row r="8653" spans="8:8" x14ac:dyDescent="0.2">
      <c r="H8653" s="9"/>
    </row>
    <row r="8654" spans="8:8" x14ac:dyDescent="0.2">
      <c r="H8654" s="9"/>
    </row>
    <row r="8655" spans="8:8" x14ac:dyDescent="0.2">
      <c r="H8655" s="9"/>
    </row>
    <row r="8656" spans="8:8" x14ac:dyDescent="0.2">
      <c r="H8656" s="9"/>
    </row>
    <row r="8657" spans="8:8" x14ac:dyDescent="0.2">
      <c r="H8657" s="9"/>
    </row>
    <row r="8658" spans="8:8" x14ac:dyDescent="0.2">
      <c r="H8658" s="9"/>
    </row>
    <row r="8659" spans="8:8" x14ac:dyDescent="0.2">
      <c r="H8659" s="9"/>
    </row>
    <row r="8660" spans="8:8" x14ac:dyDescent="0.2">
      <c r="H8660" s="9"/>
    </row>
    <row r="8661" spans="8:8" x14ac:dyDescent="0.2">
      <c r="H8661" s="9"/>
    </row>
    <row r="8662" spans="8:8" x14ac:dyDescent="0.2">
      <c r="H8662" s="9"/>
    </row>
    <row r="8663" spans="8:8" x14ac:dyDescent="0.2">
      <c r="H8663" s="9"/>
    </row>
    <row r="8664" spans="8:8" x14ac:dyDescent="0.2">
      <c r="H8664" s="9"/>
    </row>
    <row r="8665" spans="8:8" x14ac:dyDescent="0.2">
      <c r="H8665" s="9"/>
    </row>
    <row r="8666" spans="8:8" x14ac:dyDescent="0.2">
      <c r="H8666" s="9"/>
    </row>
    <row r="8667" spans="8:8" x14ac:dyDescent="0.2">
      <c r="H8667" s="9"/>
    </row>
    <row r="8668" spans="8:8" x14ac:dyDescent="0.2">
      <c r="H8668" s="9"/>
    </row>
    <row r="8669" spans="8:8" x14ac:dyDescent="0.2">
      <c r="H8669" s="9"/>
    </row>
    <row r="8670" spans="8:8" x14ac:dyDescent="0.2">
      <c r="H8670" s="9"/>
    </row>
    <row r="8671" spans="8:8" x14ac:dyDescent="0.2">
      <c r="H8671" s="9"/>
    </row>
    <row r="8672" spans="8:8" x14ac:dyDescent="0.2">
      <c r="H8672" s="9"/>
    </row>
    <row r="8673" spans="8:8" x14ac:dyDescent="0.2">
      <c r="H8673" s="9"/>
    </row>
    <row r="8674" spans="8:8" x14ac:dyDescent="0.2">
      <c r="H8674" s="9"/>
    </row>
    <row r="8675" spans="8:8" x14ac:dyDescent="0.2">
      <c r="H8675" s="9"/>
    </row>
    <row r="8676" spans="8:8" x14ac:dyDescent="0.2">
      <c r="H8676" s="9"/>
    </row>
    <row r="8677" spans="8:8" x14ac:dyDescent="0.2">
      <c r="H8677" s="9"/>
    </row>
    <row r="8678" spans="8:8" x14ac:dyDescent="0.2">
      <c r="H8678" s="9"/>
    </row>
    <row r="8679" spans="8:8" x14ac:dyDescent="0.2">
      <c r="H8679" s="9"/>
    </row>
    <row r="8680" spans="8:8" x14ac:dyDescent="0.2">
      <c r="H8680" s="9"/>
    </row>
    <row r="8681" spans="8:8" x14ac:dyDescent="0.2">
      <c r="H8681" s="9"/>
    </row>
    <row r="8682" spans="8:8" x14ac:dyDescent="0.2">
      <c r="H8682" s="9"/>
    </row>
    <row r="8683" spans="8:8" x14ac:dyDescent="0.2">
      <c r="H8683" s="9"/>
    </row>
    <row r="8684" spans="8:8" x14ac:dyDescent="0.2">
      <c r="H8684" s="9"/>
    </row>
    <row r="8685" spans="8:8" x14ac:dyDescent="0.2">
      <c r="H8685" s="9"/>
    </row>
    <row r="8686" spans="8:8" x14ac:dyDescent="0.2">
      <c r="H8686" s="9"/>
    </row>
    <row r="8687" spans="8:8" x14ac:dyDescent="0.2">
      <c r="H8687" s="9"/>
    </row>
    <row r="8688" spans="8:8" x14ac:dyDescent="0.2">
      <c r="H8688" s="9"/>
    </row>
    <row r="8689" spans="8:8" x14ac:dyDescent="0.2">
      <c r="H8689" s="9"/>
    </row>
    <row r="8690" spans="8:8" x14ac:dyDescent="0.2">
      <c r="H8690" s="9"/>
    </row>
    <row r="8691" spans="8:8" x14ac:dyDescent="0.2">
      <c r="H8691" s="9"/>
    </row>
    <row r="8692" spans="8:8" x14ac:dyDescent="0.2">
      <c r="H8692" s="9"/>
    </row>
    <row r="8693" spans="8:8" x14ac:dyDescent="0.2">
      <c r="H8693" s="9"/>
    </row>
    <row r="8694" spans="8:8" x14ac:dyDescent="0.2">
      <c r="H8694" s="9"/>
    </row>
    <row r="8695" spans="8:8" x14ac:dyDescent="0.2">
      <c r="H8695" s="9"/>
    </row>
    <row r="8696" spans="8:8" x14ac:dyDescent="0.2">
      <c r="H8696" s="9"/>
    </row>
    <row r="8697" spans="8:8" x14ac:dyDescent="0.2">
      <c r="H8697" s="9"/>
    </row>
    <row r="8698" spans="8:8" x14ac:dyDescent="0.2">
      <c r="H8698" s="9"/>
    </row>
    <row r="8699" spans="8:8" x14ac:dyDescent="0.2">
      <c r="H8699" s="9"/>
    </row>
    <row r="8700" spans="8:8" x14ac:dyDescent="0.2">
      <c r="H8700" s="9"/>
    </row>
    <row r="8701" spans="8:8" x14ac:dyDescent="0.2">
      <c r="H8701" s="9"/>
    </row>
    <row r="8702" spans="8:8" x14ac:dyDescent="0.2">
      <c r="H8702" s="9"/>
    </row>
    <row r="8703" spans="8:8" x14ac:dyDescent="0.2">
      <c r="H8703" s="9"/>
    </row>
    <row r="8704" spans="8:8" x14ac:dyDescent="0.2">
      <c r="H8704" s="9"/>
    </row>
    <row r="8705" spans="8:8" x14ac:dyDescent="0.2">
      <c r="H8705" s="9"/>
    </row>
    <row r="8706" spans="8:8" x14ac:dyDescent="0.2">
      <c r="H8706" s="9"/>
    </row>
    <row r="8707" spans="8:8" x14ac:dyDescent="0.2">
      <c r="H8707" s="9"/>
    </row>
    <row r="8708" spans="8:8" x14ac:dyDescent="0.2">
      <c r="H8708" s="9"/>
    </row>
    <row r="8709" spans="8:8" x14ac:dyDescent="0.2">
      <c r="H8709" s="9"/>
    </row>
    <row r="8710" spans="8:8" x14ac:dyDescent="0.2">
      <c r="H8710" s="9"/>
    </row>
    <row r="8711" spans="8:8" x14ac:dyDescent="0.2">
      <c r="H8711" s="9"/>
    </row>
    <row r="8712" spans="8:8" x14ac:dyDescent="0.2">
      <c r="H8712" s="9"/>
    </row>
    <row r="8713" spans="8:8" x14ac:dyDescent="0.2">
      <c r="H8713" s="9"/>
    </row>
    <row r="8714" spans="8:8" x14ac:dyDescent="0.2">
      <c r="H8714" s="9"/>
    </row>
    <row r="8715" spans="8:8" x14ac:dyDescent="0.2">
      <c r="H8715" s="9"/>
    </row>
    <row r="8716" spans="8:8" x14ac:dyDescent="0.2">
      <c r="H8716" s="9"/>
    </row>
    <row r="8717" spans="8:8" x14ac:dyDescent="0.2">
      <c r="H8717" s="9"/>
    </row>
    <row r="8718" spans="8:8" x14ac:dyDescent="0.2">
      <c r="H8718" s="9"/>
    </row>
    <row r="8719" spans="8:8" x14ac:dyDescent="0.2">
      <c r="H8719" s="9"/>
    </row>
    <row r="8720" spans="8:8" x14ac:dyDescent="0.2">
      <c r="H8720" s="9"/>
    </row>
    <row r="8721" spans="8:8" x14ac:dyDescent="0.2">
      <c r="H8721" s="9"/>
    </row>
    <row r="8722" spans="8:8" x14ac:dyDescent="0.2">
      <c r="H8722" s="9"/>
    </row>
    <row r="8723" spans="8:8" x14ac:dyDescent="0.2">
      <c r="H8723" s="9"/>
    </row>
    <row r="8724" spans="8:8" x14ac:dyDescent="0.2">
      <c r="H8724" s="9"/>
    </row>
    <row r="8725" spans="8:8" x14ac:dyDescent="0.2">
      <c r="H8725" s="9"/>
    </row>
    <row r="8726" spans="8:8" x14ac:dyDescent="0.2">
      <c r="H8726" s="9"/>
    </row>
    <row r="8727" spans="8:8" x14ac:dyDescent="0.2">
      <c r="H8727" s="9"/>
    </row>
    <row r="8728" spans="8:8" x14ac:dyDescent="0.2">
      <c r="H8728" s="9"/>
    </row>
    <row r="8729" spans="8:8" x14ac:dyDescent="0.2">
      <c r="H8729" s="9"/>
    </row>
    <row r="8730" spans="8:8" x14ac:dyDescent="0.2">
      <c r="H8730" s="9"/>
    </row>
    <row r="8731" spans="8:8" x14ac:dyDescent="0.2">
      <c r="H8731" s="9"/>
    </row>
    <row r="8732" spans="8:8" x14ac:dyDescent="0.2">
      <c r="H8732" s="9"/>
    </row>
    <row r="8733" spans="8:8" x14ac:dyDescent="0.2">
      <c r="H8733" s="9"/>
    </row>
    <row r="8734" spans="8:8" x14ac:dyDescent="0.2">
      <c r="H8734" s="9"/>
    </row>
    <row r="8735" spans="8:8" x14ac:dyDescent="0.2">
      <c r="H8735" s="9"/>
    </row>
    <row r="8736" spans="8:8" x14ac:dyDescent="0.2">
      <c r="H8736" s="9"/>
    </row>
    <row r="8737" spans="8:8" x14ac:dyDescent="0.2">
      <c r="H8737" s="9"/>
    </row>
    <row r="8738" spans="8:8" x14ac:dyDescent="0.2">
      <c r="H8738" s="9"/>
    </row>
    <row r="8739" spans="8:8" x14ac:dyDescent="0.2">
      <c r="H8739" s="9"/>
    </row>
    <row r="8740" spans="8:8" x14ac:dyDescent="0.2">
      <c r="H8740" s="9"/>
    </row>
    <row r="8741" spans="8:8" x14ac:dyDescent="0.2">
      <c r="H8741" s="9"/>
    </row>
    <row r="8742" spans="8:8" x14ac:dyDescent="0.2">
      <c r="H8742" s="9"/>
    </row>
    <row r="8743" spans="8:8" x14ac:dyDescent="0.2">
      <c r="H8743" s="9"/>
    </row>
    <row r="8744" spans="8:8" x14ac:dyDescent="0.2">
      <c r="H8744" s="9"/>
    </row>
    <row r="8745" spans="8:8" x14ac:dyDescent="0.2">
      <c r="H8745" s="9"/>
    </row>
    <row r="8746" spans="8:8" x14ac:dyDescent="0.2">
      <c r="H8746" s="9"/>
    </row>
    <row r="8747" spans="8:8" x14ac:dyDescent="0.2">
      <c r="H8747" s="9"/>
    </row>
    <row r="8748" spans="8:8" x14ac:dyDescent="0.2">
      <c r="H8748" s="9"/>
    </row>
    <row r="8749" spans="8:8" x14ac:dyDescent="0.2">
      <c r="H8749" s="9"/>
    </row>
    <row r="8750" spans="8:8" x14ac:dyDescent="0.2">
      <c r="H8750" s="9"/>
    </row>
    <row r="8751" spans="8:8" x14ac:dyDescent="0.2">
      <c r="H8751" s="9"/>
    </row>
    <row r="8752" spans="8:8" x14ac:dyDescent="0.2">
      <c r="H8752" s="9"/>
    </row>
    <row r="8753" spans="8:8" x14ac:dyDescent="0.2">
      <c r="H8753" s="9"/>
    </row>
    <row r="8754" spans="8:8" x14ac:dyDescent="0.2">
      <c r="H8754" s="9"/>
    </row>
    <row r="8755" spans="8:8" x14ac:dyDescent="0.2">
      <c r="H8755" s="9"/>
    </row>
    <row r="8756" spans="8:8" x14ac:dyDescent="0.2">
      <c r="H8756" s="9"/>
    </row>
    <row r="8757" spans="8:8" x14ac:dyDescent="0.2">
      <c r="H8757" s="9"/>
    </row>
    <row r="8758" spans="8:8" x14ac:dyDescent="0.2">
      <c r="H8758" s="9"/>
    </row>
    <row r="8759" spans="8:8" x14ac:dyDescent="0.2">
      <c r="H8759" s="9"/>
    </row>
    <row r="8760" spans="8:8" x14ac:dyDescent="0.2">
      <c r="H8760" s="9"/>
    </row>
    <row r="8761" spans="8:8" x14ac:dyDescent="0.2">
      <c r="H8761" s="9"/>
    </row>
    <row r="8762" spans="8:8" x14ac:dyDescent="0.2">
      <c r="H8762" s="9"/>
    </row>
    <row r="8763" spans="8:8" x14ac:dyDescent="0.2">
      <c r="H8763" s="9"/>
    </row>
    <row r="8764" spans="8:8" x14ac:dyDescent="0.2">
      <c r="H8764" s="9"/>
    </row>
    <row r="8765" spans="8:8" x14ac:dyDescent="0.2">
      <c r="H8765" s="9"/>
    </row>
    <row r="8766" spans="8:8" x14ac:dyDescent="0.2">
      <c r="H8766" s="9"/>
    </row>
    <row r="8767" spans="8:8" x14ac:dyDescent="0.2">
      <c r="H8767" s="9"/>
    </row>
    <row r="8768" spans="8:8" x14ac:dyDescent="0.2">
      <c r="H8768" s="9"/>
    </row>
    <row r="8769" spans="8:8" x14ac:dyDescent="0.2">
      <c r="H8769" s="9"/>
    </row>
    <row r="8770" spans="8:8" x14ac:dyDescent="0.2">
      <c r="H8770" s="9"/>
    </row>
    <row r="8771" spans="8:8" x14ac:dyDescent="0.2">
      <c r="H8771" s="9"/>
    </row>
    <row r="8772" spans="8:8" x14ac:dyDescent="0.2">
      <c r="H8772" s="9"/>
    </row>
    <row r="8773" spans="8:8" x14ac:dyDescent="0.2">
      <c r="H8773" s="9"/>
    </row>
    <row r="8774" spans="8:8" x14ac:dyDescent="0.2">
      <c r="H8774" s="9"/>
    </row>
    <row r="8775" spans="8:8" x14ac:dyDescent="0.2">
      <c r="H8775" s="9"/>
    </row>
    <row r="8776" spans="8:8" x14ac:dyDescent="0.2">
      <c r="H8776" s="9"/>
    </row>
    <row r="8777" spans="8:8" x14ac:dyDescent="0.2">
      <c r="H8777" s="9"/>
    </row>
    <row r="8778" spans="8:8" x14ac:dyDescent="0.2">
      <c r="H8778" s="9"/>
    </row>
    <row r="8779" spans="8:8" x14ac:dyDescent="0.2">
      <c r="H8779" s="9"/>
    </row>
    <row r="8780" spans="8:8" x14ac:dyDescent="0.2">
      <c r="H8780" s="9"/>
    </row>
    <row r="8781" spans="8:8" x14ac:dyDescent="0.2">
      <c r="H8781" s="9"/>
    </row>
    <row r="8782" spans="8:8" x14ac:dyDescent="0.2">
      <c r="H8782" s="9"/>
    </row>
    <row r="8783" spans="8:8" x14ac:dyDescent="0.2">
      <c r="H8783" s="9"/>
    </row>
    <row r="8784" spans="8:8" x14ac:dyDescent="0.2">
      <c r="H8784" s="9"/>
    </row>
    <row r="8785" spans="8:8" x14ac:dyDescent="0.2">
      <c r="H8785" s="9"/>
    </row>
    <row r="8786" spans="8:8" x14ac:dyDescent="0.2">
      <c r="H8786" s="9"/>
    </row>
    <row r="8787" spans="8:8" x14ac:dyDescent="0.2">
      <c r="H8787" s="9"/>
    </row>
    <row r="8788" spans="8:8" x14ac:dyDescent="0.2">
      <c r="H8788" s="9"/>
    </row>
    <row r="8789" spans="8:8" x14ac:dyDescent="0.2">
      <c r="H8789" s="9"/>
    </row>
    <row r="8790" spans="8:8" x14ac:dyDescent="0.2">
      <c r="H8790" s="9"/>
    </row>
    <row r="8791" spans="8:8" x14ac:dyDescent="0.2">
      <c r="H8791" s="9"/>
    </row>
    <row r="8792" spans="8:8" x14ac:dyDescent="0.2">
      <c r="H8792" s="9"/>
    </row>
    <row r="8793" spans="8:8" x14ac:dyDescent="0.2">
      <c r="H8793" s="9"/>
    </row>
    <row r="8794" spans="8:8" x14ac:dyDescent="0.2">
      <c r="H8794" s="9"/>
    </row>
    <row r="8795" spans="8:8" x14ac:dyDescent="0.2">
      <c r="H8795" s="9"/>
    </row>
    <row r="8796" spans="8:8" x14ac:dyDescent="0.2">
      <c r="H8796" s="9"/>
    </row>
    <row r="8797" spans="8:8" x14ac:dyDescent="0.2">
      <c r="H8797" s="9"/>
    </row>
    <row r="8798" spans="8:8" x14ac:dyDescent="0.2">
      <c r="H8798" s="9"/>
    </row>
    <row r="8799" spans="8:8" x14ac:dyDescent="0.2">
      <c r="H8799" s="9"/>
    </row>
    <row r="8800" spans="8:8" x14ac:dyDescent="0.2">
      <c r="H8800" s="9"/>
    </row>
    <row r="8801" spans="8:8" x14ac:dyDescent="0.2">
      <c r="H8801" s="9"/>
    </row>
    <row r="8802" spans="8:8" x14ac:dyDescent="0.2">
      <c r="H8802" s="9"/>
    </row>
    <row r="8803" spans="8:8" x14ac:dyDescent="0.2">
      <c r="H8803" s="9"/>
    </row>
    <row r="8804" spans="8:8" x14ac:dyDescent="0.2">
      <c r="H8804" s="9"/>
    </row>
    <row r="8805" spans="8:8" x14ac:dyDescent="0.2">
      <c r="H8805" s="9"/>
    </row>
    <row r="8806" spans="8:8" x14ac:dyDescent="0.2">
      <c r="H8806" s="9"/>
    </row>
    <row r="8807" spans="8:8" x14ac:dyDescent="0.2">
      <c r="H8807" s="9"/>
    </row>
    <row r="8808" spans="8:8" x14ac:dyDescent="0.2">
      <c r="H8808" s="9"/>
    </row>
    <row r="8809" spans="8:8" x14ac:dyDescent="0.2">
      <c r="H8809" s="9"/>
    </row>
    <row r="8810" spans="8:8" x14ac:dyDescent="0.2">
      <c r="H8810" s="9"/>
    </row>
    <row r="8811" spans="8:8" x14ac:dyDescent="0.2">
      <c r="H8811" s="9"/>
    </row>
    <row r="8812" spans="8:8" x14ac:dyDescent="0.2">
      <c r="H8812" s="9"/>
    </row>
    <row r="8813" spans="8:8" x14ac:dyDescent="0.2">
      <c r="H8813" s="9"/>
    </row>
    <row r="8814" spans="8:8" x14ac:dyDescent="0.2">
      <c r="H8814" s="9"/>
    </row>
    <row r="8815" spans="8:8" x14ac:dyDescent="0.2">
      <c r="H8815" s="9"/>
    </row>
    <row r="8816" spans="8:8" x14ac:dyDescent="0.2">
      <c r="H8816" s="9"/>
    </row>
    <row r="8817" spans="8:8" x14ac:dyDescent="0.2">
      <c r="H8817" s="9"/>
    </row>
    <row r="8818" spans="8:8" x14ac:dyDescent="0.2">
      <c r="H8818" s="9"/>
    </row>
    <row r="8819" spans="8:8" x14ac:dyDescent="0.2">
      <c r="H8819" s="9"/>
    </row>
    <row r="8820" spans="8:8" x14ac:dyDescent="0.2">
      <c r="H8820" s="9"/>
    </row>
    <row r="8821" spans="8:8" x14ac:dyDescent="0.2">
      <c r="H8821" s="9"/>
    </row>
    <row r="8822" spans="8:8" x14ac:dyDescent="0.2">
      <c r="H8822" s="9"/>
    </row>
    <row r="8823" spans="8:8" x14ac:dyDescent="0.2">
      <c r="H8823" s="9"/>
    </row>
    <row r="8824" spans="8:8" x14ac:dyDescent="0.2">
      <c r="H8824" s="9"/>
    </row>
    <row r="8825" spans="8:8" x14ac:dyDescent="0.2">
      <c r="H8825" s="9"/>
    </row>
    <row r="8826" spans="8:8" x14ac:dyDescent="0.2">
      <c r="H8826" s="9"/>
    </row>
    <row r="8827" spans="8:8" x14ac:dyDescent="0.2">
      <c r="H8827" s="9"/>
    </row>
    <row r="8828" spans="8:8" x14ac:dyDescent="0.2">
      <c r="H8828" s="9"/>
    </row>
    <row r="8829" spans="8:8" x14ac:dyDescent="0.2">
      <c r="H8829" s="9"/>
    </row>
    <row r="8830" spans="8:8" x14ac:dyDescent="0.2">
      <c r="H8830" s="9"/>
    </row>
    <row r="8831" spans="8:8" x14ac:dyDescent="0.2">
      <c r="H8831" s="9"/>
    </row>
    <row r="8832" spans="8:8" x14ac:dyDescent="0.2">
      <c r="H8832" s="9"/>
    </row>
    <row r="8833" spans="8:8" x14ac:dyDescent="0.2">
      <c r="H8833" s="9"/>
    </row>
    <row r="8834" spans="8:8" x14ac:dyDescent="0.2">
      <c r="H8834" s="9"/>
    </row>
    <row r="8835" spans="8:8" x14ac:dyDescent="0.2">
      <c r="H8835" s="9"/>
    </row>
    <row r="8836" spans="8:8" x14ac:dyDescent="0.2">
      <c r="H8836" s="9"/>
    </row>
  </sheetData>
  <phoneticPr fontId="10"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
  <sheetViews>
    <sheetView zoomScale="80" zoomScaleNormal="80" workbookViewId="0">
      <pane ySplit="1" topLeftCell="A2" activePane="bottomLeft" state="frozen"/>
      <selection activeCell="B1" sqref="B1"/>
      <selection pane="bottomLeft" activeCell="W11" sqref="W11"/>
    </sheetView>
  </sheetViews>
  <sheetFormatPr defaultRowHeight="12.75" x14ac:dyDescent="0.2"/>
  <cols>
    <col min="6" max="6" width="30.7109375" bestFit="1" customWidth="1"/>
    <col min="7" max="7" width="19.85546875" bestFit="1" customWidth="1"/>
    <col min="9" max="9" width="10.85546875" bestFit="1" customWidth="1"/>
    <col min="10" max="10" width="10.85546875" customWidth="1"/>
    <col min="14" max="14" width="11.28515625" customWidth="1"/>
  </cols>
  <sheetData>
    <row r="1" spans="1:29" ht="38.25" x14ac:dyDescent="0.2">
      <c r="A1" s="17" t="s">
        <v>137</v>
      </c>
      <c r="B1" s="18" t="s">
        <v>8</v>
      </c>
      <c r="C1" s="19" t="s">
        <v>9</v>
      </c>
      <c r="D1" s="98" t="s">
        <v>10</v>
      </c>
      <c r="E1" s="22" t="s">
        <v>11</v>
      </c>
      <c r="F1" s="20" t="s">
        <v>12</v>
      </c>
      <c r="G1" s="20" t="s">
        <v>13</v>
      </c>
      <c r="H1" s="95"/>
      <c r="I1" s="186">
        <v>41745</v>
      </c>
      <c r="J1" s="186"/>
      <c r="K1" s="186">
        <v>41752</v>
      </c>
      <c r="L1" s="186"/>
      <c r="M1" s="186">
        <v>41822</v>
      </c>
      <c r="N1" s="186"/>
      <c r="O1" s="186">
        <v>41864</v>
      </c>
      <c r="P1" s="186">
        <v>41871</v>
      </c>
      <c r="Q1" s="186"/>
      <c r="R1" s="186">
        <v>41773</v>
      </c>
      <c r="S1" s="186"/>
      <c r="T1" s="186">
        <v>41780</v>
      </c>
      <c r="U1" s="186"/>
      <c r="V1" s="186">
        <v>41808</v>
      </c>
      <c r="W1" s="186">
        <v>41857</v>
      </c>
      <c r="X1" s="186"/>
      <c r="Y1" s="186"/>
      <c r="Z1" s="186"/>
      <c r="AA1" s="186"/>
      <c r="AB1" s="186"/>
      <c r="AC1" s="186"/>
    </row>
    <row r="2" spans="1:29" x14ac:dyDescent="0.2">
      <c r="A2" s="30">
        <v>3.8506944444444448E-2</v>
      </c>
      <c r="B2" s="30">
        <v>1.5185185185185185E-2</v>
      </c>
      <c r="C2" s="23">
        <v>3.1597222222221901E-3</v>
      </c>
      <c r="D2" s="31"/>
      <c r="E2" s="110"/>
      <c r="F2" s="119" t="s">
        <v>43</v>
      </c>
      <c r="G2" s="119" t="s">
        <v>23</v>
      </c>
      <c r="I2" s="96">
        <v>1.7488425925925949E-2</v>
      </c>
      <c r="J2" s="96"/>
      <c r="M2" s="96">
        <v>1.6250000000000084E-2</v>
      </c>
      <c r="N2" s="96"/>
      <c r="R2" s="96">
        <v>1.5208333333333341E-2</v>
      </c>
      <c r="S2" s="96"/>
      <c r="T2" s="96">
        <v>1.5659722222222221E-2</v>
      </c>
      <c r="U2" s="96"/>
      <c r="V2" s="96">
        <v>1.5567129629629632E-2</v>
      </c>
      <c r="W2" s="96">
        <v>1.5717592592592623E-2</v>
      </c>
    </row>
    <row r="3" spans="1:29" x14ac:dyDescent="0.2">
      <c r="A3" s="30">
        <v>4.1018518518518517E-2</v>
      </c>
      <c r="B3" s="30">
        <v>1.5405092592592593E-2</v>
      </c>
      <c r="C3" s="23">
        <v>3.3680555555555599E-3</v>
      </c>
      <c r="D3" s="31"/>
      <c r="E3" s="110"/>
      <c r="F3" s="119" t="s">
        <v>220</v>
      </c>
      <c r="G3" s="119" t="s">
        <v>23</v>
      </c>
      <c r="I3" s="96"/>
      <c r="J3" s="96"/>
      <c r="R3" s="96">
        <v>1.5405092592592635E-2</v>
      </c>
      <c r="S3" s="96"/>
      <c r="T3" s="96">
        <v>1.6192129629629633E-2</v>
      </c>
      <c r="U3" s="188">
        <f t="shared" ref="U3:U9" si="0">T3-T2</f>
        <v>5.3240740740741199E-4</v>
      </c>
      <c r="V3" s="96">
        <v>1.6342592592592648E-2</v>
      </c>
      <c r="W3" s="96">
        <v>1.6921296296296386E-2</v>
      </c>
    </row>
    <row r="4" spans="1:29" x14ac:dyDescent="0.2">
      <c r="A4" s="30">
        <v>4.2592592592592592E-2</v>
      </c>
      <c r="B4" s="30">
        <v>1.6250000000000001E-2</v>
      </c>
      <c r="C4" s="23">
        <v>4.1550925925926E-3</v>
      </c>
      <c r="D4" s="31"/>
      <c r="E4" s="110"/>
      <c r="F4" s="119" t="s">
        <v>39</v>
      </c>
      <c r="G4" s="119" t="s">
        <v>23</v>
      </c>
      <c r="I4" s="96">
        <v>1.9236111111111114E-2</v>
      </c>
      <c r="J4" s="188">
        <v>4.629629629629671E-4</v>
      </c>
      <c r="K4" s="96">
        <v>1.8738425925925929E-2</v>
      </c>
      <c r="L4" s="188">
        <v>8.4490740740736717E-4</v>
      </c>
      <c r="M4" s="96">
        <v>1.8425925925925922E-2</v>
      </c>
      <c r="N4" s="96"/>
      <c r="O4" s="96">
        <v>1.8807870370370371E-2</v>
      </c>
      <c r="R4" s="96">
        <v>1.6608796296296295E-2</v>
      </c>
      <c r="S4" s="96"/>
      <c r="T4" s="96">
        <v>1.6944444444444443E-2</v>
      </c>
      <c r="U4" s="188">
        <f t="shared" si="0"/>
        <v>7.5231481481480983E-4</v>
      </c>
      <c r="V4" s="96">
        <v>1.6562500000000001E-2</v>
      </c>
      <c r="W4" s="96">
        <v>1.9409722222222224E-2</v>
      </c>
    </row>
    <row r="5" spans="1:29" x14ac:dyDescent="0.2">
      <c r="A5" s="30">
        <v>4.1701388888888885E-2</v>
      </c>
      <c r="B5" s="30">
        <v>1.6192129629629629E-2</v>
      </c>
      <c r="C5" s="23">
        <v>4.09722222222222E-3</v>
      </c>
      <c r="D5" s="31"/>
      <c r="E5" s="110"/>
      <c r="F5" s="119" t="s">
        <v>32</v>
      </c>
      <c r="G5" s="119" t="s">
        <v>23</v>
      </c>
      <c r="I5" s="96">
        <v>1.997685185185185E-2</v>
      </c>
      <c r="J5" s="188">
        <v>5.7870370370291524E-5</v>
      </c>
      <c r="K5" s="96">
        <v>1.9710648148148154E-2</v>
      </c>
      <c r="L5" s="188">
        <v>3.4722222222222793E-4</v>
      </c>
      <c r="M5" s="96">
        <v>1.804398148148148E-2</v>
      </c>
      <c r="N5" s="189">
        <f>M5-M4</f>
        <v>-3.819444444444417E-4</v>
      </c>
      <c r="O5" s="96">
        <v>1.8923611111111141E-2</v>
      </c>
      <c r="P5" s="96">
        <v>1.953703703703704E-2</v>
      </c>
      <c r="T5" s="96">
        <v>1.7083333333333381E-2</v>
      </c>
      <c r="U5" s="188">
        <f t="shared" si="0"/>
        <v>1.3888888888893836E-4</v>
      </c>
      <c r="V5" s="96">
        <v>1.6331018518518516E-2</v>
      </c>
    </row>
    <row r="6" spans="1:29" x14ac:dyDescent="0.2">
      <c r="A6" s="30">
        <v>4.7974537037037045E-2</v>
      </c>
      <c r="B6" s="30">
        <v>1.7164351851851851E-2</v>
      </c>
      <c r="C6" s="23">
        <v>5.0115740740740797E-3</v>
      </c>
      <c r="D6" s="31"/>
      <c r="E6" s="110"/>
      <c r="F6" s="119" t="s">
        <v>292</v>
      </c>
      <c r="G6" s="119" t="s">
        <v>23</v>
      </c>
      <c r="J6" s="188"/>
      <c r="K6" s="96">
        <v>1.9999999999999997E-2</v>
      </c>
      <c r="L6" s="188">
        <v>3.4722222222220711E-5</v>
      </c>
      <c r="M6" s="96">
        <v>1.9710648148148147E-2</v>
      </c>
      <c r="N6" s="188">
        <f>M6-M5</f>
        <v>1.666666666666667E-3</v>
      </c>
      <c r="P6" s="96">
        <v>2.0486111111111108E-2</v>
      </c>
      <c r="R6" s="96">
        <v>1.7557870370370376E-2</v>
      </c>
      <c r="S6" s="96"/>
      <c r="T6" s="96">
        <v>1.7650462962962962E-2</v>
      </c>
      <c r="U6" s="188">
        <f t="shared" si="0"/>
        <v>5.6712962962958066E-4</v>
      </c>
      <c r="V6" s="96">
        <v>1.7719907407407406E-2</v>
      </c>
      <c r="W6" s="96">
        <v>1.7754629629629634E-2</v>
      </c>
    </row>
    <row r="7" spans="1:29" x14ac:dyDescent="0.2">
      <c r="A7" s="30">
        <v>4.7280092592592589E-2</v>
      </c>
      <c r="B7" s="30">
        <v>1.7384259259259262E-2</v>
      </c>
      <c r="C7" s="23">
        <v>5.20833333333334E-3</v>
      </c>
      <c r="D7" s="31"/>
      <c r="E7" s="110"/>
      <c r="F7" s="119" t="s">
        <v>38</v>
      </c>
      <c r="G7" s="119" t="s">
        <v>23</v>
      </c>
      <c r="I7" s="96">
        <v>2.0648148148148148E-2</v>
      </c>
      <c r="J7" s="188">
        <v>1.0416666666666213E-4</v>
      </c>
      <c r="L7" s="188"/>
      <c r="N7" s="188"/>
      <c r="T7" s="96">
        <v>1.8171296296296297E-2</v>
      </c>
      <c r="U7" s="188">
        <f t="shared" si="0"/>
        <v>5.2083333333333495E-4</v>
      </c>
    </row>
    <row r="8" spans="1:29" x14ac:dyDescent="0.2">
      <c r="A8" s="30">
        <v>4.7916666666666663E-2</v>
      </c>
      <c r="B8" s="30">
        <v>1.8333333333333333E-2</v>
      </c>
      <c r="C8" s="23">
        <v>6.09953703703705E-3</v>
      </c>
      <c r="D8" s="31"/>
      <c r="E8" s="110"/>
      <c r="F8" s="119" t="s">
        <v>332</v>
      </c>
      <c r="G8" s="119" t="s">
        <v>23</v>
      </c>
      <c r="I8" s="96">
        <v>1.9872685185185243E-2</v>
      </c>
      <c r="J8" s="188">
        <v>4.2824074074073598E-4</v>
      </c>
      <c r="L8" s="188"/>
      <c r="N8" s="188"/>
      <c r="P8" s="96">
        <v>1.9953703703703699E-2</v>
      </c>
      <c r="R8" s="96">
        <v>1.8333333333333424E-2</v>
      </c>
      <c r="S8" s="96"/>
      <c r="T8" s="96">
        <v>1.8206018518518517E-2</v>
      </c>
      <c r="U8" s="188">
        <f t="shared" si="0"/>
        <v>3.4722222222220711E-5</v>
      </c>
    </row>
    <row r="9" spans="1:29" x14ac:dyDescent="0.2">
      <c r="A9" s="30">
        <v>4.7222222222222221E-2</v>
      </c>
      <c r="B9" s="30">
        <v>1.7777777777777778E-2</v>
      </c>
      <c r="C9" s="23">
        <v>5.5787037037037098E-3</v>
      </c>
      <c r="D9" s="31"/>
      <c r="E9" s="110"/>
      <c r="F9" s="119" t="s">
        <v>45</v>
      </c>
      <c r="G9" s="119" t="s">
        <v>23</v>
      </c>
      <c r="I9" s="96">
        <v>2.0358796296296298E-2</v>
      </c>
      <c r="J9" s="188">
        <v>3.8194444444444864E-4</v>
      </c>
      <c r="L9" s="188"/>
      <c r="M9" s="96">
        <v>1.9143518518518518E-2</v>
      </c>
      <c r="N9" s="188">
        <f>M9-M6</f>
        <v>-5.6712962962962923E-4</v>
      </c>
      <c r="T9" s="96">
        <v>1.877314814814815E-2</v>
      </c>
      <c r="U9" s="188">
        <f t="shared" si="0"/>
        <v>5.671296296296327E-4</v>
      </c>
      <c r="V9" s="96">
        <v>1.8472222222222223E-2</v>
      </c>
    </row>
    <row r="10" spans="1:29" x14ac:dyDescent="0.2">
      <c r="A10" s="30">
        <v>4.7037037037037037E-2</v>
      </c>
      <c r="B10" s="30">
        <v>1.638888888888889E-2</v>
      </c>
      <c r="C10" s="23">
        <v>4.2824074074074101E-3</v>
      </c>
      <c r="D10" s="31"/>
      <c r="E10" s="110"/>
      <c r="F10" s="119" t="s">
        <v>50</v>
      </c>
      <c r="G10" s="119" t="s">
        <v>23</v>
      </c>
      <c r="I10" s="96">
        <v>1.9918981481481558E-2</v>
      </c>
      <c r="J10" s="188">
        <v>4.6296296296315098E-5</v>
      </c>
      <c r="K10" s="96">
        <v>1.7708333333333392E-2</v>
      </c>
      <c r="L10" s="188"/>
      <c r="N10" s="188"/>
      <c r="O10" s="96">
        <v>1.800925925925926E-2</v>
      </c>
      <c r="P10" s="96">
        <v>1.7800925925925925E-2</v>
      </c>
    </row>
    <row r="11" spans="1:29" x14ac:dyDescent="0.2">
      <c r="A11" s="30">
        <v>4.207175925925926E-2</v>
      </c>
      <c r="B11" s="30">
        <v>1.5995370370370372E-2</v>
      </c>
      <c r="C11" s="23">
        <v>3.9120370370370403E-3</v>
      </c>
      <c r="D11" s="31"/>
      <c r="E11" s="110"/>
      <c r="F11" s="119" t="s">
        <v>37</v>
      </c>
      <c r="G11" s="119" t="s">
        <v>23</v>
      </c>
      <c r="I11" s="96">
        <v>1.8333333333333333E-2</v>
      </c>
      <c r="J11" s="188">
        <v>8.4490740740738451E-4</v>
      </c>
      <c r="K11" s="96">
        <v>1.7893518518518562E-2</v>
      </c>
      <c r="L11" s="188">
        <v>1.8518518518517019E-4</v>
      </c>
      <c r="O11" s="96">
        <v>1.8449074074074076E-2</v>
      </c>
      <c r="R11" s="96">
        <v>1.6527777777777777E-2</v>
      </c>
      <c r="S11" s="96"/>
      <c r="V11" s="96">
        <v>1.6932870370370369E-2</v>
      </c>
      <c r="W11" s="96">
        <v>1.6956018518518579E-2</v>
      </c>
    </row>
    <row r="12" spans="1:29" x14ac:dyDescent="0.2">
      <c r="A12" s="30">
        <v>4.7916666666666663E-2</v>
      </c>
      <c r="B12" s="30">
        <v>1.877314814814815E-2</v>
      </c>
      <c r="C12" s="23">
        <v>6.5046296296296397E-3</v>
      </c>
      <c r="D12" s="31"/>
      <c r="E12" s="110"/>
      <c r="F12" s="119" t="s">
        <v>338</v>
      </c>
      <c r="G12" s="119" t="s">
        <v>23</v>
      </c>
      <c r="I12" s="96">
        <v>1.8773148148148146E-2</v>
      </c>
      <c r="J12" s="188">
        <v>4.3981481481481302E-4</v>
      </c>
      <c r="K12" s="96">
        <v>1.8923611111111113E-2</v>
      </c>
      <c r="L12" s="188">
        <v>1.8518518518518406E-4</v>
      </c>
      <c r="N12" s="188">
        <f t="shared" ref="N12:N18" si="1">M12-M11</f>
        <v>0</v>
      </c>
      <c r="P12" s="96">
        <v>1.9375000000000045E-2</v>
      </c>
    </row>
    <row r="13" spans="1:29" x14ac:dyDescent="0.2">
      <c r="A13" s="30">
        <v>4.4710648148148242E-2</v>
      </c>
      <c r="B13" s="30">
        <v>1.6909722222222225E-2</v>
      </c>
      <c r="C13" s="23">
        <v>4.7685185185185096E-3</v>
      </c>
      <c r="D13" s="31"/>
      <c r="E13" s="110"/>
      <c r="F13" s="120" t="s">
        <v>31</v>
      </c>
      <c r="G13" s="119" t="s">
        <v>23</v>
      </c>
      <c r="I13" s="96">
        <v>1.9444444444444507E-2</v>
      </c>
      <c r="J13" s="188">
        <v>2.0833333333339366E-4</v>
      </c>
      <c r="K13" s="96">
        <v>1.9363425925925926E-2</v>
      </c>
      <c r="L13" s="188">
        <v>4.3981481481481302E-4</v>
      </c>
      <c r="N13" s="188">
        <f t="shared" si="1"/>
        <v>0</v>
      </c>
      <c r="V13" s="96">
        <v>1.7349537037037038E-2</v>
      </c>
    </row>
    <row r="14" spans="1:29" x14ac:dyDescent="0.2">
      <c r="A14" s="30">
        <v>2.6122685185185183E-2</v>
      </c>
      <c r="B14" s="30">
        <v>1.7175925925925924E-2</v>
      </c>
      <c r="C14" s="23">
        <v>5.0231481481481498E-3</v>
      </c>
      <c r="D14" s="31"/>
      <c r="E14" s="110"/>
      <c r="F14" s="119" t="s">
        <v>157</v>
      </c>
      <c r="G14" s="119" t="s">
        <v>23</v>
      </c>
      <c r="I14" s="96">
        <v>2.0474537037037038E-2</v>
      </c>
      <c r="J14" s="188">
        <v>1.1574074074073917E-4</v>
      </c>
      <c r="K14" s="96">
        <v>1.9965277777777776E-2</v>
      </c>
      <c r="L14" s="188">
        <v>2.5462962962962202E-4</v>
      </c>
      <c r="N14" s="188">
        <f t="shared" si="1"/>
        <v>0</v>
      </c>
    </row>
    <row r="15" spans="1:29" x14ac:dyDescent="0.2">
      <c r="A15" s="30">
        <v>5.0115740740740738E-2</v>
      </c>
      <c r="B15" s="30">
        <v>1.7789351851851851E-2</v>
      </c>
      <c r="C15" s="23">
        <v>5.5902777777777799E-3</v>
      </c>
      <c r="D15" s="31"/>
      <c r="E15" s="110"/>
      <c r="F15" s="119" t="s">
        <v>33</v>
      </c>
      <c r="G15" s="119" t="s">
        <v>23</v>
      </c>
      <c r="I15" s="96"/>
      <c r="J15" s="96"/>
      <c r="K15" s="96">
        <v>2.013888888888889E-2</v>
      </c>
      <c r="L15" s="188">
        <v>1.3888888888889325E-4</v>
      </c>
      <c r="M15" s="96">
        <v>1.9710648148148151E-2</v>
      </c>
      <c r="N15" s="188">
        <f t="shared" si="1"/>
        <v>1.9710648148148151E-2</v>
      </c>
      <c r="P15" s="96">
        <v>2.0266203703703703E-2</v>
      </c>
    </row>
    <row r="16" spans="1:29" x14ac:dyDescent="0.2">
      <c r="A16" s="30">
        <v>5.2106481481481483E-2</v>
      </c>
      <c r="B16" s="30">
        <v>1.8506944444444444E-2</v>
      </c>
      <c r="C16" s="23">
        <v>6.26157407407408E-3</v>
      </c>
      <c r="D16" s="31"/>
      <c r="E16" s="110"/>
      <c r="F16" s="119" t="s">
        <v>36</v>
      </c>
      <c r="G16" s="119" t="s">
        <v>23</v>
      </c>
      <c r="K16" s="96">
        <v>2.112268518518523E-2</v>
      </c>
      <c r="L16" s="188">
        <v>9.8379629629634022E-4</v>
      </c>
      <c r="M16" s="96">
        <v>2.0856481481481538E-2</v>
      </c>
      <c r="N16" s="188">
        <f t="shared" si="1"/>
        <v>1.1458333333333875E-3</v>
      </c>
      <c r="P16" s="96">
        <v>2.1840277777777778E-2</v>
      </c>
    </row>
    <row r="17" spans="1:14" x14ac:dyDescent="0.2">
      <c r="A17" s="30">
        <v>4.7222222222222221E-2</v>
      </c>
      <c r="B17" s="30">
        <v>1.7777777777777778E-2</v>
      </c>
      <c r="C17" s="23">
        <v>5.5787037037037098E-3</v>
      </c>
      <c r="D17" s="31"/>
      <c r="E17" s="110"/>
      <c r="F17" s="120" t="s">
        <v>40</v>
      </c>
      <c r="G17" s="119" t="s">
        <v>23</v>
      </c>
      <c r="I17" s="96">
        <v>2.0543981481481486E-2</v>
      </c>
      <c r="J17" s="188">
        <v>6.9444444444448361E-5</v>
      </c>
      <c r="M17" s="96">
        <v>1.9872685185185188E-2</v>
      </c>
      <c r="N17" s="188">
        <f t="shared" si="1"/>
        <v>-9.8379629629635063E-4</v>
      </c>
    </row>
    <row r="18" spans="1:14" x14ac:dyDescent="0.2">
      <c r="A18" s="30">
        <v>5.2083333333333336E-2</v>
      </c>
      <c r="B18" s="30">
        <v>2.0694444444444442E-2</v>
      </c>
      <c r="C18" s="23" t="e">
        <v>#N/A</v>
      </c>
      <c r="D18" s="31"/>
      <c r="E18" s="110"/>
      <c r="F18" s="119" t="s">
        <v>664</v>
      </c>
      <c r="G18" s="119" t="s">
        <v>23</v>
      </c>
      <c r="M18" s="96">
        <v>2.2037037037037039E-2</v>
      </c>
      <c r="N18" s="188">
        <f t="shared" si="1"/>
        <v>2.1643518518518513E-3</v>
      </c>
    </row>
  </sheetData>
  <sortState ref="A2:AC18">
    <sortCondition ref="T2:T18"/>
  </sortState>
  <conditionalFormatting sqref="C7">
    <cfRule type="expression" dxfId="320" priority="35" stopIfTrue="1">
      <formula>(I7=1)</formula>
    </cfRule>
  </conditionalFormatting>
  <conditionalFormatting sqref="C9:C10">
    <cfRule type="expression" dxfId="319" priority="34" stopIfTrue="1">
      <formula>(I9=1)</formula>
    </cfRule>
  </conditionalFormatting>
  <conditionalFormatting sqref="C15">
    <cfRule type="expression" dxfId="318" priority="33" stopIfTrue="1">
      <formula>(I15=1)</formula>
    </cfRule>
  </conditionalFormatting>
  <conditionalFormatting sqref="I17:J18 I10 I5:I7">
    <cfRule type="expression" dxfId="317" priority="31" stopIfTrue="1">
      <formula>Z5&gt;=2</formula>
    </cfRule>
  </conditionalFormatting>
  <conditionalFormatting sqref="K10 K5:K6">
    <cfRule type="expression" dxfId="316" priority="32" stopIfTrue="1">
      <formula>AA5&gt;=2</formula>
    </cfRule>
  </conditionalFormatting>
  <conditionalFormatting sqref="P6 V3:W3 V18">
    <cfRule type="expression" dxfId="315" priority="272" stopIfTrue="1">
      <formula>AB3&gt;=2</formula>
    </cfRule>
  </conditionalFormatting>
  <conditionalFormatting sqref="T3 T17:U18">
    <cfRule type="expression" dxfId="314" priority="274" stopIfTrue="1">
      <formula>AG3&gt;=2</formula>
    </cfRule>
  </conditionalFormatting>
  <conditionalFormatting sqref="I13">
    <cfRule type="expression" dxfId="313" priority="28" stopIfTrue="1">
      <formula>Z13&gt;=2</formula>
    </cfRule>
  </conditionalFormatting>
  <conditionalFormatting sqref="M14 M18 M7">
    <cfRule type="expression" dxfId="312" priority="27" stopIfTrue="1">
      <formula>AA7&gt;=2</formula>
    </cfRule>
  </conditionalFormatting>
  <conditionalFormatting sqref="P17">
    <cfRule type="expression" dxfId="311" priority="276" stopIfTrue="1">
      <formula>AA17&gt;=2</formula>
    </cfRule>
  </conditionalFormatting>
  <conditionalFormatting sqref="I3">
    <cfRule type="expression" dxfId="310" priority="11" stopIfTrue="1">
      <formula>Z3&gt;=2</formula>
    </cfRule>
  </conditionalFormatting>
  <conditionalFormatting sqref="V5">
    <cfRule type="expression" dxfId="309" priority="9" stopIfTrue="1">
      <formula>AH5&gt;=2</formula>
    </cfRule>
  </conditionalFormatting>
  <conditionalFormatting sqref="R3:S3 R17:S17">
    <cfRule type="expression" dxfId="308" priority="281" stopIfTrue="1">
      <formula>AF3&gt;=2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1"/>
  <sheetViews>
    <sheetView zoomScale="72" workbookViewId="0">
      <selection activeCell="C15" sqref="C15"/>
    </sheetView>
  </sheetViews>
  <sheetFormatPr defaultRowHeight="12.75" x14ac:dyDescent="0.2"/>
  <cols>
    <col min="1" max="3" width="9.140625" style="5"/>
    <col min="4" max="4" width="9.140625" style="31"/>
    <col min="5" max="5" width="9.140625" style="29"/>
    <col min="6" max="6" width="22.28515625" customWidth="1"/>
    <col min="7" max="7" width="26.42578125"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137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8" t="s">
        <v>25</v>
      </c>
      <c r="S1" s="19" t="s">
        <v>22</v>
      </c>
      <c r="T1" s="116" t="s">
        <v>148</v>
      </c>
      <c r="U1" s="116" t="s">
        <v>149</v>
      </c>
      <c r="V1" s="117" t="s">
        <v>150</v>
      </c>
      <c r="W1" s="117" t="s">
        <v>151</v>
      </c>
      <c r="X1" s="117" t="s">
        <v>152</v>
      </c>
      <c r="Y1" s="79" t="str">
        <f>VLOOKUP(R2,CTT!$A$5:$I$31,9,FALSE)</f>
        <v>HC</v>
      </c>
      <c r="Z1" s="114">
        <f>VLOOKUP(R2,CTT!$A$5:$I$31,3,FALSE)</f>
        <v>10</v>
      </c>
    </row>
    <row r="2" spans="1:26" x14ac:dyDescent="0.2">
      <c r="D2" s="31">
        <v>2.5347222222222219E-2</v>
      </c>
      <c r="E2" s="29">
        <v>1</v>
      </c>
      <c r="F2" s="53" t="s">
        <v>58</v>
      </c>
      <c r="G2" s="53" t="s">
        <v>163</v>
      </c>
      <c r="H2" s="97">
        <f t="shared" ref="H2:H41" si="0">IF(D2=0,0,(D2-S2))</f>
        <v>1.5624999999999997E-2</v>
      </c>
      <c r="I2" s="110" t="str">
        <f t="shared" ref="I2:I41" si="1">IF((OR(D2=0,H2=0)),"",(IF(H2&lt;=B2,1,"")))</f>
        <v/>
      </c>
      <c r="J2" s="27"/>
      <c r="K2" s="27"/>
      <c r="L2" s="27"/>
      <c r="M2" s="27"/>
      <c r="N2" s="26">
        <v>0</v>
      </c>
      <c r="O2" s="27"/>
      <c r="P2" s="27"/>
      <c r="Q2" s="107" t="s">
        <v>27</v>
      </c>
      <c r="R2" s="28">
        <v>41644</v>
      </c>
      <c r="S2" s="24">
        <v>9.7222222222222224E-3</v>
      </c>
      <c r="T2" s="149">
        <f t="shared" ref="T2:T41" si="2">IF(D2=0,1,(COUNTIF(H:H,H2)))</f>
        <v>1</v>
      </c>
      <c r="U2" s="149">
        <f t="shared" ref="U2:U41" si="3">IF((AND(D2&gt;0,$Y$1="TR")),(COUNTIF(Y:Y,Y2)),1)</f>
        <v>1</v>
      </c>
      <c r="V2" s="149">
        <f t="shared" ref="V2:V41" si="4">IF((AND(D2&gt;0,C2&gt;0,$Y$1="TR")),(COUNTIF(Z:Z,Z2)),1)</f>
        <v>1</v>
      </c>
      <c r="W2" s="149">
        <f t="shared" ref="W2:W41" si="5">IF((AND(D2&gt;0,C2&gt;0,$Y$1="CE")),(COUNTIF(Z:Z,Z2)),1)</f>
        <v>1</v>
      </c>
      <c r="X2" s="149">
        <f t="shared" ref="X2:X41" si="6">IF((AND(D2&gt;0,C2&gt;0,(OR($Y$1="CE",$Y$1="TR")))),(COUNTIF(Z:Z,Z2)),1)</f>
        <v>1</v>
      </c>
      <c r="Y2" s="77" t="str">
        <f t="shared" ref="Y2:Y41" si="7">CONCATENATE(G2,H2)</f>
        <v>Team Velo Velocity0.015625</v>
      </c>
      <c r="Z2" s="77" t="str">
        <f t="shared" ref="Z2:Z40" si="8">CONCATENATE(G2,N2)</f>
        <v>Team Velo Velocity0</v>
      </c>
    </row>
    <row r="3" spans="1:26" x14ac:dyDescent="0.2">
      <c r="A3" s="30"/>
      <c r="B3" s="30"/>
      <c r="C3" s="23"/>
      <c r="D3" s="31">
        <v>2.4583333333333332E-2</v>
      </c>
      <c r="E3" s="29">
        <v>2</v>
      </c>
      <c r="F3" s="108" t="s">
        <v>204</v>
      </c>
      <c r="G3" s="108" t="s">
        <v>242</v>
      </c>
      <c r="H3" s="97">
        <f t="shared" si="0"/>
        <v>1.6250000000000001E-2</v>
      </c>
      <c r="I3" s="110" t="str">
        <f t="shared" si="1"/>
        <v/>
      </c>
      <c r="J3" s="27"/>
      <c r="K3" s="27"/>
      <c r="L3" s="27"/>
      <c r="M3" s="27"/>
      <c r="N3" s="26">
        <v>0</v>
      </c>
      <c r="O3" s="27"/>
      <c r="P3" s="27"/>
      <c r="Q3" s="107" t="s">
        <v>27</v>
      </c>
      <c r="R3" s="28">
        <v>41644</v>
      </c>
      <c r="S3" s="24">
        <v>8.3333333333333332E-3</v>
      </c>
      <c r="T3" s="149">
        <f t="shared" si="2"/>
        <v>1</v>
      </c>
      <c r="U3" s="149">
        <f t="shared" si="3"/>
        <v>1</v>
      </c>
      <c r="V3" s="149">
        <f t="shared" si="4"/>
        <v>1</v>
      </c>
      <c r="W3" s="149">
        <f t="shared" si="5"/>
        <v>1</v>
      </c>
      <c r="X3" s="149">
        <f t="shared" si="6"/>
        <v>1</v>
      </c>
      <c r="Y3" s="77" t="str">
        <f t="shared" si="7"/>
        <v>Zappi's Racing Team0.01625</v>
      </c>
      <c r="Z3" s="77" t="str">
        <f t="shared" si="8"/>
        <v>Zappi's Racing Team0</v>
      </c>
    </row>
    <row r="4" spans="1:26" x14ac:dyDescent="0.2">
      <c r="A4" s="30">
        <v>4.2881944444444445E-2</v>
      </c>
      <c r="B4" s="30">
        <v>1.5995370370370372E-2</v>
      </c>
      <c r="C4" s="23" t="e">
        <f>IF(Y$1="CE",(VLOOKUP(A4,'CTT-tables'!$B$3:$D$3903,3,FALSE)),(IF(Y$1="HC",(VLOOKUP(A4,'CTT-tables'!$C$3:$D$3903,2,FALSE)),(VLOOKUP(B4,'CTT-tables'!$A$3:$D$3903,4,FALSE)))))</f>
        <v>#N/A</v>
      </c>
      <c r="D4" s="31">
        <v>2.4722222222222225E-2</v>
      </c>
      <c r="E4" s="29">
        <v>3</v>
      </c>
      <c r="F4" s="119" t="s">
        <v>37</v>
      </c>
      <c r="G4" s="119" t="s">
        <v>23</v>
      </c>
      <c r="H4" s="97">
        <f t="shared" si="0"/>
        <v>1.9166666666666669E-2</v>
      </c>
      <c r="I4" s="110" t="str">
        <f t="shared" si="1"/>
        <v/>
      </c>
      <c r="J4" s="27"/>
      <c r="K4" s="27"/>
      <c r="L4" s="27"/>
      <c r="M4" s="27"/>
      <c r="N4" s="26">
        <v>2.8935185185184967E-4</v>
      </c>
      <c r="O4" s="27">
        <v>2</v>
      </c>
      <c r="P4" s="27"/>
      <c r="Q4" s="107" t="s">
        <v>27</v>
      </c>
      <c r="R4" s="28">
        <v>41644</v>
      </c>
      <c r="S4" s="24">
        <v>5.5555555555555558E-3</v>
      </c>
      <c r="T4" s="149">
        <f t="shared" si="2"/>
        <v>1</v>
      </c>
      <c r="U4" s="149">
        <f t="shared" si="3"/>
        <v>1</v>
      </c>
      <c r="V4" s="149" t="e">
        <f t="shared" si="4"/>
        <v>#N/A</v>
      </c>
      <c r="W4" s="149" t="e">
        <f t="shared" si="5"/>
        <v>#N/A</v>
      </c>
      <c r="X4" s="149" t="e">
        <f t="shared" si="6"/>
        <v>#N/A</v>
      </c>
      <c r="Y4" s="77" t="str">
        <f t="shared" si="7"/>
        <v>Team Cambridge0.0191666666666667</v>
      </c>
      <c r="Z4" s="77" t="str">
        <f t="shared" si="8"/>
        <v>Team Cambridge0.00028935185185185</v>
      </c>
    </row>
    <row r="5" spans="1:26" x14ac:dyDescent="0.2">
      <c r="D5" s="31">
        <v>2.2650462962962966E-2</v>
      </c>
      <c r="E5" s="29">
        <v>4</v>
      </c>
      <c r="F5" t="s">
        <v>235</v>
      </c>
      <c r="G5" t="s">
        <v>30</v>
      </c>
      <c r="H5" s="97">
        <f t="shared" si="0"/>
        <v>1.9178240740740746E-2</v>
      </c>
      <c r="I5" s="110" t="str">
        <f t="shared" si="1"/>
        <v/>
      </c>
      <c r="J5" s="27"/>
      <c r="K5" s="27"/>
      <c r="L5" s="27"/>
      <c r="M5" s="27"/>
      <c r="N5" s="26">
        <v>0</v>
      </c>
      <c r="O5" s="27"/>
      <c r="P5" s="27"/>
      <c r="Q5" s="107" t="s">
        <v>27</v>
      </c>
      <c r="R5" s="28">
        <v>41644</v>
      </c>
      <c r="S5" s="24">
        <v>3.472222222222222E-3</v>
      </c>
      <c r="T5" s="149">
        <f t="shared" si="2"/>
        <v>1</v>
      </c>
      <c r="U5" s="149">
        <f t="shared" si="3"/>
        <v>1</v>
      </c>
      <c r="V5" s="149">
        <f t="shared" si="4"/>
        <v>1</v>
      </c>
      <c r="W5" s="149">
        <f t="shared" si="5"/>
        <v>1</v>
      </c>
      <c r="X5" s="149">
        <f t="shared" si="6"/>
        <v>1</v>
      </c>
      <c r="Y5" s="77" t="str">
        <f t="shared" si="7"/>
        <v>Cambridge CC0.0191782407407407</v>
      </c>
      <c r="Z5" s="77" t="str">
        <f t="shared" si="8"/>
        <v>Cambridge CC0</v>
      </c>
    </row>
    <row r="6" spans="1:26" x14ac:dyDescent="0.2">
      <c r="A6" s="30"/>
      <c r="B6" s="30"/>
      <c r="C6" s="23"/>
      <c r="D6" s="31">
        <v>2.6863425925925926E-2</v>
      </c>
      <c r="E6" s="29">
        <v>5</v>
      </c>
      <c r="F6" t="s">
        <v>241</v>
      </c>
      <c r="G6" s="53" t="s">
        <v>28</v>
      </c>
      <c r="H6" s="97">
        <f t="shared" si="0"/>
        <v>1.9224537037037037E-2</v>
      </c>
      <c r="I6" s="110" t="str">
        <f t="shared" si="1"/>
        <v/>
      </c>
      <c r="J6" s="27"/>
      <c r="K6" s="27"/>
      <c r="L6" s="27"/>
      <c r="M6" s="27"/>
      <c r="N6" s="26">
        <v>0</v>
      </c>
      <c r="O6" s="27"/>
      <c r="P6" s="27"/>
      <c r="Q6" s="107" t="s">
        <v>27</v>
      </c>
      <c r="R6" s="28">
        <v>41644</v>
      </c>
      <c r="S6" s="24">
        <v>7.6388888888888886E-3</v>
      </c>
      <c r="T6" s="149">
        <f t="shared" si="2"/>
        <v>1</v>
      </c>
      <c r="U6" s="149">
        <f t="shared" si="3"/>
        <v>1</v>
      </c>
      <c r="V6" s="149">
        <f t="shared" si="4"/>
        <v>1</v>
      </c>
      <c r="W6" s="149">
        <f t="shared" si="5"/>
        <v>1</v>
      </c>
      <c r="X6" s="149">
        <f t="shared" si="6"/>
        <v>1</v>
      </c>
      <c r="Y6" s="77" t="str">
        <f t="shared" si="7"/>
        <v>Team Cambridge (DM)0.019224537037037</v>
      </c>
      <c r="Z6" s="77" t="str">
        <f t="shared" si="8"/>
        <v>Team Cambridge (DM)0</v>
      </c>
    </row>
    <row r="7" spans="1:26" x14ac:dyDescent="0.2">
      <c r="A7" s="30"/>
      <c r="B7" s="30"/>
      <c r="C7" s="30"/>
      <c r="D7" s="31">
        <v>2.4976851851851851E-2</v>
      </c>
      <c r="E7" s="29">
        <v>6</v>
      </c>
      <c r="F7" s="53" t="s">
        <v>146</v>
      </c>
      <c r="G7" s="53" t="s">
        <v>196</v>
      </c>
      <c r="H7" s="97">
        <f t="shared" si="0"/>
        <v>2.011574074074074E-2</v>
      </c>
      <c r="I7" s="110" t="str">
        <f t="shared" si="1"/>
        <v/>
      </c>
      <c r="J7" s="27"/>
      <c r="K7" s="27"/>
      <c r="L7" s="27"/>
      <c r="M7" s="27"/>
      <c r="N7" s="26">
        <v>5.5787037037037072E-3</v>
      </c>
      <c r="O7" s="27">
        <v>10</v>
      </c>
      <c r="P7" s="27"/>
      <c r="Q7" s="107" t="s">
        <v>27</v>
      </c>
      <c r="R7" s="28">
        <v>41644</v>
      </c>
      <c r="S7" s="24">
        <v>4.8611111111111112E-3</v>
      </c>
      <c r="T7" s="149">
        <f t="shared" si="2"/>
        <v>1</v>
      </c>
      <c r="U7" s="149">
        <f t="shared" si="3"/>
        <v>1</v>
      </c>
      <c r="V7" s="149">
        <f t="shared" si="4"/>
        <v>1</v>
      </c>
      <c r="W7" s="149">
        <f t="shared" si="5"/>
        <v>1</v>
      </c>
      <c r="X7" s="149">
        <f t="shared" si="6"/>
        <v>1</v>
      </c>
      <c r="Y7" s="77" t="str">
        <f t="shared" si="7"/>
        <v>St Neots CC0.0201157407407407</v>
      </c>
      <c r="Z7" s="77" t="str">
        <f t="shared" si="8"/>
        <v>St Neots CC0.00557870370370371</v>
      </c>
    </row>
    <row r="8" spans="1:26" x14ac:dyDescent="0.2">
      <c r="A8" s="30"/>
      <c r="B8" s="30"/>
      <c r="C8" s="30"/>
      <c r="D8" s="31">
        <v>2.7430555555555555E-2</v>
      </c>
      <c r="E8" s="29">
        <v>7</v>
      </c>
      <c r="F8" s="53" t="s">
        <v>220</v>
      </c>
      <c r="G8" s="53" t="s">
        <v>30</v>
      </c>
      <c r="H8" s="97">
        <f t="shared" si="0"/>
        <v>2.1180555555555557E-2</v>
      </c>
      <c r="I8" s="110" t="str">
        <f t="shared" si="1"/>
        <v/>
      </c>
      <c r="J8" s="27"/>
      <c r="K8" s="27"/>
      <c r="L8" s="27"/>
      <c r="M8" s="27"/>
      <c r="N8" s="26">
        <v>3.1249999999999958E-3</v>
      </c>
      <c r="O8" s="27">
        <v>9</v>
      </c>
      <c r="P8" s="27"/>
      <c r="Q8" s="107" t="s">
        <v>27</v>
      </c>
      <c r="R8" s="28">
        <v>41644</v>
      </c>
      <c r="S8" s="24">
        <v>6.2500000000000003E-3</v>
      </c>
      <c r="T8" s="149">
        <f t="shared" si="2"/>
        <v>1</v>
      </c>
      <c r="U8" s="149">
        <f t="shared" si="3"/>
        <v>1</v>
      </c>
      <c r="V8" s="149">
        <f t="shared" si="4"/>
        <v>1</v>
      </c>
      <c r="W8" s="149">
        <f t="shared" si="5"/>
        <v>1</v>
      </c>
      <c r="X8" s="149">
        <f t="shared" si="6"/>
        <v>1</v>
      </c>
      <c r="Y8" s="77" t="str">
        <f t="shared" si="7"/>
        <v>Cambridge CC0.0211805555555556</v>
      </c>
      <c r="Z8" s="77" t="str">
        <f t="shared" si="8"/>
        <v>Cambridge CC0.003125</v>
      </c>
    </row>
    <row r="9" spans="1:26" x14ac:dyDescent="0.2">
      <c r="A9" s="30">
        <v>4.5173611111111116E-2</v>
      </c>
      <c r="B9" s="30">
        <v>1.6782407407407409E-2</v>
      </c>
      <c r="C9" s="23">
        <f>IF(Y$1="CE",(VLOOKUP(A9,'CTT-tables'!$B$3:$D$3903,3,FALSE)),(IF(Y$1="HC",(VLOOKUP(A9,'CTT-tables'!$C$3:$D$3903,2,FALSE)),(VLOOKUP(B9,'CTT-tables'!$A$3:$D$3903,4,FALSE)))))</f>
        <v>1.2997685185185201E-2</v>
      </c>
      <c r="D9" s="31">
        <v>2.539351851851852E-2</v>
      </c>
      <c r="E9" s="29">
        <v>8</v>
      </c>
      <c r="F9" s="119" t="s">
        <v>29</v>
      </c>
      <c r="G9" s="119" t="s">
        <v>23</v>
      </c>
      <c r="H9" s="97">
        <f t="shared" si="0"/>
        <v>2.1226851851851854E-2</v>
      </c>
      <c r="I9" s="110" t="str">
        <f t="shared" si="1"/>
        <v/>
      </c>
      <c r="J9" s="27"/>
      <c r="K9" s="27"/>
      <c r="L9" s="27"/>
      <c r="M9" s="27"/>
      <c r="N9" s="26">
        <v>1.0879629629629642E-3</v>
      </c>
      <c r="O9" s="27">
        <v>5</v>
      </c>
      <c r="P9" s="27"/>
      <c r="Q9" s="107" t="s">
        <v>27</v>
      </c>
      <c r="R9" s="28">
        <v>41644</v>
      </c>
      <c r="S9" s="24">
        <v>4.1666666666666666E-3</v>
      </c>
      <c r="T9" s="149">
        <f t="shared" si="2"/>
        <v>1</v>
      </c>
      <c r="U9" s="149">
        <f t="shared" si="3"/>
        <v>1</v>
      </c>
      <c r="V9" s="149">
        <f t="shared" si="4"/>
        <v>1</v>
      </c>
      <c r="W9" s="149">
        <f t="shared" si="5"/>
        <v>1</v>
      </c>
      <c r="X9" s="149">
        <f t="shared" si="6"/>
        <v>1</v>
      </c>
      <c r="Y9" s="77" t="str">
        <f t="shared" si="7"/>
        <v>Team Cambridge0.0212268518518519</v>
      </c>
      <c r="Z9" s="77" t="str">
        <f t="shared" si="8"/>
        <v>Team Cambridge0.00108796296296296</v>
      </c>
    </row>
    <row r="10" spans="1:26" x14ac:dyDescent="0.2">
      <c r="A10" s="30"/>
      <c r="B10" s="30"/>
      <c r="C10" s="23"/>
      <c r="D10" s="31">
        <v>2.4085648148148148E-2</v>
      </c>
      <c r="E10" s="29">
        <v>9</v>
      </c>
      <c r="F10" s="53" t="s">
        <v>243</v>
      </c>
      <c r="G10" s="53" t="s">
        <v>206</v>
      </c>
      <c r="H10" s="97">
        <f t="shared" si="0"/>
        <v>2.1307870370370369E-2</v>
      </c>
      <c r="I10" s="110" t="str">
        <f t="shared" si="1"/>
        <v/>
      </c>
      <c r="J10" s="27"/>
      <c r="K10" s="27"/>
      <c r="L10" s="27"/>
      <c r="M10" s="27"/>
      <c r="N10" s="26">
        <v>1.8981481481481488E-3</v>
      </c>
      <c r="O10" s="27">
        <v>7</v>
      </c>
      <c r="P10" s="27"/>
      <c r="Q10" s="107" t="s">
        <v>27</v>
      </c>
      <c r="R10" s="28">
        <v>41644</v>
      </c>
      <c r="S10" s="24">
        <v>2.7777777777777779E-3</v>
      </c>
      <c r="T10" s="149">
        <f t="shared" si="2"/>
        <v>1</v>
      </c>
      <c r="U10" s="149">
        <f t="shared" si="3"/>
        <v>1</v>
      </c>
      <c r="V10" s="149">
        <f t="shared" si="4"/>
        <v>1</v>
      </c>
      <c r="W10" s="149">
        <f t="shared" si="5"/>
        <v>1</v>
      </c>
      <c r="X10" s="149">
        <f t="shared" si="6"/>
        <v>1</v>
      </c>
      <c r="Y10" s="77" t="str">
        <f t="shared" si="7"/>
        <v>CC Ashwell0.0213078703703704</v>
      </c>
      <c r="Z10" s="77" t="str">
        <f t="shared" si="8"/>
        <v>CC Ashwell0.00189814814814815</v>
      </c>
    </row>
    <row r="11" spans="1:26" x14ac:dyDescent="0.2">
      <c r="D11" s="31">
        <v>2.8483796296296295E-2</v>
      </c>
      <c r="E11" s="29">
        <v>10</v>
      </c>
      <c r="F11" s="53" t="s">
        <v>222</v>
      </c>
      <c r="G11" s="53" t="s">
        <v>28</v>
      </c>
      <c r="H11" s="97">
        <f t="shared" si="0"/>
        <v>2.1539351851851851E-2</v>
      </c>
      <c r="I11" s="110" t="str">
        <f t="shared" si="1"/>
        <v/>
      </c>
      <c r="J11" s="27"/>
      <c r="K11" s="27"/>
      <c r="L11" s="27"/>
      <c r="M11" s="27"/>
      <c r="N11" s="26">
        <v>6.9444444444444447E-4</v>
      </c>
      <c r="O11" s="27">
        <v>3</v>
      </c>
      <c r="P11" s="27"/>
      <c r="Q11" s="107" t="s">
        <v>27</v>
      </c>
      <c r="R11" s="28">
        <v>41644</v>
      </c>
      <c r="S11" s="24">
        <v>6.9444444444444449E-3</v>
      </c>
      <c r="T11" s="149">
        <f t="shared" si="2"/>
        <v>1</v>
      </c>
      <c r="U11" s="149">
        <f t="shared" si="3"/>
        <v>1</v>
      </c>
      <c r="V11" s="149">
        <f t="shared" si="4"/>
        <v>1</v>
      </c>
      <c r="W11" s="149">
        <f t="shared" si="5"/>
        <v>1</v>
      </c>
      <c r="X11" s="149">
        <f t="shared" si="6"/>
        <v>1</v>
      </c>
      <c r="Y11" s="77" t="str">
        <f t="shared" si="7"/>
        <v>Team Cambridge (DM)0.0215393518518519</v>
      </c>
      <c r="Z11" s="77" t="str">
        <f t="shared" si="8"/>
        <v>Team Cambridge (DM)0.000694444444444444</v>
      </c>
    </row>
    <row r="12" spans="1:26" x14ac:dyDescent="0.2">
      <c r="A12" s="30">
        <v>4.462962962962963E-2</v>
      </c>
      <c r="B12" s="30">
        <v>1.6250000000000001E-2</v>
      </c>
      <c r="C12" s="23">
        <f>IF(Y$1="CE",(VLOOKUP(A12,'CTT-tables'!$B$3:$D$3903,3,FALSE)),(IF(Y$1="HC",(VLOOKUP(A12,'CTT-tables'!$C$3:$D$3903,2,FALSE)),(VLOOKUP(B12,'CTT-tables'!$A$3:$D$3903,4,FALSE)))))</f>
        <v>1.24884259259258E-2</v>
      </c>
      <c r="D12" s="31">
        <v>3.0729166666666669E-2</v>
      </c>
      <c r="E12" s="29">
        <v>11</v>
      </c>
      <c r="F12" s="119" t="s">
        <v>39</v>
      </c>
      <c r="G12" s="119" t="s">
        <v>23</v>
      </c>
      <c r="H12" s="97">
        <f t="shared" si="0"/>
        <v>2.1701388888888892E-2</v>
      </c>
      <c r="I12" s="110" t="str">
        <f t="shared" si="1"/>
        <v/>
      </c>
      <c r="J12" s="27"/>
      <c r="K12" s="27"/>
      <c r="L12" s="27"/>
      <c r="M12" s="27"/>
      <c r="N12" s="26">
        <v>8.6805555555555941E-4</v>
      </c>
      <c r="O12" s="27">
        <v>4</v>
      </c>
      <c r="P12" s="27"/>
      <c r="Q12" s="107" t="s">
        <v>27</v>
      </c>
      <c r="R12" s="28">
        <v>41644</v>
      </c>
      <c r="S12" s="24">
        <v>9.0277777777777769E-3</v>
      </c>
      <c r="T12" s="149">
        <f t="shared" si="2"/>
        <v>1</v>
      </c>
      <c r="U12" s="149">
        <f t="shared" si="3"/>
        <v>1</v>
      </c>
      <c r="V12" s="149">
        <f t="shared" si="4"/>
        <v>1</v>
      </c>
      <c r="W12" s="149">
        <f t="shared" si="5"/>
        <v>1</v>
      </c>
      <c r="X12" s="149">
        <f t="shared" si="6"/>
        <v>1</v>
      </c>
      <c r="Y12" s="77" t="str">
        <f t="shared" si="7"/>
        <v>Team Cambridge0.0217013888888889</v>
      </c>
      <c r="Z12" s="77" t="str">
        <f t="shared" si="8"/>
        <v>Team Cambridge0.000868055555555559</v>
      </c>
    </row>
    <row r="13" spans="1:26" x14ac:dyDescent="0.2">
      <c r="A13" s="30">
        <v>4.5231481481481484E-2</v>
      </c>
      <c r="B13" s="30">
        <v>1.6909722222222225E-2</v>
      </c>
      <c r="C13" s="23">
        <f>IF(Y$1="CE",(VLOOKUP(A13,'CTT-tables'!$B$3:$D$3903,3,FALSE)),(IF(Y$1="HC",(VLOOKUP(A13,'CTT-tables'!$C$3:$D$3903,2,FALSE)),(VLOOKUP(B13,'CTT-tables'!$A$3:$D$3903,4,FALSE)))))</f>
        <v>1.30555555555556E-2</v>
      </c>
      <c r="D13" s="31">
        <v>2.3622685185185188E-2</v>
      </c>
      <c r="E13" s="29">
        <v>12</v>
      </c>
      <c r="F13" s="120" t="s">
        <v>31</v>
      </c>
      <c r="G13" s="119" t="s">
        <v>23</v>
      </c>
      <c r="H13" s="97">
        <f t="shared" si="0"/>
        <v>2.2928240740740742E-2</v>
      </c>
      <c r="I13" s="110" t="str">
        <f t="shared" si="1"/>
        <v/>
      </c>
      <c r="J13" s="27"/>
      <c r="K13" s="27"/>
      <c r="L13" s="27"/>
      <c r="M13" s="27"/>
      <c r="N13" s="26">
        <v>2.4421296296296296E-3</v>
      </c>
      <c r="O13" s="27">
        <v>8</v>
      </c>
      <c r="P13" s="27"/>
      <c r="Q13" s="107" t="s">
        <v>27</v>
      </c>
      <c r="R13" s="28">
        <v>41644</v>
      </c>
      <c r="S13" s="24">
        <v>6.9444444444444447E-4</v>
      </c>
      <c r="T13" s="149">
        <f t="shared" si="2"/>
        <v>1</v>
      </c>
      <c r="U13" s="149">
        <f t="shared" si="3"/>
        <v>1</v>
      </c>
      <c r="V13" s="149">
        <f t="shared" si="4"/>
        <v>1</v>
      </c>
      <c r="W13" s="149">
        <f t="shared" si="5"/>
        <v>1</v>
      </c>
      <c r="X13" s="149">
        <f t="shared" si="6"/>
        <v>1</v>
      </c>
      <c r="Y13" s="77" t="str">
        <f t="shared" si="7"/>
        <v>Team Cambridge0.0229282407407407</v>
      </c>
      <c r="Z13" s="77" t="str">
        <f t="shared" si="8"/>
        <v>Team Cambridge0.00244212962962963</v>
      </c>
    </row>
    <row r="14" spans="1:26" x14ac:dyDescent="0.2">
      <c r="A14" s="30">
        <v>4.3738425925925924E-2</v>
      </c>
      <c r="B14" s="30">
        <v>1.6192129629629629E-2</v>
      </c>
      <c r="C14" s="23">
        <f>IF(Y$1="CE",(VLOOKUP(A14,'CTT-tables'!$B$3:$D$3903,3,FALSE)),(IF(Y$1="HC",(VLOOKUP(A14,'CTT-tables'!$C$3:$D$3903,2,FALSE)),(VLOOKUP(B14,'CTT-tables'!$A$3:$D$3903,4,FALSE)))))</f>
        <v>1.1666666666666501E-2</v>
      </c>
      <c r="D14" s="31">
        <v>2.4687499999999998E-2</v>
      </c>
      <c r="E14" s="29">
        <v>13</v>
      </c>
      <c r="F14" s="119" t="s">
        <v>32</v>
      </c>
      <c r="G14" s="119" t="s">
        <v>23</v>
      </c>
      <c r="H14" s="97">
        <f t="shared" si="0"/>
        <v>2.329861111111111E-2</v>
      </c>
      <c r="I14" s="110" t="str">
        <f t="shared" si="1"/>
        <v/>
      </c>
      <c r="J14" s="27"/>
      <c r="K14" s="27"/>
      <c r="L14" s="27"/>
      <c r="M14" s="27"/>
      <c r="N14" s="26">
        <v>4.6296296296296294E-5</v>
      </c>
      <c r="O14" s="27">
        <v>1</v>
      </c>
      <c r="P14" s="27"/>
      <c r="Q14" s="107" t="s">
        <v>27</v>
      </c>
      <c r="R14" s="28">
        <v>41644</v>
      </c>
      <c r="S14" s="24">
        <v>1.3888888888888889E-3</v>
      </c>
      <c r="T14" s="149">
        <f t="shared" si="2"/>
        <v>1</v>
      </c>
      <c r="U14" s="149">
        <f t="shared" si="3"/>
        <v>1</v>
      </c>
      <c r="V14" s="149">
        <f t="shared" si="4"/>
        <v>1</v>
      </c>
      <c r="W14" s="149">
        <f t="shared" si="5"/>
        <v>1</v>
      </c>
      <c r="X14" s="149">
        <f t="shared" si="6"/>
        <v>1</v>
      </c>
      <c r="Y14" s="77" t="str">
        <f t="shared" si="7"/>
        <v>Team Cambridge0.0232986111111111</v>
      </c>
      <c r="Z14" s="77" t="str">
        <f t="shared" si="8"/>
        <v>Team Cambridge4.62962962962963E-05</v>
      </c>
    </row>
    <row r="15" spans="1:26" x14ac:dyDescent="0.2">
      <c r="A15" s="30">
        <v>4.9155092592592597E-2</v>
      </c>
      <c r="B15" s="30">
        <v>1.8194444444444444E-2</v>
      </c>
      <c r="C15" s="23">
        <f>IF(Y$1="CE",(VLOOKUP(A15,'CTT-tables'!$B$3:$D$3903,3,FALSE)),(IF(Y$1="HC",(VLOOKUP(A15,'CTT-tables'!$C$3:$D$3903,2,FALSE)),(VLOOKUP(B15,'CTT-tables'!$A$3:$D$3903,4,FALSE)))))</f>
        <v>1.6712962962962999E-2</v>
      </c>
      <c r="D15" s="99">
        <v>2.6041666666666668E-2</v>
      </c>
      <c r="E15" s="29">
        <v>14</v>
      </c>
      <c r="F15" s="119" t="s">
        <v>35</v>
      </c>
      <c r="G15" s="119" t="s">
        <v>23</v>
      </c>
      <c r="H15" s="97">
        <f t="shared" si="0"/>
        <v>2.3958333333333335E-2</v>
      </c>
      <c r="I15" s="110" t="str">
        <f t="shared" si="1"/>
        <v/>
      </c>
      <c r="J15" s="27"/>
      <c r="K15" s="27"/>
      <c r="L15" s="27"/>
      <c r="M15" s="27"/>
      <c r="N15" s="26">
        <v>1.1111111111111111E-3</v>
      </c>
      <c r="O15" s="27">
        <v>6</v>
      </c>
      <c r="P15" s="27"/>
      <c r="Q15" s="107" t="s">
        <v>27</v>
      </c>
      <c r="R15" s="28">
        <v>41644</v>
      </c>
      <c r="S15" s="24">
        <v>2.0833333333333333E-3</v>
      </c>
      <c r="T15" s="149">
        <f t="shared" si="2"/>
        <v>1</v>
      </c>
      <c r="U15" s="149">
        <f t="shared" si="3"/>
        <v>1</v>
      </c>
      <c r="V15" s="149">
        <f t="shared" si="4"/>
        <v>1</v>
      </c>
      <c r="W15" s="149">
        <f t="shared" si="5"/>
        <v>1</v>
      </c>
      <c r="X15" s="149">
        <f t="shared" si="6"/>
        <v>1</v>
      </c>
      <c r="Y15" s="77" t="str">
        <f t="shared" si="7"/>
        <v>Team Cambridge0.0239583333333333</v>
      </c>
      <c r="Z15" s="77" t="str">
        <f t="shared" si="8"/>
        <v>Team Cambridge0.00111111111111111</v>
      </c>
    </row>
    <row r="16" spans="1:26" x14ac:dyDescent="0.2">
      <c r="A16" s="101"/>
      <c r="B16" s="101"/>
      <c r="C16" s="23"/>
      <c r="F16" s="119"/>
      <c r="G16" s="119"/>
      <c r="H16" s="97">
        <f t="shared" si="0"/>
        <v>0</v>
      </c>
      <c r="I16" s="110" t="str">
        <f t="shared" si="1"/>
        <v/>
      </c>
      <c r="J16" s="27"/>
      <c r="K16" s="27"/>
      <c r="L16" s="27"/>
      <c r="M16" s="27"/>
      <c r="N16" s="26">
        <f t="shared" ref="N16:N40" si="9">IF(C16=0,0,(H16-C16))</f>
        <v>0</v>
      </c>
      <c r="O16" s="27"/>
      <c r="P16" s="27"/>
      <c r="Q16" s="107"/>
      <c r="S16" s="24">
        <v>1.0416666666666664E-2</v>
      </c>
      <c r="T16" s="149">
        <f t="shared" si="2"/>
        <v>1</v>
      </c>
      <c r="U16" s="149">
        <f t="shared" si="3"/>
        <v>1</v>
      </c>
      <c r="V16" s="149">
        <f t="shared" si="4"/>
        <v>1</v>
      </c>
      <c r="W16" s="149">
        <f t="shared" si="5"/>
        <v>1</v>
      </c>
      <c r="X16" s="149">
        <f t="shared" si="6"/>
        <v>1</v>
      </c>
      <c r="Y16" s="77" t="str">
        <f t="shared" si="7"/>
        <v>0</v>
      </c>
      <c r="Z16" s="77" t="str">
        <f t="shared" si="8"/>
        <v>0</v>
      </c>
    </row>
    <row r="17" spans="1:26" x14ac:dyDescent="0.2">
      <c r="F17" s="53"/>
      <c r="G17" s="53"/>
      <c r="H17" s="97">
        <f t="shared" si="0"/>
        <v>0</v>
      </c>
      <c r="I17" s="110" t="str">
        <f t="shared" si="1"/>
        <v/>
      </c>
      <c r="J17" s="27"/>
      <c r="K17" s="27"/>
      <c r="L17" s="27"/>
      <c r="M17" s="27"/>
      <c r="N17" s="26">
        <f t="shared" si="9"/>
        <v>0</v>
      </c>
      <c r="O17" s="27"/>
      <c r="P17" s="27"/>
      <c r="Q17" s="107"/>
      <c r="S17" s="24">
        <v>1.1111111111111108E-2</v>
      </c>
      <c r="T17" s="149">
        <f t="shared" si="2"/>
        <v>1</v>
      </c>
      <c r="U17" s="149">
        <f t="shared" si="3"/>
        <v>1</v>
      </c>
      <c r="V17" s="149">
        <f t="shared" si="4"/>
        <v>1</v>
      </c>
      <c r="W17" s="149">
        <f t="shared" si="5"/>
        <v>1</v>
      </c>
      <c r="X17" s="149">
        <f t="shared" si="6"/>
        <v>1</v>
      </c>
      <c r="Y17" s="77" t="str">
        <f t="shared" si="7"/>
        <v>0</v>
      </c>
      <c r="Z17" s="77" t="str">
        <f t="shared" si="8"/>
        <v>0</v>
      </c>
    </row>
    <row r="18" spans="1:26" x14ac:dyDescent="0.2">
      <c r="F18" s="53"/>
      <c r="G18" s="53"/>
      <c r="H18" s="97">
        <f t="shared" si="0"/>
        <v>0</v>
      </c>
      <c r="I18" s="110" t="str">
        <f t="shared" si="1"/>
        <v/>
      </c>
      <c r="J18" s="126"/>
      <c r="K18" s="27"/>
      <c r="L18" s="27"/>
      <c r="M18" s="27"/>
      <c r="N18" s="26">
        <f t="shared" si="9"/>
        <v>0</v>
      </c>
      <c r="O18" s="27"/>
      <c r="P18" s="27"/>
      <c r="Q18" s="107"/>
      <c r="S18" s="24">
        <v>1.18055555555555E-2</v>
      </c>
      <c r="T18" s="149">
        <f t="shared" si="2"/>
        <v>1</v>
      </c>
      <c r="U18" s="149">
        <f t="shared" si="3"/>
        <v>1</v>
      </c>
      <c r="V18" s="149">
        <f t="shared" si="4"/>
        <v>1</v>
      </c>
      <c r="W18" s="149">
        <f t="shared" si="5"/>
        <v>1</v>
      </c>
      <c r="X18" s="149">
        <f t="shared" si="6"/>
        <v>1</v>
      </c>
      <c r="Y18" s="77" t="str">
        <f t="shared" si="7"/>
        <v>0</v>
      </c>
      <c r="Z18" s="77" t="str">
        <f t="shared" si="8"/>
        <v>0</v>
      </c>
    </row>
    <row r="19" spans="1:26" x14ac:dyDescent="0.2">
      <c r="F19" s="53"/>
      <c r="G19" s="53"/>
      <c r="H19" s="97">
        <f t="shared" si="0"/>
        <v>0</v>
      </c>
      <c r="I19" s="110" t="str">
        <f t="shared" si="1"/>
        <v/>
      </c>
      <c r="J19" s="126"/>
      <c r="K19" s="27"/>
      <c r="L19" s="27"/>
      <c r="M19" s="27"/>
      <c r="N19" s="26">
        <f t="shared" si="9"/>
        <v>0</v>
      </c>
      <c r="O19" s="27"/>
      <c r="P19" s="27"/>
      <c r="Q19" s="107"/>
      <c r="S19" s="24">
        <v>1.2500000000000001E-2</v>
      </c>
      <c r="T19" s="149">
        <f t="shared" si="2"/>
        <v>1</v>
      </c>
      <c r="U19" s="149">
        <f t="shared" si="3"/>
        <v>1</v>
      </c>
      <c r="V19" s="149">
        <f t="shared" si="4"/>
        <v>1</v>
      </c>
      <c r="W19" s="149">
        <f t="shared" si="5"/>
        <v>1</v>
      </c>
      <c r="X19" s="149">
        <f t="shared" si="6"/>
        <v>1</v>
      </c>
      <c r="Y19" s="77" t="str">
        <f t="shared" si="7"/>
        <v>0</v>
      </c>
      <c r="Z19" s="77" t="str">
        <f t="shared" si="8"/>
        <v>0</v>
      </c>
    </row>
    <row r="20" spans="1:26" x14ac:dyDescent="0.2">
      <c r="F20" s="53"/>
      <c r="G20" s="53"/>
      <c r="H20" s="97">
        <f t="shared" si="0"/>
        <v>0</v>
      </c>
      <c r="I20" s="110" t="str">
        <f t="shared" si="1"/>
        <v/>
      </c>
      <c r="J20" s="126"/>
      <c r="K20" s="27"/>
      <c r="L20" s="27"/>
      <c r="M20" s="27"/>
      <c r="N20" s="26">
        <f t="shared" si="9"/>
        <v>0</v>
      </c>
      <c r="O20" s="27"/>
      <c r="Q20" s="107"/>
      <c r="S20" s="24">
        <v>1.3194444444444399E-2</v>
      </c>
      <c r="T20" s="149">
        <f t="shared" si="2"/>
        <v>1</v>
      </c>
      <c r="U20" s="149">
        <f t="shared" si="3"/>
        <v>1</v>
      </c>
      <c r="V20" s="149">
        <f t="shared" si="4"/>
        <v>1</v>
      </c>
      <c r="W20" s="149">
        <f t="shared" si="5"/>
        <v>1</v>
      </c>
      <c r="X20" s="149">
        <f t="shared" si="6"/>
        <v>1</v>
      </c>
      <c r="Y20" s="77" t="str">
        <f t="shared" si="7"/>
        <v>0</v>
      </c>
      <c r="Z20" s="77" t="str">
        <f t="shared" si="8"/>
        <v>0</v>
      </c>
    </row>
    <row r="21" spans="1:26" x14ac:dyDescent="0.2">
      <c r="A21" s="101"/>
      <c r="B21" s="101"/>
      <c r="C21" s="30"/>
      <c r="D21" s="99"/>
      <c r="F21" s="108"/>
      <c r="G21" s="53"/>
      <c r="H21" s="97">
        <f t="shared" si="0"/>
        <v>0</v>
      </c>
      <c r="I21" s="110" t="str">
        <f t="shared" si="1"/>
        <v/>
      </c>
      <c r="J21" s="126"/>
      <c r="K21" s="27"/>
      <c r="L21" s="27"/>
      <c r="M21" s="27"/>
      <c r="N21" s="26">
        <f t="shared" si="9"/>
        <v>0</v>
      </c>
      <c r="O21" s="27"/>
      <c r="Q21" s="107"/>
      <c r="S21" s="24">
        <v>1.38888888888888E-2</v>
      </c>
      <c r="T21" s="149">
        <f t="shared" si="2"/>
        <v>1</v>
      </c>
      <c r="U21" s="149">
        <f t="shared" si="3"/>
        <v>1</v>
      </c>
      <c r="V21" s="149">
        <f t="shared" si="4"/>
        <v>1</v>
      </c>
      <c r="W21" s="149">
        <f t="shared" si="5"/>
        <v>1</v>
      </c>
      <c r="X21" s="149">
        <f t="shared" si="6"/>
        <v>1</v>
      </c>
      <c r="Y21" s="77" t="str">
        <f t="shared" si="7"/>
        <v>0</v>
      </c>
      <c r="Z21" s="77" t="str">
        <f t="shared" si="8"/>
        <v>0</v>
      </c>
    </row>
    <row r="22" spans="1:26" x14ac:dyDescent="0.2">
      <c r="F22" s="108"/>
      <c r="G22" s="108"/>
      <c r="H22" s="97">
        <f t="shared" si="0"/>
        <v>0</v>
      </c>
      <c r="I22" s="110" t="str">
        <f t="shared" si="1"/>
        <v/>
      </c>
      <c r="J22" s="126"/>
      <c r="K22" s="27"/>
      <c r="L22" s="27"/>
      <c r="M22" s="27"/>
      <c r="N22" s="26">
        <f t="shared" si="9"/>
        <v>0</v>
      </c>
      <c r="O22" s="27"/>
      <c r="Q22" s="107"/>
      <c r="S22" s="24">
        <v>1.4583333333333301E-2</v>
      </c>
      <c r="T22" s="149">
        <f t="shared" si="2"/>
        <v>1</v>
      </c>
      <c r="U22" s="149">
        <f t="shared" si="3"/>
        <v>1</v>
      </c>
      <c r="V22" s="149">
        <f t="shared" si="4"/>
        <v>1</v>
      </c>
      <c r="W22" s="149">
        <f t="shared" si="5"/>
        <v>1</v>
      </c>
      <c r="X22" s="149">
        <f t="shared" si="6"/>
        <v>1</v>
      </c>
      <c r="Y22" s="77" t="str">
        <f t="shared" si="7"/>
        <v>0</v>
      </c>
      <c r="Z22" s="77" t="str">
        <f t="shared" si="8"/>
        <v>0</v>
      </c>
    </row>
    <row r="23" spans="1:26" x14ac:dyDescent="0.2">
      <c r="A23" s="101"/>
      <c r="B23" s="101"/>
      <c r="C23" s="23"/>
      <c r="F23" s="120"/>
      <c r="G23" s="119"/>
      <c r="H23" s="97">
        <f t="shared" si="0"/>
        <v>0</v>
      </c>
      <c r="I23" s="110" t="str">
        <f t="shared" si="1"/>
        <v/>
      </c>
      <c r="J23" s="126"/>
      <c r="K23" s="27"/>
      <c r="L23" s="27"/>
      <c r="M23" s="27"/>
      <c r="N23" s="26">
        <f t="shared" si="9"/>
        <v>0</v>
      </c>
      <c r="O23" s="27"/>
      <c r="Q23" s="107"/>
      <c r="S23" s="24">
        <v>1.5277777777777699E-2</v>
      </c>
      <c r="T23" s="149">
        <f t="shared" si="2"/>
        <v>1</v>
      </c>
      <c r="U23" s="149">
        <f t="shared" si="3"/>
        <v>1</v>
      </c>
      <c r="V23" s="149">
        <f t="shared" si="4"/>
        <v>1</v>
      </c>
      <c r="W23" s="149">
        <f t="shared" si="5"/>
        <v>1</v>
      </c>
      <c r="X23" s="149">
        <f t="shared" si="6"/>
        <v>1</v>
      </c>
      <c r="Y23" s="77" t="str">
        <f t="shared" si="7"/>
        <v>0</v>
      </c>
      <c r="Z23" s="77" t="str">
        <f t="shared" si="8"/>
        <v>0</v>
      </c>
    </row>
    <row r="24" spans="1:26" x14ac:dyDescent="0.2">
      <c r="F24" s="53"/>
      <c r="G24" s="53"/>
      <c r="H24" s="97">
        <f t="shared" si="0"/>
        <v>0</v>
      </c>
      <c r="I24" s="110" t="str">
        <f t="shared" si="1"/>
        <v/>
      </c>
      <c r="J24" s="126"/>
      <c r="K24" s="27"/>
      <c r="L24" s="27"/>
      <c r="M24" s="27"/>
      <c r="N24" s="26">
        <f t="shared" si="9"/>
        <v>0</v>
      </c>
      <c r="O24" s="27"/>
      <c r="Q24" s="107"/>
      <c r="S24" s="24">
        <v>1.59722222222222E-2</v>
      </c>
      <c r="T24" s="149">
        <f t="shared" si="2"/>
        <v>1</v>
      </c>
      <c r="U24" s="149">
        <f t="shared" si="3"/>
        <v>1</v>
      </c>
      <c r="V24" s="149">
        <f t="shared" si="4"/>
        <v>1</v>
      </c>
      <c r="W24" s="149">
        <f t="shared" si="5"/>
        <v>1</v>
      </c>
      <c r="X24" s="149">
        <f t="shared" si="6"/>
        <v>1</v>
      </c>
      <c r="Y24" s="77" t="str">
        <f t="shared" si="7"/>
        <v>0</v>
      </c>
      <c r="Z24" s="77" t="str">
        <f t="shared" si="8"/>
        <v>0</v>
      </c>
    </row>
    <row r="25" spans="1:26" x14ac:dyDescent="0.2">
      <c r="A25" s="30"/>
      <c r="B25" s="30"/>
      <c r="C25" s="30"/>
      <c r="D25" s="99"/>
      <c r="F25" s="108"/>
      <c r="G25" s="108"/>
      <c r="H25" s="97">
        <f t="shared" si="0"/>
        <v>0</v>
      </c>
      <c r="I25" s="110" t="str">
        <f t="shared" si="1"/>
        <v/>
      </c>
      <c r="J25" s="126"/>
      <c r="K25" s="27"/>
      <c r="L25" s="27"/>
      <c r="M25" s="27"/>
      <c r="N25" s="26">
        <f t="shared" si="9"/>
        <v>0</v>
      </c>
      <c r="O25" s="27"/>
      <c r="Q25" s="107"/>
      <c r="S25" s="24">
        <v>1.6666666666666601E-2</v>
      </c>
      <c r="T25" s="149">
        <f t="shared" si="2"/>
        <v>1</v>
      </c>
      <c r="U25" s="149">
        <f t="shared" si="3"/>
        <v>1</v>
      </c>
      <c r="V25" s="149">
        <f t="shared" si="4"/>
        <v>1</v>
      </c>
      <c r="W25" s="149">
        <f t="shared" si="5"/>
        <v>1</v>
      </c>
      <c r="X25" s="149">
        <f t="shared" si="6"/>
        <v>1</v>
      </c>
      <c r="Y25" s="77" t="str">
        <f t="shared" si="7"/>
        <v>0</v>
      </c>
      <c r="Z25" s="77" t="str">
        <f t="shared" si="8"/>
        <v>0</v>
      </c>
    </row>
    <row r="26" spans="1:26" x14ac:dyDescent="0.2">
      <c r="A26" s="30"/>
      <c r="B26" s="30"/>
      <c r="C26" s="30"/>
      <c r="F26" s="108"/>
      <c r="G26" s="108"/>
      <c r="H26" s="97">
        <f t="shared" si="0"/>
        <v>0</v>
      </c>
      <c r="I26" s="110" t="str">
        <f t="shared" si="1"/>
        <v/>
      </c>
      <c r="J26" s="126"/>
      <c r="K26" s="27"/>
      <c r="L26" s="27"/>
      <c r="M26" s="27"/>
      <c r="N26" s="26">
        <f t="shared" si="9"/>
        <v>0</v>
      </c>
      <c r="O26" s="27"/>
      <c r="Q26" s="107"/>
      <c r="S26" s="24">
        <v>1.7361111111111101E-2</v>
      </c>
      <c r="T26" s="149">
        <f t="shared" si="2"/>
        <v>1</v>
      </c>
      <c r="U26" s="149">
        <f t="shared" si="3"/>
        <v>1</v>
      </c>
      <c r="V26" s="149">
        <f t="shared" si="4"/>
        <v>1</v>
      </c>
      <c r="W26" s="149">
        <f t="shared" si="5"/>
        <v>1</v>
      </c>
      <c r="X26" s="149">
        <f t="shared" si="6"/>
        <v>1</v>
      </c>
      <c r="Y26" s="77" t="str">
        <f t="shared" si="7"/>
        <v>0</v>
      </c>
      <c r="Z26" s="77" t="str">
        <f t="shared" si="8"/>
        <v>0</v>
      </c>
    </row>
    <row r="27" spans="1:26" x14ac:dyDescent="0.2">
      <c r="A27" s="30"/>
      <c r="B27" s="30"/>
      <c r="C27" s="30"/>
      <c r="F27" s="108"/>
      <c r="G27" s="108"/>
      <c r="H27" s="97">
        <f t="shared" si="0"/>
        <v>0</v>
      </c>
      <c r="I27" s="110" t="str">
        <f t="shared" si="1"/>
        <v/>
      </c>
      <c r="J27" s="126"/>
      <c r="K27" s="27"/>
      <c r="L27" s="27"/>
      <c r="M27" s="27"/>
      <c r="N27" s="26">
        <f t="shared" si="9"/>
        <v>0</v>
      </c>
      <c r="O27" s="27"/>
      <c r="Q27" s="107"/>
      <c r="S27" s="24">
        <v>1.8055555555555498E-2</v>
      </c>
      <c r="T27" s="149">
        <f t="shared" si="2"/>
        <v>1</v>
      </c>
      <c r="U27" s="149">
        <f t="shared" si="3"/>
        <v>1</v>
      </c>
      <c r="V27" s="149">
        <f t="shared" si="4"/>
        <v>1</v>
      </c>
      <c r="W27" s="149">
        <f t="shared" si="5"/>
        <v>1</v>
      </c>
      <c r="X27" s="149">
        <f t="shared" si="6"/>
        <v>1</v>
      </c>
      <c r="Y27" s="77" t="str">
        <f t="shared" si="7"/>
        <v>0</v>
      </c>
      <c r="Z27" s="77" t="str">
        <f t="shared" si="8"/>
        <v>0</v>
      </c>
    </row>
    <row r="28" spans="1:26" x14ac:dyDescent="0.2">
      <c r="A28" s="30"/>
      <c r="B28" s="30"/>
      <c r="C28" s="30"/>
      <c r="F28" s="53"/>
      <c r="G28" s="53"/>
      <c r="H28" s="97">
        <f t="shared" si="0"/>
        <v>0</v>
      </c>
      <c r="I28" s="110" t="str">
        <f t="shared" si="1"/>
        <v/>
      </c>
      <c r="J28" s="27"/>
      <c r="K28" s="27"/>
      <c r="L28" s="27"/>
      <c r="M28" s="27"/>
      <c r="N28" s="26">
        <f t="shared" si="9"/>
        <v>0</v>
      </c>
      <c r="O28" s="27"/>
      <c r="Q28" s="107"/>
      <c r="S28" s="24">
        <v>1.8749999999999999E-2</v>
      </c>
      <c r="T28" s="149">
        <f t="shared" si="2"/>
        <v>1</v>
      </c>
      <c r="U28" s="149">
        <f t="shared" si="3"/>
        <v>1</v>
      </c>
      <c r="V28" s="149">
        <f t="shared" si="4"/>
        <v>1</v>
      </c>
      <c r="W28" s="149">
        <f t="shared" si="5"/>
        <v>1</v>
      </c>
      <c r="X28" s="149">
        <f t="shared" si="6"/>
        <v>1</v>
      </c>
      <c r="Y28" s="77" t="str">
        <f t="shared" si="7"/>
        <v>0</v>
      </c>
      <c r="Z28" s="77" t="str">
        <f t="shared" si="8"/>
        <v>0</v>
      </c>
    </row>
    <row r="29" spans="1:26" x14ac:dyDescent="0.2">
      <c r="A29" s="30"/>
      <c r="B29" s="30"/>
      <c r="C29" s="30"/>
      <c r="F29" s="108"/>
      <c r="G29" s="108"/>
      <c r="H29" s="97">
        <f t="shared" si="0"/>
        <v>0</v>
      </c>
      <c r="I29" s="110" t="str">
        <f t="shared" si="1"/>
        <v/>
      </c>
      <c r="J29" s="27"/>
      <c r="K29" s="27"/>
      <c r="L29" s="27"/>
      <c r="M29" s="27"/>
      <c r="N29" s="26">
        <f t="shared" si="9"/>
        <v>0</v>
      </c>
      <c r="O29" s="27"/>
      <c r="S29" s="24">
        <v>1.94444444444444E-2</v>
      </c>
      <c r="T29" s="149">
        <f t="shared" si="2"/>
        <v>1</v>
      </c>
      <c r="U29" s="149">
        <f t="shared" si="3"/>
        <v>1</v>
      </c>
      <c r="V29" s="149">
        <f t="shared" si="4"/>
        <v>1</v>
      </c>
      <c r="W29" s="149">
        <f t="shared" si="5"/>
        <v>1</v>
      </c>
      <c r="X29" s="149">
        <f t="shared" si="6"/>
        <v>1</v>
      </c>
      <c r="Y29" s="77" t="str">
        <f t="shared" si="7"/>
        <v>0</v>
      </c>
      <c r="Z29" s="77" t="str">
        <f t="shared" si="8"/>
        <v>0</v>
      </c>
    </row>
    <row r="30" spans="1:26" x14ac:dyDescent="0.2">
      <c r="F30" s="53"/>
      <c r="G30" s="53"/>
      <c r="H30" s="97">
        <f t="shared" si="0"/>
        <v>0</v>
      </c>
      <c r="I30" s="110" t="str">
        <f t="shared" si="1"/>
        <v/>
      </c>
      <c r="J30" s="27"/>
      <c r="K30" s="27"/>
      <c r="L30" s="27"/>
      <c r="M30" s="27"/>
      <c r="N30" s="26">
        <f t="shared" si="9"/>
        <v>0</v>
      </c>
      <c r="O30" s="27"/>
      <c r="S30" s="24">
        <v>2.01388888888888E-2</v>
      </c>
      <c r="T30" s="149">
        <f t="shared" si="2"/>
        <v>1</v>
      </c>
      <c r="U30" s="149">
        <f t="shared" si="3"/>
        <v>1</v>
      </c>
      <c r="V30" s="149">
        <f t="shared" si="4"/>
        <v>1</v>
      </c>
      <c r="W30" s="149">
        <f t="shared" si="5"/>
        <v>1</v>
      </c>
      <c r="X30" s="149">
        <f t="shared" si="6"/>
        <v>1</v>
      </c>
      <c r="Y30" s="77" t="str">
        <f t="shared" si="7"/>
        <v>0</v>
      </c>
      <c r="Z30" s="77" t="str">
        <f t="shared" si="8"/>
        <v>0</v>
      </c>
    </row>
    <row r="31" spans="1:26" x14ac:dyDescent="0.2">
      <c r="A31" s="30"/>
      <c r="B31" s="30"/>
      <c r="C31" s="23"/>
      <c r="F31" s="120"/>
      <c r="G31" s="119"/>
      <c r="H31" s="97">
        <f t="shared" si="0"/>
        <v>0</v>
      </c>
      <c r="I31" s="110" t="str">
        <f t="shared" si="1"/>
        <v/>
      </c>
      <c r="J31" s="27"/>
      <c r="K31" s="27"/>
      <c r="L31" s="27"/>
      <c r="M31" s="27"/>
      <c r="N31" s="26">
        <f t="shared" si="9"/>
        <v>0</v>
      </c>
      <c r="O31" s="27"/>
      <c r="S31" s="24">
        <v>2.0833333333333301E-2</v>
      </c>
      <c r="T31" s="149">
        <f t="shared" si="2"/>
        <v>1</v>
      </c>
      <c r="U31" s="149">
        <f t="shared" si="3"/>
        <v>1</v>
      </c>
      <c r="V31" s="149">
        <f t="shared" si="4"/>
        <v>1</v>
      </c>
      <c r="W31" s="149">
        <f t="shared" si="5"/>
        <v>1</v>
      </c>
      <c r="X31" s="149">
        <f t="shared" si="6"/>
        <v>1</v>
      </c>
      <c r="Y31" s="77" t="str">
        <f t="shared" si="7"/>
        <v>0</v>
      </c>
      <c r="Z31" s="77" t="str">
        <f t="shared" si="8"/>
        <v>0</v>
      </c>
    </row>
    <row r="32" spans="1:26" x14ac:dyDescent="0.2">
      <c r="F32" s="53"/>
      <c r="G32" s="53"/>
      <c r="H32" s="97">
        <f t="shared" si="0"/>
        <v>0</v>
      </c>
      <c r="I32" s="110" t="str">
        <f t="shared" si="1"/>
        <v/>
      </c>
      <c r="J32" s="27"/>
      <c r="K32" s="27"/>
      <c r="L32" s="27"/>
      <c r="M32" s="27"/>
      <c r="N32" s="26">
        <f t="shared" si="9"/>
        <v>0</v>
      </c>
      <c r="O32" s="27"/>
      <c r="S32" s="24">
        <v>2.1527777777777701E-2</v>
      </c>
      <c r="T32" s="149">
        <f t="shared" si="2"/>
        <v>1</v>
      </c>
      <c r="U32" s="149">
        <f t="shared" si="3"/>
        <v>1</v>
      </c>
      <c r="V32" s="149">
        <f t="shared" si="4"/>
        <v>1</v>
      </c>
      <c r="W32" s="149">
        <f t="shared" si="5"/>
        <v>1</v>
      </c>
      <c r="X32" s="149">
        <f t="shared" si="6"/>
        <v>1</v>
      </c>
      <c r="Y32" s="77" t="str">
        <f t="shared" si="7"/>
        <v>0</v>
      </c>
      <c r="Z32" s="77" t="str">
        <f t="shared" si="8"/>
        <v>0</v>
      </c>
    </row>
    <row r="33" spans="1:26" x14ac:dyDescent="0.2">
      <c r="F33" s="53"/>
      <c r="G33" s="53"/>
      <c r="H33" s="97">
        <f t="shared" si="0"/>
        <v>0</v>
      </c>
      <c r="I33" s="110" t="str">
        <f t="shared" si="1"/>
        <v/>
      </c>
      <c r="J33" s="27"/>
      <c r="K33" s="27"/>
      <c r="L33" s="27"/>
      <c r="M33" s="27"/>
      <c r="N33" s="26">
        <f t="shared" si="9"/>
        <v>0</v>
      </c>
      <c r="O33" s="27"/>
      <c r="S33" s="24">
        <v>2.2222222222222199E-2</v>
      </c>
      <c r="T33" s="149">
        <f t="shared" si="2"/>
        <v>1</v>
      </c>
      <c r="U33" s="149">
        <f t="shared" si="3"/>
        <v>1</v>
      </c>
      <c r="V33" s="149">
        <f t="shared" si="4"/>
        <v>1</v>
      </c>
      <c r="W33" s="149">
        <f t="shared" si="5"/>
        <v>1</v>
      </c>
      <c r="X33" s="149">
        <f t="shared" si="6"/>
        <v>1</v>
      </c>
      <c r="Y33" s="77" t="str">
        <f t="shared" si="7"/>
        <v>0</v>
      </c>
      <c r="Z33" s="77" t="str">
        <f t="shared" si="8"/>
        <v>0</v>
      </c>
    </row>
    <row r="34" spans="1:26" x14ac:dyDescent="0.2">
      <c r="F34" s="53"/>
      <c r="G34" s="53"/>
      <c r="H34" s="97">
        <f t="shared" si="0"/>
        <v>0</v>
      </c>
      <c r="I34" s="110" t="str">
        <f t="shared" si="1"/>
        <v/>
      </c>
      <c r="J34" s="27"/>
      <c r="K34" s="27"/>
      <c r="L34" s="27"/>
      <c r="M34" s="27"/>
      <c r="N34" s="26">
        <f t="shared" si="9"/>
        <v>0</v>
      </c>
      <c r="O34" s="27"/>
      <c r="S34" s="24">
        <v>2.2916666666666599E-2</v>
      </c>
      <c r="T34" s="149">
        <f t="shared" si="2"/>
        <v>1</v>
      </c>
      <c r="U34" s="149">
        <f t="shared" si="3"/>
        <v>1</v>
      </c>
      <c r="V34" s="149">
        <f t="shared" si="4"/>
        <v>1</v>
      </c>
      <c r="W34" s="149">
        <f t="shared" si="5"/>
        <v>1</v>
      </c>
      <c r="X34" s="149">
        <f t="shared" si="6"/>
        <v>1</v>
      </c>
      <c r="Y34" s="77" t="str">
        <f t="shared" si="7"/>
        <v>0</v>
      </c>
      <c r="Z34" s="77" t="str">
        <f t="shared" si="8"/>
        <v>0</v>
      </c>
    </row>
    <row r="35" spans="1:26" x14ac:dyDescent="0.2">
      <c r="A35" s="30"/>
      <c r="B35" s="30"/>
      <c r="C35" s="30"/>
      <c r="F35" s="108"/>
      <c r="G35" s="108"/>
      <c r="H35" s="97">
        <f t="shared" si="0"/>
        <v>0</v>
      </c>
      <c r="I35" s="110" t="str">
        <f t="shared" si="1"/>
        <v/>
      </c>
      <c r="J35" s="27"/>
      <c r="K35" s="27"/>
      <c r="L35" s="27"/>
      <c r="M35" s="27"/>
      <c r="N35" s="26">
        <f t="shared" si="9"/>
        <v>0</v>
      </c>
      <c r="O35" s="27"/>
      <c r="S35" s="24">
        <v>2.36111111111111E-2</v>
      </c>
      <c r="T35" s="149">
        <f t="shared" si="2"/>
        <v>1</v>
      </c>
      <c r="U35" s="149">
        <f t="shared" si="3"/>
        <v>1</v>
      </c>
      <c r="V35" s="149">
        <f t="shared" si="4"/>
        <v>1</v>
      </c>
      <c r="W35" s="149">
        <f t="shared" si="5"/>
        <v>1</v>
      </c>
      <c r="X35" s="149">
        <f t="shared" si="6"/>
        <v>1</v>
      </c>
      <c r="Y35" s="77" t="str">
        <f t="shared" si="7"/>
        <v>0</v>
      </c>
      <c r="Z35" s="77" t="str">
        <f t="shared" si="8"/>
        <v>0</v>
      </c>
    </row>
    <row r="36" spans="1:26" x14ac:dyDescent="0.2">
      <c r="A36" s="30"/>
      <c r="B36" s="30"/>
      <c r="C36" s="30"/>
      <c r="F36" s="108"/>
      <c r="G36" s="108"/>
      <c r="H36" s="97">
        <f t="shared" si="0"/>
        <v>0</v>
      </c>
      <c r="I36" s="110" t="str">
        <f t="shared" si="1"/>
        <v/>
      </c>
      <c r="J36" s="27"/>
      <c r="K36" s="27"/>
      <c r="L36" s="27"/>
      <c r="M36" s="27"/>
      <c r="N36" s="26">
        <f t="shared" si="9"/>
        <v>0</v>
      </c>
      <c r="O36" s="27"/>
      <c r="S36" s="24">
        <v>2.43055555555555E-2</v>
      </c>
      <c r="T36" s="149">
        <f t="shared" si="2"/>
        <v>1</v>
      </c>
      <c r="U36" s="149">
        <f t="shared" si="3"/>
        <v>1</v>
      </c>
      <c r="V36" s="149">
        <f t="shared" si="4"/>
        <v>1</v>
      </c>
      <c r="W36" s="149">
        <f t="shared" si="5"/>
        <v>1</v>
      </c>
      <c r="X36" s="149">
        <f t="shared" si="6"/>
        <v>1</v>
      </c>
      <c r="Y36" s="77" t="str">
        <f t="shared" si="7"/>
        <v>0</v>
      </c>
      <c r="Z36" s="77" t="str">
        <f t="shared" si="8"/>
        <v>0</v>
      </c>
    </row>
    <row r="37" spans="1:26" x14ac:dyDescent="0.2">
      <c r="F37" s="53"/>
      <c r="G37" s="53"/>
      <c r="H37" s="97">
        <f t="shared" si="0"/>
        <v>0</v>
      </c>
      <c r="I37" s="110" t="str">
        <f t="shared" si="1"/>
        <v/>
      </c>
      <c r="J37" s="27"/>
      <c r="K37" s="27"/>
      <c r="L37" s="27"/>
      <c r="M37" s="27"/>
      <c r="N37" s="26">
        <f t="shared" si="9"/>
        <v>0</v>
      </c>
      <c r="O37" s="27"/>
      <c r="S37" s="24">
        <v>2.5000000000000001E-2</v>
      </c>
      <c r="T37" s="149">
        <f t="shared" si="2"/>
        <v>1</v>
      </c>
      <c r="U37" s="149">
        <f t="shared" si="3"/>
        <v>1</v>
      </c>
      <c r="V37" s="149">
        <f t="shared" si="4"/>
        <v>1</v>
      </c>
      <c r="W37" s="149">
        <f t="shared" si="5"/>
        <v>1</v>
      </c>
      <c r="X37" s="149">
        <f t="shared" si="6"/>
        <v>1</v>
      </c>
      <c r="Y37" s="77" t="str">
        <f t="shared" si="7"/>
        <v>0</v>
      </c>
      <c r="Z37" s="77" t="str">
        <f t="shared" si="8"/>
        <v>0</v>
      </c>
    </row>
    <row r="38" spans="1:26" x14ac:dyDescent="0.2">
      <c r="F38" s="53"/>
      <c r="G38" s="53"/>
      <c r="H38" s="97">
        <f t="shared" si="0"/>
        <v>0</v>
      </c>
      <c r="I38" s="110" t="str">
        <f t="shared" si="1"/>
        <v/>
      </c>
      <c r="J38" s="27"/>
      <c r="K38" s="27"/>
      <c r="L38" s="27"/>
      <c r="M38" s="27"/>
      <c r="N38" s="26">
        <f t="shared" si="9"/>
        <v>0</v>
      </c>
      <c r="O38" s="27"/>
      <c r="S38" s="24">
        <v>2.5694444444444402E-2</v>
      </c>
      <c r="T38" s="149">
        <f t="shared" si="2"/>
        <v>1</v>
      </c>
      <c r="U38" s="149">
        <f t="shared" si="3"/>
        <v>1</v>
      </c>
      <c r="V38" s="149">
        <f t="shared" si="4"/>
        <v>1</v>
      </c>
      <c r="W38" s="149">
        <f t="shared" si="5"/>
        <v>1</v>
      </c>
      <c r="X38" s="149">
        <f t="shared" si="6"/>
        <v>1</v>
      </c>
      <c r="Y38" s="77" t="str">
        <f t="shared" si="7"/>
        <v>0</v>
      </c>
      <c r="Z38" s="77" t="str">
        <f t="shared" si="8"/>
        <v>0</v>
      </c>
    </row>
    <row r="39" spans="1:26" x14ac:dyDescent="0.2">
      <c r="A39" s="30"/>
      <c r="B39" s="30"/>
      <c r="C39" s="30"/>
      <c r="F39" s="53"/>
      <c r="G39" s="53"/>
      <c r="H39" s="97">
        <f t="shared" si="0"/>
        <v>0</v>
      </c>
      <c r="I39" s="110" t="str">
        <f t="shared" si="1"/>
        <v/>
      </c>
      <c r="J39" s="27"/>
      <c r="K39" s="27"/>
      <c r="L39" s="27"/>
      <c r="M39" s="27"/>
      <c r="N39" s="26">
        <f t="shared" si="9"/>
        <v>0</v>
      </c>
      <c r="O39" s="27"/>
      <c r="S39" s="24">
        <v>2.6388888888888799E-2</v>
      </c>
      <c r="T39" s="149">
        <f t="shared" si="2"/>
        <v>1</v>
      </c>
      <c r="U39" s="149">
        <f t="shared" si="3"/>
        <v>1</v>
      </c>
      <c r="V39" s="149">
        <f t="shared" si="4"/>
        <v>1</v>
      </c>
      <c r="W39" s="149">
        <f t="shared" si="5"/>
        <v>1</v>
      </c>
      <c r="X39" s="149">
        <f t="shared" si="6"/>
        <v>1</v>
      </c>
      <c r="Y39" s="77" t="str">
        <f t="shared" si="7"/>
        <v>0</v>
      </c>
      <c r="Z39" s="77" t="str">
        <f t="shared" si="8"/>
        <v>0</v>
      </c>
    </row>
    <row r="40" spans="1:26" x14ac:dyDescent="0.2">
      <c r="A40" s="30"/>
      <c r="B40" s="30"/>
      <c r="C40" s="23"/>
      <c r="F40" s="119"/>
      <c r="G40" s="119"/>
      <c r="H40" s="97">
        <f t="shared" si="0"/>
        <v>0</v>
      </c>
      <c r="I40" s="110" t="str">
        <f t="shared" si="1"/>
        <v/>
      </c>
      <c r="J40" s="27"/>
      <c r="K40" s="27"/>
      <c r="L40" s="27"/>
      <c r="M40" s="27"/>
      <c r="N40" s="26">
        <f t="shared" si="9"/>
        <v>0</v>
      </c>
      <c r="O40" s="27"/>
      <c r="S40" s="24">
        <v>2.70833333333333E-2</v>
      </c>
      <c r="T40" s="149">
        <f t="shared" si="2"/>
        <v>1</v>
      </c>
      <c r="U40" s="149">
        <f t="shared" si="3"/>
        <v>1</v>
      </c>
      <c r="V40" s="149">
        <f t="shared" si="4"/>
        <v>1</v>
      </c>
      <c r="W40" s="149">
        <f t="shared" si="5"/>
        <v>1</v>
      </c>
      <c r="X40" s="149">
        <f t="shared" si="6"/>
        <v>1</v>
      </c>
      <c r="Y40" s="77" t="str">
        <f t="shared" si="7"/>
        <v>0</v>
      </c>
      <c r="Z40" s="77" t="str">
        <f t="shared" si="8"/>
        <v>0</v>
      </c>
    </row>
    <row r="41" spans="1:26" x14ac:dyDescent="0.2">
      <c r="A41" s="30"/>
      <c r="B41" s="30"/>
      <c r="C41" s="30"/>
      <c r="F41" s="53"/>
      <c r="G41" s="108"/>
      <c r="H41" s="97">
        <f t="shared" si="0"/>
        <v>0</v>
      </c>
      <c r="I41" s="110" t="str">
        <f t="shared" si="1"/>
        <v/>
      </c>
      <c r="J41" s="74"/>
      <c r="K41" s="74"/>
      <c r="L41" s="74"/>
      <c r="M41" s="74"/>
      <c r="N41" s="26">
        <f>IF(C41=0,0,(H41-C41))</f>
        <v>0</v>
      </c>
      <c r="O41" s="27"/>
      <c r="P41" s="127"/>
      <c r="Q41" s="51"/>
      <c r="R41" s="129"/>
      <c r="S41" s="75">
        <v>2.77777777777777E-2</v>
      </c>
      <c r="T41" s="149">
        <f t="shared" si="2"/>
        <v>1</v>
      </c>
      <c r="U41" s="149">
        <f t="shared" si="3"/>
        <v>1</v>
      </c>
      <c r="V41" s="149">
        <f t="shared" si="4"/>
        <v>1</v>
      </c>
      <c r="W41" s="149">
        <f t="shared" si="5"/>
        <v>1</v>
      </c>
      <c r="X41" s="149">
        <f t="shared" si="6"/>
        <v>1</v>
      </c>
      <c r="Y41" s="77" t="str">
        <f t="shared" si="7"/>
        <v>0</v>
      </c>
      <c r="Z41" s="78" t="str">
        <f>CONCATENATE(G41,N41)</f>
        <v>0</v>
      </c>
    </row>
    <row r="42" spans="1:26" x14ac:dyDescent="0.2">
      <c r="F42" s="53"/>
      <c r="G42" s="53"/>
    </row>
    <row r="43" spans="1:26" x14ac:dyDescent="0.2">
      <c r="A43" s="30"/>
      <c r="B43" s="30"/>
      <c r="C43" s="30"/>
      <c r="F43" s="53"/>
      <c r="G43" s="53"/>
    </row>
    <row r="44" spans="1:26" x14ac:dyDescent="0.2">
      <c r="A44" s="30"/>
      <c r="B44" s="30"/>
      <c r="C44" s="30"/>
      <c r="F44" s="53"/>
      <c r="G44" s="53"/>
    </row>
    <row r="45" spans="1:26" x14ac:dyDescent="0.2">
      <c r="A45" s="30"/>
      <c r="B45" s="30"/>
      <c r="C45" s="30"/>
      <c r="F45" s="53"/>
      <c r="G45" s="53"/>
    </row>
    <row r="46" spans="1:26" x14ac:dyDescent="0.2">
      <c r="A46" s="30"/>
      <c r="B46" s="30"/>
      <c r="C46" s="30"/>
      <c r="F46" s="53"/>
      <c r="G46" s="53"/>
    </row>
    <row r="47" spans="1:26" x14ac:dyDescent="0.2">
      <c r="F47" s="53"/>
      <c r="G47" s="53"/>
    </row>
    <row r="48" spans="1:26" x14ac:dyDescent="0.2">
      <c r="F48" s="53"/>
      <c r="G48" s="53"/>
    </row>
    <row r="49" spans="1:7" x14ac:dyDescent="0.2">
      <c r="A49" s="30"/>
      <c r="B49" s="30"/>
      <c r="C49" s="30"/>
      <c r="F49" s="53"/>
      <c r="G49" s="53"/>
    </row>
    <row r="50" spans="1:7" x14ac:dyDescent="0.2">
      <c r="A50" s="30"/>
      <c r="B50" s="30"/>
      <c r="C50" s="30"/>
      <c r="F50" s="53"/>
      <c r="G50" s="53"/>
    </row>
    <row r="51" spans="1:7" x14ac:dyDescent="0.2">
      <c r="A51" s="30"/>
      <c r="B51" s="30"/>
      <c r="C51" s="30"/>
      <c r="F51" s="53"/>
    </row>
    <row r="52" spans="1:7" x14ac:dyDescent="0.2">
      <c r="A52" s="30"/>
      <c r="B52" s="30"/>
      <c r="C52" s="30"/>
      <c r="F52" s="53"/>
      <c r="G52" s="53"/>
    </row>
    <row r="53" spans="1:7" x14ac:dyDescent="0.2">
      <c r="F53" s="53"/>
      <c r="G53" s="53"/>
    </row>
    <row r="54" spans="1:7" x14ac:dyDescent="0.2">
      <c r="A54" s="30"/>
      <c r="B54" s="30"/>
      <c r="C54" s="23"/>
      <c r="F54" s="119"/>
      <c r="G54" s="119"/>
    </row>
    <row r="55" spans="1:7" x14ac:dyDescent="0.2">
      <c r="A55" s="30"/>
      <c r="B55" s="30"/>
      <c r="C55" s="23"/>
      <c r="F55" s="53"/>
      <c r="G55" s="53"/>
    </row>
    <row r="56" spans="1:7" x14ac:dyDescent="0.2">
      <c r="F56" s="53"/>
      <c r="G56" s="53"/>
    </row>
    <row r="57" spans="1:7" x14ac:dyDescent="0.2">
      <c r="A57" s="30"/>
      <c r="B57" s="30"/>
      <c r="C57" s="30"/>
      <c r="F57" s="53"/>
      <c r="G57" s="53"/>
    </row>
    <row r="58" spans="1:7" x14ac:dyDescent="0.2">
      <c r="F58" s="53"/>
      <c r="G58" s="53"/>
    </row>
    <row r="59" spans="1:7" x14ac:dyDescent="0.2">
      <c r="F59" s="53"/>
      <c r="G59" s="53"/>
    </row>
    <row r="60" spans="1:7" x14ac:dyDescent="0.2">
      <c r="F60" s="53"/>
      <c r="G60" s="53"/>
    </row>
    <row r="61" spans="1:7" x14ac:dyDescent="0.2">
      <c r="A61" s="30"/>
      <c r="B61" s="30"/>
      <c r="C61" s="23"/>
      <c r="F61" s="53"/>
      <c r="G61" s="53"/>
    </row>
    <row r="62" spans="1:7" x14ac:dyDescent="0.2">
      <c r="F62" s="53"/>
      <c r="G62" s="53"/>
    </row>
    <row r="63" spans="1:7" x14ac:dyDescent="0.2">
      <c r="F63" s="53"/>
      <c r="G63" s="53"/>
    </row>
    <row r="64" spans="1:7" x14ac:dyDescent="0.2">
      <c r="A64" s="30"/>
      <c r="B64" s="30"/>
      <c r="C64" s="30"/>
      <c r="F64" s="53"/>
      <c r="G64" s="53"/>
    </row>
    <row r="65" spans="1:7" x14ac:dyDescent="0.2">
      <c r="F65" s="53"/>
      <c r="G65" s="53"/>
    </row>
    <row r="66" spans="1:7" x14ac:dyDescent="0.2">
      <c r="A66" s="30"/>
      <c r="B66" s="30"/>
      <c r="C66" s="30"/>
      <c r="F66" s="53"/>
      <c r="G66" s="53"/>
    </row>
    <row r="67" spans="1:7" x14ac:dyDescent="0.2">
      <c r="A67" s="30"/>
      <c r="B67" s="30"/>
      <c r="C67" s="30"/>
      <c r="F67" s="53"/>
      <c r="G67" s="53"/>
    </row>
    <row r="68" spans="1:7" x14ac:dyDescent="0.2">
      <c r="F68" s="53"/>
      <c r="G68" s="53"/>
    </row>
    <row r="69" spans="1:7" x14ac:dyDescent="0.2">
      <c r="A69" s="30"/>
      <c r="B69" s="30"/>
      <c r="C69" s="30"/>
      <c r="F69" s="53"/>
      <c r="G69" s="53"/>
    </row>
    <row r="70" spans="1:7" x14ac:dyDescent="0.2">
      <c r="A70" s="30"/>
      <c r="B70" s="30"/>
      <c r="C70" s="30"/>
      <c r="F70" s="53"/>
      <c r="G70" s="53"/>
    </row>
    <row r="71" spans="1:7" x14ac:dyDescent="0.2">
      <c r="A71" s="30"/>
      <c r="B71" s="30"/>
      <c r="C71" s="23"/>
      <c r="F71" s="119"/>
      <c r="G71" s="119"/>
    </row>
    <row r="72" spans="1:7" x14ac:dyDescent="0.2">
      <c r="A72" s="30"/>
      <c r="B72" s="30"/>
      <c r="C72" s="30"/>
      <c r="F72" s="53"/>
      <c r="G72" s="53"/>
    </row>
    <row r="73" spans="1:7" x14ac:dyDescent="0.2">
      <c r="F73" s="53"/>
      <c r="G73" s="53"/>
    </row>
    <row r="74" spans="1:7" x14ac:dyDescent="0.2">
      <c r="F74" s="53"/>
      <c r="G74" s="53"/>
    </row>
    <row r="75" spans="1:7" x14ac:dyDescent="0.2">
      <c r="A75" s="30"/>
      <c r="B75" s="30"/>
      <c r="C75" s="30"/>
      <c r="F75" s="53"/>
      <c r="G75" s="53"/>
    </row>
    <row r="76" spans="1:7" x14ac:dyDescent="0.2">
      <c r="A76" s="30"/>
      <c r="B76" s="30"/>
      <c r="C76" s="23"/>
      <c r="F76" s="119"/>
      <c r="G76" s="119"/>
    </row>
    <row r="77" spans="1:7" x14ac:dyDescent="0.2">
      <c r="F77" s="53"/>
      <c r="G77" s="53"/>
    </row>
    <row r="78" spans="1:7" x14ac:dyDescent="0.2">
      <c r="F78" s="53"/>
      <c r="G78" s="53"/>
    </row>
    <row r="79" spans="1:7" x14ac:dyDescent="0.2">
      <c r="A79" s="30"/>
      <c r="B79" s="30"/>
      <c r="C79" s="23"/>
      <c r="F79" s="119"/>
      <c r="G79" s="119"/>
    </row>
    <row r="80" spans="1:7" x14ac:dyDescent="0.2">
      <c r="F80" s="53"/>
      <c r="G80" s="53"/>
    </row>
    <row r="81" spans="1:7" x14ac:dyDescent="0.2">
      <c r="F81" s="53"/>
      <c r="G81" s="53"/>
    </row>
    <row r="82" spans="1:7" x14ac:dyDescent="0.2">
      <c r="F82" s="53"/>
      <c r="G82" s="53"/>
    </row>
    <row r="83" spans="1:7" x14ac:dyDescent="0.2">
      <c r="F83" s="53"/>
      <c r="G83" s="53"/>
    </row>
    <row r="84" spans="1:7" x14ac:dyDescent="0.2">
      <c r="A84" s="30"/>
      <c r="B84" s="30"/>
      <c r="C84" s="30"/>
      <c r="F84" s="53"/>
      <c r="G84" s="53"/>
    </row>
    <row r="85" spans="1:7" x14ac:dyDescent="0.2">
      <c r="F85" s="53"/>
      <c r="G85" s="53"/>
    </row>
    <row r="86" spans="1:7" x14ac:dyDescent="0.2">
      <c r="F86" s="53"/>
      <c r="G86" s="53"/>
    </row>
    <row r="87" spans="1:7" x14ac:dyDescent="0.2">
      <c r="A87" s="30"/>
      <c r="B87" s="30"/>
      <c r="C87" s="23"/>
      <c r="F87" s="53"/>
      <c r="G87" s="53"/>
    </row>
    <row r="88" spans="1:7" x14ac:dyDescent="0.2">
      <c r="A88" s="30"/>
      <c r="B88" s="30"/>
      <c r="C88" s="30"/>
      <c r="F88" s="53"/>
      <c r="G88" s="53"/>
    </row>
    <row r="89" spans="1:7" x14ac:dyDescent="0.2">
      <c r="F89" s="53"/>
      <c r="G89" s="53"/>
    </row>
    <row r="90" spans="1:7" x14ac:dyDescent="0.2">
      <c r="A90" s="30"/>
      <c r="B90" s="30"/>
      <c r="C90" s="30"/>
      <c r="F90" s="53"/>
      <c r="G90" s="53"/>
    </row>
    <row r="91" spans="1:7" x14ac:dyDescent="0.2">
      <c r="A91" s="30"/>
      <c r="B91" s="30"/>
      <c r="C91" s="23"/>
      <c r="F91" s="119"/>
      <c r="G91" s="119"/>
    </row>
    <row r="92" spans="1:7" x14ac:dyDescent="0.2">
      <c r="F92" s="53"/>
      <c r="G92" s="53"/>
    </row>
    <row r="93" spans="1:7" x14ac:dyDescent="0.2">
      <c r="F93" s="53"/>
      <c r="G93" s="53"/>
    </row>
    <row r="94" spans="1:7" x14ac:dyDescent="0.2">
      <c r="F94" s="53"/>
      <c r="G94" s="53"/>
    </row>
    <row r="95" spans="1:7" x14ac:dyDescent="0.2">
      <c r="F95" s="53"/>
      <c r="G95" s="53"/>
    </row>
    <row r="96" spans="1:7" x14ac:dyDescent="0.2">
      <c r="F96" s="53"/>
      <c r="G96" s="53"/>
    </row>
    <row r="97" spans="1:7" x14ac:dyDescent="0.2">
      <c r="A97" s="30"/>
      <c r="B97" s="30"/>
      <c r="C97" s="23"/>
      <c r="F97" s="119"/>
      <c r="G97" s="119"/>
    </row>
    <row r="98" spans="1:7" x14ac:dyDescent="0.2">
      <c r="F98" s="53"/>
      <c r="G98" s="53"/>
    </row>
    <row r="99" spans="1:7" x14ac:dyDescent="0.2">
      <c r="F99" s="53"/>
      <c r="G99" s="53"/>
    </row>
    <row r="100" spans="1:7" x14ac:dyDescent="0.2">
      <c r="F100" s="53"/>
      <c r="G100" s="108"/>
    </row>
    <row r="101" spans="1:7" x14ac:dyDescent="0.2">
      <c r="A101" s="30"/>
      <c r="B101" s="30"/>
      <c r="C101" s="30"/>
      <c r="F101" s="53"/>
      <c r="G101" s="53"/>
    </row>
    <row r="102" spans="1:7" x14ac:dyDescent="0.2">
      <c r="A102" s="30"/>
      <c r="B102" s="30"/>
      <c r="C102" s="30"/>
    </row>
    <row r="103" spans="1:7" x14ac:dyDescent="0.2">
      <c r="A103" s="30"/>
      <c r="B103" s="30"/>
      <c r="C103" s="30"/>
      <c r="F103" s="53"/>
      <c r="G103" s="53"/>
    </row>
    <row r="104" spans="1:7" x14ac:dyDescent="0.2">
      <c r="A104" s="30"/>
      <c r="B104" s="30"/>
      <c r="C104" s="23"/>
      <c r="F104" s="119"/>
      <c r="G104" s="119"/>
    </row>
    <row r="105" spans="1:7" x14ac:dyDescent="0.2">
      <c r="F105" s="53"/>
      <c r="G105" s="53"/>
    </row>
    <row r="106" spans="1:7" x14ac:dyDescent="0.2">
      <c r="A106" s="30"/>
      <c r="B106" s="30"/>
      <c r="C106" s="23"/>
      <c r="F106" s="119"/>
      <c r="G106" s="119"/>
    </row>
    <row r="107" spans="1:7" x14ac:dyDescent="0.2">
      <c r="F107" s="53"/>
      <c r="G107" s="53"/>
    </row>
    <row r="108" spans="1:7" x14ac:dyDescent="0.2">
      <c r="A108" s="30"/>
      <c r="B108" s="30"/>
      <c r="C108" s="23"/>
      <c r="F108" s="103"/>
    </row>
    <row r="109" spans="1:7" x14ac:dyDescent="0.2">
      <c r="A109" s="30"/>
      <c r="B109" s="30"/>
      <c r="C109" s="30"/>
    </row>
    <row r="110" spans="1:7" x14ac:dyDescent="0.2">
      <c r="A110" s="30"/>
      <c r="B110" s="30"/>
      <c r="C110" s="30"/>
    </row>
    <row r="111" spans="1:7" x14ac:dyDescent="0.2">
      <c r="A111" s="30"/>
      <c r="B111" s="30"/>
      <c r="C111" s="30"/>
    </row>
    <row r="112" spans="1:7" x14ac:dyDescent="0.2">
      <c r="A112" s="30"/>
      <c r="B112" s="30"/>
      <c r="C112" s="30"/>
    </row>
    <row r="113" spans="1:6" x14ac:dyDescent="0.2">
      <c r="A113" s="30"/>
      <c r="B113" s="30"/>
      <c r="C113" s="30"/>
    </row>
    <row r="114" spans="1:6" x14ac:dyDescent="0.2">
      <c r="A114" s="30"/>
      <c r="B114" s="30"/>
      <c r="C114" s="30"/>
    </row>
    <row r="115" spans="1:6" x14ac:dyDescent="0.2">
      <c r="A115" s="30"/>
      <c r="B115" s="30"/>
      <c r="C115" s="30"/>
    </row>
    <row r="116" spans="1:6" x14ac:dyDescent="0.2">
      <c r="A116" s="30"/>
      <c r="B116" s="30"/>
      <c r="C116" s="23"/>
      <c r="F116" s="103"/>
    </row>
    <row r="117" spans="1:6" x14ac:dyDescent="0.2">
      <c r="A117" s="30"/>
      <c r="B117" s="30"/>
      <c r="C117" s="23"/>
      <c r="F117" s="103"/>
    </row>
    <row r="118" spans="1:6" x14ac:dyDescent="0.2">
      <c r="A118" s="30"/>
      <c r="B118" s="30"/>
      <c r="C118" s="30"/>
      <c r="F118" s="53"/>
    </row>
    <row r="119" spans="1:6" x14ac:dyDescent="0.2">
      <c r="A119" s="30"/>
      <c r="B119" s="30"/>
      <c r="C119" s="23"/>
      <c r="F119" s="53"/>
    </row>
    <row r="120" spans="1:6" x14ac:dyDescent="0.2">
      <c r="A120" s="30"/>
      <c r="B120" s="30"/>
      <c r="C120" s="30"/>
      <c r="F120" s="53"/>
    </row>
    <row r="121" spans="1:6" x14ac:dyDescent="0.2">
      <c r="A121" s="30"/>
      <c r="B121" s="30"/>
      <c r="C121" s="23"/>
      <c r="F121" s="53"/>
    </row>
    <row r="122" spans="1:6" x14ac:dyDescent="0.2">
      <c r="A122" s="30"/>
      <c r="B122" s="30"/>
      <c r="C122" s="23"/>
      <c r="F122" s="53"/>
    </row>
    <row r="123" spans="1:6" x14ac:dyDescent="0.2">
      <c r="A123" s="30"/>
      <c r="B123" s="30"/>
      <c r="C123" s="30"/>
      <c r="F123" s="53"/>
    </row>
    <row r="124" spans="1:6" x14ac:dyDescent="0.2">
      <c r="A124" s="30"/>
      <c r="B124" s="30"/>
      <c r="C124" s="30"/>
      <c r="F124" s="53"/>
    </row>
    <row r="125" spans="1:6" x14ac:dyDescent="0.2">
      <c r="A125" s="30"/>
      <c r="B125" s="30"/>
      <c r="C125" s="23"/>
      <c r="F125" s="53"/>
    </row>
    <row r="126" spans="1:6" x14ac:dyDescent="0.2">
      <c r="A126" s="30"/>
      <c r="B126" s="30"/>
      <c r="C126" s="30"/>
      <c r="F126" s="53"/>
    </row>
    <row r="127" spans="1:6" x14ac:dyDescent="0.2">
      <c r="A127" s="30"/>
      <c r="B127" s="30"/>
      <c r="C127" s="30"/>
      <c r="F127" s="53"/>
    </row>
    <row r="128" spans="1:6" x14ac:dyDescent="0.2">
      <c r="A128" s="30"/>
      <c r="B128" s="30"/>
      <c r="C128" s="30"/>
      <c r="F128" s="53"/>
    </row>
    <row r="129" spans="1:6" x14ac:dyDescent="0.2">
      <c r="A129" s="30"/>
      <c r="B129" s="30"/>
      <c r="C129" s="30"/>
      <c r="F129" s="53"/>
    </row>
    <row r="130" spans="1:6" x14ac:dyDescent="0.2">
      <c r="A130" s="30"/>
      <c r="B130" s="30"/>
      <c r="C130" s="30"/>
      <c r="F130" s="53"/>
    </row>
    <row r="131" spans="1:6" x14ac:dyDescent="0.2">
      <c r="A131" s="30"/>
      <c r="B131" s="30"/>
      <c r="C131" s="30"/>
      <c r="F131" s="53"/>
    </row>
    <row r="132" spans="1:6" x14ac:dyDescent="0.2">
      <c r="A132" s="30"/>
      <c r="B132" s="30"/>
      <c r="C132" s="30"/>
      <c r="F132" s="53"/>
    </row>
    <row r="133" spans="1:6" x14ac:dyDescent="0.2">
      <c r="A133" s="30"/>
      <c r="B133" s="30"/>
      <c r="C133" s="23"/>
      <c r="F133" s="53"/>
    </row>
    <row r="134" spans="1:6" x14ac:dyDescent="0.2">
      <c r="A134" s="30"/>
      <c r="B134" s="30"/>
      <c r="C134" s="23"/>
      <c r="F134" s="53"/>
    </row>
    <row r="135" spans="1:6" x14ac:dyDescent="0.2">
      <c r="A135" s="30"/>
      <c r="B135" s="30"/>
      <c r="C135" s="23"/>
      <c r="F135" s="53"/>
    </row>
    <row r="136" spans="1:6" x14ac:dyDescent="0.2">
      <c r="A136" s="30"/>
      <c r="B136" s="30"/>
      <c r="C136" s="30"/>
    </row>
    <row r="137" spans="1:6" x14ac:dyDescent="0.2">
      <c r="A137" s="30"/>
      <c r="B137" s="30"/>
      <c r="C137" s="23"/>
    </row>
    <row r="138" spans="1:6" x14ac:dyDescent="0.2">
      <c r="A138" s="30"/>
      <c r="B138" s="30"/>
      <c r="C138" s="23"/>
    </row>
    <row r="139" spans="1:6" x14ac:dyDescent="0.2">
      <c r="A139" s="30"/>
      <c r="B139" s="30"/>
      <c r="C139" s="30"/>
    </row>
    <row r="140" spans="1:6" x14ac:dyDescent="0.2">
      <c r="A140" s="30"/>
      <c r="B140" s="30"/>
      <c r="C140" s="30"/>
    </row>
    <row r="141" spans="1:6" x14ac:dyDescent="0.2">
      <c r="A141" s="30"/>
      <c r="B141" s="30"/>
      <c r="C141" s="23"/>
    </row>
    <row r="142" spans="1:6" x14ac:dyDescent="0.2">
      <c r="A142" s="30"/>
      <c r="B142" s="30"/>
      <c r="C142" s="23"/>
    </row>
    <row r="143" spans="1:6" x14ac:dyDescent="0.2">
      <c r="A143" s="30"/>
      <c r="B143" s="30"/>
      <c r="C143" s="30"/>
    </row>
    <row r="144" spans="1:6" x14ac:dyDescent="0.2">
      <c r="A144" s="30"/>
      <c r="B144" s="30"/>
      <c r="C144" s="30"/>
    </row>
    <row r="145" spans="1:3" x14ac:dyDescent="0.2">
      <c r="A145" s="30"/>
      <c r="B145" s="30"/>
      <c r="C145" s="30"/>
    </row>
    <row r="146" spans="1:3" x14ac:dyDescent="0.2">
      <c r="A146" s="30"/>
      <c r="B146" s="30"/>
      <c r="C146" s="23"/>
    </row>
    <row r="147" spans="1:3" x14ac:dyDescent="0.2">
      <c r="A147" s="30"/>
      <c r="B147" s="30"/>
      <c r="C147" s="30"/>
    </row>
    <row r="148" spans="1:3" x14ac:dyDescent="0.2">
      <c r="A148" s="30"/>
      <c r="B148" s="30"/>
      <c r="C148" s="30"/>
    </row>
    <row r="149" spans="1:3" x14ac:dyDescent="0.2">
      <c r="A149" s="30"/>
      <c r="B149" s="30"/>
      <c r="C149" s="30"/>
    </row>
    <row r="150" spans="1:3" x14ac:dyDescent="0.2">
      <c r="A150" s="30"/>
      <c r="B150" s="30"/>
      <c r="C150" s="30"/>
    </row>
    <row r="151" spans="1:3" x14ac:dyDescent="0.2">
      <c r="A151" s="30"/>
      <c r="B151" s="30"/>
      <c r="C151" s="30"/>
    </row>
    <row r="152" spans="1:3" x14ac:dyDescent="0.2">
      <c r="A152" s="30"/>
      <c r="B152" s="30"/>
      <c r="C152" s="30"/>
    </row>
    <row r="153" spans="1:3" x14ac:dyDescent="0.2">
      <c r="A153" s="30"/>
      <c r="B153" s="30"/>
      <c r="C153" s="30"/>
    </row>
    <row r="154" spans="1:3" x14ac:dyDescent="0.2">
      <c r="A154" s="30"/>
      <c r="B154" s="30"/>
      <c r="C154" s="30"/>
    </row>
    <row r="155" spans="1:3" x14ac:dyDescent="0.2">
      <c r="A155" s="30"/>
      <c r="B155" s="30"/>
      <c r="C155" s="23"/>
    </row>
    <row r="156" spans="1:3" x14ac:dyDescent="0.2">
      <c r="A156" s="30"/>
      <c r="B156" s="30"/>
      <c r="C156" s="23"/>
    </row>
    <row r="157" spans="1:3" x14ac:dyDescent="0.2">
      <c r="A157" s="30"/>
      <c r="B157" s="30"/>
      <c r="C157" s="23"/>
    </row>
    <row r="158" spans="1:3" x14ac:dyDescent="0.2">
      <c r="A158" s="30"/>
      <c r="B158" s="30"/>
      <c r="C158" s="30"/>
    </row>
    <row r="159" spans="1:3" x14ac:dyDescent="0.2">
      <c r="A159" s="30"/>
      <c r="B159" s="30"/>
      <c r="C159" s="30"/>
    </row>
    <row r="160" spans="1:3" x14ac:dyDescent="0.2">
      <c r="A160" s="30"/>
      <c r="B160" s="30"/>
      <c r="C160" s="30"/>
    </row>
    <row r="161" spans="1:3" x14ac:dyDescent="0.2">
      <c r="A161" s="30"/>
      <c r="B161" s="30"/>
      <c r="C161" s="30"/>
    </row>
  </sheetData>
  <sortState ref="E2:E15">
    <sortCondition ref="E2"/>
  </sortState>
  <phoneticPr fontId="10" type="noConversion"/>
  <conditionalFormatting sqref="H2:H41">
    <cfRule type="expression" dxfId="307" priority="10" stopIfTrue="1">
      <formula>T2&gt;=2</formula>
    </cfRule>
  </conditionalFormatting>
  <conditionalFormatting sqref="J2:J17 J28:J41">
    <cfRule type="expression" dxfId="306" priority="12" stopIfTrue="1">
      <formula>U2&gt;=2</formula>
    </cfRule>
  </conditionalFormatting>
  <conditionalFormatting sqref="K2:K41">
    <cfRule type="expression" dxfId="305" priority="13" stopIfTrue="1">
      <formula>V2&gt;=2</formula>
    </cfRule>
  </conditionalFormatting>
  <conditionalFormatting sqref="L2:L41">
    <cfRule type="expression" dxfId="304" priority="14" stopIfTrue="1">
      <formula>W2&gt;=2</formula>
    </cfRule>
  </conditionalFormatting>
  <conditionalFormatting sqref="N2 N16:N41">
    <cfRule type="expression" dxfId="303" priority="15" stopIfTrue="1">
      <formula>X2&gt;=2</formula>
    </cfRule>
  </conditionalFormatting>
  <conditionalFormatting sqref="C112:C126">
    <cfRule type="expression" dxfId="302" priority="7" stopIfTrue="1">
      <formula>(I112=1)</formula>
    </cfRule>
  </conditionalFormatting>
  <conditionalFormatting sqref="C42:C48 C50:C57 C59:C60 C62:C64">
    <cfRule type="expression" dxfId="301" priority="3" stopIfTrue="1">
      <formula>(I42=1)</formula>
    </cfRule>
  </conditionalFormatting>
  <conditionalFormatting sqref="C85">
    <cfRule type="expression" dxfId="300" priority="2" stopIfTrue="1">
      <formula>(I85=1)</formula>
    </cfRule>
  </conditionalFormatting>
  <conditionalFormatting sqref="C32:C40">
    <cfRule type="expression" dxfId="299" priority="4" stopIfTrue="1">
      <formula>(I32=1)</formula>
    </cfRule>
  </conditionalFormatting>
  <conditionalFormatting sqref="N3:N15">
    <cfRule type="expression" dxfId="298" priority="1" stopIfTrue="1">
      <formula>X3&gt;=2</formula>
    </cfRule>
  </conditionalFormatting>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77"/>
  <sheetViews>
    <sheetView zoomScale="72" workbookViewId="0">
      <selection activeCell="F13" sqref="F13"/>
    </sheetView>
  </sheetViews>
  <sheetFormatPr defaultRowHeight="12.75" x14ac:dyDescent="0.2"/>
  <cols>
    <col min="1" max="3" width="9.140625" style="5"/>
    <col min="4" max="4" width="9.140625" style="31"/>
    <col min="5" max="5" width="9.140625" style="29"/>
    <col min="6" max="6" width="22.28515625" customWidth="1"/>
    <col min="7" max="7" width="26.42578125"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8" t="s">
        <v>25</v>
      </c>
      <c r="S1" s="19" t="s">
        <v>22</v>
      </c>
      <c r="T1" s="116" t="s">
        <v>62</v>
      </c>
      <c r="U1" s="116" t="s">
        <v>61</v>
      </c>
      <c r="V1" s="117" t="s">
        <v>63</v>
      </c>
      <c r="W1" s="117" t="s">
        <v>64</v>
      </c>
      <c r="X1" s="117" t="s">
        <v>136</v>
      </c>
      <c r="Y1" s="79" t="str">
        <f>VLOOKUP(R2,CTT!$A$5:$I$31,9,FALSE)</f>
        <v>CE</v>
      </c>
      <c r="Z1" s="114">
        <f>VLOOKUP(R2,CTT!$A$5:$I$31,3,FALSE)</f>
        <v>6</v>
      </c>
    </row>
    <row r="2" spans="1:26" x14ac:dyDescent="0.2">
      <c r="D2" s="31">
        <v>1.1597222222222222E-2</v>
      </c>
      <c r="E2" s="29">
        <v>1</v>
      </c>
      <c r="F2" s="53" t="s">
        <v>195</v>
      </c>
      <c r="G2" s="53" t="s">
        <v>48</v>
      </c>
      <c r="H2" s="96">
        <f t="shared" ref="H2:H41" si="0">IF(D2=0,0,(D2-S2))</f>
        <v>8.819444444444444E-3</v>
      </c>
      <c r="I2" s="110" t="str">
        <f>IF((OR(D2=0,H2=0)),"",(IF(H2&lt;=A2,1,"")))</f>
        <v/>
      </c>
      <c r="L2" s="27"/>
      <c r="M2" s="27"/>
      <c r="N2" s="26">
        <f t="shared" ref="N2:N25" si="1">IF(C2=0,0,(H2-C2))</f>
        <v>0</v>
      </c>
      <c r="O2" s="27"/>
      <c r="P2" s="27"/>
      <c r="Q2" s="53" t="s">
        <v>80</v>
      </c>
      <c r="R2" s="28">
        <v>41738</v>
      </c>
      <c r="S2" s="24">
        <v>2.7777777777777779E-3</v>
      </c>
      <c r="T2" s="149">
        <f t="shared" ref="T2:T41" si="2">IF(D2=0,1,(COUNTIF(H:H,H2)))</f>
        <v>1</v>
      </c>
      <c r="U2" s="149">
        <f t="shared" ref="U2:U41" si="3">IF((AND(D2&gt;0,$Y$1="TR")),(COUNTIF(Y:Y,Y2)),1)</f>
        <v>1</v>
      </c>
      <c r="V2" s="149">
        <f t="shared" ref="V2:V41" si="4">IF((AND(D2&gt;0,C2&gt;0,$Y$1="TR")),(COUNTIF(Z:Z,Z2)),1)</f>
        <v>1</v>
      </c>
      <c r="W2" s="149">
        <f t="shared" ref="W2:W41" si="5">IF((AND(D2&gt;0,C2&gt;0,$Y$1="CE")),(COUNTIF(Z:Z,Z2)),1)</f>
        <v>1</v>
      </c>
      <c r="X2" s="149">
        <f t="shared" ref="X2:X41" si="6">IF((AND(D2&gt;0,C2&gt;0,(OR($Y$1="CE",$Y$1="TR")))),(COUNTIF(Z:Z,Z2)),1)</f>
        <v>1</v>
      </c>
      <c r="Y2" s="77" t="str">
        <f t="shared" ref="Y2:Y41" si="7">CONCATENATE(G2,H2)</f>
        <v>Cambridge University CC0.00881944444444444</v>
      </c>
      <c r="Z2" s="77" t="str">
        <f t="shared" ref="Z2:Z40" si="8">CONCATENATE(G2,N2)</f>
        <v>Cambridge University CC0</v>
      </c>
    </row>
    <row r="3" spans="1:26" x14ac:dyDescent="0.2">
      <c r="A3" s="30"/>
      <c r="B3" s="30"/>
      <c r="C3" s="23"/>
      <c r="D3" s="31">
        <v>2.6990740740740742E-2</v>
      </c>
      <c r="E3" s="29">
        <v>2</v>
      </c>
      <c r="F3" s="53" t="s">
        <v>180</v>
      </c>
      <c r="G3" s="53" t="s">
        <v>34</v>
      </c>
      <c r="H3" s="96">
        <f t="shared" si="0"/>
        <v>9.6296296296296408E-3</v>
      </c>
      <c r="I3" s="110" t="str">
        <f t="shared" ref="I3:I25" si="9">IF((OR(D3=0,H3=0)),"",(IF(H3&lt;=A3,1,"")))</f>
        <v/>
      </c>
      <c r="J3" s="27"/>
      <c r="L3" s="27"/>
      <c r="M3" s="27"/>
      <c r="N3" s="26">
        <f t="shared" si="1"/>
        <v>0</v>
      </c>
      <c r="Q3" s="53" t="s">
        <v>80</v>
      </c>
      <c r="R3" s="28">
        <v>41738</v>
      </c>
      <c r="S3" s="24">
        <v>1.7361111111111101E-2</v>
      </c>
      <c r="T3" s="149">
        <f t="shared" si="2"/>
        <v>1</v>
      </c>
      <c r="U3" s="149">
        <f t="shared" si="3"/>
        <v>1</v>
      </c>
      <c r="V3" s="149">
        <f t="shared" si="4"/>
        <v>1</v>
      </c>
      <c r="W3" s="149">
        <f t="shared" si="5"/>
        <v>1</v>
      </c>
      <c r="X3" s="149">
        <f t="shared" si="6"/>
        <v>1</v>
      </c>
      <c r="Y3" s="77" t="str">
        <f t="shared" si="7"/>
        <v>Cambridge Tri0.00962962962962964</v>
      </c>
      <c r="Z3" s="77" t="str">
        <f t="shared" si="8"/>
        <v>Cambridge Tri0</v>
      </c>
    </row>
    <row r="4" spans="1:26" x14ac:dyDescent="0.2">
      <c r="A4" s="30"/>
      <c r="B4" s="30"/>
      <c r="C4" s="30"/>
      <c r="D4" s="31">
        <v>2.3009259259259257E-2</v>
      </c>
      <c r="E4" s="29">
        <v>3</v>
      </c>
      <c r="F4" s="147" t="s">
        <v>285</v>
      </c>
      <c r="G4" s="53" t="s">
        <v>34</v>
      </c>
      <c r="H4" s="96">
        <f t="shared" si="0"/>
        <v>9.8148148148148578E-3</v>
      </c>
      <c r="I4" s="110" t="str">
        <f t="shared" si="9"/>
        <v/>
      </c>
      <c r="L4" s="27"/>
      <c r="M4" s="27"/>
      <c r="N4" s="26">
        <f t="shared" si="1"/>
        <v>0</v>
      </c>
      <c r="O4" s="27"/>
      <c r="Q4" s="53" t="s">
        <v>80</v>
      </c>
      <c r="R4" s="28">
        <v>41738</v>
      </c>
      <c r="S4" s="24">
        <v>1.3194444444444399E-2</v>
      </c>
      <c r="T4" s="149">
        <f t="shared" si="2"/>
        <v>1</v>
      </c>
      <c r="U4" s="149">
        <f t="shared" si="3"/>
        <v>1</v>
      </c>
      <c r="V4" s="149">
        <f t="shared" si="4"/>
        <v>1</v>
      </c>
      <c r="W4" s="149">
        <f t="shared" si="5"/>
        <v>1</v>
      </c>
      <c r="X4" s="149">
        <f t="shared" si="6"/>
        <v>1</v>
      </c>
      <c r="Y4" s="77" t="str">
        <f t="shared" si="7"/>
        <v>Cambridge Tri0.00981481481481486</v>
      </c>
      <c r="Z4" s="77" t="str">
        <f t="shared" si="8"/>
        <v>Cambridge Tri0</v>
      </c>
    </row>
    <row r="5" spans="1:26" x14ac:dyDescent="0.2">
      <c r="A5" s="30"/>
      <c r="B5" s="30"/>
      <c r="C5" s="30"/>
      <c r="D5" s="31">
        <v>1.7060185185185185E-2</v>
      </c>
      <c r="E5" s="29">
        <v>4</v>
      </c>
      <c r="F5" s="147" t="s">
        <v>284</v>
      </c>
      <c r="G5" s="53" t="s">
        <v>48</v>
      </c>
      <c r="H5" s="96">
        <f t="shared" si="0"/>
        <v>1.0115740740740741E-2</v>
      </c>
      <c r="I5" s="110" t="str">
        <f t="shared" si="9"/>
        <v/>
      </c>
      <c r="J5" s="27"/>
      <c r="L5" s="27"/>
      <c r="M5" s="27"/>
      <c r="N5" s="26">
        <f t="shared" si="1"/>
        <v>0</v>
      </c>
      <c r="O5" s="27"/>
      <c r="P5" s="27"/>
      <c r="Q5" s="53" t="s">
        <v>80</v>
      </c>
      <c r="R5" s="28">
        <v>41738</v>
      </c>
      <c r="S5" s="24">
        <v>6.9444444444444449E-3</v>
      </c>
      <c r="T5" s="149">
        <f t="shared" si="2"/>
        <v>1</v>
      </c>
      <c r="U5" s="149">
        <f t="shared" si="3"/>
        <v>1</v>
      </c>
      <c r="V5" s="149">
        <f t="shared" si="4"/>
        <v>1</v>
      </c>
      <c r="W5" s="149">
        <f t="shared" si="5"/>
        <v>1</v>
      </c>
      <c r="X5" s="149">
        <f t="shared" si="6"/>
        <v>1</v>
      </c>
      <c r="Y5" s="77" t="str">
        <f t="shared" si="7"/>
        <v>Cambridge University CC0.0101157407407407</v>
      </c>
      <c r="Z5" s="77" t="str">
        <f t="shared" si="8"/>
        <v>Cambridge University CC0</v>
      </c>
    </row>
    <row r="6" spans="1:26" x14ac:dyDescent="0.2">
      <c r="A6" s="30"/>
      <c r="B6" s="30"/>
      <c r="C6" s="30"/>
      <c r="D6" s="31">
        <v>2.4814814814814817E-2</v>
      </c>
      <c r="E6" s="29">
        <v>5</v>
      </c>
      <c r="F6" s="53" t="s">
        <v>220</v>
      </c>
      <c r="G6" s="53" t="s">
        <v>30</v>
      </c>
      <c r="H6" s="96">
        <f t="shared" si="0"/>
        <v>1.0231481481481517E-2</v>
      </c>
      <c r="I6" s="110" t="str">
        <f t="shared" si="9"/>
        <v/>
      </c>
      <c r="J6" s="27"/>
      <c r="L6" s="27"/>
      <c r="M6" s="27"/>
      <c r="N6" s="26">
        <f t="shared" si="1"/>
        <v>0</v>
      </c>
      <c r="O6" s="27"/>
      <c r="Q6" s="53" t="s">
        <v>80</v>
      </c>
      <c r="R6" s="28">
        <v>41738</v>
      </c>
      <c r="S6" s="24">
        <v>1.4583333333333301E-2</v>
      </c>
      <c r="T6" s="149">
        <f t="shared" si="2"/>
        <v>1</v>
      </c>
      <c r="U6" s="149">
        <f t="shared" si="3"/>
        <v>1</v>
      </c>
      <c r="V6" s="149">
        <f t="shared" si="4"/>
        <v>1</v>
      </c>
      <c r="W6" s="149">
        <f t="shared" si="5"/>
        <v>1</v>
      </c>
      <c r="X6" s="149">
        <f t="shared" si="6"/>
        <v>1</v>
      </c>
      <c r="Y6" s="77" t="str">
        <f t="shared" si="7"/>
        <v>Cambridge CC0.0102314814814815</v>
      </c>
      <c r="Z6" s="77" t="str">
        <f t="shared" si="8"/>
        <v>Cambridge CC0</v>
      </c>
    </row>
    <row r="7" spans="1:26" x14ac:dyDescent="0.2">
      <c r="D7" s="31">
        <v>2.7025462962962959E-2</v>
      </c>
      <c r="E7" s="29">
        <v>6</v>
      </c>
      <c r="F7" s="53" t="s">
        <v>189</v>
      </c>
      <c r="G7" s="53" t="s">
        <v>287</v>
      </c>
      <c r="H7" s="96">
        <f t="shared" si="0"/>
        <v>1.0358796296296359E-2</v>
      </c>
      <c r="I7" s="110" t="str">
        <f t="shared" si="9"/>
        <v/>
      </c>
      <c r="J7" s="27"/>
      <c r="L7" s="27"/>
      <c r="M7" s="27"/>
      <c r="N7" s="26">
        <f t="shared" si="1"/>
        <v>0</v>
      </c>
      <c r="O7" s="27"/>
      <c r="Q7" s="53" t="s">
        <v>80</v>
      </c>
      <c r="R7" s="28">
        <v>41738</v>
      </c>
      <c r="S7" s="24">
        <v>1.6666666666666601E-2</v>
      </c>
      <c r="T7" s="149">
        <f t="shared" si="2"/>
        <v>1</v>
      </c>
      <c r="U7" s="149">
        <f t="shared" si="3"/>
        <v>1</v>
      </c>
      <c r="V7" s="149">
        <f t="shared" si="4"/>
        <v>1</v>
      </c>
      <c r="W7" s="149">
        <f t="shared" si="5"/>
        <v>1</v>
      </c>
      <c r="X7" s="149">
        <f t="shared" si="6"/>
        <v>1</v>
      </c>
      <c r="Y7" s="77" t="str">
        <f t="shared" si="7"/>
        <v>Epic Cycles-Scott Contessa WRT0.0103587962962964</v>
      </c>
      <c r="Z7" s="77" t="str">
        <f t="shared" si="8"/>
        <v>Epic Cycles-Scott Contessa WRT0</v>
      </c>
    </row>
    <row r="8" spans="1:26" x14ac:dyDescent="0.2">
      <c r="A8" s="30">
        <v>1.0520833333333333E-2</v>
      </c>
      <c r="B8" s="30">
        <v>1.5995370370370372E-2</v>
      </c>
      <c r="C8" s="23">
        <f>IF(Y$1="CE",(VLOOKUP(A8,'CTT-tables'!$B$3:$D$3903,3,FALSE)),(IF(Y$1="HC",(VLOOKUP(A8,'CTT-tables'!$C$3:$D$3903,2,FALSE)),(VLOOKUP(B8,'CTT-tables'!$A$3:$D$3903,4,FALSE)))))</f>
        <v>2.6967592592592798E-3</v>
      </c>
      <c r="D8" s="31">
        <v>1.5949074074074074E-2</v>
      </c>
      <c r="E8" s="29">
        <v>7</v>
      </c>
      <c r="F8" s="119" t="s">
        <v>37</v>
      </c>
      <c r="G8" s="119" t="s">
        <v>23</v>
      </c>
      <c r="H8" s="96">
        <f t="shared" si="0"/>
        <v>1.0393518518518517E-2</v>
      </c>
      <c r="I8" s="110">
        <f t="shared" si="9"/>
        <v>1</v>
      </c>
      <c r="J8" s="27"/>
      <c r="L8" s="27">
        <v>18</v>
      </c>
      <c r="M8" s="27"/>
      <c r="N8" s="26">
        <f t="shared" si="1"/>
        <v>7.6967592592592374E-3</v>
      </c>
      <c r="O8" s="27"/>
      <c r="P8" s="27"/>
      <c r="Q8" s="53" t="s">
        <v>80</v>
      </c>
      <c r="R8" s="28">
        <v>41738</v>
      </c>
      <c r="S8" s="24">
        <v>5.5555555555555558E-3</v>
      </c>
      <c r="T8" s="149">
        <f t="shared" si="2"/>
        <v>1</v>
      </c>
      <c r="U8" s="149">
        <f t="shared" si="3"/>
        <v>1</v>
      </c>
      <c r="V8" s="149">
        <f t="shared" si="4"/>
        <v>1</v>
      </c>
      <c r="W8" s="149">
        <f t="shared" si="5"/>
        <v>1</v>
      </c>
      <c r="X8" s="149">
        <f t="shared" si="6"/>
        <v>1</v>
      </c>
      <c r="Y8" s="77" t="str">
        <f t="shared" si="7"/>
        <v>Team Cambridge0.0103935185185185</v>
      </c>
      <c r="Z8" s="77" t="str">
        <f t="shared" si="8"/>
        <v>Team Cambridge0.00769675925925924</v>
      </c>
    </row>
    <row r="9" spans="1:26" x14ac:dyDescent="0.2">
      <c r="A9" s="30"/>
      <c r="B9" s="30"/>
      <c r="C9" s="23"/>
      <c r="D9" s="31">
        <v>1.8900462962962963E-2</v>
      </c>
      <c r="E9" s="29">
        <v>8</v>
      </c>
      <c r="F9" s="53" t="s">
        <v>288</v>
      </c>
      <c r="G9" s="147" t="s">
        <v>290</v>
      </c>
      <c r="H9" s="96">
        <f t="shared" si="0"/>
        <v>1.0567129629629629E-2</v>
      </c>
      <c r="I9" s="110" t="str">
        <f t="shared" si="9"/>
        <v/>
      </c>
      <c r="J9" s="27"/>
      <c r="L9" s="27"/>
      <c r="M9" s="27"/>
      <c r="N9" s="26">
        <f t="shared" si="1"/>
        <v>0</v>
      </c>
      <c r="O9" s="27"/>
      <c r="P9" s="27"/>
      <c r="Q9" s="53" t="s">
        <v>80</v>
      </c>
      <c r="R9" s="28">
        <v>41738</v>
      </c>
      <c r="S9" s="24">
        <v>8.3333333333333332E-3</v>
      </c>
      <c r="T9" s="149">
        <f t="shared" si="2"/>
        <v>1</v>
      </c>
      <c r="U9" s="149">
        <f t="shared" si="3"/>
        <v>1</v>
      </c>
      <c r="V9" s="149">
        <f t="shared" si="4"/>
        <v>1</v>
      </c>
      <c r="W9" s="149">
        <f t="shared" si="5"/>
        <v>1</v>
      </c>
      <c r="X9" s="149">
        <f t="shared" si="6"/>
        <v>1</v>
      </c>
      <c r="Y9" s="77" t="str">
        <f t="shared" si="7"/>
        <v>Velosport Pasta Montegrappa0.0105671296296296</v>
      </c>
      <c r="Z9" s="77" t="str">
        <f t="shared" si="8"/>
        <v>Velosport Pasta Montegrappa0</v>
      </c>
    </row>
    <row r="10" spans="1:26" x14ac:dyDescent="0.2">
      <c r="A10" s="30">
        <v>1.1064814814814814E-2</v>
      </c>
      <c r="B10" s="30">
        <v>1.6782407407407409E-2</v>
      </c>
      <c r="C10" s="23">
        <f>IF(Y$1="CE",(VLOOKUP(A10,'CTT-tables'!$B$3:$D$3903,3,FALSE)),(IF(Y$1="HC",(VLOOKUP(A10,'CTT-tables'!$C$3:$D$3903,2,FALSE)),(VLOOKUP(B10,'CTT-tables'!$A$3:$D$3903,4,FALSE)))))</f>
        <v>3.2060185185184601E-3</v>
      </c>
      <c r="D10" s="31">
        <v>2.6863425925925926E-2</v>
      </c>
      <c r="E10" s="29">
        <v>9</v>
      </c>
      <c r="F10" s="119" t="s">
        <v>29</v>
      </c>
      <c r="G10" s="53" t="s">
        <v>28</v>
      </c>
      <c r="H10" s="96">
        <f t="shared" si="0"/>
        <v>1.0891203703703726E-2</v>
      </c>
      <c r="I10" s="110">
        <f t="shared" si="9"/>
        <v>1</v>
      </c>
      <c r="J10" s="27"/>
      <c r="K10" s="27"/>
      <c r="M10" s="27"/>
      <c r="N10" s="26">
        <f t="shared" si="1"/>
        <v>7.6851851851852653E-3</v>
      </c>
      <c r="O10" s="27"/>
      <c r="Q10" s="53" t="s">
        <v>80</v>
      </c>
      <c r="R10" s="28">
        <v>41738</v>
      </c>
      <c r="S10" s="24">
        <v>1.59722222222222E-2</v>
      </c>
      <c r="T10" s="149">
        <f t="shared" si="2"/>
        <v>1</v>
      </c>
      <c r="U10" s="149">
        <f t="shared" si="3"/>
        <v>1</v>
      </c>
      <c r="V10" s="149">
        <f t="shared" si="4"/>
        <v>1</v>
      </c>
      <c r="W10" s="149">
        <f t="shared" si="5"/>
        <v>1</v>
      </c>
      <c r="X10" s="149">
        <f t="shared" si="6"/>
        <v>1</v>
      </c>
      <c r="Y10" s="77" t="str">
        <f t="shared" si="7"/>
        <v>Team Cambridge (DM)0.0108912037037037</v>
      </c>
      <c r="Z10" s="77" t="str">
        <f t="shared" si="8"/>
        <v>Team Cambridge (DM)0.00768518518518527</v>
      </c>
    </row>
    <row r="11" spans="1:26" x14ac:dyDescent="0.2">
      <c r="A11" s="30">
        <v>1.1076388888888887E-2</v>
      </c>
      <c r="B11" s="30">
        <v>1.6250000000000001E-2</v>
      </c>
      <c r="C11" s="23">
        <f>IF(Y$1="CE",(VLOOKUP(A11,'CTT-tables'!$B$3:$D$3903,3,FALSE)),(IF(Y$1="HC",(VLOOKUP(A11,'CTT-tables'!$C$3:$D$3903,2,FALSE)),(VLOOKUP(B11,'CTT-tables'!$A$3:$D$3903,4,FALSE)))))</f>
        <v>3.2175925925925302E-3</v>
      </c>
      <c r="D11" s="31">
        <v>2.0254629629629629E-2</v>
      </c>
      <c r="E11" s="29">
        <v>10</v>
      </c>
      <c r="F11" s="119" t="s">
        <v>39</v>
      </c>
      <c r="G11" s="119" t="s">
        <v>23</v>
      </c>
      <c r="H11" s="96">
        <f t="shared" si="0"/>
        <v>1.1226851851851852E-2</v>
      </c>
      <c r="I11" s="110" t="str">
        <f t="shared" si="9"/>
        <v/>
      </c>
      <c r="J11" s="27"/>
      <c r="K11" s="27"/>
      <c r="L11" s="27">
        <v>14</v>
      </c>
      <c r="M11" s="27"/>
      <c r="N11" s="26">
        <f t="shared" si="1"/>
        <v>8.0092592592593218E-3</v>
      </c>
      <c r="O11" s="27"/>
      <c r="P11" s="27"/>
      <c r="Q11" s="53" t="s">
        <v>80</v>
      </c>
      <c r="R11" s="28">
        <v>41738</v>
      </c>
      <c r="S11" s="24">
        <v>9.0277777777777769E-3</v>
      </c>
      <c r="T11" s="149">
        <f t="shared" si="2"/>
        <v>1</v>
      </c>
      <c r="U11" s="149">
        <f t="shared" si="3"/>
        <v>1</v>
      </c>
      <c r="V11" s="149">
        <f t="shared" si="4"/>
        <v>1</v>
      </c>
      <c r="W11" s="149">
        <f t="shared" si="5"/>
        <v>1</v>
      </c>
      <c r="X11" s="149">
        <f t="shared" si="6"/>
        <v>1</v>
      </c>
      <c r="Y11" s="77" t="str">
        <f t="shared" si="7"/>
        <v>Team Cambridge0.0112268518518519</v>
      </c>
      <c r="Z11" s="77" t="str">
        <f t="shared" si="8"/>
        <v>Team Cambridge0.00800925925925932</v>
      </c>
    </row>
    <row r="12" spans="1:26" x14ac:dyDescent="0.2">
      <c r="A12" s="30"/>
      <c r="B12" s="30"/>
      <c r="C12" s="30"/>
      <c r="D12" s="31">
        <v>2.165509259259259E-2</v>
      </c>
      <c r="E12" s="29">
        <v>11</v>
      </c>
      <c r="F12" s="108" t="s">
        <v>154</v>
      </c>
      <c r="G12" s="108" t="s">
        <v>34</v>
      </c>
      <c r="H12" s="96">
        <f t="shared" si="0"/>
        <v>1.1238425925925926E-2</v>
      </c>
      <c r="I12" s="110" t="str">
        <f t="shared" si="9"/>
        <v/>
      </c>
      <c r="J12" s="27"/>
      <c r="L12" s="27"/>
      <c r="M12" s="27"/>
      <c r="N12" s="26">
        <f t="shared" si="1"/>
        <v>0</v>
      </c>
      <c r="O12" s="27"/>
      <c r="P12" s="27"/>
      <c r="Q12" s="53" t="s">
        <v>80</v>
      </c>
      <c r="R12" s="28">
        <v>41738</v>
      </c>
      <c r="S12" s="24">
        <v>1.0416666666666664E-2</v>
      </c>
      <c r="T12" s="149">
        <f t="shared" si="2"/>
        <v>1</v>
      </c>
      <c r="U12" s="149">
        <f t="shared" si="3"/>
        <v>1</v>
      </c>
      <c r="V12" s="149">
        <f t="shared" si="4"/>
        <v>1</v>
      </c>
      <c r="W12" s="149">
        <f t="shared" si="5"/>
        <v>1</v>
      </c>
      <c r="X12" s="149">
        <f t="shared" si="6"/>
        <v>1</v>
      </c>
      <c r="Y12" s="77" t="str">
        <f t="shared" si="7"/>
        <v>Cambridge Tri0.0112384259259259</v>
      </c>
      <c r="Z12" s="77" t="str">
        <f t="shared" si="8"/>
        <v>Cambridge Tri0</v>
      </c>
    </row>
    <row r="13" spans="1:26" x14ac:dyDescent="0.2">
      <c r="A13" s="30"/>
      <c r="B13" s="30"/>
      <c r="C13" s="30"/>
      <c r="D13" s="31">
        <v>2.2430555555555554E-2</v>
      </c>
      <c r="E13" s="29">
        <v>12</v>
      </c>
      <c r="F13" s="53" t="s">
        <v>170</v>
      </c>
      <c r="G13" s="53" t="s">
        <v>291</v>
      </c>
      <c r="H13" s="96">
        <f t="shared" si="0"/>
        <v>1.1319444444444446E-2</v>
      </c>
      <c r="I13" s="110" t="str">
        <f t="shared" si="9"/>
        <v/>
      </c>
      <c r="L13" s="27"/>
      <c r="M13" s="27"/>
      <c r="N13" s="26">
        <f t="shared" si="1"/>
        <v>0</v>
      </c>
      <c r="O13" s="27"/>
      <c r="P13" s="27"/>
      <c r="Q13" s="53" t="s">
        <v>80</v>
      </c>
      <c r="R13" s="28">
        <v>41738</v>
      </c>
      <c r="S13" s="24">
        <v>1.1111111111111108E-2</v>
      </c>
      <c r="T13" s="149">
        <f t="shared" si="2"/>
        <v>1</v>
      </c>
      <c r="U13" s="149">
        <f t="shared" si="3"/>
        <v>1</v>
      </c>
      <c r="V13" s="149">
        <f t="shared" si="4"/>
        <v>1</v>
      </c>
      <c r="W13" s="149">
        <f t="shared" si="5"/>
        <v>1</v>
      </c>
      <c r="X13" s="149">
        <f t="shared" si="6"/>
        <v>1</v>
      </c>
      <c r="Y13" s="77" t="e">
        <f>CONCATENATE(#REF!,H13)</f>
        <v>#REF!</v>
      </c>
      <c r="Z13" s="77" t="e">
        <f>CONCATENATE(#REF!,N13)</f>
        <v>#REF!</v>
      </c>
    </row>
    <row r="14" spans="1:26" x14ac:dyDescent="0.2">
      <c r="A14" s="30"/>
      <c r="B14" s="30"/>
      <c r="C14" s="23"/>
      <c r="D14" s="31">
        <v>1.6203703703703703E-2</v>
      </c>
      <c r="E14" s="29">
        <v>13</v>
      </c>
      <c r="F14" s="147" t="s">
        <v>282</v>
      </c>
      <c r="G14" s="53" t="s">
        <v>283</v>
      </c>
      <c r="H14" s="96">
        <f t="shared" si="0"/>
        <v>1.1342592592592592E-2</v>
      </c>
      <c r="I14" s="110" t="str">
        <f t="shared" si="9"/>
        <v/>
      </c>
      <c r="J14" s="27"/>
      <c r="L14" s="27"/>
      <c r="M14" s="27"/>
      <c r="N14" s="26">
        <f t="shared" si="1"/>
        <v>0</v>
      </c>
      <c r="O14" s="27"/>
      <c r="P14" s="27"/>
      <c r="Q14" s="53" t="s">
        <v>80</v>
      </c>
      <c r="R14" s="28">
        <v>41738</v>
      </c>
      <c r="S14" s="24">
        <v>4.8611111111111112E-3</v>
      </c>
      <c r="T14" s="149">
        <f t="shared" si="2"/>
        <v>1</v>
      </c>
      <c r="U14" s="149">
        <f t="shared" si="3"/>
        <v>1</v>
      </c>
      <c r="V14" s="149">
        <f t="shared" si="4"/>
        <v>1</v>
      </c>
      <c r="W14" s="149">
        <f t="shared" si="5"/>
        <v>1</v>
      </c>
      <c r="X14" s="149">
        <f t="shared" si="6"/>
        <v>1</v>
      </c>
      <c r="Y14" s="77" t="str">
        <f t="shared" si="7"/>
        <v>Seamons CC0.0113425925925926</v>
      </c>
      <c r="Z14" s="77" t="str">
        <f t="shared" si="8"/>
        <v>Seamons CC0</v>
      </c>
    </row>
    <row r="15" spans="1:26" x14ac:dyDescent="0.2">
      <c r="A15" s="30"/>
      <c r="B15" s="30"/>
      <c r="C15" s="30"/>
      <c r="D15" s="31">
        <v>2.3946759259259261E-2</v>
      </c>
      <c r="E15" s="29">
        <v>14</v>
      </c>
      <c r="F15" s="53" t="s">
        <v>159</v>
      </c>
      <c r="G15" s="53" t="s">
        <v>34</v>
      </c>
      <c r="H15" s="96">
        <f t="shared" si="0"/>
        <v>1.1446759259259261E-2</v>
      </c>
      <c r="I15" s="110" t="str">
        <f t="shared" si="9"/>
        <v/>
      </c>
      <c r="L15" s="27"/>
      <c r="M15" s="27"/>
      <c r="N15" s="26">
        <f t="shared" si="1"/>
        <v>0</v>
      </c>
      <c r="O15" s="27"/>
      <c r="P15" s="27"/>
      <c r="Q15" s="53" t="s">
        <v>80</v>
      </c>
      <c r="R15" s="28">
        <v>41738</v>
      </c>
      <c r="S15" s="24">
        <v>1.2500000000000001E-2</v>
      </c>
      <c r="T15" s="149">
        <f t="shared" si="2"/>
        <v>1</v>
      </c>
      <c r="U15" s="149">
        <f t="shared" si="3"/>
        <v>1</v>
      </c>
      <c r="V15" s="149">
        <f t="shared" si="4"/>
        <v>1</v>
      </c>
      <c r="W15" s="149">
        <f t="shared" si="5"/>
        <v>1</v>
      </c>
      <c r="X15" s="149">
        <f t="shared" si="6"/>
        <v>1</v>
      </c>
      <c r="Y15" s="77" t="str">
        <f t="shared" si="7"/>
        <v>Cambridge Tri0.0114467592592593</v>
      </c>
      <c r="Z15" s="77" t="str">
        <f t="shared" si="8"/>
        <v>Cambridge Tri0</v>
      </c>
    </row>
    <row r="16" spans="1:26" x14ac:dyDescent="0.2">
      <c r="A16" s="30"/>
      <c r="B16" s="30"/>
      <c r="C16" s="30"/>
      <c r="D16" s="31">
        <v>2.5347222222222219E-2</v>
      </c>
      <c r="E16" s="29">
        <v>15</v>
      </c>
      <c r="F16" s="147" t="s">
        <v>286</v>
      </c>
      <c r="G16" s="53" t="s">
        <v>34</v>
      </c>
      <c r="H16" s="96">
        <f t="shared" si="0"/>
        <v>1.1458333333333419E-2</v>
      </c>
      <c r="I16" s="110" t="str">
        <f t="shared" si="9"/>
        <v/>
      </c>
      <c r="J16" s="27"/>
      <c r="K16" s="27"/>
      <c r="L16" s="27"/>
      <c r="M16" s="27"/>
      <c r="N16" s="26">
        <f t="shared" si="1"/>
        <v>0</v>
      </c>
      <c r="O16" s="27"/>
      <c r="Q16" s="53" t="s">
        <v>80</v>
      </c>
      <c r="R16" s="28">
        <v>41738</v>
      </c>
      <c r="S16" s="24">
        <v>1.38888888888888E-2</v>
      </c>
      <c r="T16" s="149">
        <f t="shared" si="2"/>
        <v>1</v>
      </c>
      <c r="U16" s="149">
        <f t="shared" si="3"/>
        <v>1</v>
      </c>
      <c r="V16" s="149">
        <f t="shared" si="4"/>
        <v>1</v>
      </c>
      <c r="W16" s="149">
        <f t="shared" si="5"/>
        <v>1</v>
      </c>
      <c r="X16" s="149">
        <f t="shared" si="6"/>
        <v>1</v>
      </c>
      <c r="Y16" s="77" t="str">
        <f>CONCATENATE(G13,H16)</f>
        <v>Team WNT0.0114583333333334</v>
      </c>
      <c r="Z16" s="77" t="str">
        <f>CONCATENATE(G13,N16)</f>
        <v>Team WNT0</v>
      </c>
    </row>
    <row r="17" spans="1:26" x14ac:dyDescent="0.2">
      <c r="A17" s="30">
        <v>1.074074074074074E-2</v>
      </c>
      <c r="B17" s="30">
        <v>1.6192129629629629E-2</v>
      </c>
      <c r="C17" s="23">
        <f>IF(Y$1="CE",(VLOOKUP(A17,'CTT-tables'!$B$3:$D$3903,3,FALSE)),(IF(Y$1="HC",(VLOOKUP(A17,'CTT-tables'!$C$3:$D$3903,2,FALSE)),(VLOOKUP(B17,'CTT-tables'!$A$3:$D$3903,4,FALSE)))))</f>
        <v>2.9050925925925902E-3</v>
      </c>
      <c r="D17" s="31">
        <v>1.7754629629629631E-2</v>
      </c>
      <c r="E17" s="29">
        <v>16</v>
      </c>
      <c r="F17" s="119" t="s">
        <v>32</v>
      </c>
      <c r="G17" s="119" t="s">
        <v>23</v>
      </c>
      <c r="H17" s="96">
        <f t="shared" si="0"/>
        <v>1.150462962962963E-2</v>
      </c>
      <c r="I17" s="110" t="str">
        <f t="shared" si="9"/>
        <v/>
      </c>
      <c r="J17" s="27"/>
      <c r="L17" s="27">
        <v>11</v>
      </c>
      <c r="M17" s="27"/>
      <c r="N17" s="26">
        <f t="shared" si="1"/>
        <v>8.5995370370370409E-3</v>
      </c>
      <c r="O17" s="27"/>
      <c r="P17" s="27"/>
      <c r="Q17" s="53" t="s">
        <v>80</v>
      </c>
      <c r="R17" s="28">
        <v>41738</v>
      </c>
      <c r="S17" s="24">
        <v>6.2500000000000003E-3</v>
      </c>
      <c r="T17" s="149">
        <f t="shared" si="2"/>
        <v>2</v>
      </c>
      <c r="U17" s="149">
        <f t="shared" si="3"/>
        <v>1</v>
      </c>
      <c r="V17" s="149">
        <f t="shared" si="4"/>
        <v>1</v>
      </c>
      <c r="W17" s="149">
        <f t="shared" si="5"/>
        <v>1</v>
      </c>
      <c r="X17" s="149">
        <f t="shared" si="6"/>
        <v>1</v>
      </c>
      <c r="Y17" s="77" t="str">
        <f t="shared" si="7"/>
        <v>Team Cambridge0.0115046296296296</v>
      </c>
      <c r="Z17" s="77" t="str">
        <f t="shared" si="8"/>
        <v>Team Cambridge0.00859953703703704</v>
      </c>
    </row>
    <row r="18" spans="1:26" x14ac:dyDescent="0.2">
      <c r="A18" s="30">
        <v>1.2395833333333335E-2</v>
      </c>
      <c r="B18" s="30">
        <v>1.8298611111111113E-2</v>
      </c>
      <c r="C18" s="23">
        <f>IF(Y$1="CE",(VLOOKUP(A18,'CTT-tables'!$B$3:$D$3903,3,FALSE)),(IF(Y$1="HC",(VLOOKUP(A18,'CTT-tables'!$C$3:$D$3903,2,FALSE)),(VLOOKUP(B18,'CTT-tables'!$A$3:$D$3903,4,FALSE)))))</f>
        <v>4.4444444444444401E-3</v>
      </c>
      <c r="D18" s="31">
        <v>1.5671296296296298E-2</v>
      </c>
      <c r="E18" s="29">
        <v>16</v>
      </c>
      <c r="F18" s="119" t="s">
        <v>292</v>
      </c>
      <c r="G18" s="119" t="s">
        <v>23</v>
      </c>
      <c r="H18" s="96">
        <f t="shared" si="0"/>
        <v>1.1504629629629632E-2</v>
      </c>
      <c r="I18" s="110">
        <f t="shared" si="9"/>
        <v>1</v>
      </c>
      <c r="J18" s="27"/>
      <c r="L18" s="27">
        <v>20</v>
      </c>
      <c r="M18" s="27"/>
      <c r="N18" s="26">
        <f t="shared" si="1"/>
        <v>7.0601851851851919E-3</v>
      </c>
      <c r="O18" s="27"/>
      <c r="P18" s="27"/>
      <c r="Q18" s="53" t="s">
        <v>80</v>
      </c>
      <c r="R18" s="28">
        <v>41738</v>
      </c>
      <c r="S18" s="24">
        <v>4.1666666666666666E-3</v>
      </c>
      <c r="T18" s="149">
        <f t="shared" si="2"/>
        <v>2</v>
      </c>
      <c r="U18" s="149">
        <f t="shared" si="3"/>
        <v>1</v>
      </c>
      <c r="V18" s="149">
        <f t="shared" si="4"/>
        <v>1</v>
      </c>
      <c r="W18" s="149">
        <f t="shared" si="5"/>
        <v>1</v>
      </c>
      <c r="X18" s="149">
        <f t="shared" si="6"/>
        <v>1</v>
      </c>
      <c r="Y18" s="77" t="str">
        <f t="shared" si="7"/>
        <v>Team Cambridge0.0115046296296296</v>
      </c>
      <c r="Z18" s="77" t="str">
        <f t="shared" si="8"/>
        <v>Team Cambridge0.00706018518518519</v>
      </c>
    </row>
    <row r="19" spans="1:26" x14ac:dyDescent="0.2">
      <c r="A19" s="30">
        <v>1.1041666666666667E-2</v>
      </c>
      <c r="B19" s="30">
        <v>1.7175925925925924E-2</v>
      </c>
      <c r="C19" s="23">
        <f>IF(Y$1="CE",(VLOOKUP(A19,'CTT-tables'!$B$3:$D$3903,3,FALSE)),(IF(Y$1="HC",(VLOOKUP(A19,'CTT-tables'!$C$3:$D$3903,2,FALSE)),(VLOOKUP(B19,'CTT-tables'!$A$3:$D$3903,4,FALSE)))))</f>
        <v>3.1828703703703199E-3</v>
      </c>
      <c r="D19" s="31">
        <v>2.3379629629629629E-2</v>
      </c>
      <c r="E19" s="29">
        <v>17</v>
      </c>
      <c r="F19" s="119" t="s">
        <v>157</v>
      </c>
      <c r="G19" s="119" t="s">
        <v>23</v>
      </c>
      <c r="H19" s="96">
        <f t="shared" si="0"/>
        <v>1.1574074074074129E-2</v>
      </c>
      <c r="I19" s="110" t="str">
        <f t="shared" si="9"/>
        <v/>
      </c>
      <c r="J19" s="27"/>
      <c r="L19" s="27">
        <v>13</v>
      </c>
      <c r="M19" s="27"/>
      <c r="N19" s="26">
        <f t="shared" si="1"/>
        <v>8.3912037037038086E-3</v>
      </c>
      <c r="O19" s="27"/>
      <c r="P19" s="27"/>
      <c r="Q19" s="53" t="s">
        <v>80</v>
      </c>
      <c r="R19" s="28">
        <v>41738</v>
      </c>
      <c r="S19" s="24">
        <v>1.18055555555555E-2</v>
      </c>
      <c r="T19" s="149">
        <f t="shared" si="2"/>
        <v>1</v>
      </c>
      <c r="U19" s="149">
        <f t="shared" si="3"/>
        <v>1</v>
      </c>
      <c r="V19" s="149">
        <f t="shared" si="4"/>
        <v>1</v>
      </c>
      <c r="W19" s="149">
        <f t="shared" si="5"/>
        <v>1</v>
      </c>
      <c r="X19" s="149">
        <f t="shared" si="6"/>
        <v>1</v>
      </c>
      <c r="Y19" s="77" t="str">
        <f t="shared" si="7"/>
        <v>Team Cambridge0.0115740740740741</v>
      </c>
      <c r="Z19" s="77" t="str">
        <f t="shared" si="8"/>
        <v>Team Cambridge0.00839120370370381</v>
      </c>
    </row>
    <row r="20" spans="1:26" x14ac:dyDescent="0.2">
      <c r="A20" s="30">
        <v>1.1041666666666667E-2</v>
      </c>
      <c r="B20" s="30">
        <v>1.7384259259259262E-2</v>
      </c>
      <c r="C20" s="23">
        <f>IF(Y$1="CE",(VLOOKUP(A20,'CTT-tables'!$B$3:$D$3903,3,FALSE)),(IF(Y$1="HC",(VLOOKUP(A20,'CTT-tables'!$C$3:$D$3903,2,FALSE)),(VLOOKUP(B20,'CTT-tables'!$A$3:$D$3903,4,FALSE)))))</f>
        <v>3.1828703703703199E-3</v>
      </c>
      <c r="D20" s="31">
        <v>2.7013888888888889E-2</v>
      </c>
      <c r="E20" s="29">
        <v>18</v>
      </c>
      <c r="F20" s="119" t="s">
        <v>332</v>
      </c>
      <c r="G20" s="119" t="s">
        <v>23</v>
      </c>
      <c r="H20" s="96">
        <f t="shared" si="0"/>
        <v>1.173611111111119E-2</v>
      </c>
      <c r="I20" s="110" t="str">
        <f t="shared" si="9"/>
        <v/>
      </c>
      <c r="J20" s="27"/>
      <c r="L20" s="27">
        <v>12</v>
      </c>
      <c r="M20" s="27"/>
      <c r="N20" s="26">
        <f t="shared" si="1"/>
        <v>8.5532407407408698E-3</v>
      </c>
      <c r="O20" s="27"/>
      <c r="Q20" s="53" t="s">
        <v>80</v>
      </c>
      <c r="R20" s="28">
        <v>41738</v>
      </c>
      <c r="S20" s="24">
        <v>1.5277777777777699E-2</v>
      </c>
      <c r="T20" s="149">
        <f t="shared" si="2"/>
        <v>1</v>
      </c>
      <c r="U20" s="149">
        <f t="shared" si="3"/>
        <v>1</v>
      </c>
      <c r="V20" s="149">
        <f t="shared" si="4"/>
        <v>1</v>
      </c>
      <c r="W20" s="149">
        <f t="shared" si="5"/>
        <v>1</v>
      </c>
      <c r="X20" s="149">
        <f t="shared" si="6"/>
        <v>1</v>
      </c>
      <c r="Y20" s="77" t="str">
        <f t="shared" si="7"/>
        <v>Team Cambridge0.0117361111111112</v>
      </c>
      <c r="Z20" s="77" t="str">
        <f t="shared" si="8"/>
        <v>Team Cambridge0.00855324074074087</v>
      </c>
    </row>
    <row r="21" spans="1:26" x14ac:dyDescent="0.2">
      <c r="A21" s="30">
        <v>1.2233796296296296E-2</v>
      </c>
      <c r="B21" s="30">
        <v>1.7384259259259262E-2</v>
      </c>
      <c r="C21" s="23">
        <f>IF(Y$1="CE",(VLOOKUP(A21,'CTT-tables'!$B$3:$D$3903,3,FALSE)),(IF(Y$1="HC",(VLOOKUP(A21,'CTT-tables'!$C$3:$D$3903,2,FALSE)),(VLOOKUP(B21,'CTT-tables'!$A$3:$D$3903,4,FALSE)))))</f>
        <v>4.2939814814814802E-3</v>
      </c>
      <c r="D21" s="31">
        <v>2.148148148148148E-2</v>
      </c>
      <c r="E21" s="29">
        <v>19</v>
      </c>
      <c r="F21" s="119" t="s">
        <v>38</v>
      </c>
      <c r="G21" s="119" t="s">
        <v>23</v>
      </c>
      <c r="H21" s="96">
        <f t="shared" si="0"/>
        <v>1.1759259259259257E-2</v>
      </c>
      <c r="I21" s="110">
        <f t="shared" si="9"/>
        <v>1</v>
      </c>
      <c r="J21" s="27"/>
      <c r="K21" s="27"/>
      <c r="L21" s="27">
        <v>19</v>
      </c>
      <c r="M21" s="27"/>
      <c r="N21" s="26">
        <f t="shared" si="1"/>
        <v>7.4652777777777773E-3</v>
      </c>
      <c r="O21" s="27"/>
      <c r="P21" s="27"/>
      <c r="Q21" s="53" t="s">
        <v>80</v>
      </c>
      <c r="R21" s="28">
        <v>41738</v>
      </c>
      <c r="S21" s="24">
        <v>9.7222222222222224E-3</v>
      </c>
      <c r="T21" s="149">
        <f t="shared" si="2"/>
        <v>1</v>
      </c>
      <c r="U21" s="149">
        <f t="shared" si="3"/>
        <v>1</v>
      </c>
      <c r="V21" s="149">
        <f t="shared" si="4"/>
        <v>1</v>
      </c>
      <c r="W21" s="149">
        <f t="shared" si="5"/>
        <v>1</v>
      </c>
      <c r="X21" s="149">
        <f t="shared" si="6"/>
        <v>1</v>
      </c>
      <c r="Y21" s="77" t="str">
        <f t="shared" si="7"/>
        <v>Team Cambridge0.0117592592592593</v>
      </c>
      <c r="Z21" s="77" t="str">
        <f t="shared" si="8"/>
        <v>Team Cambridge0.00746527777777778</v>
      </c>
    </row>
    <row r="22" spans="1:26" x14ac:dyDescent="0.2">
      <c r="A22" s="30">
        <v>1.2106481481481482E-2</v>
      </c>
      <c r="B22" s="30">
        <v>1.7789351851851851E-2</v>
      </c>
      <c r="C22" s="23">
        <f>IF(Y$1="CE",(VLOOKUP(A22,'CTT-tables'!$B$3:$D$3903,3,FALSE)),(IF(Y$1="HC",(VLOOKUP(A22,'CTT-tables'!$C$3:$D$3903,2,FALSE)),(VLOOKUP(B22,'CTT-tables'!$A$3:$D$3903,4,FALSE)))))</f>
        <v>4.1782407407407402E-3</v>
      </c>
      <c r="D22" s="31">
        <v>1.2615740740740742E-2</v>
      </c>
      <c r="E22" s="29">
        <v>20</v>
      </c>
      <c r="F22" s="119" t="s">
        <v>33</v>
      </c>
      <c r="G22" s="119" t="s">
        <v>23</v>
      </c>
      <c r="H22" s="96">
        <f t="shared" si="0"/>
        <v>1.1921296296296298E-2</v>
      </c>
      <c r="I22" s="110">
        <f t="shared" si="9"/>
        <v>1</v>
      </c>
      <c r="J22" s="27"/>
      <c r="L22" s="27">
        <v>17</v>
      </c>
      <c r="M22" s="27"/>
      <c r="N22" s="26">
        <f t="shared" si="1"/>
        <v>7.7430555555555577E-3</v>
      </c>
      <c r="O22" s="27"/>
      <c r="P22" s="27"/>
      <c r="Q22" s="53" t="s">
        <v>80</v>
      </c>
      <c r="R22" s="28">
        <v>41738</v>
      </c>
      <c r="S22" s="24">
        <v>6.9444444444444447E-4</v>
      </c>
      <c r="T22" s="149">
        <f t="shared" si="2"/>
        <v>1</v>
      </c>
      <c r="U22" s="149">
        <f t="shared" si="3"/>
        <v>1</v>
      </c>
      <c r="V22" s="149">
        <f t="shared" si="4"/>
        <v>1</v>
      </c>
      <c r="W22" s="149">
        <f t="shared" si="5"/>
        <v>1</v>
      </c>
      <c r="X22" s="149">
        <f t="shared" si="6"/>
        <v>1</v>
      </c>
      <c r="Y22" s="77" t="str">
        <f t="shared" si="7"/>
        <v>Team Cambridge0.0119212962962963</v>
      </c>
      <c r="Z22" s="77" t="str">
        <f t="shared" si="8"/>
        <v>Team Cambridge0.00774305555555556</v>
      </c>
    </row>
    <row r="23" spans="1:26" x14ac:dyDescent="0.2">
      <c r="A23" s="30">
        <v>1.2002314814814815E-2</v>
      </c>
      <c r="B23" s="30">
        <v>1.7777777777777778E-2</v>
      </c>
      <c r="C23" s="23">
        <f>IF(Y$1="CE",(VLOOKUP(A23,'CTT-tables'!$B$3:$D$3903,3,FALSE)),(IF(Y$1="HC",(VLOOKUP(A23,'CTT-tables'!$C$3:$D$3903,2,FALSE)),(VLOOKUP(B23,'CTT-tables'!$A$3:$D$3903,4,FALSE)))))</f>
        <v>4.0740740740740702E-3</v>
      </c>
      <c r="D23" s="31">
        <v>1.4039351851851851E-2</v>
      </c>
      <c r="E23" s="29">
        <v>21</v>
      </c>
      <c r="F23" s="120" t="s">
        <v>40</v>
      </c>
      <c r="G23" s="119" t="s">
        <v>23</v>
      </c>
      <c r="H23" s="96">
        <f t="shared" si="0"/>
        <v>1.1956018518518519E-2</v>
      </c>
      <c r="I23" s="110">
        <f t="shared" si="9"/>
        <v>1</v>
      </c>
      <c r="J23" s="27"/>
      <c r="L23" s="27">
        <v>15</v>
      </c>
      <c r="M23" s="27"/>
      <c r="N23" s="26">
        <f t="shared" si="1"/>
        <v>7.8819444444444484E-3</v>
      </c>
      <c r="O23" s="27"/>
      <c r="P23" s="27"/>
      <c r="Q23" s="53" t="s">
        <v>80</v>
      </c>
      <c r="R23" s="28">
        <v>41738</v>
      </c>
      <c r="S23" s="24">
        <v>2.0833333333333333E-3</v>
      </c>
      <c r="T23" s="149">
        <f t="shared" si="2"/>
        <v>1</v>
      </c>
      <c r="U23" s="149">
        <f t="shared" si="3"/>
        <v>1</v>
      </c>
      <c r="V23" s="149">
        <f t="shared" si="4"/>
        <v>1</v>
      </c>
      <c r="W23" s="149">
        <f t="shared" si="5"/>
        <v>1</v>
      </c>
      <c r="X23" s="149">
        <f t="shared" si="6"/>
        <v>1</v>
      </c>
      <c r="Y23" s="77" t="str">
        <f t="shared" si="7"/>
        <v>Team Cambridge0.0119560185185185</v>
      </c>
      <c r="Z23" s="77" t="str">
        <f t="shared" si="8"/>
        <v>Team Cambridge0.00788194444444445</v>
      </c>
    </row>
    <row r="24" spans="1:26" x14ac:dyDescent="0.2">
      <c r="A24" s="30">
        <v>1.1041666666666667E-2</v>
      </c>
      <c r="B24" s="30">
        <v>1.8298611111111113E-2</v>
      </c>
      <c r="C24" s="23">
        <f>IF(Y$1="CE",(VLOOKUP(A24,'CTT-tables'!$B$3:$D$3903,3,FALSE)),(IF(Y$1="HC",(VLOOKUP(A24,'CTT-tables'!$C$3:$D$3903,2,FALSE)),(VLOOKUP(B24,'CTT-tables'!$A$3:$D$3903,4,FALSE)))))</f>
        <v>3.1828703703703199E-3</v>
      </c>
      <c r="D24" s="31">
        <v>1.5914351851851853E-2</v>
      </c>
      <c r="E24" s="29">
        <v>22</v>
      </c>
      <c r="F24" s="119" t="s">
        <v>281</v>
      </c>
      <c r="G24" s="119" t="s">
        <v>23</v>
      </c>
      <c r="H24" s="96">
        <f t="shared" si="0"/>
        <v>1.2442129629629631E-2</v>
      </c>
      <c r="I24" s="110" t="str">
        <f t="shared" si="9"/>
        <v/>
      </c>
      <c r="L24" s="27">
        <v>10</v>
      </c>
      <c r="M24" s="27"/>
      <c r="N24" s="26">
        <f t="shared" si="1"/>
        <v>9.2592592592593108E-3</v>
      </c>
      <c r="O24" s="27"/>
      <c r="P24" s="27"/>
      <c r="Q24" s="53" t="s">
        <v>80</v>
      </c>
      <c r="R24" s="28">
        <v>41738</v>
      </c>
      <c r="S24" s="24">
        <v>3.472222222222222E-3</v>
      </c>
      <c r="T24" s="149">
        <f t="shared" si="2"/>
        <v>1</v>
      </c>
      <c r="U24" s="149">
        <f t="shared" si="3"/>
        <v>1</v>
      </c>
      <c r="V24" s="149">
        <f t="shared" si="4"/>
        <v>1</v>
      </c>
      <c r="W24" s="149">
        <f t="shared" si="5"/>
        <v>1</v>
      </c>
      <c r="X24" s="149">
        <f t="shared" si="6"/>
        <v>1</v>
      </c>
      <c r="Y24" s="77" t="str">
        <f t="shared" si="7"/>
        <v>Team Cambridge0.0124421296296296</v>
      </c>
      <c r="Z24" s="77" t="str">
        <f t="shared" si="8"/>
        <v>Team Cambridge0.00925925925925931</v>
      </c>
    </row>
    <row r="25" spans="1:26" x14ac:dyDescent="0.2">
      <c r="A25" s="30">
        <v>1.2800925925925926E-2</v>
      </c>
      <c r="B25" s="30">
        <v>1.8506944444444444E-2</v>
      </c>
      <c r="C25" s="23">
        <f>IF(Y$1="CE",(VLOOKUP(A25,'CTT-tables'!$B$3:$D$3903,3,FALSE)),(IF(Y$1="HC",(VLOOKUP(A25,'CTT-tables'!$C$3:$D$3903,2,FALSE)),(VLOOKUP(B25,'CTT-tables'!$A$3:$D$3903,4,FALSE)))))</f>
        <v>4.8263888888888801E-3</v>
      </c>
      <c r="D25" s="31">
        <v>1.3981481481481482E-2</v>
      </c>
      <c r="E25" s="29">
        <v>23</v>
      </c>
      <c r="F25" s="119" t="s">
        <v>36</v>
      </c>
      <c r="G25" s="119" t="s">
        <v>23</v>
      </c>
      <c r="H25" s="96">
        <f t="shared" si="0"/>
        <v>1.2592592592592593E-2</v>
      </c>
      <c r="I25" s="110">
        <f t="shared" si="9"/>
        <v>1</v>
      </c>
      <c r="L25" s="27">
        <v>16</v>
      </c>
      <c r="M25" s="27"/>
      <c r="N25" s="26">
        <f t="shared" si="1"/>
        <v>7.7662037037037127E-3</v>
      </c>
      <c r="O25" s="27"/>
      <c r="P25" s="27"/>
      <c r="Q25" s="53" t="s">
        <v>80</v>
      </c>
      <c r="R25" s="28">
        <v>41738</v>
      </c>
      <c r="S25" s="24">
        <v>1.3888888888888889E-3</v>
      </c>
      <c r="T25" s="149">
        <f t="shared" si="2"/>
        <v>1</v>
      </c>
      <c r="U25" s="149">
        <f t="shared" si="3"/>
        <v>1</v>
      </c>
      <c r="V25" s="149">
        <f t="shared" si="4"/>
        <v>1</v>
      </c>
      <c r="W25" s="149">
        <f t="shared" si="5"/>
        <v>1</v>
      </c>
      <c r="X25" s="149">
        <f t="shared" si="6"/>
        <v>1</v>
      </c>
      <c r="Y25" s="77" t="str">
        <f t="shared" si="7"/>
        <v>Team Cambridge0.0125925925925926</v>
      </c>
      <c r="Z25" s="77" t="str">
        <f t="shared" si="8"/>
        <v>Team Cambridge0.00776620370370371</v>
      </c>
    </row>
    <row r="26" spans="1:26" x14ac:dyDescent="0.2">
      <c r="A26" s="30"/>
      <c r="B26" s="30"/>
      <c r="C26" s="30"/>
      <c r="F26" s="147"/>
      <c r="G26" s="147"/>
      <c r="H26" s="96">
        <f t="shared" si="0"/>
        <v>0</v>
      </c>
      <c r="I26" s="110" t="str">
        <f t="shared" ref="I26:I41" si="10">IF((OR(D26=0,H26=0)),"",(IF(H26&lt;=B26,1,"")))</f>
        <v/>
      </c>
      <c r="J26" s="27"/>
      <c r="L26" s="27"/>
      <c r="M26" s="27"/>
      <c r="N26" s="26">
        <f t="shared" ref="N26:N31" si="11">IF(C26=0,0,(H26-C26))</f>
        <v>0</v>
      </c>
      <c r="O26" s="27"/>
      <c r="P26" s="27"/>
      <c r="Q26" s="53" t="s">
        <v>80</v>
      </c>
      <c r="R26" s="28">
        <v>41738</v>
      </c>
      <c r="S26" s="24">
        <v>7.6388888888888886E-3</v>
      </c>
      <c r="T26" s="149">
        <f t="shared" si="2"/>
        <v>1</v>
      </c>
      <c r="U26" s="149">
        <f t="shared" si="3"/>
        <v>1</v>
      </c>
      <c r="V26" s="149">
        <f t="shared" si="4"/>
        <v>1</v>
      </c>
      <c r="W26" s="149">
        <f t="shared" si="5"/>
        <v>1</v>
      </c>
      <c r="X26" s="149">
        <f t="shared" si="6"/>
        <v>1</v>
      </c>
      <c r="Y26" s="77" t="str">
        <f t="shared" si="7"/>
        <v>0</v>
      </c>
      <c r="Z26" s="77" t="str">
        <f t="shared" si="8"/>
        <v>0</v>
      </c>
    </row>
    <row r="27" spans="1:26" x14ac:dyDescent="0.2">
      <c r="A27" s="101"/>
      <c r="B27" s="101"/>
      <c r="C27" s="23"/>
      <c r="F27" s="119"/>
      <c r="G27" s="119"/>
      <c r="H27" s="96">
        <f t="shared" si="0"/>
        <v>0</v>
      </c>
      <c r="I27" s="110" t="str">
        <f t="shared" si="10"/>
        <v/>
      </c>
      <c r="L27" s="27"/>
      <c r="M27" s="27"/>
      <c r="N27" s="26">
        <f t="shared" si="11"/>
        <v>0</v>
      </c>
      <c r="Q27" s="53"/>
      <c r="S27" s="24">
        <v>1.8055555555555498E-2</v>
      </c>
      <c r="T27" s="149">
        <f t="shared" si="2"/>
        <v>1</v>
      </c>
      <c r="U27" s="149">
        <f t="shared" si="3"/>
        <v>1</v>
      </c>
      <c r="V27" s="149">
        <f t="shared" si="4"/>
        <v>1</v>
      </c>
      <c r="W27" s="149">
        <f t="shared" si="5"/>
        <v>1</v>
      </c>
      <c r="X27" s="149">
        <f t="shared" si="6"/>
        <v>1</v>
      </c>
      <c r="Y27" s="77" t="str">
        <f t="shared" si="7"/>
        <v>0</v>
      </c>
      <c r="Z27" s="77" t="str">
        <f t="shared" si="8"/>
        <v>0</v>
      </c>
    </row>
    <row r="28" spans="1:26" x14ac:dyDescent="0.2">
      <c r="F28" s="53"/>
      <c r="G28" s="53"/>
      <c r="H28" s="96">
        <f t="shared" si="0"/>
        <v>0</v>
      </c>
      <c r="I28" s="110" t="str">
        <f t="shared" si="10"/>
        <v/>
      </c>
      <c r="L28" s="27"/>
      <c r="M28" s="27"/>
      <c r="N28" s="26">
        <f t="shared" si="11"/>
        <v>0</v>
      </c>
      <c r="Q28" s="53"/>
      <c r="S28" s="24">
        <v>1.8749999999999999E-2</v>
      </c>
      <c r="T28" s="149">
        <f t="shared" si="2"/>
        <v>1</v>
      </c>
      <c r="U28" s="149">
        <f t="shared" si="3"/>
        <v>1</v>
      </c>
      <c r="V28" s="149">
        <f t="shared" si="4"/>
        <v>1</v>
      </c>
      <c r="W28" s="149">
        <f t="shared" si="5"/>
        <v>1</v>
      </c>
      <c r="X28" s="149">
        <f t="shared" si="6"/>
        <v>1</v>
      </c>
      <c r="Y28" s="77" t="str">
        <f t="shared" si="7"/>
        <v>0</v>
      </c>
      <c r="Z28" s="77" t="str">
        <f t="shared" si="8"/>
        <v>0</v>
      </c>
    </row>
    <row r="29" spans="1:26" x14ac:dyDescent="0.2">
      <c r="F29" s="53"/>
      <c r="G29" s="53"/>
      <c r="H29" s="96">
        <f t="shared" si="0"/>
        <v>0</v>
      </c>
      <c r="I29" s="110" t="str">
        <f t="shared" si="10"/>
        <v/>
      </c>
      <c r="L29" s="27"/>
      <c r="M29" s="27"/>
      <c r="N29" s="26">
        <f t="shared" si="11"/>
        <v>0</v>
      </c>
      <c r="Q29" s="53"/>
      <c r="S29" s="24">
        <v>1.94444444444444E-2</v>
      </c>
      <c r="T29" s="149">
        <f t="shared" si="2"/>
        <v>1</v>
      </c>
      <c r="U29" s="149">
        <f t="shared" si="3"/>
        <v>1</v>
      </c>
      <c r="V29" s="149">
        <f t="shared" si="4"/>
        <v>1</v>
      </c>
      <c r="W29" s="149">
        <f t="shared" si="5"/>
        <v>1</v>
      </c>
      <c r="X29" s="149">
        <f t="shared" si="6"/>
        <v>1</v>
      </c>
      <c r="Y29" s="77" t="str">
        <f t="shared" si="7"/>
        <v>0</v>
      </c>
      <c r="Z29" s="77" t="str">
        <f t="shared" si="8"/>
        <v>0</v>
      </c>
    </row>
    <row r="30" spans="1:26" x14ac:dyDescent="0.2">
      <c r="F30" s="53"/>
      <c r="G30" s="53"/>
      <c r="H30" s="96">
        <f t="shared" si="0"/>
        <v>0</v>
      </c>
      <c r="I30" s="110" t="str">
        <f t="shared" si="10"/>
        <v/>
      </c>
      <c r="J30" s="27"/>
      <c r="L30" s="27"/>
      <c r="M30" s="27"/>
      <c r="N30" s="26">
        <f t="shared" si="11"/>
        <v>0</v>
      </c>
      <c r="Q30" s="53"/>
      <c r="S30" s="24">
        <v>2.01388888888888E-2</v>
      </c>
      <c r="T30" s="149">
        <f t="shared" si="2"/>
        <v>1</v>
      </c>
      <c r="U30" s="149">
        <f t="shared" si="3"/>
        <v>1</v>
      </c>
      <c r="V30" s="149">
        <f t="shared" si="4"/>
        <v>1</v>
      </c>
      <c r="W30" s="149">
        <f t="shared" si="5"/>
        <v>1</v>
      </c>
      <c r="X30" s="149">
        <f t="shared" si="6"/>
        <v>1</v>
      </c>
      <c r="Y30" s="77" t="str">
        <f t="shared" si="7"/>
        <v>0</v>
      </c>
      <c r="Z30" s="77" t="str">
        <f t="shared" si="8"/>
        <v>0</v>
      </c>
    </row>
    <row r="31" spans="1:26" x14ac:dyDescent="0.2">
      <c r="F31" s="53"/>
      <c r="G31" s="53"/>
      <c r="H31" s="96">
        <f t="shared" si="0"/>
        <v>0</v>
      </c>
      <c r="I31" s="110" t="str">
        <f t="shared" si="10"/>
        <v/>
      </c>
      <c r="J31" s="27"/>
      <c r="L31" s="27"/>
      <c r="M31" s="27"/>
      <c r="N31" s="26">
        <f t="shared" si="11"/>
        <v>0</v>
      </c>
      <c r="Q31" s="53"/>
      <c r="S31" s="24">
        <v>2.0833333333333301E-2</v>
      </c>
      <c r="T31" s="149">
        <f t="shared" si="2"/>
        <v>1</v>
      </c>
      <c r="U31" s="149">
        <f t="shared" si="3"/>
        <v>1</v>
      </c>
      <c r="V31" s="149">
        <f t="shared" si="4"/>
        <v>1</v>
      </c>
      <c r="W31" s="149">
        <f t="shared" si="5"/>
        <v>1</v>
      </c>
      <c r="X31" s="149">
        <f t="shared" si="6"/>
        <v>1</v>
      </c>
      <c r="Y31" s="77" t="str">
        <f t="shared" si="7"/>
        <v>0</v>
      </c>
      <c r="Z31" s="77" t="str">
        <f t="shared" si="8"/>
        <v>0</v>
      </c>
    </row>
    <row r="32" spans="1:26" x14ac:dyDescent="0.2">
      <c r="A32" s="101"/>
      <c r="B32" s="101"/>
      <c r="C32" s="30"/>
      <c r="D32" s="99"/>
      <c r="F32" s="108"/>
      <c r="G32" s="53"/>
      <c r="H32" s="96">
        <f t="shared" si="0"/>
        <v>0</v>
      </c>
      <c r="I32" s="110" t="str">
        <f t="shared" si="10"/>
        <v/>
      </c>
      <c r="J32" s="27"/>
      <c r="L32" s="27"/>
      <c r="M32" s="27"/>
      <c r="N32" s="26">
        <f t="shared" ref="N32:N41" si="12">IF(C32=0,0,(H32-C32))</f>
        <v>0</v>
      </c>
      <c r="S32" s="24">
        <v>2.1527777777777701E-2</v>
      </c>
      <c r="T32" s="149">
        <f t="shared" si="2"/>
        <v>1</v>
      </c>
      <c r="U32" s="149">
        <f t="shared" si="3"/>
        <v>1</v>
      </c>
      <c r="V32" s="149">
        <f t="shared" si="4"/>
        <v>1</v>
      </c>
      <c r="W32" s="149">
        <f t="shared" si="5"/>
        <v>1</v>
      </c>
      <c r="X32" s="149">
        <f t="shared" si="6"/>
        <v>1</v>
      </c>
      <c r="Y32" s="77" t="str">
        <f t="shared" si="7"/>
        <v>0</v>
      </c>
      <c r="Z32" s="77" t="str">
        <f t="shared" si="8"/>
        <v>0</v>
      </c>
    </row>
    <row r="33" spans="1:26" x14ac:dyDescent="0.2">
      <c r="F33" s="108"/>
      <c r="G33" s="108"/>
      <c r="H33" s="96">
        <f t="shared" si="0"/>
        <v>0</v>
      </c>
      <c r="I33" s="110" t="str">
        <f t="shared" si="10"/>
        <v/>
      </c>
      <c r="J33" s="27"/>
      <c r="L33" s="27"/>
      <c r="M33" s="27"/>
      <c r="N33" s="26">
        <f t="shared" si="12"/>
        <v>0</v>
      </c>
      <c r="S33" s="24">
        <v>2.2222222222222199E-2</v>
      </c>
      <c r="T33" s="149">
        <f t="shared" si="2"/>
        <v>1</v>
      </c>
      <c r="U33" s="149">
        <f t="shared" si="3"/>
        <v>1</v>
      </c>
      <c r="V33" s="149">
        <f t="shared" si="4"/>
        <v>1</v>
      </c>
      <c r="W33" s="149">
        <f t="shared" si="5"/>
        <v>1</v>
      </c>
      <c r="X33" s="149">
        <f t="shared" si="6"/>
        <v>1</v>
      </c>
      <c r="Y33" s="77" t="str">
        <f t="shared" si="7"/>
        <v>0</v>
      </c>
      <c r="Z33" s="77" t="str">
        <f t="shared" si="8"/>
        <v>0</v>
      </c>
    </row>
    <row r="34" spans="1:26" x14ac:dyDescent="0.2">
      <c r="A34" s="101"/>
      <c r="B34" s="101"/>
      <c r="C34" s="23"/>
      <c r="D34" s="99"/>
      <c r="F34" s="120"/>
      <c r="G34" s="119"/>
      <c r="H34" s="96">
        <f t="shared" si="0"/>
        <v>0</v>
      </c>
      <c r="I34" s="110" t="str">
        <f t="shared" si="10"/>
        <v/>
      </c>
      <c r="J34" s="27"/>
      <c r="L34" s="27"/>
      <c r="M34" s="27"/>
      <c r="N34" s="26">
        <f t="shared" si="12"/>
        <v>0</v>
      </c>
      <c r="S34" s="24">
        <v>2.2916666666666599E-2</v>
      </c>
      <c r="T34" s="149">
        <f t="shared" si="2"/>
        <v>1</v>
      </c>
      <c r="U34" s="149">
        <f t="shared" si="3"/>
        <v>1</v>
      </c>
      <c r="V34" s="149">
        <f t="shared" si="4"/>
        <v>1</v>
      </c>
      <c r="W34" s="149">
        <f t="shared" si="5"/>
        <v>1</v>
      </c>
      <c r="X34" s="149">
        <f t="shared" si="6"/>
        <v>1</v>
      </c>
      <c r="Y34" s="77" t="str">
        <f t="shared" si="7"/>
        <v>0</v>
      </c>
      <c r="Z34" s="77" t="str">
        <f t="shared" si="8"/>
        <v>0</v>
      </c>
    </row>
    <row r="35" spans="1:26" x14ac:dyDescent="0.2">
      <c r="F35" s="53"/>
      <c r="G35" s="53"/>
      <c r="H35" s="96">
        <f t="shared" si="0"/>
        <v>0</v>
      </c>
      <c r="I35" s="110" t="str">
        <f t="shared" si="10"/>
        <v/>
      </c>
      <c r="J35" s="27"/>
      <c r="L35" s="27"/>
      <c r="M35" s="27"/>
      <c r="N35" s="26">
        <f t="shared" si="12"/>
        <v>0</v>
      </c>
      <c r="S35" s="24">
        <v>2.36111111111111E-2</v>
      </c>
      <c r="T35" s="149">
        <f t="shared" si="2"/>
        <v>1</v>
      </c>
      <c r="U35" s="149">
        <f t="shared" si="3"/>
        <v>1</v>
      </c>
      <c r="V35" s="149">
        <f t="shared" si="4"/>
        <v>1</v>
      </c>
      <c r="W35" s="149">
        <f t="shared" si="5"/>
        <v>1</v>
      </c>
      <c r="X35" s="149">
        <f t="shared" si="6"/>
        <v>1</v>
      </c>
      <c r="Y35" s="77" t="str">
        <f t="shared" si="7"/>
        <v>0</v>
      </c>
      <c r="Z35" s="77" t="str">
        <f t="shared" si="8"/>
        <v>0</v>
      </c>
    </row>
    <row r="36" spans="1:26" x14ac:dyDescent="0.2">
      <c r="A36" s="30"/>
      <c r="B36" s="30"/>
      <c r="C36" s="30"/>
      <c r="D36" s="99"/>
      <c r="F36" s="108"/>
      <c r="G36" s="108"/>
      <c r="H36" s="96">
        <f t="shared" si="0"/>
        <v>0</v>
      </c>
      <c r="I36" s="110" t="str">
        <f t="shared" si="10"/>
        <v/>
      </c>
      <c r="J36" s="27"/>
      <c r="L36" s="27"/>
      <c r="M36" s="27"/>
      <c r="N36" s="26">
        <f t="shared" si="12"/>
        <v>0</v>
      </c>
      <c r="S36" s="24">
        <v>2.43055555555555E-2</v>
      </c>
      <c r="T36" s="149">
        <f t="shared" si="2"/>
        <v>1</v>
      </c>
      <c r="U36" s="149">
        <f t="shared" si="3"/>
        <v>1</v>
      </c>
      <c r="V36" s="149">
        <f t="shared" si="4"/>
        <v>1</v>
      </c>
      <c r="W36" s="149">
        <f t="shared" si="5"/>
        <v>1</v>
      </c>
      <c r="X36" s="149">
        <f t="shared" si="6"/>
        <v>1</v>
      </c>
      <c r="Y36" s="77" t="str">
        <f t="shared" si="7"/>
        <v>0</v>
      </c>
      <c r="Z36" s="77" t="str">
        <f t="shared" si="8"/>
        <v>0</v>
      </c>
    </row>
    <row r="37" spans="1:26" x14ac:dyDescent="0.2">
      <c r="A37" s="30"/>
      <c r="B37" s="30"/>
      <c r="C37" s="30"/>
      <c r="F37" s="108"/>
      <c r="G37" s="108"/>
      <c r="H37" s="96">
        <f t="shared" si="0"/>
        <v>0</v>
      </c>
      <c r="I37" s="110" t="str">
        <f t="shared" si="10"/>
        <v/>
      </c>
      <c r="J37" s="27"/>
      <c r="L37" s="27"/>
      <c r="M37" s="27"/>
      <c r="N37" s="26">
        <f t="shared" si="12"/>
        <v>0</v>
      </c>
      <c r="S37" s="24">
        <v>2.5000000000000001E-2</v>
      </c>
      <c r="T37" s="149">
        <f t="shared" si="2"/>
        <v>1</v>
      </c>
      <c r="U37" s="149">
        <f t="shared" si="3"/>
        <v>1</v>
      </c>
      <c r="V37" s="149">
        <f t="shared" si="4"/>
        <v>1</v>
      </c>
      <c r="W37" s="149">
        <f t="shared" si="5"/>
        <v>1</v>
      </c>
      <c r="X37" s="149">
        <f t="shared" si="6"/>
        <v>1</v>
      </c>
      <c r="Y37" s="77" t="str">
        <f t="shared" si="7"/>
        <v>0</v>
      </c>
      <c r="Z37" s="77" t="str">
        <f t="shared" si="8"/>
        <v>0</v>
      </c>
    </row>
    <row r="38" spans="1:26" x14ac:dyDescent="0.2">
      <c r="A38" s="30"/>
      <c r="B38" s="30"/>
      <c r="C38" s="23"/>
      <c r="F38" s="120"/>
      <c r="G38" s="119"/>
      <c r="H38" s="96">
        <f t="shared" si="0"/>
        <v>0</v>
      </c>
      <c r="I38" s="110" t="str">
        <f t="shared" si="10"/>
        <v/>
      </c>
      <c r="J38" s="27"/>
      <c r="K38" s="27"/>
      <c r="L38" s="27"/>
      <c r="M38" s="27"/>
      <c r="N38" s="26">
        <f t="shared" si="12"/>
        <v>0</v>
      </c>
      <c r="S38" s="24">
        <v>2.5694444444444402E-2</v>
      </c>
      <c r="T38" s="149">
        <f t="shared" si="2"/>
        <v>1</v>
      </c>
      <c r="U38" s="149">
        <f t="shared" si="3"/>
        <v>1</v>
      </c>
      <c r="V38" s="149">
        <f t="shared" si="4"/>
        <v>1</v>
      </c>
      <c r="W38" s="149">
        <f t="shared" si="5"/>
        <v>1</v>
      </c>
      <c r="X38" s="149">
        <f t="shared" si="6"/>
        <v>1</v>
      </c>
      <c r="Y38" s="77" t="str">
        <f t="shared" si="7"/>
        <v>0</v>
      </c>
      <c r="Z38" s="77" t="str">
        <f t="shared" si="8"/>
        <v>0</v>
      </c>
    </row>
    <row r="39" spans="1:26" x14ac:dyDescent="0.2">
      <c r="A39" s="30"/>
      <c r="B39" s="30"/>
      <c r="C39" s="30"/>
      <c r="F39" s="53"/>
      <c r="G39" s="53"/>
      <c r="H39" s="96">
        <f t="shared" si="0"/>
        <v>0</v>
      </c>
      <c r="I39" s="110" t="str">
        <f t="shared" si="10"/>
        <v/>
      </c>
      <c r="J39" s="27"/>
      <c r="K39" s="27"/>
      <c r="L39" s="27"/>
      <c r="M39" s="27"/>
      <c r="N39" s="26">
        <f t="shared" si="12"/>
        <v>0</v>
      </c>
      <c r="S39" s="24">
        <v>2.6388888888888799E-2</v>
      </c>
      <c r="T39" s="149">
        <f t="shared" si="2"/>
        <v>1</v>
      </c>
      <c r="U39" s="149">
        <f t="shared" si="3"/>
        <v>1</v>
      </c>
      <c r="V39" s="149">
        <f t="shared" si="4"/>
        <v>1</v>
      </c>
      <c r="W39" s="149">
        <f t="shared" si="5"/>
        <v>1</v>
      </c>
      <c r="X39" s="149">
        <f t="shared" si="6"/>
        <v>1</v>
      </c>
      <c r="Y39" s="77" t="str">
        <f t="shared" si="7"/>
        <v>0</v>
      </c>
      <c r="Z39" s="77" t="str">
        <f t="shared" si="8"/>
        <v>0</v>
      </c>
    </row>
    <row r="40" spans="1:26" x14ac:dyDescent="0.2">
      <c r="A40" s="30"/>
      <c r="B40" s="30"/>
      <c r="C40" s="30"/>
      <c r="F40" s="108"/>
      <c r="G40" s="108"/>
      <c r="H40" s="96">
        <f t="shared" si="0"/>
        <v>0</v>
      </c>
      <c r="I40" s="110" t="str">
        <f t="shared" si="10"/>
        <v/>
      </c>
      <c r="J40" s="27"/>
      <c r="L40" s="27"/>
      <c r="M40" s="27"/>
      <c r="N40" s="26">
        <f t="shared" si="12"/>
        <v>0</v>
      </c>
      <c r="S40" s="24">
        <v>2.70833333333333E-2</v>
      </c>
      <c r="T40" s="149">
        <f t="shared" si="2"/>
        <v>1</v>
      </c>
      <c r="U40" s="149">
        <f t="shared" si="3"/>
        <v>1</v>
      </c>
      <c r="V40" s="149">
        <f t="shared" si="4"/>
        <v>1</v>
      </c>
      <c r="W40" s="149">
        <f t="shared" si="5"/>
        <v>1</v>
      </c>
      <c r="X40" s="149">
        <f t="shared" si="6"/>
        <v>1</v>
      </c>
      <c r="Y40" s="77" t="str">
        <f t="shared" si="7"/>
        <v>0</v>
      </c>
      <c r="Z40" s="77" t="str">
        <f t="shared" si="8"/>
        <v>0</v>
      </c>
    </row>
    <row r="41" spans="1:26" x14ac:dyDescent="0.2">
      <c r="F41" s="53"/>
      <c r="G41" s="53"/>
      <c r="H41" s="96">
        <f t="shared" si="0"/>
        <v>0</v>
      </c>
      <c r="I41" s="110" t="str">
        <f t="shared" si="10"/>
        <v/>
      </c>
      <c r="J41" s="27"/>
      <c r="K41" s="27"/>
      <c r="L41" s="27"/>
      <c r="M41" s="27"/>
      <c r="N41" s="26">
        <f t="shared" si="12"/>
        <v>0</v>
      </c>
      <c r="S41" s="24">
        <v>2.77777777777777E-2</v>
      </c>
      <c r="T41" s="149">
        <f t="shared" si="2"/>
        <v>1</v>
      </c>
      <c r="U41" s="149">
        <f t="shared" si="3"/>
        <v>1</v>
      </c>
      <c r="V41" s="149">
        <f t="shared" si="4"/>
        <v>1</v>
      </c>
      <c r="W41" s="149">
        <f t="shared" si="5"/>
        <v>1</v>
      </c>
      <c r="X41" s="149">
        <f t="shared" si="6"/>
        <v>1</v>
      </c>
      <c r="Y41" s="77" t="str">
        <f t="shared" si="7"/>
        <v>0</v>
      </c>
      <c r="Z41" s="77" t="str">
        <f>CONCATENATE(G41,N41)</f>
        <v>0</v>
      </c>
    </row>
    <row r="42" spans="1:26" x14ac:dyDescent="0.2">
      <c r="F42" s="53"/>
      <c r="G42" s="53"/>
    </row>
    <row r="43" spans="1:26" x14ac:dyDescent="0.2">
      <c r="F43" s="53"/>
      <c r="G43" s="53"/>
    </row>
    <row r="44" spans="1:26" x14ac:dyDescent="0.2">
      <c r="F44" s="53"/>
      <c r="G44" s="53"/>
    </row>
    <row r="45" spans="1:26" x14ac:dyDescent="0.2">
      <c r="A45" s="30"/>
      <c r="B45" s="30"/>
      <c r="C45" s="30"/>
      <c r="F45" s="108"/>
      <c r="G45" s="108"/>
    </row>
    <row r="46" spans="1:26" x14ac:dyDescent="0.2">
      <c r="A46" s="30"/>
      <c r="B46" s="30"/>
      <c r="C46" s="30"/>
      <c r="F46" s="108"/>
      <c r="G46" s="108"/>
    </row>
    <row r="47" spans="1:26" x14ac:dyDescent="0.2">
      <c r="F47" s="53"/>
      <c r="G47" s="53"/>
    </row>
    <row r="48" spans="1:26" x14ac:dyDescent="0.2">
      <c r="A48" s="30"/>
      <c r="B48" s="30"/>
      <c r="C48" s="30"/>
      <c r="F48" s="53"/>
      <c r="G48" s="53"/>
    </row>
    <row r="49" spans="1:7" x14ac:dyDescent="0.2">
      <c r="A49" s="30"/>
      <c r="B49" s="30"/>
      <c r="C49" s="30"/>
      <c r="F49" s="53"/>
      <c r="G49" s="108"/>
    </row>
    <row r="50" spans="1:7" x14ac:dyDescent="0.2">
      <c r="F50" s="53"/>
      <c r="G50" s="53"/>
    </row>
    <row r="51" spans="1:7" x14ac:dyDescent="0.2">
      <c r="A51" s="30"/>
      <c r="B51" s="30"/>
      <c r="C51" s="30"/>
      <c r="F51" s="53"/>
      <c r="G51" s="53"/>
    </row>
    <row r="52" spans="1:7" x14ac:dyDescent="0.2">
      <c r="A52" s="30"/>
      <c r="B52" s="30"/>
      <c r="C52" s="30"/>
      <c r="F52" s="53"/>
      <c r="G52" s="53"/>
    </row>
    <row r="53" spans="1:7" x14ac:dyDescent="0.2">
      <c r="A53" s="30"/>
      <c r="B53" s="30"/>
      <c r="C53" s="30"/>
      <c r="F53" s="53"/>
      <c r="G53" s="53"/>
    </row>
    <row r="54" spans="1:7" x14ac:dyDescent="0.2">
      <c r="F54" s="53"/>
      <c r="G54" s="53"/>
    </row>
    <row r="55" spans="1:7" x14ac:dyDescent="0.2">
      <c r="F55" s="53"/>
      <c r="G55" s="53"/>
    </row>
    <row r="56" spans="1:7" x14ac:dyDescent="0.2">
      <c r="A56" s="30"/>
      <c r="B56" s="30"/>
      <c r="C56" s="30"/>
      <c r="F56" s="53"/>
      <c r="G56" s="53"/>
    </row>
    <row r="57" spans="1:7" x14ac:dyDescent="0.2">
      <c r="A57" s="30"/>
      <c r="B57" s="30"/>
      <c r="C57" s="30"/>
      <c r="F57" s="53"/>
      <c r="G57" s="53"/>
    </row>
    <row r="58" spans="1:7" x14ac:dyDescent="0.2">
      <c r="A58" s="30"/>
      <c r="B58" s="30"/>
      <c r="C58" s="30"/>
      <c r="F58" s="53"/>
    </row>
    <row r="59" spans="1:7" x14ac:dyDescent="0.2">
      <c r="F59" s="53"/>
      <c r="G59" s="53"/>
    </row>
    <row r="60" spans="1:7" x14ac:dyDescent="0.2">
      <c r="A60" s="30"/>
      <c r="B60" s="30"/>
      <c r="C60" s="30"/>
      <c r="F60" s="53"/>
      <c r="G60" s="53"/>
    </row>
    <row r="61" spans="1:7" x14ac:dyDescent="0.2">
      <c r="F61" s="53"/>
      <c r="G61" s="53"/>
    </row>
    <row r="62" spans="1:7" x14ac:dyDescent="0.2">
      <c r="A62" s="30"/>
      <c r="B62" s="30"/>
      <c r="C62" s="23"/>
      <c r="G62" s="53"/>
    </row>
    <row r="63" spans="1:7" x14ac:dyDescent="0.2">
      <c r="A63" s="30"/>
      <c r="B63" s="30"/>
      <c r="C63" s="23"/>
      <c r="F63" s="119"/>
      <c r="G63" s="119"/>
    </row>
    <row r="64" spans="1:7" x14ac:dyDescent="0.2">
      <c r="A64" s="30"/>
      <c r="B64" s="30"/>
      <c r="C64" s="23"/>
      <c r="F64" s="53"/>
      <c r="G64" s="53"/>
    </row>
    <row r="65" spans="1:7" x14ac:dyDescent="0.2">
      <c r="F65" s="53"/>
      <c r="G65" s="53"/>
    </row>
    <row r="66" spans="1:7" x14ac:dyDescent="0.2">
      <c r="A66" s="30"/>
      <c r="B66" s="30"/>
      <c r="C66" s="30"/>
      <c r="F66" s="53"/>
      <c r="G66" s="53"/>
    </row>
    <row r="67" spans="1:7" x14ac:dyDescent="0.2">
      <c r="A67" s="30"/>
      <c r="B67" s="30"/>
      <c r="C67" s="30"/>
      <c r="F67" s="53"/>
      <c r="G67" s="53"/>
    </row>
    <row r="68" spans="1:7" x14ac:dyDescent="0.2">
      <c r="F68" s="53"/>
      <c r="G68" s="53"/>
    </row>
    <row r="69" spans="1:7" x14ac:dyDescent="0.2">
      <c r="A69" s="30"/>
      <c r="B69" s="30"/>
      <c r="C69" s="23"/>
      <c r="D69" s="99"/>
      <c r="F69" s="108"/>
      <c r="G69" s="108"/>
    </row>
    <row r="70" spans="1:7" x14ac:dyDescent="0.2">
      <c r="F70" s="53"/>
      <c r="G70" s="53"/>
    </row>
    <row r="71" spans="1:7" x14ac:dyDescent="0.2">
      <c r="F71" s="53"/>
      <c r="G71" s="53"/>
    </row>
    <row r="72" spans="1:7" x14ac:dyDescent="0.2">
      <c r="F72" s="53"/>
      <c r="G72" s="53"/>
    </row>
    <row r="73" spans="1:7" x14ac:dyDescent="0.2">
      <c r="F73" s="53"/>
      <c r="G73" s="53"/>
    </row>
    <row r="74" spans="1:7" x14ac:dyDescent="0.2">
      <c r="A74" s="30"/>
      <c r="B74" s="30"/>
      <c r="C74" s="30"/>
      <c r="F74" s="53"/>
      <c r="G74" s="53"/>
    </row>
    <row r="75" spans="1:7" x14ac:dyDescent="0.2">
      <c r="F75" s="53"/>
      <c r="G75" s="53"/>
    </row>
    <row r="76" spans="1:7" x14ac:dyDescent="0.2">
      <c r="A76" s="30"/>
      <c r="B76" s="30"/>
      <c r="C76" s="30"/>
      <c r="F76" s="53"/>
      <c r="G76" s="53"/>
    </row>
    <row r="77" spans="1:7" x14ac:dyDescent="0.2">
      <c r="A77" s="30"/>
      <c r="B77" s="30"/>
      <c r="C77" s="30"/>
      <c r="F77" s="53"/>
      <c r="G77" s="53"/>
    </row>
    <row r="78" spans="1:7" x14ac:dyDescent="0.2">
      <c r="F78" s="53"/>
      <c r="G78" s="53"/>
    </row>
    <row r="79" spans="1:7" x14ac:dyDescent="0.2">
      <c r="A79" s="30"/>
      <c r="B79" s="30"/>
      <c r="C79" s="30"/>
      <c r="F79" s="53"/>
      <c r="G79" s="53"/>
    </row>
    <row r="80" spans="1:7" x14ac:dyDescent="0.2">
      <c r="A80" s="30"/>
      <c r="B80" s="30"/>
      <c r="C80" s="30"/>
      <c r="F80" s="53"/>
      <c r="G80" s="53"/>
    </row>
    <row r="81" spans="1:7" x14ac:dyDescent="0.2">
      <c r="A81" s="30"/>
      <c r="B81" s="30"/>
      <c r="C81" s="30"/>
      <c r="F81" s="53"/>
      <c r="G81" s="53"/>
    </row>
    <row r="82" spans="1:7" x14ac:dyDescent="0.2">
      <c r="A82" s="30"/>
      <c r="B82" s="30"/>
      <c r="C82" s="23"/>
      <c r="F82" s="119"/>
      <c r="G82" s="119"/>
    </row>
    <row r="83" spans="1:7" x14ac:dyDescent="0.2">
      <c r="F83" s="53"/>
      <c r="G83" s="53"/>
    </row>
    <row r="84" spans="1:7" x14ac:dyDescent="0.2">
      <c r="F84" s="53"/>
      <c r="G84" s="53"/>
    </row>
    <row r="85" spans="1:7" x14ac:dyDescent="0.2">
      <c r="A85" s="30"/>
      <c r="B85" s="30"/>
      <c r="C85" s="30"/>
      <c r="F85" s="53"/>
      <c r="G85" s="53"/>
    </row>
    <row r="86" spans="1:7" x14ac:dyDescent="0.2">
      <c r="F86" s="53"/>
      <c r="G86" s="53"/>
    </row>
    <row r="87" spans="1:7" x14ac:dyDescent="0.2">
      <c r="F87" s="53"/>
      <c r="G87" s="53"/>
    </row>
    <row r="88" spans="1:7" x14ac:dyDescent="0.2">
      <c r="A88" s="30"/>
      <c r="B88" s="30"/>
      <c r="C88" s="23"/>
      <c r="F88" s="119"/>
      <c r="G88" s="119"/>
    </row>
    <row r="89" spans="1:7" x14ac:dyDescent="0.2">
      <c r="F89" s="53"/>
      <c r="G89" s="53"/>
    </row>
    <row r="90" spans="1:7" x14ac:dyDescent="0.2">
      <c r="F90" s="53"/>
      <c r="G90" s="53"/>
    </row>
    <row r="91" spans="1:7" x14ac:dyDescent="0.2">
      <c r="F91" s="53"/>
      <c r="G91" s="53"/>
    </row>
    <row r="92" spans="1:7" x14ac:dyDescent="0.2">
      <c r="F92" s="53"/>
      <c r="G92" s="53"/>
    </row>
    <row r="93" spans="1:7" x14ac:dyDescent="0.2">
      <c r="A93" s="30"/>
      <c r="B93" s="30"/>
      <c r="C93" s="30"/>
      <c r="F93" s="53"/>
      <c r="G93" s="53"/>
    </row>
    <row r="94" spans="1:7" x14ac:dyDescent="0.2">
      <c r="F94" s="53"/>
      <c r="G94" s="53"/>
    </row>
    <row r="95" spans="1:7" x14ac:dyDescent="0.2">
      <c r="F95" s="53"/>
      <c r="G95" s="53"/>
    </row>
    <row r="96" spans="1:7" x14ac:dyDescent="0.2">
      <c r="A96" s="30"/>
      <c r="B96" s="30"/>
      <c r="C96" s="23"/>
      <c r="F96" s="53"/>
      <c r="G96" s="53"/>
    </row>
    <row r="97" spans="1:7" x14ac:dyDescent="0.2">
      <c r="A97" s="30"/>
      <c r="B97" s="30"/>
      <c r="C97" s="30"/>
      <c r="F97" s="53"/>
      <c r="G97" s="53"/>
    </row>
    <row r="98" spans="1:7" x14ac:dyDescent="0.2">
      <c r="A98" s="30"/>
      <c r="B98" s="30"/>
      <c r="C98" s="23"/>
      <c r="F98" s="53"/>
      <c r="G98" s="53"/>
    </row>
    <row r="99" spans="1:7" x14ac:dyDescent="0.2">
      <c r="F99" s="53"/>
      <c r="G99" s="53"/>
    </row>
    <row r="100" spans="1:7" x14ac:dyDescent="0.2">
      <c r="A100" s="30"/>
      <c r="B100" s="30"/>
      <c r="C100" s="30"/>
      <c r="F100" s="53"/>
      <c r="G100" s="53"/>
    </row>
    <row r="101" spans="1:7" x14ac:dyDescent="0.2">
      <c r="A101" s="30"/>
      <c r="B101" s="30"/>
      <c r="C101" s="23"/>
      <c r="F101" s="119"/>
      <c r="G101" s="119"/>
    </row>
    <row r="102" spans="1:7" x14ac:dyDescent="0.2">
      <c r="F102" s="53"/>
      <c r="G102" s="53"/>
    </row>
    <row r="103" spans="1:7" x14ac:dyDescent="0.2">
      <c r="F103" s="53"/>
      <c r="G103" s="53"/>
    </row>
    <row r="104" spans="1:7" x14ac:dyDescent="0.2">
      <c r="F104" s="53"/>
      <c r="G104" s="53"/>
    </row>
    <row r="105" spans="1:7" x14ac:dyDescent="0.2">
      <c r="F105" s="53"/>
      <c r="G105" s="53"/>
    </row>
    <row r="106" spans="1:7" x14ac:dyDescent="0.2">
      <c r="F106" s="53"/>
      <c r="G106" s="53"/>
    </row>
    <row r="107" spans="1:7" x14ac:dyDescent="0.2">
      <c r="F107" s="53"/>
      <c r="G107" s="53"/>
    </row>
    <row r="108" spans="1:7" x14ac:dyDescent="0.2">
      <c r="F108" s="53"/>
      <c r="G108" s="53"/>
    </row>
    <row r="109" spans="1:7" x14ac:dyDescent="0.2">
      <c r="F109" s="53"/>
      <c r="G109" s="108"/>
    </row>
    <row r="110" spans="1:7" x14ac:dyDescent="0.2">
      <c r="A110" s="30"/>
      <c r="B110" s="30"/>
      <c r="C110" s="30"/>
      <c r="F110" s="53"/>
      <c r="G110" s="53"/>
    </row>
    <row r="111" spans="1:7" x14ac:dyDescent="0.2">
      <c r="A111" s="30"/>
      <c r="B111" s="30"/>
      <c r="C111" s="30"/>
    </row>
    <row r="112" spans="1:7" x14ac:dyDescent="0.2">
      <c r="A112" s="30"/>
      <c r="B112" s="30"/>
      <c r="C112" s="30"/>
      <c r="F112" s="53"/>
      <c r="G112" s="53"/>
    </row>
    <row r="113" spans="1:7" x14ac:dyDescent="0.2">
      <c r="F113" s="53"/>
      <c r="G113" s="53"/>
    </row>
    <row r="114" spans="1:7" x14ac:dyDescent="0.2">
      <c r="A114" s="30"/>
      <c r="B114" s="30"/>
      <c r="C114" s="23"/>
      <c r="F114" s="119"/>
      <c r="G114" s="119"/>
    </row>
    <row r="115" spans="1:7" x14ac:dyDescent="0.2">
      <c r="F115" s="53"/>
      <c r="G115" s="53"/>
    </row>
    <row r="117" spans="1:7" x14ac:dyDescent="0.2">
      <c r="A117" s="30"/>
      <c r="B117" s="30"/>
      <c r="C117" s="30"/>
      <c r="F117" s="147"/>
      <c r="G117" s="147"/>
    </row>
    <row r="118" spans="1:7" x14ac:dyDescent="0.2">
      <c r="A118" s="30"/>
      <c r="B118" s="30"/>
      <c r="C118" s="30"/>
      <c r="F118" s="147"/>
      <c r="G118" s="147"/>
    </row>
    <row r="119" spans="1:7" x14ac:dyDescent="0.2">
      <c r="A119" s="30"/>
      <c r="B119" s="30"/>
      <c r="C119" s="23"/>
      <c r="F119" s="147"/>
      <c r="G119" s="147"/>
    </row>
    <row r="120" spans="1:7" x14ac:dyDescent="0.2">
      <c r="A120" s="30"/>
      <c r="B120" s="30"/>
      <c r="C120" s="30"/>
      <c r="F120" s="147"/>
      <c r="G120" s="147"/>
    </row>
    <row r="121" spans="1:7" x14ac:dyDescent="0.2">
      <c r="A121" s="30"/>
      <c r="B121" s="30"/>
      <c r="C121" s="30"/>
      <c r="F121" s="147"/>
      <c r="G121" s="147"/>
    </row>
    <row r="122" spans="1:7" x14ac:dyDescent="0.2">
      <c r="A122" s="30"/>
      <c r="B122" s="30"/>
      <c r="C122" s="30"/>
      <c r="F122" s="147"/>
      <c r="G122" s="147"/>
    </row>
    <row r="123" spans="1:7" x14ac:dyDescent="0.2">
      <c r="A123" s="30"/>
      <c r="B123" s="30"/>
      <c r="C123" s="30"/>
      <c r="F123" s="147"/>
      <c r="G123" s="147"/>
    </row>
    <row r="124" spans="1:7" x14ac:dyDescent="0.2">
      <c r="A124" s="30"/>
      <c r="B124" s="30"/>
      <c r="C124" s="30"/>
      <c r="F124" s="147"/>
      <c r="G124" s="147"/>
    </row>
    <row r="125" spans="1:7" x14ac:dyDescent="0.2">
      <c r="A125" s="30"/>
      <c r="B125" s="30"/>
      <c r="C125" s="23"/>
      <c r="F125" s="147"/>
      <c r="G125" s="147"/>
    </row>
    <row r="126" spans="1:7" x14ac:dyDescent="0.2">
      <c r="F126" s="147"/>
      <c r="G126" s="147"/>
    </row>
    <row r="127" spans="1:7" x14ac:dyDescent="0.2">
      <c r="F127" s="147"/>
      <c r="G127" s="147"/>
    </row>
    <row r="128" spans="1:7" x14ac:dyDescent="0.2">
      <c r="F128" s="147"/>
      <c r="G128" s="147"/>
    </row>
    <row r="129" spans="6:7" x14ac:dyDescent="0.2">
      <c r="F129" s="147"/>
      <c r="G129" s="147"/>
    </row>
    <row r="130" spans="6:7" x14ac:dyDescent="0.2">
      <c r="F130" s="147"/>
      <c r="G130" s="147"/>
    </row>
    <row r="131" spans="6:7" x14ac:dyDescent="0.2">
      <c r="F131" s="147"/>
      <c r="G131" s="147"/>
    </row>
    <row r="132" spans="6:7" x14ac:dyDescent="0.2">
      <c r="F132" s="147"/>
      <c r="G132" s="147"/>
    </row>
    <row r="133" spans="6:7" x14ac:dyDescent="0.2">
      <c r="F133" s="147"/>
      <c r="G133" s="147"/>
    </row>
    <row r="134" spans="6:7" x14ac:dyDescent="0.2">
      <c r="F134" s="147"/>
      <c r="G134" s="147"/>
    </row>
    <row r="135" spans="6:7" x14ac:dyDescent="0.2">
      <c r="F135" s="147"/>
      <c r="G135" s="147"/>
    </row>
    <row r="136" spans="6:7" x14ac:dyDescent="0.2">
      <c r="F136" s="147"/>
      <c r="G136" s="147"/>
    </row>
    <row r="137" spans="6:7" x14ac:dyDescent="0.2">
      <c r="F137" s="147"/>
      <c r="G137" s="147"/>
    </row>
    <row r="138" spans="6:7" x14ac:dyDescent="0.2">
      <c r="F138" s="147"/>
      <c r="G138" s="147"/>
    </row>
    <row r="139" spans="6:7" x14ac:dyDescent="0.2">
      <c r="F139" s="147"/>
      <c r="G139" s="147"/>
    </row>
    <row r="140" spans="6:7" x14ac:dyDescent="0.2">
      <c r="F140" s="147"/>
      <c r="G140" s="147"/>
    </row>
    <row r="141" spans="6:7" x14ac:dyDescent="0.2">
      <c r="F141" s="147"/>
      <c r="G141" s="147"/>
    </row>
    <row r="142" spans="6:7" x14ac:dyDescent="0.2">
      <c r="F142" s="147"/>
      <c r="G142" s="147"/>
    </row>
    <row r="143" spans="6:7" x14ac:dyDescent="0.2">
      <c r="F143" s="147"/>
      <c r="G143" s="147"/>
    </row>
    <row r="144" spans="6:7" x14ac:dyDescent="0.2">
      <c r="F144" s="147"/>
      <c r="G144" s="147"/>
    </row>
    <row r="145" spans="6:7" x14ac:dyDescent="0.2">
      <c r="F145" s="147"/>
      <c r="G145" s="147"/>
    </row>
    <row r="146" spans="6:7" x14ac:dyDescent="0.2">
      <c r="F146" s="147"/>
      <c r="G146" s="147"/>
    </row>
    <row r="147" spans="6:7" x14ac:dyDescent="0.2">
      <c r="F147" s="147"/>
      <c r="G147" s="147"/>
    </row>
    <row r="148" spans="6:7" x14ac:dyDescent="0.2">
      <c r="F148" s="147"/>
      <c r="G148" s="147"/>
    </row>
    <row r="149" spans="6:7" x14ac:dyDescent="0.2">
      <c r="F149" s="147"/>
      <c r="G149" s="147"/>
    </row>
    <row r="150" spans="6:7" x14ac:dyDescent="0.2">
      <c r="F150" s="147"/>
      <c r="G150" s="147"/>
    </row>
    <row r="151" spans="6:7" x14ac:dyDescent="0.2">
      <c r="F151" s="147"/>
      <c r="G151" s="147"/>
    </row>
    <row r="152" spans="6:7" x14ac:dyDescent="0.2">
      <c r="F152" s="147"/>
      <c r="G152" s="147"/>
    </row>
    <row r="153" spans="6:7" x14ac:dyDescent="0.2">
      <c r="F153" s="147"/>
      <c r="G153" s="147"/>
    </row>
    <row r="154" spans="6:7" x14ac:dyDescent="0.2">
      <c r="F154" s="147"/>
      <c r="G154" s="147"/>
    </row>
    <row r="155" spans="6:7" x14ac:dyDescent="0.2">
      <c r="F155" s="147"/>
      <c r="G155" s="147"/>
    </row>
    <row r="156" spans="6:7" x14ac:dyDescent="0.2">
      <c r="F156" s="147"/>
      <c r="G156" s="147"/>
    </row>
    <row r="157" spans="6:7" x14ac:dyDescent="0.2">
      <c r="F157" s="147"/>
      <c r="G157" s="147"/>
    </row>
    <row r="158" spans="6:7" x14ac:dyDescent="0.2">
      <c r="F158" s="147"/>
      <c r="G158" s="147"/>
    </row>
    <row r="159" spans="6:7" x14ac:dyDescent="0.2">
      <c r="F159" s="147"/>
      <c r="G159" s="147"/>
    </row>
    <row r="160" spans="6:7" x14ac:dyDescent="0.2">
      <c r="F160" s="147"/>
      <c r="G160" s="147"/>
    </row>
    <row r="161" spans="6:7" x14ac:dyDescent="0.2">
      <c r="F161" s="147"/>
      <c r="G161" s="147"/>
    </row>
    <row r="162" spans="6:7" x14ac:dyDescent="0.2">
      <c r="F162" s="147"/>
      <c r="G162" s="147"/>
    </row>
    <row r="163" spans="6:7" x14ac:dyDescent="0.2">
      <c r="F163" s="147"/>
      <c r="G163" s="147"/>
    </row>
    <row r="164" spans="6:7" x14ac:dyDescent="0.2">
      <c r="F164" s="147"/>
      <c r="G164" s="147"/>
    </row>
    <row r="165" spans="6:7" x14ac:dyDescent="0.2">
      <c r="F165" s="147"/>
      <c r="G165" s="147"/>
    </row>
    <row r="166" spans="6:7" x14ac:dyDescent="0.2">
      <c r="F166" s="147"/>
      <c r="G166" s="147"/>
    </row>
    <row r="167" spans="6:7" x14ac:dyDescent="0.2">
      <c r="F167" s="147"/>
      <c r="G167" s="147"/>
    </row>
    <row r="168" spans="6:7" x14ac:dyDescent="0.2">
      <c r="F168" s="147"/>
      <c r="G168" s="147"/>
    </row>
    <row r="169" spans="6:7" x14ac:dyDescent="0.2">
      <c r="F169" s="147"/>
      <c r="G169" s="147"/>
    </row>
    <row r="170" spans="6:7" x14ac:dyDescent="0.2">
      <c r="F170" s="147"/>
      <c r="G170" s="147"/>
    </row>
    <row r="171" spans="6:7" x14ac:dyDescent="0.2">
      <c r="F171" s="147"/>
      <c r="G171" s="147"/>
    </row>
    <row r="172" spans="6:7" x14ac:dyDescent="0.2">
      <c r="F172" s="147"/>
      <c r="G172" s="147"/>
    </row>
    <row r="173" spans="6:7" x14ac:dyDescent="0.2">
      <c r="F173" s="147"/>
      <c r="G173" s="147"/>
    </row>
    <row r="174" spans="6:7" x14ac:dyDescent="0.2">
      <c r="F174" s="147"/>
      <c r="G174" s="147"/>
    </row>
    <row r="175" spans="6:7" x14ac:dyDescent="0.2">
      <c r="F175" s="147"/>
      <c r="G175" s="147"/>
    </row>
    <row r="176" spans="6:7" x14ac:dyDescent="0.2">
      <c r="F176" s="147"/>
      <c r="G176" s="147"/>
    </row>
    <row r="177" spans="6:7" x14ac:dyDescent="0.2">
      <c r="F177" s="147"/>
      <c r="G177" s="147"/>
    </row>
    <row r="178" spans="6:7" x14ac:dyDescent="0.2">
      <c r="F178" s="147"/>
      <c r="G178" s="147"/>
    </row>
    <row r="179" spans="6:7" x14ac:dyDescent="0.2">
      <c r="F179" s="147"/>
      <c r="G179" s="147"/>
    </row>
    <row r="180" spans="6:7" x14ac:dyDescent="0.2">
      <c r="F180" s="147"/>
      <c r="G180" s="147"/>
    </row>
    <row r="181" spans="6:7" x14ac:dyDescent="0.2">
      <c r="F181" s="147"/>
      <c r="G181" s="147"/>
    </row>
    <row r="182" spans="6:7" x14ac:dyDescent="0.2">
      <c r="F182" s="147"/>
      <c r="G182" s="147"/>
    </row>
    <row r="183" spans="6:7" x14ac:dyDescent="0.2">
      <c r="F183" s="147"/>
      <c r="G183" s="147"/>
    </row>
    <row r="184" spans="6:7" x14ac:dyDescent="0.2">
      <c r="F184" s="147"/>
      <c r="G184" s="147"/>
    </row>
    <row r="185" spans="6:7" x14ac:dyDescent="0.2">
      <c r="F185" s="147"/>
      <c r="G185" s="147"/>
    </row>
    <row r="186" spans="6:7" x14ac:dyDescent="0.2">
      <c r="F186" s="147"/>
      <c r="G186" s="147"/>
    </row>
    <row r="187" spans="6:7" x14ac:dyDescent="0.2">
      <c r="F187" s="147"/>
      <c r="G187" s="147"/>
    </row>
    <row r="188" spans="6:7" x14ac:dyDescent="0.2">
      <c r="F188" s="147"/>
      <c r="G188" s="147"/>
    </row>
    <row r="189" spans="6:7" x14ac:dyDescent="0.2">
      <c r="F189" s="147"/>
      <c r="G189" s="147"/>
    </row>
    <row r="190" spans="6:7" x14ac:dyDescent="0.2">
      <c r="F190" s="147"/>
      <c r="G190" s="147"/>
    </row>
    <row r="191" spans="6:7" x14ac:dyDescent="0.2">
      <c r="F191" s="147"/>
      <c r="G191" s="147"/>
    </row>
    <row r="192" spans="6:7" x14ac:dyDescent="0.2">
      <c r="F192" s="147"/>
      <c r="G192" s="147"/>
    </row>
    <row r="193" spans="6:7" x14ac:dyDescent="0.2">
      <c r="F193" s="147"/>
      <c r="G193" s="147"/>
    </row>
    <row r="194" spans="6:7" x14ac:dyDescent="0.2">
      <c r="F194" s="147"/>
      <c r="G194" s="147"/>
    </row>
    <row r="195" spans="6:7" x14ac:dyDescent="0.2">
      <c r="F195" s="147"/>
      <c r="G195" s="147"/>
    </row>
    <row r="196" spans="6:7" x14ac:dyDescent="0.2">
      <c r="F196" s="147"/>
      <c r="G196" s="147"/>
    </row>
    <row r="197" spans="6:7" x14ac:dyDescent="0.2">
      <c r="F197" s="147"/>
      <c r="G197" s="147"/>
    </row>
    <row r="198" spans="6:7" x14ac:dyDescent="0.2">
      <c r="F198" s="147"/>
      <c r="G198" s="147"/>
    </row>
    <row r="199" spans="6:7" x14ac:dyDescent="0.2">
      <c r="F199" s="147"/>
      <c r="G199" s="147"/>
    </row>
    <row r="200" spans="6:7" x14ac:dyDescent="0.2">
      <c r="F200" s="147"/>
      <c r="G200" s="147"/>
    </row>
    <row r="201" spans="6:7" x14ac:dyDescent="0.2">
      <c r="F201" s="147"/>
      <c r="G201" s="147"/>
    </row>
    <row r="202" spans="6:7" x14ac:dyDescent="0.2">
      <c r="F202" s="147"/>
      <c r="G202" s="147"/>
    </row>
    <row r="203" spans="6:7" x14ac:dyDescent="0.2">
      <c r="F203" s="147"/>
      <c r="G203" s="147"/>
    </row>
    <row r="204" spans="6:7" x14ac:dyDescent="0.2">
      <c r="F204" s="147"/>
      <c r="G204" s="147"/>
    </row>
    <row r="205" spans="6:7" x14ac:dyDescent="0.2">
      <c r="F205" s="147"/>
      <c r="G205" s="147"/>
    </row>
    <row r="206" spans="6:7" x14ac:dyDescent="0.2">
      <c r="F206" s="147"/>
      <c r="G206" s="147"/>
    </row>
    <row r="207" spans="6:7" x14ac:dyDescent="0.2">
      <c r="F207" s="147"/>
      <c r="G207" s="147"/>
    </row>
    <row r="208" spans="6:7" x14ac:dyDescent="0.2">
      <c r="F208" s="147"/>
      <c r="G208" s="147"/>
    </row>
    <row r="209" spans="6:7" x14ac:dyDescent="0.2">
      <c r="F209" s="147"/>
      <c r="G209" s="147"/>
    </row>
    <row r="210" spans="6:7" x14ac:dyDescent="0.2">
      <c r="F210" s="147"/>
      <c r="G210" s="147"/>
    </row>
    <row r="211" spans="6:7" x14ac:dyDescent="0.2">
      <c r="F211" s="147"/>
      <c r="G211" s="147"/>
    </row>
    <row r="212" spans="6:7" x14ac:dyDescent="0.2">
      <c r="F212" s="147"/>
      <c r="G212" s="147"/>
    </row>
    <row r="213" spans="6:7" x14ac:dyDescent="0.2">
      <c r="F213" s="147"/>
      <c r="G213" s="147"/>
    </row>
    <row r="214" spans="6:7" x14ac:dyDescent="0.2">
      <c r="F214" s="147"/>
      <c r="G214" s="147"/>
    </row>
    <row r="215" spans="6:7" x14ac:dyDescent="0.2">
      <c r="F215" s="147"/>
      <c r="G215" s="147"/>
    </row>
    <row r="216" spans="6:7" x14ac:dyDescent="0.2">
      <c r="F216" s="147"/>
      <c r="G216" s="147"/>
    </row>
    <row r="217" spans="6:7" x14ac:dyDescent="0.2">
      <c r="F217" s="147"/>
      <c r="G217" s="147"/>
    </row>
    <row r="218" spans="6:7" x14ac:dyDescent="0.2">
      <c r="F218" s="147"/>
      <c r="G218" s="147"/>
    </row>
    <row r="219" spans="6:7" x14ac:dyDescent="0.2">
      <c r="F219" s="147"/>
      <c r="G219" s="147"/>
    </row>
    <row r="220" spans="6:7" x14ac:dyDescent="0.2">
      <c r="F220" s="147"/>
      <c r="G220" s="147"/>
    </row>
    <row r="221" spans="6:7" x14ac:dyDescent="0.2">
      <c r="F221" s="147"/>
      <c r="G221" s="147"/>
    </row>
    <row r="222" spans="6:7" x14ac:dyDescent="0.2">
      <c r="F222" s="147"/>
      <c r="G222" s="147"/>
    </row>
    <row r="223" spans="6:7" x14ac:dyDescent="0.2">
      <c r="F223" s="147"/>
      <c r="G223" s="147"/>
    </row>
    <row r="224" spans="6:7" x14ac:dyDescent="0.2">
      <c r="F224" s="147"/>
      <c r="G224" s="147"/>
    </row>
    <row r="225" spans="6:7" x14ac:dyDescent="0.2">
      <c r="F225" s="147"/>
      <c r="G225" s="147"/>
    </row>
    <row r="226" spans="6:7" x14ac:dyDescent="0.2">
      <c r="F226" s="147"/>
      <c r="G226" s="147"/>
    </row>
    <row r="227" spans="6:7" x14ac:dyDescent="0.2">
      <c r="F227" s="147"/>
      <c r="G227" s="147"/>
    </row>
    <row r="228" spans="6:7" x14ac:dyDescent="0.2">
      <c r="F228" s="147"/>
      <c r="G228" s="147"/>
    </row>
    <row r="229" spans="6:7" x14ac:dyDescent="0.2">
      <c r="F229" s="147"/>
      <c r="G229" s="147"/>
    </row>
    <row r="230" spans="6:7" x14ac:dyDescent="0.2">
      <c r="F230" s="147"/>
      <c r="G230" s="147"/>
    </row>
    <row r="231" spans="6:7" x14ac:dyDescent="0.2">
      <c r="F231" s="147"/>
      <c r="G231" s="147"/>
    </row>
    <row r="232" spans="6:7" x14ac:dyDescent="0.2">
      <c r="F232" s="147"/>
      <c r="G232" s="147"/>
    </row>
    <row r="233" spans="6:7" x14ac:dyDescent="0.2">
      <c r="F233" s="147"/>
      <c r="G233" s="147"/>
    </row>
    <row r="234" spans="6:7" x14ac:dyDescent="0.2">
      <c r="F234" s="147"/>
      <c r="G234" s="147"/>
    </row>
    <row r="235" spans="6:7" x14ac:dyDescent="0.2">
      <c r="F235" s="147"/>
      <c r="G235" s="147"/>
    </row>
    <row r="236" spans="6:7" x14ac:dyDescent="0.2">
      <c r="F236" s="147"/>
      <c r="G236" s="147"/>
    </row>
    <row r="237" spans="6:7" x14ac:dyDescent="0.2">
      <c r="F237" s="147"/>
      <c r="G237" s="147"/>
    </row>
    <row r="238" spans="6:7" x14ac:dyDescent="0.2">
      <c r="F238" s="147"/>
      <c r="G238" s="147"/>
    </row>
    <row r="239" spans="6:7" x14ac:dyDescent="0.2">
      <c r="F239" s="147"/>
      <c r="G239" s="147"/>
    </row>
    <row r="240" spans="6:7" x14ac:dyDescent="0.2">
      <c r="F240" s="147"/>
      <c r="G240" s="147"/>
    </row>
    <row r="241" spans="6:7" x14ac:dyDescent="0.2">
      <c r="F241" s="147"/>
      <c r="G241" s="147"/>
    </row>
    <row r="242" spans="6:7" x14ac:dyDescent="0.2">
      <c r="F242" s="147"/>
      <c r="G242" s="147"/>
    </row>
    <row r="243" spans="6:7" x14ac:dyDescent="0.2">
      <c r="F243" s="147"/>
      <c r="G243" s="147"/>
    </row>
    <row r="244" spans="6:7" x14ac:dyDescent="0.2">
      <c r="F244" s="147"/>
      <c r="G244" s="147"/>
    </row>
    <row r="245" spans="6:7" x14ac:dyDescent="0.2">
      <c r="F245" s="147"/>
      <c r="G245" s="147"/>
    </row>
    <row r="246" spans="6:7" x14ac:dyDescent="0.2">
      <c r="F246" s="147"/>
      <c r="G246" s="147"/>
    </row>
    <row r="247" spans="6:7" x14ac:dyDescent="0.2">
      <c r="F247" s="147"/>
      <c r="G247" s="147"/>
    </row>
    <row r="248" spans="6:7" x14ac:dyDescent="0.2">
      <c r="F248" s="147"/>
      <c r="G248" s="147"/>
    </row>
    <row r="249" spans="6:7" x14ac:dyDescent="0.2">
      <c r="F249" s="147"/>
      <c r="G249" s="147"/>
    </row>
    <row r="250" spans="6:7" x14ac:dyDescent="0.2">
      <c r="F250" s="147"/>
      <c r="G250" s="147"/>
    </row>
    <row r="251" spans="6:7" x14ac:dyDescent="0.2">
      <c r="F251" s="147"/>
      <c r="G251" s="147"/>
    </row>
    <row r="252" spans="6:7" x14ac:dyDescent="0.2">
      <c r="F252" s="147"/>
      <c r="G252" s="147"/>
    </row>
    <row r="253" spans="6:7" x14ac:dyDescent="0.2">
      <c r="F253" s="147"/>
      <c r="G253" s="147"/>
    </row>
    <row r="254" spans="6:7" x14ac:dyDescent="0.2">
      <c r="F254" s="147"/>
      <c r="G254" s="147"/>
    </row>
    <row r="255" spans="6:7" x14ac:dyDescent="0.2">
      <c r="F255" s="147"/>
      <c r="G255" s="147"/>
    </row>
    <row r="256" spans="6:7" x14ac:dyDescent="0.2">
      <c r="F256" s="147"/>
      <c r="G256" s="147"/>
    </row>
    <row r="257" spans="6:7" x14ac:dyDescent="0.2">
      <c r="F257" s="147"/>
      <c r="G257" s="147"/>
    </row>
    <row r="258" spans="6:7" x14ac:dyDescent="0.2">
      <c r="F258" s="147"/>
      <c r="G258" s="147"/>
    </row>
    <row r="259" spans="6:7" x14ac:dyDescent="0.2">
      <c r="F259" s="147"/>
      <c r="G259" s="147"/>
    </row>
    <row r="260" spans="6:7" x14ac:dyDescent="0.2">
      <c r="F260" s="147"/>
      <c r="G260" s="147"/>
    </row>
    <row r="261" spans="6:7" x14ac:dyDescent="0.2">
      <c r="F261" s="147"/>
      <c r="G261" s="147"/>
    </row>
    <row r="262" spans="6:7" x14ac:dyDescent="0.2">
      <c r="F262" s="147"/>
      <c r="G262" s="147"/>
    </row>
    <row r="263" spans="6:7" x14ac:dyDescent="0.2">
      <c r="F263" s="147"/>
      <c r="G263" s="147"/>
    </row>
    <row r="264" spans="6:7" x14ac:dyDescent="0.2">
      <c r="F264" s="147"/>
      <c r="G264" s="147"/>
    </row>
    <row r="265" spans="6:7" x14ac:dyDescent="0.2">
      <c r="F265" s="147"/>
      <c r="G265" s="147"/>
    </row>
    <row r="266" spans="6:7" x14ac:dyDescent="0.2">
      <c r="F266" s="147"/>
      <c r="G266" s="147"/>
    </row>
    <row r="267" spans="6:7" x14ac:dyDescent="0.2">
      <c r="F267" s="147"/>
      <c r="G267" s="147"/>
    </row>
    <row r="268" spans="6:7" x14ac:dyDescent="0.2">
      <c r="F268" s="147"/>
      <c r="G268" s="147"/>
    </row>
    <row r="269" spans="6:7" x14ac:dyDescent="0.2">
      <c r="F269" s="147"/>
      <c r="G269" s="147"/>
    </row>
    <row r="270" spans="6:7" x14ac:dyDescent="0.2">
      <c r="F270" s="147"/>
      <c r="G270" s="147"/>
    </row>
    <row r="271" spans="6:7" x14ac:dyDescent="0.2">
      <c r="F271" s="147"/>
      <c r="G271" s="147"/>
    </row>
    <row r="272" spans="6:7" x14ac:dyDescent="0.2">
      <c r="F272" s="147"/>
      <c r="G272" s="147"/>
    </row>
    <row r="273" spans="6:7" x14ac:dyDescent="0.2">
      <c r="F273" s="147"/>
      <c r="G273" s="147"/>
    </row>
    <row r="274" spans="6:7" x14ac:dyDescent="0.2">
      <c r="F274" s="147"/>
      <c r="G274" s="147"/>
    </row>
    <row r="275" spans="6:7" x14ac:dyDescent="0.2">
      <c r="F275" s="147"/>
      <c r="G275" s="147"/>
    </row>
    <row r="276" spans="6:7" x14ac:dyDescent="0.2">
      <c r="F276" s="147"/>
      <c r="G276" s="147"/>
    </row>
    <row r="277" spans="6:7" x14ac:dyDescent="0.2">
      <c r="F277" s="147"/>
      <c r="G277" s="147"/>
    </row>
    <row r="278" spans="6:7" x14ac:dyDescent="0.2">
      <c r="F278" s="147"/>
      <c r="G278" s="147"/>
    </row>
    <row r="279" spans="6:7" x14ac:dyDescent="0.2">
      <c r="F279" s="147"/>
      <c r="G279" s="147"/>
    </row>
    <row r="280" spans="6:7" x14ac:dyDescent="0.2">
      <c r="F280" s="147"/>
      <c r="G280" s="147"/>
    </row>
    <row r="281" spans="6:7" x14ac:dyDescent="0.2">
      <c r="F281" s="147"/>
      <c r="G281" s="147"/>
    </row>
    <row r="282" spans="6:7" x14ac:dyDescent="0.2">
      <c r="F282" s="147"/>
      <c r="G282" s="147"/>
    </row>
    <row r="283" spans="6:7" x14ac:dyDescent="0.2">
      <c r="F283" s="147"/>
      <c r="G283" s="147"/>
    </row>
    <row r="284" spans="6:7" x14ac:dyDescent="0.2">
      <c r="F284" s="147"/>
      <c r="G284" s="147"/>
    </row>
    <row r="285" spans="6:7" x14ac:dyDescent="0.2">
      <c r="F285" s="147"/>
      <c r="G285" s="147"/>
    </row>
    <row r="286" spans="6:7" x14ac:dyDescent="0.2">
      <c r="F286" s="147"/>
      <c r="G286" s="147"/>
    </row>
    <row r="287" spans="6:7" x14ac:dyDescent="0.2">
      <c r="F287" s="147"/>
      <c r="G287" s="147"/>
    </row>
    <row r="288" spans="6:7" x14ac:dyDescent="0.2">
      <c r="F288" s="147"/>
      <c r="G288" s="147"/>
    </row>
    <row r="289" spans="6:7" x14ac:dyDescent="0.2">
      <c r="F289" s="147"/>
      <c r="G289" s="147"/>
    </row>
    <row r="290" spans="6:7" x14ac:dyDescent="0.2">
      <c r="F290" s="147"/>
      <c r="G290" s="147"/>
    </row>
    <row r="291" spans="6:7" x14ac:dyDescent="0.2">
      <c r="F291" s="147"/>
      <c r="G291" s="147"/>
    </row>
    <row r="292" spans="6:7" x14ac:dyDescent="0.2">
      <c r="F292" s="147"/>
      <c r="G292" s="147"/>
    </row>
    <row r="293" spans="6:7" x14ac:dyDescent="0.2">
      <c r="F293" s="147"/>
      <c r="G293" s="147"/>
    </row>
    <row r="294" spans="6:7" x14ac:dyDescent="0.2">
      <c r="F294" s="147"/>
      <c r="G294" s="147"/>
    </row>
    <row r="295" spans="6:7" x14ac:dyDescent="0.2">
      <c r="F295" s="147"/>
      <c r="G295" s="147"/>
    </row>
    <row r="296" spans="6:7" x14ac:dyDescent="0.2">
      <c r="F296" s="147"/>
      <c r="G296" s="147"/>
    </row>
    <row r="297" spans="6:7" x14ac:dyDescent="0.2">
      <c r="F297" s="147"/>
      <c r="G297" s="147"/>
    </row>
    <row r="298" spans="6:7" x14ac:dyDescent="0.2">
      <c r="F298" s="147"/>
      <c r="G298" s="147"/>
    </row>
    <row r="299" spans="6:7" x14ac:dyDescent="0.2">
      <c r="F299" s="147"/>
      <c r="G299" s="147"/>
    </row>
    <row r="300" spans="6:7" x14ac:dyDescent="0.2">
      <c r="F300" s="147"/>
      <c r="G300" s="147"/>
    </row>
    <row r="301" spans="6:7" x14ac:dyDescent="0.2">
      <c r="F301" s="147"/>
      <c r="G301" s="147"/>
    </row>
    <row r="302" spans="6:7" x14ac:dyDescent="0.2">
      <c r="F302" s="147"/>
      <c r="G302" s="147"/>
    </row>
    <row r="303" spans="6:7" x14ac:dyDescent="0.2">
      <c r="F303" s="147"/>
      <c r="G303" s="147"/>
    </row>
    <row r="304" spans="6:7" x14ac:dyDescent="0.2">
      <c r="F304" s="147"/>
      <c r="G304" s="147"/>
    </row>
    <row r="305" spans="6:7" x14ac:dyDescent="0.2">
      <c r="F305" s="147"/>
      <c r="G305" s="147"/>
    </row>
    <row r="306" spans="6:7" x14ac:dyDescent="0.2">
      <c r="F306" s="147"/>
      <c r="G306" s="147"/>
    </row>
    <row r="307" spans="6:7" x14ac:dyDescent="0.2">
      <c r="F307" s="147"/>
      <c r="G307" s="147"/>
    </row>
    <row r="308" spans="6:7" x14ac:dyDescent="0.2">
      <c r="F308" s="147"/>
      <c r="G308" s="147"/>
    </row>
    <row r="309" spans="6:7" x14ac:dyDescent="0.2">
      <c r="F309" s="147"/>
      <c r="G309" s="147"/>
    </row>
    <row r="310" spans="6:7" x14ac:dyDescent="0.2">
      <c r="F310" s="147"/>
      <c r="G310" s="147"/>
    </row>
    <row r="311" spans="6:7" x14ac:dyDescent="0.2">
      <c r="F311" s="147"/>
      <c r="G311" s="147"/>
    </row>
    <row r="312" spans="6:7" x14ac:dyDescent="0.2">
      <c r="F312" s="147"/>
      <c r="G312" s="147"/>
    </row>
    <row r="313" spans="6:7" x14ac:dyDescent="0.2">
      <c r="F313" s="147"/>
      <c r="G313" s="147"/>
    </row>
    <row r="314" spans="6:7" x14ac:dyDescent="0.2">
      <c r="F314" s="147"/>
      <c r="G314" s="147"/>
    </row>
    <row r="315" spans="6:7" x14ac:dyDescent="0.2">
      <c r="F315" s="147"/>
      <c r="G315" s="147"/>
    </row>
    <row r="316" spans="6:7" x14ac:dyDescent="0.2">
      <c r="F316" s="147"/>
      <c r="G316" s="147"/>
    </row>
    <row r="317" spans="6:7" x14ac:dyDescent="0.2">
      <c r="F317" s="147"/>
      <c r="G317" s="147"/>
    </row>
    <row r="318" spans="6:7" x14ac:dyDescent="0.2">
      <c r="F318" s="147"/>
      <c r="G318" s="147"/>
    </row>
    <row r="319" spans="6:7" x14ac:dyDescent="0.2">
      <c r="F319" s="147"/>
      <c r="G319" s="147"/>
    </row>
    <row r="320" spans="6:7" x14ac:dyDescent="0.2">
      <c r="F320" s="147"/>
      <c r="G320" s="147"/>
    </row>
    <row r="321" spans="6:7" x14ac:dyDescent="0.2">
      <c r="F321" s="147"/>
      <c r="G321" s="147"/>
    </row>
    <row r="322" spans="6:7" x14ac:dyDescent="0.2">
      <c r="F322" s="147"/>
      <c r="G322" s="147"/>
    </row>
    <row r="323" spans="6:7" x14ac:dyDescent="0.2">
      <c r="F323" s="147"/>
      <c r="G323" s="147"/>
    </row>
    <row r="324" spans="6:7" x14ac:dyDescent="0.2">
      <c r="F324" s="147"/>
      <c r="G324" s="147"/>
    </row>
    <row r="325" spans="6:7" x14ac:dyDescent="0.2">
      <c r="F325" s="147"/>
      <c r="G325" s="147"/>
    </row>
    <row r="326" spans="6:7" x14ac:dyDescent="0.2">
      <c r="F326" s="147"/>
      <c r="G326" s="147"/>
    </row>
    <row r="327" spans="6:7" x14ac:dyDescent="0.2">
      <c r="F327" s="147"/>
      <c r="G327" s="147"/>
    </row>
    <row r="328" spans="6:7" x14ac:dyDescent="0.2">
      <c r="F328" s="147"/>
      <c r="G328" s="147"/>
    </row>
    <row r="329" spans="6:7" x14ac:dyDescent="0.2">
      <c r="F329" s="147"/>
      <c r="G329" s="147"/>
    </row>
    <row r="330" spans="6:7" x14ac:dyDescent="0.2">
      <c r="F330" s="147"/>
      <c r="G330" s="147"/>
    </row>
    <row r="331" spans="6:7" x14ac:dyDescent="0.2">
      <c r="F331" s="147"/>
      <c r="G331" s="147"/>
    </row>
    <row r="332" spans="6:7" x14ac:dyDescent="0.2">
      <c r="F332" s="147"/>
      <c r="G332" s="147"/>
    </row>
    <row r="333" spans="6:7" x14ac:dyDescent="0.2">
      <c r="F333" s="147"/>
      <c r="G333" s="147"/>
    </row>
    <row r="334" spans="6:7" x14ac:dyDescent="0.2">
      <c r="F334" s="147"/>
      <c r="G334" s="147"/>
    </row>
    <row r="335" spans="6:7" x14ac:dyDescent="0.2">
      <c r="F335" s="147"/>
      <c r="G335" s="147"/>
    </row>
    <row r="336" spans="6:7" x14ac:dyDescent="0.2">
      <c r="F336" s="147"/>
      <c r="G336" s="147"/>
    </row>
    <row r="337" spans="6:7" x14ac:dyDescent="0.2">
      <c r="F337" s="147"/>
      <c r="G337" s="147"/>
    </row>
    <row r="338" spans="6:7" x14ac:dyDescent="0.2">
      <c r="F338" s="147"/>
      <c r="G338" s="147"/>
    </row>
    <row r="339" spans="6:7" x14ac:dyDescent="0.2">
      <c r="F339" s="147"/>
      <c r="G339" s="147"/>
    </row>
    <row r="340" spans="6:7" x14ac:dyDescent="0.2">
      <c r="F340" s="147"/>
      <c r="G340" s="147"/>
    </row>
    <row r="341" spans="6:7" x14ac:dyDescent="0.2">
      <c r="F341" s="147"/>
      <c r="G341" s="147"/>
    </row>
    <row r="342" spans="6:7" x14ac:dyDescent="0.2">
      <c r="F342" s="147"/>
      <c r="G342" s="147"/>
    </row>
    <row r="343" spans="6:7" x14ac:dyDescent="0.2">
      <c r="F343" s="147"/>
      <c r="G343" s="147"/>
    </row>
    <row r="344" spans="6:7" x14ac:dyDescent="0.2">
      <c r="F344" s="147"/>
      <c r="G344" s="147"/>
    </row>
    <row r="345" spans="6:7" x14ac:dyDescent="0.2">
      <c r="F345" s="147"/>
      <c r="G345" s="147"/>
    </row>
    <row r="346" spans="6:7" x14ac:dyDescent="0.2">
      <c r="F346" s="147"/>
      <c r="G346" s="147"/>
    </row>
    <row r="347" spans="6:7" x14ac:dyDescent="0.2">
      <c r="F347" s="147"/>
      <c r="G347" s="147"/>
    </row>
    <row r="348" spans="6:7" x14ac:dyDescent="0.2">
      <c r="F348" s="147"/>
      <c r="G348" s="147"/>
    </row>
    <row r="349" spans="6:7" x14ac:dyDescent="0.2">
      <c r="F349" s="147"/>
      <c r="G349" s="147"/>
    </row>
    <row r="350" spans="6:7" x14ac:dyDescent="0.2">
      <c r="F350" s="147"/>
      <c r="G350" s="147"/>
    </row>
    <row r="351" spans="6:7" x14ac:dyDescent="0.2">
      <c r="F351" s="147"/>
      <c r="G351" s="147"/>
    </row>
    <row r="352" spans="6:7" x14ac:dyDescent="0.2">
      <c r="F352" s="147"/>
      <c r="G352" s="147"/>
    </row>
    <row r="353" spans="6:7" x14ac:dyDescent="0.2">
      <c r="F353" s="147"/>
      <c r="G353" s="147"/>
    </row>
    <row r="354" spans="6:7" x14ac:dyDescent="0.2">
      <c r="F354" s="147"/>
      <c r="G354" s="147"/>
    </row>
    <row r="355" spans="6:7" x14ac:dyDescent="0.2">
      <c r="F355" s="147"/>
      <c r="G355" s="147"/>
    </row>
    <row r="356" spans="6:7" x14ac:dyDescent="0.2">
      <c r="F356" s="147"/>
      <c r="G356" s="147"/>
    </row>
    <row r="357" spans="6:7" x14ac:dyDescent="0.2">
      <c r="F357" s="147"/>
      <c r="G357" s="147"/>
    </row>
    <row r="358" spans="6:7" x14ac:dyDescent="0.2">
      <c r="F358" s="147"/>
      <c r="G358" s="147"/>
    </row>
    <row r="359" spans="6:7" x14ac:dyDescent="0.2">
      <c r="F359" s="147"/>
      <c r="G359" s="147"/>
    </row>
    <row r="360" spans="6:7" x14ac:dyDescent="0.2">
      <c r="F360" s="147"/>
      <c r="G360" s="147"/>
    </row>
    <row r="361" spans="6:7" x14ac:dyDescent="0.2">
      <c r="F361" s="147"/>
      <c r="G361" s="147"/>
    </row>
    <row r="362" spans="6:7" x14ac:dyDescent="0.2">
      <c r="F362" s="147"/>
      <c r="G362" s="147"/>
    </row>
    <row r="363" spans="6:7" x14ac:dyDescent="0.2">
      <c r="F363" s="147"/>
      <c r="G363" s="147"/>
    </row>
    <row r="364" spans="6:7" x14ac:dyDescent="0.2">
      <c r="F364" s="147"/>
      <c r="G364" s="147"/>
    </row>
    <row r="365" spans="6:7" x14ac:dyDescent="0.2">
      <c r="F365" s="147"/>
      <c r="G365" s="147"/>
    </row>
    <row r="366" spans="6:7" x14ac:dyDescent="0.2">
      <c r="F366" s="147"/>
      <c r="G366" s="147"/>
    </row>
    <row r="367" spans="6:7" x14ac:dyDescent="0.2">
      <c r="F367" s="147"/>
      <c r="G367" s="147"/>
    </row>
    <row r="368" spans="6:7" x14ac:dyDescent="0.2">
      <c r="F368" s="147"/>
      <c r="G368" s="147"/>
    </row>
    <row r="369" spans="6:7" x14ac:dyDescent="0.2">
      <c r="F369" s="147"/>
      <c r="G369" s="147"/>
    </row>
    <row r="370" spans="6:7" x14ac:dyDescent="0.2">
      <c r="F370" s="147"/>
      <c r="G370" s="147"/>
    </row>
    <row r="371" spans="6:7" x14ac:dyDescent="0.2">
      <c r="F371" s="147"/>
      <c r="G371" s="147"/>
    </row>
    <row r="372" spans="6:7" x14ac:dyDescent="0.2">
      <c r="F372" s="147"/>
      <c r="G372" s="147"/>
    </row>
    <row r="373" spans="6:7" x14ac:dyDescent="0.2">
      <c r="F373" s="147"/>
      <c r="G373" s="147"/>
    </row>
    <row r="374" spans="6:7" x14ac:dyDescent="0.2">
      <c r="F374" s="147"/>
      <c r="G374" s="147"/>
    </row>
    <row r="375" spans="6:7" x14ac:dyDescent="0.2">
      <c r="F375" s="147"/>
      <c r="G375" s="147"/>
    </row>
    <row r="376" spans="6:7" x14ac:dyDescent="0.2">
      <c r="F376" s="147"/>
      <c r="G376" s="147"/>
    </row>
    <row r="377" spans="6:7" x14ac:dyDescent="0.2">
      <c r="F377" s="147"/>
      <c r="G377" s="147"/>
    </row>
    <row r="378" spans="6:7" x14ac:dyDescent="0.2">
      <c r="F378" s="147"/>
      <c r="G378" s="147"/>
    </row>
    <row r="379" spans="6:7" x14ac:dyDescent="0.2">
      <c r="F379" s="147"/>
      <c r="G379" s="147"/>
    </row>
    <row r="380" spans="6:7" x14ac:dyDescent="0.2">
      <c r="F380" s="147"/>
      <c r="G380" s="147"/>
    </row>
    <row r="381" spans="6:7" x14ac:dyDescent="0.2">
      <c r="F381" s="147"/>
      <c r="G381" s="147"/>
    </row>
    <row r="382" spans="6:7" x14ac:dyDescent="0.2">
      <c r="F382" s="147"/>
      <c r="G382" s="147"/>
    </row>
    <row r="383" spans="6:7" x14ac:dyDescent="0.2">
      <c r="F383" s="147"/>
      <c r="G383" s="147"/>
    </row>
    <row r="384" spans="6:7" x14ac:dyDescent="0.2">
      <c r="F384" s="147"/>
      <c r="G384" s="147"/>
    </row>
    <row r="385" spans="6:7" x14ac:dyDescent="0.2">
      <c r="F385" s="147"/>
      <c r="G385" s="147"/>
    </row>
    <row r="386" spans="6:7" x14ac:dyDescent="0.2">
      <c r="F386" s="147"/>
      <c r="G386" s="147"/>
    </row>
    <row r="387" spans="6:7" x14ac:dyDescent="0.2">
      <c r="F387" s="147"/>
      <c r="G387" s="147"/>
    </row>
    <row r="388" spans="6:7" x14ac:dyDescent="0.2">
      <c r="F388" s="147"/>
      <c r="G388" s="147"/>
    </row>
    <row r="389" spans="6:7" x14ac:dyDescent="0.2">
      <c r="F389" s="147"/>
      <c r="G389" s="147"/>
    </row>
    <row r="390" spans="6:7" x14ac:dyDescent="0.2">
      <c r="F390" s="147"/>
      <c r="G390" s="147"/>
    </row>
    <row r="391" spans="6:7" x14ac:dyDescent="0.2">
      <c r="F391" s="147"/>
      <c r="G391" s="147"/>
    </row>
    <row r="392" spans="6:7" x14ac:dyDescent="0.2">
      <c r="F392" s="147"/>
      <c r="G392" s="147"/>
    </row>
    <row r="393" spans="6:7" x14ac:dyDescent="0.2">
      <c r="F393" s="147"/>
      <c r="G393" s="147"/>
    </row>
    <row r="394" spans="6:7" x14ac:dyDescent="0.2">
      <c r="F394" s="147"/>
      <c r="G394" s="147"/>
    </row>
    <row r="395" spans="6:7" x14ac:dyDescent="0.2">
      <c r="F395" s="147"/>
      <c r="G395" s="147"/>
    </row>
    <row r="396" spans="6:7" x14ac:dyDescent="0.2">
      <c r="F396" s="147"/>
      <c r="G396" s="147"/>
    </row>
    <row r="397" spans="6:7" x14ac:dyDescent="0.2">
      <c r="F397" s="147"/>
      <c r="G397" s="147"/>
    </row>
    <row r="398" spans="6:7" x14ac:dyDescent="0.2">
      <c r="F398" s="147"/>
      <c r="G398" s="147"/>
    </row>
    <row r="399" spans="6:7" x14ac:dyDescent="0.2">
      <c r="F399" s="147"/>
      <c r="G399" s="147"/>
    </row>
    <row r="400" spans="6:7" x14ac:dyDescent="0.2">
      <c r="F400" s="147"/>
      <c r="G400" s="147"/>
    </row>
    <row r="401" spans="6:7" x14ac:dyDescent="0.2">
      <c r="F401" s="147"/>
      <c r="G401" s="147"/>
    </row>
    <row r="402" spans="6:7" x14ac:dyDescent="0.2">
      <c r="F402" s="147"/>
      <c r="G402" s="147"/>
    </row>
    <row r="403" spans="6:7" x14ac:dyDescent="0.2">
      <c r="F403" s="147"/>
      <c r="G403" s="147"/>
    </row>
    <row r="404" spans="6:7" x14ac:dyDescent="0.2">
      <c r="F404" s="147"/>
      <c r="G404" s="147"/>
    </row>
    <row r="405" spans="6:7" x14ac:dyDescent="0.2">
      <c r="F405" s="147"/>
      <c r="G405" s="147"/>
    </row>
    <row r="406" spans="6:7" x14ac:dyDescent="0.2">
      <c r="F406" s="147"/>
      <c r="G406" s="147"/>
    </row>
    <row r="407" spans="6:7" x14ac:dyDescent="0.2">
      <c r="F407" s="147"/>
      <c r="G407" s="147"/>
    </row>
    <row r="408" spans="6:7" x14ac:dyDescent="0.2">
      <c r="F408" s="147"/>
      <c r="G408" s="147"/>
    </row>
    <row r="409" spans="6:7" x14ac:dyDescent="0.2">
      <c r="F409" s="147"/>
      <c r="G409" s="147"/>
    </row>
    <row r="410" spans="6:7" x14ac:dyDescent="0.2">
      <c r="F410" s="147"/>
      <c r="G410" s="147"/>
    </row>
    <row r="411" spans="6:7" x14ac:dyDescent="0.2">
      <c r="F411" s="147"/>
      <c r="G411" s="147"/>
    </row>
    <row r="412" spans="6:7" x14ac:dyDescent="0.2">
      <c r="F412" s="147"/>
      <c r="G412" s="147"/>
    </row>
    <row r="413" spans="6:7" x14ac:dyDescent="0.2">
      <c r="F413" s="147"/>
      <c r="G413" s="147"/>
    </row>
    <row r="414" spans="6:7" x14ac:dyDescent="0.2">
      <c r="F414" s="147"/>
      <c r="G414" s="147"/>
    </row>
    <row r="415" spans="6:7" x14ac:dyDescent="0.2">
      <c r="F415" s="147"/>
      <c r="G415" s="147"/>
    </row>
    <row r="416" spans="6:7" x14ac:dyDescent="0.2">
      <c r="F416" s="147"/>
      <c r="G416" s="147"/>
    </row>
    <row r="417" spans="6:7" x14ac:dyDescent="0.2">
      <c r="F417" s="147"/>
      <c r="G417" s="147"/>
    </row>
    <row r="418" spans="6:7" x14ac:dyDescent="0.2">
      <c r="F418" s="147"/>
      <c r="G418" s="147"/>
    </row>
    <row r="419" spans="6:7" x14ac:dyDescent="0.2">
      <c r="F419" s="147"/>
      <c r="G419" s="147"/>
    </row>
    <row r="420" spans="6:7" x14ac:dyDescent="0.2">
      <c r="F420" s="147"/>
      <c r="G420" s="147"/>
    </row>
    <row r="421" spans="6:7" x14ac:dyDescent="0.2">
      <c r="F421" s="147"/>
      <c r="G421" s="147"/>
    </row>
    <row r="422" spans="6:7" x14ac:dyDescent="0.2">
      <c r="F422" s="147"/>
      <c r="G422" s="147"/>
    </row>
    <row r="423" spans="6:7" x14ac:dyDescent="0.2">
      <c r="F423" s="147"/>
      <c r="G423" s="147"/>
    </row>
    <row r="424" spans="6:7" x14ac:dyDescent="0.2">
      <c r="F424" s="147"/>
      <c r="G424" s="147"/>
    </row>
    <row r="425" spans="6:7" x14ac:dyDescent="0.2">
      <c r="F425" s="147"/>
      <c r="G425" s="147"/>
    </row>
    <row r="426" spans="6:7" x14ac:dyDescent="0.2">
      <c r="F426" s="147"/>
      <c r="G426" s="147"/>
    </row>
    <row r="427" spans="6:7" x14ac:dyDescent="0.2">
      <c r="F427" s="147"/>
      <c r="G427" s="147"/>
    </row>
    <row r="428" spans="6:7" x14ac:dyDescent="0.2">
      <c r="F428" s="147"/>
      <c r="G428" s="147"/>
    </row>
    <row r="429" spans="6:7" x14ac:dyDescent="0.2">
      <c r="F429" s="147"/>
      <c r="G429" s="147"/>
    </row>
    <row r="430" spans="6:7" x14ac:dyDescent="0.2">
      <c r="F430" s="147"/>
      <c r="G430" s="147"/>
    </row>
    <row r="431" spans="6:7" x14ac:dyDescent="0.2">
      <c r="F431" s="147"/>
      <c r="G431" s="147"/>
    </row>
    <row r="432" spans="6:7" x14ac:dyDescent="0.2">
      <c r="F432" s="147"/>
      <c r="G432" s="147"/>
    </row>
    <row r="433" spans="6:7" x14ac:dyDescent="0.2">
      <c r="F433" s="147"/>
      <c r="G433" s="147"/>
    </row>
    <row r="434" spans="6:7" x14ac:dyDescent="0.2">
      <c r="F434" s="147"/>
      <c r="G434" s="147"/>
    </row>
    <row r="435" spans="6:7" x14ac:dyDescent="0.2">
      <c r="F435" s="147"/>
      <c r="G435" s="147"/>
    </row>
    <row r="436" spans="6:7" x14ac:dyDescent="0.2">
      <c r="F436" s="147"/>
      <c r="G436" s="147"/>
    </row>
    <row r="437" spans="6:7" x14ac:dyDescent="0.2">
      <c r="F437" s="147"/>
      <c r="G437" s="147"/>
    </row>
    <row r="438" spans="6:7" x14ac:dyDescent="0.2">
      <c r="F438" s="147"/>
      <c r="G438" s="147"/>
    </row>
    <row r="439" spans="6:7" x14ac:dyDescent="0.2">
      <c r="F439" s="147"/>
      <c r="G439" s="147"/>
    </row>
    <row r="440" spans="6:7" x14ac:dyDescent="0.2">
      <c r="F440" s="147"/>
      <c r="G440" s="147"/>
    </row>
    <row r="441" spans="6:7" x14ac:dyDescent="0.2">
      <c r="F441" s="147"/>
      <c r="G441" s="147"/>
    </row>
    <row r="442" spans="6:7" x14ac:dyDescent="0.2">
      <c r="F442" s="147"/>
      <c r="G442" s="147"/>
    </row>
    <row r="443" spans="6:7" x14ac:dyDescent="0.2">
      <c r="F443" s="147"/>
      <c r="G443" s="147"/>
    </row>
    <row r="444" spans="6:7" x14ac:dyDescent="0.2">
      <c r="F444" s="147"/>
      <c r="G444" s="147"/>
    </row>
    <row r="445" spans="6:7" x14ac:dyDescent="0.2">
      <c r="F445" s="147"/>
      <c r="G445" s="147"/>
    </row>
    <row r="446" spans="6:7" x14ac:dyDescent="0.2">
      <c r="F446" s="147"/>
      <c r="G446" s="147"/>
    </row>
    <row r="447" spans="6:7" x14ac:dyDescent="0.2">
      <c r="F447" s="147"/>
      <c r="G447" s="147"/>
    </row>
    <row r="448" spans="6:7" x14ac:dyDescent="0.2">
      <c r="F448" s="147"/>
      <c r="G448" s="147"/>
    </row>
    <row r="449" spans="6:7" x14ac:dyDescent="0.2">
      <c r="F449" s="147"/>
      <c r="G449" s="147"/>
    </row>
    <row r="450" spans="6:7" x14ac:dyDescent="0.2">
      <c r="F450" s="147"/>
      <c r="G450" s="147"/>
    </row>
    <row r="451" spans="6:7" x14ac:dyDescent="0.2">
      <c r="F451" s="147"/>
      <c r="G451" s="147"/>
    </row>
    <row r="452" spans="6:7" x14ac:dyDescent="0.2">
      <c r="F452" s="147"/>
      <c r="G452" s="147"/>
    </row>
    <row r="453" spans="6:7" x14ac:dyDescent="0.2">
      <c r="F453" s="147"/>
      <c r="G453" s="147"/>
    </row>
    <row r="454" spans="6:7" x14ac:dyDescent="0.2">
      <c r="F454" s="147"/>
      <c r="G454" s="147"/>
    </row>
    <row r="455" spans="6:7" x14ac:dyDescent="0.2">
      <c r="F455" s="147"/>
      <c r="G455" s="147"/>
    </row>
    <row r="456" spans="6:7" x14ac:dyDescent="0.2">
      <c r="F456" s="147"/>
      <c r="G456" s="147"/>
    </row>
    <row r="457" spans="6:7" x14ac:dyDescent="0.2">
      <c r="F457" s="147"/>
      <c r="G457" s="147"/>
    </row>
    <row r="458" spans="6:7" x14ac:dyDescent="0.2">
      <c r="F458" s="147"/>
      <c r="G458" s="147"/>
    </row>
    <row r="459" spans="6:7" x14ac:dyDescent="0.2">
      <c r="F459" s="147"/>
      <c r="G459" s="147"/>
    </row>
    <row r="460" spans="6:7" x14ac:dyDescent="0.2">
      <c r="F460" s="147"/>
      <c r="G460" s="147"/>
    </row>
    <row r="461" spans="6:7" x14ac:dyDescent="0.2">
      <c r="F461" s="147"/>
      <c r="G461" s="147"/>
    </row>
    <row r="462" spans="6:7" x14ac:dyDescent="0.2">
      <c r="F462" s="147"/>
      <c r="G462" s="147"/>
    </row>
    <row r="463" spans="6:7" x14ac:dyDescent="0.2">
      <c r="F463" s="147"/>
      <c r="G463" s="147"/>
    </row>
    <row r="464" spans="6:7" x14ac:dyDescent="0.2">
      <c r="F464" s="147"/>
      <c r="G464" s="147"/>
    </row>
    <row r="465" spans="6:7" x14ac:dyDescent="0.2">
      <c r="F465" s="147"/>
      <c r="G465" s="147"/>
    </row>
    <row r="466" spans="6:7" x14ac:dyDescent="0.2">
      <c r="F466" s="147"/>
      <c r="G466" s="147"/>
    </row>
    <row r="467" spans="6:7" x14ac:dyDescent="0.2">
      <c r="F467" s="147"/>
      <c r="G467" s="147"/>
    </row>
    <row r="468" spans="6:7" x14ac:dyDescent="0.2">
      <c r="F468" s="147"/>
      <c r="G468" s="147"/>
    </row>
    <row r="469" spans="6:7" x14ac:dyDescent="0.2">
      <c r="F469" s="147"/>
      <c r="G469" s="147"/>
    </row>
    <row r="470" spans="6:7" x14ac:dyDescent="0.2">
      <c r="F470" s="147"/>
      <c r="G470" s="147"/>
    </row>
    <row r="471" spans="6:7" x14ac:dyDescent="0.2">
      <c r="F471" s="147"/>
      <c r="G471" s="147"/>
    </row>
    <row r="472" spans="6:7" x14ac:dyDescent="0.2">
      <c r="F472" s="147"/>
      <c r="G472" s="147"/>
    </row>
    <row r="473" spans="6:7" x14ac:dyDescent="0.2">
      <c r="F473" s="147"/>
      <c r="G473" s="147"/>
    </row>
    <row r="474" spans="6:7" x14ac:dyDescent="0.2">
      <c r="F474" s="147"/>
      <c r="G474" s="147"/>
    </row>
    <row r="475" spans="6:7" x14ac:dyDescent="0.2">
      <c r="F475" s="147"/>
      <c r="G475" s="147"/>
    </row>
    <row r="476" spans="6:7" x14ac:dyDescent="0.2">
      <c r="F476" s="147"/>
      <c r="G476" s="147"/>
    </row>
    <row r="477" spans="6:7" x14ac:dyDescent="0.2">
      <c r="F477" s="147"/>
      <c r="G477" s="147"/>
    </row>
    <row r="478" spans="6:7" x14ac:dyDescent="0.2">
      <c r="F478" s="147"/>
      <c r="G478" s="147"/>
    </row>
    <row r="479" spans="6:7" x14ac:dyDescent="0.2">
      <c r="F479" s="147"/>
      <c r="G479" s="147"/>
    </row>
    <row r="480" spans="6:7" x14ac:dyDescent="0.2">
      <c r="F480" s="147"/>
      <c r="G480" s="147"/>
    </row>
    <row r="481" spans="6:7" x14ac:dyDescent="0.2">
      <c r="F481" s="147"/>
      <c r="G481" s="147"/>
    </row>
    <row r="482" spans="6:7" x14ac:dyDescent="0.2">
      <c r="F482" s="147"/>
      <c r="G482" s="147"/>
    </row>
    <row r="483" spans="6:7" x14ac:dyDescent="0.2">
      <c r="F483" s="147"/>
      <c r="G483" s="147"/>
    </row>
    <row r="484" spans="6:7" x14ac:dyDescent="0.2">
      <c r="F484" s="147"/>
      <c r="G484" s="147"/>
    </row>
    <row r="485" spans="6:7" x14ac:dyDescent="0.2">
      <c r="F485" s="147"/>
      <c r="G485" s="147"/>
    </row>
    <row r="486" spans="6:7" x14ac:dyDescent="0.2">
      <c r="F486" s="147"/>
      <c r="G486" s="147"/>
    </row>
    <row r="487" spans="6:7" x14ac:dyDescent="0.2">
      <c r="F487" s="147"/>
      <c r="G487" s="147"/>
    </row>
    <row r="488" spans="6:7" x14ac:dyDescent="0.2">
      <c r="F488" s="147"/>
      <c r="G488" s="147"/>
    </row>
    <row r="489" spans="6:7" x14ac:dyDescent="0.2">
      <c r="F489" s="147"/>
      <c r="G489" s="147"/>
    </row>
    <row r="490" spans="6:7" x14ac:dyDescent="0.2">
      <c r="F490" s="147"/>
      <c r="G490" s="147"/>
    </row>
    <row r="491" spans="6:7" x14ac:dyDescent="0.2">
      <c r="F491" s="147"/>
      <c r="G491" s="147"/>
    </row>
    <row r="492" spans="6:7" x14ac:dyDescent="0.2">
      <c r="F492" s="147"/>
      <c r="G492" s="147"/>
    </row>
    <row r="493" spans="6:7" x14ac:dyDescent="0.2">
      <c r="F493" s="147"/>
      <c r="G493" s="147"/>
    </row>
    <row r="494" spans="6:7" x14ac:dyDescent="0.2">
      <c r="F494" s="147"/>
      <c r="G494" s="147"/>
    </row>
    <row r="495" spans="6:7" x14ac:dyDescent="0.2">
      <c r="F495" s="147"/>
      <c r="G495" s="147"/>
    </row>
    <row r="496" spans="6:7" x14ac:dyDescent="0.2">
      <c r="F496" s="147"/>
      <c r="G496" s="147"/>
    </row>
    <row r="497" spans="6:7" x14ac:dyDescent="0.2">
      <c r="F497" s="147"/>
      <c r="G497" s="147"/>
    </row>
    <row r="498" spans="6:7" x14ac:dyDescent="0.2">
      <c r="F498" s="147"/>
      <c r="G498" s="147"/>
    </row>
    <row r="499" spans="6:7" x14ac:dyDescent="0.2">
      <c r="F499" s="147"/>
      <c r="G499" s="147"/>
    </row>
    <row r="500" spans="6:7" x14ac:dyDescent="0.2">
      <c r="F500" s="147"/>
      <c r="G500" s="147"/>
    </row>
    <row r="501" spans="6:7" x14ac:dyDescent="0.2">
      <c r="F501" s="147"/>
      <c r="G501" s="147"/>
    </row>
    <row r="502" spans="6:7" x14ac:dyDescent="0.2">
      <c r="F502" s="147"/>
      <c r="G502" s="147"/>
    </row>
    <row r="503" spans="6:7" x14ac:dyDescent="0.2">
      <c r="F503" s="147"/>
      <c r="G503" s="147"/>
    </row>
    <row r="504" spans="6:7" x14ac:dyDescent="0.2">
      <c r="F504" s="147"/>
      <c r="G504" s="147"/>
    </row>
    <row r="505" spans="6:7" x14ac:dyDescent="0.2">
      <c r="F505" s="147"/>
      <c r="G505" s="147"/>
    </row>
    <row r="506" spans="6:7" x14ac:dyDescent="0.2">
      <c r="F506" s="147"/>
      <c r="G506" s="147"/>
    </row>
    <row r="507" spans="6:7" x14ac:dyDescent="0.2">
      <c r="F507" s="147"/>
      <c r="G507" s="147"/>
    </row>
    <row r="508" spans="6:7" x14ac:dyDescent="0.2">
      <c r="F508" s="147"/>
      <c r="G508" s="147"/>
    </row>
    <row r="509" spans="6:7" x14ac:dyDescent="0.2">
      <c r="F509" s="147"/>
      <c r="G509" s="147"/>
    </row>
    <row r="510" spans="6:7" x14ac:dyDescent="0.2">
      <c r="F510" s="147"/>
      <c r="G510" s="147"/>
    </row>
    <row r="511" spans="6:7" x14ac:dyDescent="0.2">
      <c r="F511" s="147"/>
      <c r="G511" s="147"/>
    </row>
    <row r="512" spans="6:7" x14ac:dyDescent="0.2">
      <c r="F512" s="147"/>
      <c r="G512" s="147"/>
    </row>
    <row r="513" spans="6:7" x14ac:dyDescent="0.2">
      <c r="F513" s="147"/>
      <c r="G513" s="147"/>
    </row>
    <row r="514" spans="6:7" x14ac:dyDescent="0.2">
      <c r="F514" s="147"/>
      <c r="G514" s="147"/>
    </row>
    <row r="515" spans="6:7" x14ac:dyDescent="0.2">
      <c r="F515" s="147"/>
      <c r="G515" s="147"/>
    </row>
    <row r="516" spans="6:7" x14ac:dyDescent="0.2">
      <c r="F516" s="147"/>
      <c r="G516" s="147"/>
    </row>
    <row r="517" spans="6:7" x14ac:dyDescent="0.2">
      <c r="F517" s="147"/>
      <c r="G517" s="147"/>
    </row>
    <row r="518" spans="6:7" x14ac:dyDescent="0.2">
      <c r="F518" s="147"/>
      <c r="G518" s="147"/>
    </row>
    <row r="519" spans="6:7" x14ac:dyDescent="0.2">
      <c r="F519" s="147"/>
      <c r="G519" s="147"/>
    </row>
    <row r="520" spans="6:7" x14ac:dyDescent="0.2">
      <c r="F520" s="147"/>
      <c r="G520" s="147"/>
    </row>
    <row r="521" spans="6:7" x14ac:dyDescent="0.2">
      <c r="F521" s="147"/>
      <c r="G521" s="147"/>
    </row>
    <row r="522" spans="6:7" x14ac:dyDescent="0.2">
      <c r="F522" s="147"/>
      <c r="G522" s="147"/>
    </row>
    <row r="523" spans="6:7" x14ac:dyDescent="0.2">
      <c r="F523" s="147"/>
      <c r="G523" s="147"/>
    </row>
    <row r="524" spans="6:7" x14ac:dyDescent="0.2">
      <c r="F524" s="147"/>
      <c r="G524" s="147"/>
    </row>
    <row r="525" spans="6:7" x14ac:dyDescent="0.2">
      <c r="F525" s="147"/>
      <c r="G525" s="147"/>
    </row>
    <row r="526" spans="6:7" x14ac:dyDescent="0.2">
      <c r="F526" s="147"/>
      <c r="G526" s="147"/>
    </row>
    <row r="527" spans="6:7" x14ac:dyDescent="0.2">
      <c r="F527" s="147"/>
      <c r="G527" s="147"/>
    </row>
    <row r="528" spans="6:7" x14ac:dyDescent="0.2">
      <c r="F528" s="147"/>
      <c r="G528" s="147"/>
    </row>
    <row r="529" spans="6:7" x14ac:dyDescent="0.2">
      <c r="F529" s="147"/>
      <c r="G529" s="147"/>
    </row>
    <row r="530" spans="6:7" x14ac:dyDescent="0.2">
      <c r="F530" s="147"/>
      <c r="G530" s="147"/>
    </row>
    <row r="531" spans="6:7" x14ac:dyDescent="0.2">
      <c r="F531" s="147"/>
      <c r="G531" s="147"/>
    </row>
    <row r="532" spans="6:7" x14ac:dyDescent="0.2">
      <c r="F532" s="147"/>
      <c r="G532" s="147"/>
    </row>
    <row r="533" spans="6:7" x14ac:dyDescent="0.2">
      <c r="F533" s="147"/>
      <c r="G533" s="147"/>
    </row>
    <row r="534" spans="6:7" x14ac:dyDescent="0.2">
      <c r="F534" s="147"/>
      <c r="G534" s="147"/>
    </row>
    <row r="535" spans="6:7" x14ac:dyDescent="0.2">
      <c r="F535" s="147"/>
      <c r="G535" s="147"/>
    </row>
    <row r="536" spans="6:7" x14ac:dyDescent="0.2">
      <c r="F536" s="147"/>
      <c r="G536" s="147"/>
    </row>
    <row r="537" spans="6:7" x14ac:dyDescent="0.2">
      <c r="F537" s="147"/>
      <c r="G537" s="147"/>
    </row>
    <row r="538" spans="6:7" x14ac:dyDescent="0.2">
      <c r="F538" s="147"/>
      <c r="G538" s="147"/>
    </row>
    <row r="539" spans="6:7" x14ac:dyDescent="0.2">
      <c r="F539" s="147"/>
      <c r="G539" s="147"/>
    </row>
    <row r="540" spans="6:7" x14ac:dyDescent="0.2">
      <c r="F540" s="147"/>
      <c r="G540" s="147"/>
    </row>
    <row r="541" spans="6:7" x14ac:dyDescent="0.2">
      <c r="F541" s="147"/>
      <c r="G541" s="147"/>
    </row>
    <row r="542" spans="6:7" x14ac:dyDescent="0.2">
      <c r="F542" s="147"/>
      <c r="G542" s="147"/>
    </row>
    <row r="543" spans="6:7" x14ac:dyDescent="0.2">
      <c r="F543" s="147"/>
      <c r="G543" s="147"/>
    </row>
    <row r="544" spans="6:7" x14ac:dyDescent="0.2">
      <c r="F544" s="147"/>
      <c r="G544" s="147"/>
    </row>
    <row r="545" spans="6:7" x14ac:dyDescent="0.2">
      <c r="F545" s="147"/>
      <c r="G545" s="147"/>
    </row>
    <row r="546" spans="6:7" x14ac:dyDescent="0.2">
      <c r="F546" s="147"/>
      <c r="G546" s="147"/>
    </row>
    <row r="547" spans="6:7" x14ac:dyDescent="0.2">
      <c r="F547" s="147"/>
      <c r="G547" s="147"/>
    </row>
    <row r="548" spans="6:7" x14ac:dyDescent="0.2">
      <c r="F548" s="147"/>
      <c r="G548" s="147"/>
    </row>
    <row r="549" spans="6:7" x14ac:dyDescent="0.2">
      <c r="F549" s="147"/>
      <c r="G549" s="147"/>
    </row>
    <row r="550" spans="6:7" x14ac:dyDescent="0.2">
      <c r="F550" s="147"/>
      <c r="G550" s="147"/>
    </row>
    <row r="551" spans="6:7" x14ac:dyDescent="0.2">
      <c r="F551" s="147"/>
      <c r="G551" s="147"/>
    </row>
    <row r="552" spans="6:7" x14ac:dyDescent="0.2">
      <c r="F552" s="147"/>
      <c r="G552" s="147"/>
    </row>
    <row r="553" spans="6:7" x14ac:dyDescent="0.2">
      <c r="F553" s="147"/>
      <c r="G553" s="147"/>
    </row>
    <row r="554" spans="6:7" x14ac:dyDescent="0.2">
      <c r="F554" s="147"/>
      <c r="G554" s="147"/>
    </row>
    <row r="555" spans="6:7" x14ac:dyDescent="0.2">
      <c r="F555" s="147"/>
      <c r="G555" s="147"/>
    </row>
    <row r="556" spans="6:7" x14ac:dyDescent="0.2">
      <c r="F556" s="147"/>
      <c r="G556" s="147"/>
    </row>
    <row r="557" spans="6:7" x14ac:dyDescent="0.2">
      <c r="F557" s="147"/>
      <c r="G557" s="147"/>
    </row>
    <row r="558" spans="6:7" x14ac:dyDescent="0.2">
      <c r="F558" s="147"/>
      <c r="G558" s="147"/>
    </row>
    <row r="559" spans="6:7" x14ac:dyDescent="0.2">
      <c r="F559" s="147"/>
      <c r="G559" s="147"/>
    </row>
    <row r="560" spans="6:7" x14ac:dyDescent="0.2">
      <c r="F560" s="147"/>
      <c r="G560" s="147"/>
    </row>
    <row r="561" spans="6:7" x14ac:dyDescent="0.2">
      <c r="F561" s="147"/>
      <c r="G561" s="147"/>
    </row>
    <row r="562" spans="6:7" x14ac:dyDescent="0.2">
      <c r="F562" s="147"/>
      <c r="G562" s="147"/>
    </row>
    <row r="563" spans="6:7" x14ac:dyDescent="0.2">
      <c r="F563" s="147"/>
      <c r="G563" s="147"/>
    </row>
    <row r="564" spans="6:7" x14ac:dyDescent="0.2">
      <c r="F564" s="147"/>
      <c r="G564" s="147"/>
    </row>
    <row r="565" spans="6:7" x14ac:dyDescent="0.2">
      <c r="F565" s="147"/>
      <c r="G565" s="147"/>
    </row>
    <row r="566" spans="6:7" x14ac:dyDescent="0.2">
      <c r="F566" s="147"/>
      <c r="G566" s="147"/>
    </row>
    <row r="567" spans="6:7" x14ac:dyDescent="0.2">
      <c r="F567" s="147"/>
      <c r="G567" s="147"/>
    </row>
    <row r="568" spans="6:7" x14ac:dyDescent="0.2">
      <c r="F568" s="147"/>
      <c r="G568" s="147"/>
    </row>
    <row r="569" spans="6:7" x14ac:dyDescent="0.2">
      <c r="F569" s="147"/>
      <c r="G569" s="147"/>
    </row>
    <row r="570" spans="6:7" x14ac:dyDescent="0.2">
      <c r="F570" s="147"/>
      <c r="G570" s="147"/>
    </row>
    <row r="571" spans="6:7" x14ac:dyDescent="0.2">
      <c r="F571" s="147"/>
      <c r="G571" s="147"/>
    </row>
    <row r="572" spans="6:7" x14ac:dyDescent="0.2">
      <c r="F572" s="147"/>
      <c r="G572" s="147"/>
    </row>
    <row r="573" spans="6:7" x14ac:dyDescent="0.2">
      <c r="F573" s="147"/>
      <c r="G573" s="147"/>
    </row>
    <row r="574" spans="6:7" x14ac:dyDescent="0.2">
      <c r="F574" s="147"/>
      <c r="G574" s="147"/>
    </row>
    <row r="575" spans="6:7" x14ac:dyDescent="0.2">
      <c r="F575" s="147"/>
      <c r="G575" s="147"/>
    </row>
    <row r="576" spans="6:7" x14ac:dyDescent="0.2">
      <c r="F576" s="147"/>
      <c r="G576" s="147"/>
    </row>
    <row r="577" spans="6:7" x14ac:dyDescent="0.2">
      <c r="F577" s="147"/>
      <c r="G577" s="147"/>
    </row>
    <row r="578" spans="6:7" x14ac:dyDescent="0.2">
      <c r="F578" s="147"/>
      <c r="G578" s="147"/>
    </row>
    <row r="579" spans="6:7" x14ac:dyDescent="0.2">
      <c r="F579" s="147"/>
      <c r="G579" s="147"/>
    </row>
    <row r="580" spans="6:7" x14ac:dyDescent="0.2">
      <c r="F580" s="147"/>
      <c r="G580" s="147"/>
    </row>
    <row r="581" spans="6:7" x14ac:dyDescent="0.2">
      <c r="F581" s="147"/>
      <c r="G581" s="147"/>
    </row>
    <row r="582" spans="6:7" x14ac:dyDescent="0.2">
      <c r="F582" s="147"/>
      <c r="G582" s="147"/>
    </row>
    <row r="583" spans="6:7" x14ac:dyDescent="0.2">
      <c r="F583" s="147"/>
      <c r="G583" s="147"/>
    </row>
    <row r="584" spans="6:7" x14ac:dyDescent="0.2">
      <c r="F584" s="147"/>
      <c r="G584" s="147"/>
    </row>
    <row r="585" spans="6:7" x14ac:dyDescent="0.2">
      <c r="F585" s="147"/>
      <c r="G585" s="147"/>
    </row>
    <row r="586" spans="6:7" x14ac:dyDescent="0.2">
      <c r="F586" s="147"/>
      <c r="G586" s="147"/>
    </row>
    <row r="587" spans="6:7" x14ac:dyDescent="0.2">
      <c r="F587" s="147"/>
      <c r="G587" s="147"/>
    </row>
    <row r="588" spans="6:7" x14ac:dyDescent="0.2">
      <c r="F588" s="147"/>
      <c r="G588" s="147"/>
    </row>
    <row r="589" spans="6:7" x14ac:dyDescent="0.2">
      <c r="F589" s="147"/>
      <c r="G589" s="147"/>
    </row>
    <row r="590" spans="6:7" x14ac:dyDescent="0.2">
      <c r="F590" s="147"/>
      <c r="G590" s="147"/>
    </row>
    <row r="591" spans="6:7" x14ac:dyDescent="0.2">
      <c r="F591" s="147"/>
      <c r="G591" s="147"/>
    </row>
    <row r="592" spans="6:7" x14ac:dyDescent="0.2">
      <c r="F592" s="147"/>
      <c r="G592" s="147"/>
    </row>
    <row r="593" spans="6:7" x14ac:dyDescent="0.2">
      <c r="F593" s="147"/>
      <c r="G593" s="147"/>
    </row>
    <row r="594" spans="6:7" x14ac:dyDescent="0.2">
      <c r="F594" s="147"/>
      <c r="G594" s="147"/>
    </row>
    <row r="595" spans="6:7" x14ac:dyDescent="0.2">
      <c r="F595" s="147"/>
      <c r="G595" s="147"/>
    </row>
    <row r="596" spans="6:7" x14ac:dyDescent="0.2">
      <c r="F596" s="147"/>
      <c r="G596" s="147"/>
    </row>
    <row r="597" spans="6:7" x14ac:dyDescent="0.2">
      <c r="F597" s="147"/>
      <c r="G597" s="147"/>
    </row>
    <row r="598" spans="6:7" x14ac:dyDescent="0.2">
      <c r="F598" s="147"/>
      <c r="G598" s="147"/>
    </row>
    <row r="599" spans="6:7" x14ac:dyDescent="0.2">
      <c r="F599" s="147"/>
      <c r="G599" s="147"/>
    </row>
    <row r="600" spans="6:7" x14ac:dyDescent="0.2">
      <c r="F600" s="147"/>
      <c r="G600" s="147"/>
    </row>
    <row r="601" spans="6:7" x14ac:dyDescent="0.2">
      <c r="F601" s="147"/>
      <c r="G601" s="147"/>
    </row>
    <row r="602" spans="6:7" x14ac:dyDescent="0.2">
      <c r="F602" s="147"/>
      <c r="G602" s="147"/>
    </row>
    <row r="603" spans="6:7" x14ac:dyDescent="0.2">
      <c r="F603" s="147"/>
      <c r="G603" s="147"/>
    </row>
    <row r="604" spans="6:7" x14ac:dyDescent="0.2">
      <c r="F604" s="147"/>
      <c r="G604" s="147"/>
    </row>
    <row r="605" spans="6:7" x14ac:dyDescent="0.2">
      <c r="F605" s="147"/>
      <c r="G605" s="147"/>
    </row>
    <row r="606" spans="6:7" x14ac:dyDescent="0.2">
      <c r="F606" s="147"/>
      <c r="G606" s="147"/>
    </row>
    <row r="607" spans="6:7" x14ac:dyDescent="0.2">
      <c r="F607" s="147"/>
      <c r="G607" s="147"/>
    </row>
    <row r="608" spans="6:7" x14ac:dyDescent="0.2">
      <c r="F608" s="147"/>
      <c r="G608" s="147"/>
    </row>
    <row r="609" spans="6:7" x14ac:dyDescent="0.2">
      <c r="F609" s="147"/>
      <c r="G609" s="147"/>
    </row>
    <row r="610" spans="6:7" x14ac:dyDescent="0.2">
      <c r="F610" s="147"/>
      <c r="G610" s="147"/>
    </row>
    <row r="611" spans="6:7" x14ac:dyDescent="0.2">
      <c r="F611" s="147"/>
      <c r="G611" s="147"/>
    </row>
    <row r="612" spans="6:7" x14ac:dyDescent="0.2">
      <c r="F612" s="147"/>
      <c r="G612" s="147"/>
    </row>
    <row r="613" spans="6:7" x14ac:dyDescent="0.2">
      <c r="F613" s="147"/>
      <c r="G613" s="147"/>
    </row>
    <row r="614" spans="6:7" x14ac:dyDescent="0.2">
      <c r="F614" s="147"/>
      <c r="G614" s="147"/>
    </row>
    <row r="615" spans="6:7" x14ac:dyDescent="0.2">
      <c r="F615" s="147"/>
      <c r="G615" s="147"/>
    </row>
    <row r="616" spans="6:7" x14ac:dyDescent="0.2">
      <c r="F616" s="147"/>
      <c r="G616" s="147"/>
    </row>
    <row r="617" spans="6:7" x14ac:dyDescent="0.2">
      <c r="F617" s="147"/>
      <c r="G617" s="147"/>
    </row>
    <row r="618" spans="6:7" x14ac:dyDescent="0.2">
      <c r="F618" s="147"/>
      <c r="G618" s="147"/>
    </row>
    <row r="619" spans="6:7" x14ac:dyDescent="0.2">
      <c r="F619" s="147"/>
      <c r="G619" s="147"/>
    </row>
    <row r="620" spans="6:7" x14ac:dyDescent="0.2">
      <c r="F620" s="147"/>
      <c r="G620" s="147"/>
    </row>
    <row r="621" spans="6:7" x14ac:dyDescent="0.2">
      <c r="F621" s="147"/>
      <c r="G621" s="147"/>
    </row>
    <row r="622" spans="6:7" x14ac:dyDescent="0.2">
      <c r="F622" s="147"/>
      <c r="G622" s="147"/>
    </row>
    <row r="623" spans="6:7" x14ac:dyDescent="0.2">
      <c r="F623" s="147"/>
      <c r="G623" s="147"/>
    </row>
    <row r="624" spans="6:7" x14ac:dyDescent="0.2">
      <c r="F624" s="147"/>
      <c r="G624" s="147"/>
    </row>
    <row r="625" spans="6:7" x14ac:dyDescent="0.2">
      <c r="F625" s="147"/>
      <c r="G625" s="147"/>
    </row>
    <row r="626" spans="6:7" x14ac:dyDescent="0.2">
      <c r="F626" s="147"/>
      <c r="G626" s="147"/>
    </row>
    <row r="627" spans="6:7" x14ac:dyDescent="0.2">
      <c r="F627" s="147"/>
      <c r="G627" s="147"/>
    </row>
    <row r="628" spans="6:7" x14ac:dyDescent="0.2">
      <c r="F628" s="147"/>
      <c r="G628" s="147"/>
    </row>
    <row r="629" spans="6:7" x14ac:dyDescent="0.2">
      <c r="F629" s="147"/>
      <c r="G629" s="147"/>
    </row>
    <row r="630" spans="6:7" x14ac:dyDescent="0.2">
      <c r="F630" s="147"/>
      <c r="G630" s="147"/>
    </row>
    <row r="631" spans="6:7" x14ac:dyDescent="0.2">
      <c r="F631" s="147"/>
      <c r="G631" s="147"/>
    </row>
    <row r="632" spans="6:7" x14ac:dyDescent="0.2">
      <c r="F632" s="147"/>
      <c r="G632" s="147"/>
    </row>
    <row r="633" spans="6:7" x14ac:dyDescent="0.2">
      <c r="F633" s="147"/>
      <c r="G633" s="147"/>
    </row>
    <row r="634" spans="6:7" x14ac:dyDescent="0.2">
      <c r="F634" s="147"/>
      <c r="G634" s="147"/>
    </row>
    <row r="635" spans="6:7" x14ac:dyDescent="0.2">
      <c r="F635" s="147"/>
      <c r="G635" s="147"/>
    </row>
    <row r="636" spans="6:7" x14ac:dyDescent="0.2">
      <c r="F636" s="147"/>
      <c r="G636" s="147"/>
    </row>
    <row r="637" spans="6:7" x14ac:dyDescent="0.2">
      <c r="F637" s="147"/>
      <c r="G637" s="147"/>
    </row>
    <row r="638" spans="6:7" x14ac:dyDescent="0.2">
      <c r="F638" s="147"/>
      <c r="G638" s="147"/>
    </row>
    <row r="639" spans="6:7" x14ac:dyDescent="0.2">
      <c r="F639" s="147"/>
      <c r="G639" s="147"/>
    </row>
    <row r="640" spans="6:7" x14ac:dyDescent="0.2">
      <c r="F640" s="147"/>
      <c r="G640" s="147"/>
    </row>
    <row r="641" spans="6:7" x14ac:dyDescent="0.2">
      <c r="F641" s="147"/>
      <c r="G641" s="147"/>
    </row>
    <row r="642" spans="6:7" x14ac:dyDescent="0.2">
      <c r="F642" s="147"/>
      <c r="G642" s="147"/>
    </row>
    <row r="643" spans="6:7" x14ac:dyDescent="0.2">
      <c r="F643" s="147"/>
      <c r="G643" s="147"/>
    </row>
    <row r="644" spans="6:7" x14ac:dyDescent="0.2">
      <c r="F644" s="147"/>
      <c r="G644" s="147"/>
    </row>
    <row r="645" spans="6:7" x14ac:dyDescent="0.2">
      <c r="F645" s="147"/>
      <c r="G645" s="147"/>
    </row>
    <row r="646" spans="6:7" x14ac:dyDescent="0.2">
      <c r="F646" s="147"/>
      <c r="G646" s="147"/>
    </row>
    <row r="647" spans="6:7" x14ac:dyDescent="0.2">
      <c r="F647" s="147"/>
      <c r="G647" s="147"/>
    </row>
    <row r="648" spans="6:7" x14ac:dyDescent="0.2">
      <c r="F648" s="147"/>
      <c r="G648" s="147"/>
    </row>
    <row r="649" spans="6:7" x14ac:dyDescent="0.2">
      <c r="F649" s="147"/>
      <c r="G649" s="147"/>
    </row>
    <row r="650" spans="6:7" x14ac:dyDescent="0.2">
      <c r="F650" s="147"/>
      <c r="G650" s="147"/>
    </row>
    <row r="651" spans="6:7" x14ac:dyDescent="0.2">
      <c r="F651" s="147"/>
      <c r="G651" s="147"/>
    </row>
    <row r="652" spans="6:7" x14ac:dyDescent="0.2">
      <c r="F652" s="147"/>
      <c r="G652" s="147"/>
    </row>
    <row r="653" spans="6:7" x14ac:dyDescent="0.2">
      <c r="F653" s="147"/>
      <c r="G653" s="147"/>
    </row>
    <row r="654" spans="6:7" x14ac:dyDescent="0.2">
      <c r="F654" s="147"/>
      <c r="G654" s="147"/>
    </row>
    <row r="655" spans="6:7" x14ac:dyDescent="0.2">
      <c r="F655" s="147"/>
      <c r="G655" s="147"/>
    </row>
    <row r="656" spans="6:7" x14ac:dyDescent="0.2">
      <c r="F656" s="147"/>
      <c r="G656" s="147"/>
    </row>
    <row r="657" spans="6:7" x14ac:dyDescent="0.2">
      <c r="F657" s="147"/>
      <c r="G657" s="147"/>
    </row>
    <row r="658" spans="6:7" x14ac:dyDescent="0.2">
      <c r="F658" s="147"/>
      <c r="G658" s="147"/>
    </row>
    <row r="659" spans="6:7" x14ac:dyDescent="0.2">
      <c r="F659" s="147"/>
      <c r="G659" s="147"/>
    </row>
    <row r="660" spans="6:7" x14ac:dyDescent="0.2">
      <c r="F660" s="147"/>
      <c r="G660" s="147"/>
    </row>
    <row r="661" spans="6:7" x14ac:dyDescent="0.2">
      <c r="F661" s="147"/>
      <c r="G661" s="147"/>
    </row>
    <row r="662" spans="6:7" x14ac:dyDescent="0.2">
      <c r="F662" s="147"/>
      <c r="G662" s="147"/>
    </row>
    <row r="663" spans="6:7" x14ac:dyDescent="0.2">
      <c r="F663" s="147"/>
      <c r="G663" s="147"/>
    </row>
    <row r="664" spans="6:7" x14ac:dyDescent="0.2">
      <c r="F664" s="147"/>
      <c r="G664" s="147"/>
    </row>
    <row r="665" spans="6:7" x14ac:dyDescent="0.2">
      <c r="F665" s="147"/>
      <c r="G665" s="147"/>
    </row>
    <row r="666" spans="6:7" x14ac:dyDescent="0.2">
      <c r="F666" s="147"/>
      <c r="G666" s="147"/>
    </row>
    <row r="667" spans="6:7" x14ac:dyDescent="0.2">
      <c r="F667" s="147"/>
      <c r="G667" s="147"/>
    </row>
    <row r="668" spans="6:7" x14ac:dyDescent="0.2">
      <c r="F668" s="147"/>
      <c r="G668" s="147"/>
    </row>
    <row r="669" spans="6:7" x14ac:dyDescent="0.2">
      <c r="F669" s="147"/>
      <c r="G669" s="147"/>
    </row>
    <row r="670" spans="6:7" x14ac:dyDescent="0.2">
      <c r="F670" s="147"/>
      <c r="G670" s="147"/>
    </row>
    <row r="671" spans="6:7" x14ac:dyDescent="0.2">
      <c r="F671" s="147"/>
      <c r="G671" s="147"/>
    </row>
    <row r="672" spans="6:7" x14ac:dyDescent="0.2">
      <c r="F672" s="147"/>
      <c r="G672" s="147"/>
    </row>
    <row r="673" spans="6:7" x14ac:dyDescent="0.2">
      <c r="F673" s="147"/>
      <c r="G673" s="147"/>
    </row>
    <row r="674" spans="6:7" x14ac:dyDescent="0.2">
      <c r="F674" s="147"/>
      <c r="G674" s="147"/>
    </row>
    <row r="675" spans="6:7" x14ac:dyDescent="0.2">
      <c r="F675" s="147"/>
      <c r="G675" s="147"/>
    </row>
    <row r="676" spans="6:7" x14ac:dyDescent="0.2">
      <c r="F676" s="147"/>
      <c r="G676" s="147"/>
    </row>
    <row r="677" spans="6:7" x14ac:dyDescent="0.2">
      <c r="F677" s="147"/>
      <c r="G677" s="147"/>
    </row>
    <row r="678" spans="6:7" x14ac:dyDescent="0.2">
      <c r="F678" s="147"/>
      <c r="G678" s="147"/>
    </row>
    <row r="679" spans="6:7" x14ac:dyDescent="0.2">
      <c r="F679" s="147"/>
      <c r="G679" s="147"/>
    </row>
    <row r="680" spans="6:7" x14ac:dyDescent="0.2">
      <c r="F680" s="147"/>
      <c r="G680" s="147"/>
    </row>
    <row r="681" spans="6:7" x14ac:dyDescent="0.2">
      <c r="F681" s="147"/>
      <c r="G681" s="147"/>
    </row>
    <row r="682" spans="6:7" x14ac:dyDescent="0.2">
      <c r="F682" s="147"/>
      <c r="G682" s="147"/>
    </row>
    <row r="683" spans="6:7" x14ac:dyDescent="0.2">
      <c r="F683" s="147"/>
      <c r="G683" s="147"/>
    </row>
    <row r="684" spans="6:7" x14ac:dyDescent="0.2">
      <c r="F684" s="147"/>
      <c r="G684" s="147"/>
    </row>
    <row r="685" spans="6:7" x14ac:dyDescent="0.2">
      <c r="F685" s="147"/>
      <c r="G685" s="147"/>
    </row>
    <row r="686" spans="6:7" x14ac:dyDescent="0.2">
      <c r="F686" s="147"/>
      <c r="G686" s="147"/>
    </row>
    <row r="687" spans="6:7" x14ac:dyDescent="0.2">
      <c r="F687" s="147"/>
      <c r="G687" s="147"/>
    </row>
    <row r="688" spans="6:7" x14ac:dyDescent="0.2">
      <c r="F688" s="147"/>
      <c r="G688" s="147"/>
    </row>
    <row r="689" spans="6:7" x14ac:dyDescent="0.2">
      <c r="F689" s="147"/>
      <c r="G689" s="147"/>
    </row>
    <row r="690" spans="6:7" x14ac:dyDescent="0.2">
      <c r="F690" s="147"/>
      <c r="G690" s="147"/>
    </row>
    <row r="691" spans="6:7" x14ac:dyDescent="0.2">
      <c r="F691" s="147"/>
      <c r="G691" s="147"/>
    </row>
    <row r="692" spans="6:7" x14ac:dyDescent="0.2">
      <c r="F692" s="147"/>
      <c r="G692" s="147"/>
    </row>
    <row r="693" spans="6:7" x14ac:dyDescent="0.2">
      <c r="F693" s="147"/>
      <c r="G693" s="147"/>
    </row>
    <row r="694" spans="6:7" x14ac:dyDescent="0.2">
      <c r="F694" s="147"/>
      <c r="G694" s="147"/>
    </row>
    <row r="695" spans="6:7" x14ac:dyDescent="0.2">
      <c r="F695" s="147"/>
      <c r="G695" s="147"/>
    </row>
    <row r="696" spans="6:7" x14ac:dyDescent="0.2">
      <c r="F696" s="147"/>
      <c r="G696" s="147"/>
    </row>
    <row r="697" spans="6:7" x14ac:dyDescent="0.2">
      <c r="F697" s="147"/>
      <c r="G697" s="147"/>
    </row>
    <row r="698" spans="6:7" x14ac:dyDescent="0.2">
      <c r="F698" s="147"/>
      <c r="G698" s="147"/>
    </row>
    <row r="699" spans="6:7" x14ac:dyDescent="0.2">
      <c r="F699" s="147"/>
      <c r="G699" s="147"/>
    </row>
    <row r="700" spans="6:7" x14ac:dyDescent="0.2">
      <c r="F700" s="147"/>
      <c r="G700" s="147"/>
    </row>
    <row r="701" spans="6:7" x14ac:dyDescent="0.2">
      <c r="F701" s="147"/>
      <c r="G701" s="147"/>
    </row>
    <row r="702" spans="6:7" x14ac:dyDescent="0.2">
      <c r="F702" s="147"/>
      <c r="G702" s="147"/>
    </row>
    <row r="703" spans="6:7" x14ac:dyDescent="0.2">
      <c r="F703" s="147"/>
      <c r="G703" s="147"/>
    </row>
    <row r="704" spans="6:7" x14ac:dyDescent="0.2">
      <c r="F704" s="147"/>
      <c r="G704" s="147"/>
    </row>
    <row r="705" spans="6:7" x14ac:dyDescent="0.2">
      <c r="F705" s="147"/>
      <c r="G705" s="147"/>
    </row>
    <row r="706" spans="6:7" x14ac:dyDescent="0.2">
      <c r="F706" s="147"/>
      <c r="G706" s="147"/>
    </row>
    <row r="707" spans="6:7" x14ac:dyDescent="0.2">
      <c r="F707" s="147"/>
      <c r="G707" s="147"/>
    </row>
    <row r="708" spans="6:7" x14ac:dyDescent="0.2">
      <c r="F708" s="147"/>
      <c r="G708" s="147"/>
    </row>
    <row r="709" spans="6:7" x14ac:dyDescent="0.2">
      <c r="F709" s="147"/>
      <c r="G709" s="147"/>
    </row>
    <row r="710" spans="6:7" x14ac:dyDescent="0.2">
      <c r="F710" s="147"/>
      <c r="G710" s="147"/>
    </row>
    <row r="711" spans="6:7" x14ac:dyDescent="0.2">
      <c r="F711" s="147"/>
      <c r="G711" s="147"/>
    </row>
    <row r="712" spans="6:7" x14ac:dyDescent="0.2">
      <c r="F712" s="147"/>
      <c r="G712" s="147"/>
    </row>
    <row r="713" spans="6:7" x14ac:dyDescent="0.2">
      <c r="F713" s="147"/>
      <c r="G713" s="147"/>
    </row>
    <row r="714" spans="6:7" x14ac:dyDescent="0.2">
      <c r="F714" s="147"/>
      <c r="G714" s="147"/>
    </row>
    <row r="715" spans="6:7" x14ac:dyDescent="0.2">
      <c r="F715" s="147"/>
      <c r="G715" s="147"/>
    </row>
    <row r="716" spans="6:7" x14ac:dyDescent="0.2">
      <c r="F716" s="147"/>
      <c r="G716" s="147"/>
    </row>
    <row r="717" spans="6:7" x14ac:dyDescent="0.2">
      <c r="F717" s="147"/>
      <c r="G717" s="147"/>
    </row>
    <row r="718" spans="6:7" x14ac:dyDescent="0.2">
      <c r="F718" s="147"/>
      <c r="G718" s="147"/>
    </row>
    <row r="719" spans="6:7" x14ac:dyDescent="0.2">
      <c r="F719" s="147"/>
      <c r="G719" s="147"/>
    </row>
    <row r="720" spans="6:7" x14ac:dyDescent="0.2">
      <c r="F720" s="147"/>
      <c r="G720" s="147"/>
    </row>
    <row r="721" spans="6:7" x14ac:dyDescent="0.2">
      <c r="F721" s="147"/>
      <c r="G721" s="147"/>
    </row>
    <row r="722" spans="6:7" x14ac:dyDescent="0.2">
      <c r="F722" s="147"/>
      <c r="G722" s="147"/>
    </row>
    <row r="723" spans="6:7" x14ac:dyDescent="0.2">
      <c r="F723" s="147"/>
      <c r="G723" s="147"/>
    </row>
    <row r="724" spans="6:7" x14ac:dyDescent="0.2">
      <c r="F724" s="147"/>
      <c r="G724" s="147"/>
    </row>
    <row r="725" spans="6:7" x14ac:dyDescent="0.2">
      <c r="F725" s="147"/>
      <c r="G725" s="147"/>
    </row>
    <row r="726" spans="6:7" x14ac:dyDescent="0.2">
      <c r="F726" s="147"/>
      <c r="G726" s="147"/>
    </row>
    <row r="727" spans="6:7" x14ac:dyDescent="0.2">
      <c r="F727" s="147"/>
      <c r="G727" s="147"/>
    </row>
    <row r="728" spans="6:7" x14ac:dyDescent="0.2">
      <c r="F728" s="147"/>
      <c r="G728" s="147"/>
    </row>
    <row r="729" spans="6:7" x14ac:dyDescent="0.2">
      <c r="F729" s="147"/>
      <c r="G729" s="147"/>
    </row>
    <row r="730" spans="6:7" x14ac:dyDescent="0.2">
      <c r="F730" s="147"/>
      <c r="G730" s="147"/>
    </row>
    <row r="731" spans="6:7" x14ac:dyDescent="0.2">
      <c r="F731" s="147"/>
      <c r="G731" s="147"/>
    </row>
    <row r="732" spans="6:7" x14ac:dyDescent="0.2">
      <c r="F732" s="147"/>
      <c r="G732" s="147"/>
    </row>
    <row r="733" spans="6:7" x14ac:dyDescent="0.2">
      <c r="F733" s="147"/>
      <c r="G733" s="147"/>
    </row>
    <row r="734" spans="6:7" x14ac:dyDescent="0.2">
      <c r="F734" s="147"/>
      <c r="G734" s="147"/>
    </row>
    <row r="735" spans="6:7" x14ac:dyDescent="0.2">
      <c r="F735" s="147"/>
      <c r="G735" s="147"/>
    </row>
    <row r="736" spans="6:7" x14ac:dyDescent="0.2">
      <c r="F736" s="147"/>
      <c r="G736" s="147"/>
    </row>
    <row r="737" spans="6:7" x14ac:dyDescent="0.2">
      <c r="F737" s="147"/>
      <c r="G737" s="147"/>
    </row>
    <row r="738" spans="6:7" x14ac:dyDescent="0.2">
      <c r="F738" s="147"/>
      <c r="G738" s="147"/>
    </row>
    <row r="739" spans="6:7" x14ac:dyDescent="0.2">
      <c r="F739" s="147"/>
      <c r="G739" s="147"/>
    </row>
    <row r="740" spans="6:7" x14ac:dyDescent="0.2">
      <c r="F740" s="147"/>
      <c r="G740" s="147"/>
    </row>
    <row r="741" spans="6:7" x14ac:dyDescent="0.2">
      <c r="F741" s="147"/>
      <c r="G741" s="147"/>
    </row>
    <row r="742" spans="6:7" x14ac:dyDescent="0.2">
      <c r="F742" s="147"/>
      <c r="G742" s="147"/>
    </row>
    <row r="743" spans="6:7" x14ac:dyDescent="0.2">
      <c r="F743" s="147"/>
      <c r="G743" s="147"/>
    </row>
    <row r="744" spans="6:7" x14ac:dyDescent="0.2">
      <c r="F744" s="147"/>
      <c r="G744" s="147"/>
    </row>
    <row r="745" spans="6:7" x14ac:dyDescent="0.2">
      <c r="F745" s="147"/>
      <c r="G745" s="147"/>
    </row>
    <row r="746" spans="6:7" x14ac:dyDescent="0.2">
      <c r="F746" s="147"/>
      <c r="G746" s="147"/>
    </row>
    <row r="747" spans="6:7" x14ac:dyDescent="0.2">
      <c r="F747" s="147"/>
      <c r="G747" s="147"/>
    </row>
    <row r="748" spans="6:7" x14ac:dyDescent="0.2">
      <c r="F748" s="147"/>
      <c r="G748" s="147"/>
    </row>
    <row r="749" spans="6:7" x14ac:dyDescent="0.2">
      <c r="F749" s="147"/>
      <c r="G749" s="147"/>
    </row>
    <row r="750" spans="6:7" x14ac:dyDescent="0.2">
      <c r="F750" s="147"/>
      <c r="G750" s="147"/>
    </row>
    <row r="751" spans="6:7" x14ac:dyDescent="0.2">
      <c r="F751" s="147"/>
      <c r="G751" s="147"/>
    </row>
    <row r="752" spans="6:7" x14ac:dyDescent="0.2">
      <c r="F752" s="147"/>
      <c r="G752" s="147"/>
    </row>
    <row r="753" spans="6:7" x14ac:dyDescent="0.2">
      <c r="F753" s="147"/>
      <c r="G753" s="147"/>
    </row>
    <row r="754" spans="6:7" x14ac:dyDescent="0.2">
      <c r="F754" s="147"/>
      <c r="G754" s="147"/>
    </row>
    <row r="755" spans="6:7" x14ac:dyDescent="0.2">
      <c r="F755" s="147"/>
      <c r="G755" s="147"/>
    </row>
    <row r="756" spans="6:7" x14ac:dyDescent="0.2">
      <c r="F756" s="147"/>
      <c r="G756" s="147"/>
    </row>
    <row r="757" spans="6:7" x14ac:dyDescent="0.2">
      <c r="F757" s="147"/>
      <c r="G757" s="147"/>
    </row>
    <row r="758" spans="6:7" x14ac:dyDescent="0.2">
      <c r="F758" s="147"/>
      <c r="G758" s="147"/>
    </row>
    <row r="759" spans="6:7" x14ac:dyDescent="0.2">
      <c r="F759" s="147"/>
      <c r="G759" s="147"/>
    </row>
    <row r="760" spans="6:7" x14ac:dyDescent="0.2">
      <c r="F760" s="147"/>
      <c r="G760" s="147"/>
    </row>
    <row r="761" spans="6:7" x14ac:dyDescent="0.2">
      <c r="F761" s="147"/>
      <c r="G761" s="147"/>
    </row>
    <row r="762" spans="6:7" x14ac:dyDescent="0.2">
      <c r="F762" s="147"/>
      <c r="G762" s="147"/>
    </row>
    <row r="763" spans="6:7" x14ac:dyDescent="0.2">
      <c r="F763" s="147"/>
      <c r="G763" s="147"/>
    </row>
    <row r="764" spans="6:7" x14ac:dyDescent="0.2">
      <c r="F764" s="147"/>
      <c r="G764" s="147"/>
    </row>
    <row r="765" spans="6:7" x14ac:dyDescent="0.2">
      <c r="F765" s="147"/>
      <c r="G765" s="147"/>
    </row>
    <row r="766" spans="6:7" x14ac:dyDescent="0.2">
      <c r="F766" s="147"/>
      <c r="G766" s="147"/>
    </row>
    <row r="767" spans="6:7" x14ac:dyDescent="0.2">
      <c r="F767" s="147"/>
      <c r="G767" s="147"/>
    </row>
    <row r="768" spans="6:7" x14ac:dyDescent="0.2">
      <c r="F768" s="147"/>
      <c r="G768" s="147"/>
    </row>
    <row r="769" spans="6:7" x14ac:dyDescent="0.2">
      <c r="F769" s="147"/>
      <c r="G769" s="147"/>
    </row>
    <row r="770" spans="6:7" x14ac:dyDescent="0.2">
      <c r="F770" s="147"/>
      <c r="G770" s="147"/>
    </row>
    <row r="771" spans="6:7" x14ac:dyDescent="0.2">
      <c r="F771" s="147"/>
      <c r="G771" s="147"/>
    </row>
    <row r="772" spans="6:7" x14ac:dyDescent="0.2">
      <c r="F772" s="147"/>
      <c r="G772" s="147"/>
    </row>
    <row r="773" spans="6:7" x14ac:dyDescent="0.2">
      <c r="F773" s="147"/>
      <c r="G773" s="147"/>
    </row>
    <row r="774" spans="6:7" x14ac:dyDescent="0.2">
      <c r="F774" s="147"/>
      <c r="G774" s="147"/>
    </row>
    <row r="775" spans="6:7" x14ac:dyDescent="0.2">
      <c r="F775" s="147"/>
      <c r="G775" s="147"/>
    </row>
    <row r="776" spans="6:7" x14ac:dyDescent="0.2">
      <c r="F776" s="147"/>
      <c r="G776" s="147"/>
    </row>
    <row r="777" spans="6:7" x14ac:dyDescent="0.2">
      <c r="F777" s="147"/>
      <c r="G777" s="147"/>
    </row>
    <row r="778" spans="6:7" x14ac:dyDescent="0.2">
      <c r="F778" s="147"/>
      <c r="G778" s="147"/>
    </row>
    <row r="779" spans="6:7" x14ac:dyDescent="0.2">
      <c r="F779" s="147"/>
      <c r="G779" s="147"/>
    </row>
    <row r="780" spans="6:7" x14ac:dyDescent="0.2">
      <c r="F780" s="147"/>
      <c r="G780" s="147"/>
    </row>
    <row r="781" spans="6:7" x14ac:dyDescent="0.2">
      <c r="F781" s="147"/>
      <c r="G781" s="147"/>
    </row>
    <row r="782" spans="6:7" x14ac:dyDescent="0.2">
      <c r="F782" s="147"/>
      <c r="G782" s="147"/>
    </row>
    <row r="783" spans="6:7" x14ac:dyDescent="0.2">
      <c r="F783" s="147"/>
      <c r="G783" s="147"/>
    </row>
    <row r="784" spans="6:7" x14ac:dyDescent="0.2">
      <c r="F784" s="147"/>
      <c r="G784" s="147"/>
    </row>
    <row r="785" spans="6:7" x14ac:dyDescent="0.2">
      <c r="F785" s="147"/>
      <c r="G785" s="147"/>
    </row>
    <row r="786" spans="6:7" x14ac:dyDescent="0.2">
      <c r="F786" s="147"/>
      <c r="G786" s="147"/>
    </row>
    <row r="787" spans="6:7" x14ac:dyDescent="0.2">
      <c r="F787" s="147"/>
      <c r="G787" s="147"/>
    </row>
    <row r="788" spans="6:7" x14ac:dyDescent="0.2">
      <c r="F788" s="147"/>
      <c r="G788" s="147"/>
    </row>
    <row r="789" spans="6:7" x14ac:dyDescent="0.2">
      <c r="F789" s="147"/>
      <c r="G789" s="147"/>
    </row>
    <row r="790" spans="6:7" x14ac:dyDescent="0.2">
      <c r="F790" s="147"/>
      <c r="G790" s="147"/>
    </row>
    <row r="791" spans="6:7" x14ac:dyDescent="0.2">
      <c r="F791" s="147"/>
      <c r="G791" s="147"/>
    </row>
    <row r="792" spans="6:7" x14ac:dyDescent="0.2">
      <c r="F792" s="147"/>
      <c r="G792" s="147"/>
    </row>
    <row r="793" spans="6:7" x14ac:dyDescent="0.2">
      <c r="F793" s="147"/>
      <c r="G793" s="147"/>
    </row>
    <row r="794" spans="6:7" x14ac:dyDescent="0.2">
      <c r="F794" s="147"/>
      <c r="G794" s="147"/>
    </row>
    <row r="795" spans="6:7" x14ac:dyDescent="0.2">
      <c r="F795" s="147"/>
      <c r="G795" s="147"/>
    </row>
    <row r="796" spans="6:7" x14ac:dyDescent="0.2">
      <c r="F796" s="147"/>
      <c r="G796" s="147"/>
    </row>
    <row r="797" spans="6:7" x14ac:dyDescent="0.2">
      <c r="F797" s="147"/>
      <c r="G797" s="147"/>
    </row>
    <row r="798" spans="6:7" x14ac:dyDescent="0.2">
      <c r="F798" s="147"/>
      <c r="G798" s="147"/>
    </row>
    <row r="799" spans="6:7" x14ac:dyDescent="0.2">
      <c r="F799" s="147"/>
      <c r="G799" s="147"/>
    </row>
    <row r="800" spans="6:7" x14ac:dyDescent="0.2">
      <c r="F800" s="147"/>
      <c r="G800" s="147"/>
    </row>
    <row r="801" spans="6:7" x14ac:dyDescent="0.2">
      <c r="F801" s="147"/>
      <c r="G801" s="147"/>
    </row>
    <row r="802" spans="6:7" x14ac:dyDescent="0.2">
      <c r="F802" s="147"/>
      <c r="G802" s="147"/>
    </row>
    <row r="803" spans="6:7" x14ac:dyDescent="0.2">
      <c r="F803" s="147"/>
      <c r="G803" s="147"/>
    </row>
    <row r="804" spans="6:7" x14ac:dyDescent="0.2">
      <c r="F804" s="147"/>
      <c r="G804" s="147"/>
    </row>
    <row r="805" spans="6:7" x14ac:dyDescent="0.2">
      <c r="F805" s="147"/>
      <c r="G805" s="147"/>
    </row>
    <row r="806" spans="6:7" x14ac:dyDescent="0.2">
      <c r="F806" s="147"/>
      <c r="G806" s="147"/>
    </row>
    <row r="807" spans="6:7" x14ac:dyDescent="0.2">
      <c r="F807" s="147"/>
      <c r="G807" s="147"/>
    </row>
    <row r="808" spans="6:7" x14ac:dyDescent="0.2">
      <c r="F808" s="147"/>
      <c r="G808" s="147"/>
    </row>
    <row r="809" spans="6:7" x14ac:dyDescent="0.2">
      <c r="F809" s="147"/>
      <c r="G809" s="147"/>
    </row>
    <row r="810" spans="6:7" x14ac:dyDescent="0.2">
      <c r="F810" s="147"/>
      <c r="G810" s="147"/>
    </row>
    <row r="811" spans="6:7" x14ac:dyDescent="0.2">
      <c r="F811" s="147"/>
      <c r="G811" s="147"/>
    </row>
    <row r="812" spans="6:7" x14ac:dyDescent="0.2">
      <c r="F812" s="147"/>
      <c r="G812" s="147"/>
    </row>
    <row r="813" spans="6:7" x14ac:dyDescent="0.2">
      <c r="F813" s="147"/>
      <c r="G813" s="147"/>
    </row>
    <row r="814" spans="6:7" x14ac:dyDescent="0.2">
      <c r="F814" s="147"/>
      <c r="G814" s="147"/>
    </row>
    <row r="815" spans="6:7" x14ac:dyDescent="0.2">
      <c r="F815" s="147"/>
      <c r="G815" s="147"/>
    </row>
    <row r="816" spans="6:7" x14ac:dyDescent="0.2">
      <c r="F816" s="147"/>
      <c r="G816" s="147"/>
    </row>
    <row r="817" spans="6:7" x14ac:dyDescent="0.2">
      <c r="F817" s="147"/>
      <c r="G817" s="147"/>
    </row>
    <row r="818" spans="6:7" x14ac:dyDescent="0.2">
      <c r="F818" s="147"/>
      <c r="G818" s="147"/>
    </row>
    <row r="819" spans="6:7" x14ac:dyDescent="0.2">
      <c r="F819" s="147"/>
      <c r="G819" s="147"/>
    </row>
    <row r="820" spans="6:7" x14ac:dyDescent="0.2">
      <c r="F820" s="147"/>
      <c r="G820" s="147"/>
    </row>
    <row r="821" spans="6:7" x14ac:dyDescent="0.2">
      <c r="F821" s="147"/>
      <c r="G821" s="147"/>
    </row>
    <row r="822" spans="6:7" x14ac:dyDescent="0.2">
      <c r="F822" s="147"/>
      <c r="G822" s="147"/>
    </row>
    <row r="823" spans="6:7" x14ac:dyDescent="0.2">
      <c r="F823" s="147"/>
      <c r="G823" s="147"/>
    </row>
    <row r="824" spans="6:7" x14ac:dyDescent="0.2">
      <c r="F824" s="147"/>
      <c r="G824" s="147"/>
    </row>
    <row r="825" spans="6:7" x14ac:dyDescent="0.2">
      <c r="F825" s="147"/>
      <c r="G825" s="147"/>
    </row>
    <row r="826" spans="6:7" x14ac:dyDescent="0.2">
      <c r="F826" s="147"/>
      <c r="G826" s="147"/>
    </row>
    <row r="827" spans="6:7" x14ac:dyDescent="0.2">
      <c r="F827" s="147"/>
      <c r="G827" s="147"/>
    </row>
    <row r="828" spans="6:7" x14ac:dyDescent="0.2">
      <c r="F828" s="147"/>
      <c r="G828" s="147"/>
    </row>
    <row r="829" spans="6:7" x14ac:dyDescent="0.2">
      <c r="F829" s="147"/>
      <c r="G829" s="147"/>
    </row>
    <row r="830" spans="6:7" x14ac:dyDescent="0.2">
      <c r="F830" s="147"/>
      <c r="G830" s="147"/>
    </row>
    <row r="831" spans="6:7" x14ac:dyDescent="0.2">
      <c r="F831" s="147"/>
      <c r="G831" s="147"/>
    </row>
    <row r="832" spans="6:7" x14ac:dyDescent="0.2">
      <c r="F832" s="147"/>
      <c r="G832" s="147"/>
    </row>
    <row r="833" spans="6:7" x14ac:dyDescent="0.2">
      <c r="F833" s="147"/>
      <c r="G833" s="147"/>
    </row>
    <row r="834" spans="6:7" x14ac:dyDescent="0.2">
      <c r="F834" s="147"/>
      <c r="G834" s="147"/>
    </row>
    <row r="835" spans="6:7" x14ac:dyDescent="0.2">
      <c r="F835" s="147"/>
      <c r="G835" s="147"/>
    </row>
    <row r="836" spans="6:7" x14ac:dyDescent="0.2">
      <c r="F836" s="147"/>
      <c r="G836" s="147"/>
    </row>
    <row r="837" spans="6:7" x14ac:dyDescent="0.2">
      <c r="F837" s="147"/>
      <c r="G837" s="147"/>
    </row>
    <row r="838" spans="6:7" x14ac:dyDescent="0.2">
      <c r="F838" s="147"/>
      <c r="G838" s="147"/>
    </row>
    <row r="839" spans="6:7" x14ac:dyDescent="0.2">
      <c r="F839" s="147"/>
      <c r="G839" s="147"/>
    </row>
    <row r="840" spans="6:7" x14ac:dyDescent="0.2">
      <c r="F840" s="147"/>
      <c r="G840" s="147"/>
    </row>
    <row r="841" spans="6:7" x14ac:dyDescent="0.2">
      <c r="F841" s="147"/>
      <c r="G841" s="147"/>
    </row>
    <row r="842" spans="6:7" x14ac:dyDescent="0.2">
      <c r="F842" s="147"/>
      <c r="G842" s="147"/>
    </row>
    <row r="843" spans="6:7" x14ac:dyDescent="0.2">
      <c r="F843" s="147"/>
      <c r="G843" s="147"/>
    </row>
    <row r="844" spans="6:7" x14ac:dyDescent="0.2">
      <c r="F844" s="147"/>
      <c r="G844" s="147"/>
    </row>
    <row r="845" spans="6:7" x14ac:dyDescent="0.2">
      <c r="F845" s="147"/>
      <c r="G845" s="147"/>
    </row>
    <row r="846" spans="6:7" x14ac:dyDescent="0.2">
      <c r="F846" s="147"/>
      <c r="G846" s="147"/>
    </row>
    <row r="847" spans="6:7" x14ac:dyDescent="0.2">
      <c r="F847" s="147"/>
      <c r="G847" s="147"/>
    </row>
    <row r="848" spans="6:7" x14ac:dyDescent="0.2">
      <c r="F848" s="147"/>
      <c r="G848" s="147"/>
    </row>
    <row r="849" spans="6:7" x14ac:dyDescent="0.2">
      <c r="F849" s="147"/>
      <c r="G849" s="147"/>
    </row>
    <row r="850" spans="6:7" x14ac:dyDescent="0.2">
      <c r="F850" s="147"/>
      <c r="G850" s="147"/>
    </row>
    <row r="851" spans="6:7" x14ac:dyDescent="0.2">
      <c r="F851" s="147"/>
      <c r="G851" s="147"/>
    </row>
    <row r="852" spans="6:7" x14ac:dyDescent="0.2">
      <c r="F852" s="147"/>
      <c r="G852" s="147"/>
    </row>
    <row r="853" spans="6:7" x14ac:dyDescent="0.2">
      <c r="F853" s="147"/>
      <c r="G853" s="147"/>
    </row>
    <row r="854" spans="6:7" x14ac:dyDescent="0.2">
      <c r="F854" s="147"/>
      <c r="G854" s="147"/>
    </row>
    <row r="855" spans="6:7" x14ac:dyDescent="0.2">
      <c r="F855" s="147"/>
      <c r="G855" s="147"/>
    </row>
    <row r="856" spans="6:7" x14ac:dyDescent="0.2">
      <c r="F856" s="147"/>
      <c r="G856" s="147"/>
    </row>
    <row r="857" spans="6:7" x14ac:dyDescent="0.2">
      <c r="F857" s="147"/>
      <c r="G857" s="147"/>
    </row>
    <row r="858" spans="6:7" x14ac:dyDescent="0.2">
      <c r="F858" s="147"/>
      <c r="G858" s="147"/>
    </row>
    <row r="859" spans="6:7" x14ac:dyDescent="0.2">
      <c r="F859" s="147"/>
      <c r="G859" s="147"/>
    </row>
    <row r="860" spans="6:7" x14ac:dyDescent="0.2">
      <c r="F860" s="147"/>
      <c r="G860" s="147"/>
    </row>
    <row r="861" spans="6:7" x14ac:dyDescent="0.2">
      <c r="F861" s="147"/>
      <c r="G861" s="147"/>
    </row>
    <row r="862" spans="6:7" x14ac:dyDescent="0.2">
      <c r="F862" s="147"/>
      <c r="G862" s="147"/>
    </row>
    <row r="863" spans="6:7" x14ac:dyDescent="0.2">
      <c r="F863" s="147"/>
      <c r="G863" s="147"/>
    </row>
    <row r="864" spans="6:7" x14ac:dyDescent="0.2">
      <c r="F864" s="147"/>
      <c r="G864" s="147"/>
    </row>
    <row r="865" spans="6:7" x14ac:dyDescent="0.2">
      <c r="F865" s="147"/>
      <c r="G865" s="147"/>
    </row>
    <row r="866" spans="6:7" x14ac:dyDescent="0.2">
      <c r="F866" s="147"/>
      <c r="G866" s="147"/>
    </row>
    <row r="867" spans="6:7" x14ac:dyDescent="0.2">
      <c r="F867" s="147"/>
      <c r="G867" s="147"/>
    </row>
    <row r="868" spans="6:7" x14ac:dyDescent="0.2">
      <c r="F868" s="147"/>
      <c r="G868" s="147"/>
    </row>
    <row r="869" spans="6:7" x14ac:dyDescent="0.2">
      <c r="F869" s="147"/>
      <c r="G869" s="147"/>
    </row>
    <row r="870" spans="6:7" x14ac:dyDescent="0.2">
      <c r="F870" s="147"/>
      <c r="G870" s="147"/>
    </row>
    <row r="871" spans="6:7" x14ac:dyDescent="0.2">
      <c r="F871" s="147"/>
      <c r="G871" s="147"/>
    </row>
    <row r="872" spans="6:7" x14ac:dyDescent="0.2">
      <c r="F872" s="147"/>
      <c r="G872" s="147"/>
    </row>
    <row r="873" spans="6:7" x14ac:dyDescent="0.2">
      <c r="F873" s="147"/>
      <c r="G873" s="147"/>
    </row>
    <row r="874" spans="6:7" x14ac:dyDescent="0.2">
      <c r="F874" s="147"/>
      <c r="G874" s="147"/>
    </row>
    <row r="875" spans="6:7" x14ac:dyDescent="0.2">
      <c r="F875" s="147"/>
      <c r="G875" s="147"/>
    </row>
    <row r="876" spans="6:7" x14ac:dyDescent="0.2">
      <c r="F876" s="147"/>
      <c r="G876" s="147"/>
    </row>
    <row r="877" spans="6:7" x14ac:dyDescent="0.2">
      <c r="F877" s="147"/>
      <c r="G877" s="147"/>
    </row>
  </sheetData>
  <sortState ref="A2:Z25">
    <sortCondition ref="H2:H25"/>
  </sortState>
  <phoneticPr fontId="10" type="noConversion"/>
  <conditionalFormatting sqref="H2:H41">
    <cfRule type="expression" dxfId="297" priority="8" stopIfTrue="1">
      <formula>T2&gt;=2</formula>
    </cfRule>
  </conditionalFormatting>
  <conditionalFormatting sqref="J2:J22 J32:J41">
    <cfRule type="expression" dxfId="296" priority="9" stopIfTrue="1">
      <formula>U2&gt;=2</formula>
    </cfRule>
  </conditionalFormatting>
  <conditionalFormatting sqref="L2:L4 L9:L11 L28 L33:L35">
    <cfRule type="expression" dxfId="295" priority="10" stopIfTrue="1">
      <formula>W2&gt;=2</formula>
    </cfRule>
  </conditionalFormatting>
  <conditionalFormatting sqref="L5:L8 L36:L41 L29:L32 N2:N41 L12:L15">
    <cfRule type="expression" dxfId="294" priority="11" stopIfTrue="1">
      <formula>V2&gt;=2</formula>
    </cfRule>
  </conditionalFormatting>
  <conditionalFormatting sqref="K2:K4 K24:K26 K28:K30">
    <cfRule type="expression" dxfId="293" priority="14" stopIfTrue="1">
      <formula>V2&gt;=2</formula>
    </cfRule>
  </conditionalFormatting>
  <conditionalFormatting sqref="C112:C117">
    <cfRule type="expression" dxfId="292" priority="7" stopIfTrue="1">
      <formula>(I112=1)</formula>
    </cfRule>
  </conditionalFormatting>
  <conditionalFormatting sqref="J24:J26 J28:J30">
    <cfRule type="expression" dxfId="291" priority="4" stopIfTrue="1">
      <formula>U24&gt;=2</formula>
    </cfRule>
  </conditionalFormatting>
  <conditionalFormatting sqref="C42:C48 C50:C57 C59:C60 C62:C64">
    <cfRule type="expression" dxfId="290" priority="2" stopIfTrue="1">
      <formula>(I42=1)</formula>
    </cfRule>
  </conditionalFormatting>
  <conditionalFormatting sqref="C85">
    <cfRule type="expression" dxfId="289" priority="1" stopIfTrue="1">
      <formula>(I85=1)</formula>
    </cfRule>
  </conditionalFormatting>
  <conditionalFormatting sqref="C32:C40">
    <cfRule type="expression" dxfId="288" priority="3" stopIfTrue="1">
      <formula>(I32=1)</formula>
    </cfRule>
  </conditionalFormatting>
  <conditionalFormatting sqref="L19:L27">
    <cfRule type="expression" dxfId="287" priority="126" stopIfTrue="1">
      <formula>V18&gt;=2</formula>
    </cfRule>
  </conditionalFormatting>
  <conditionalFormatting sqref="L17">
    <cfRule type="expression" dxfId="286" priority="132" stopIfTrue="1">
      <formula>V17&gt;=2</formula>
    </cfRule>
  </conditionalFormatting>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5"/>
  <sheetViews>
    <sheetView zoomScale="72" workbookViewId="0">
      <selection activeCell="G35" sqref="G35"/>
    </sheetView>
  </sheetViews>
  <sheetFormatPr defaultRowHeight="12.75" x14ac:dyDescent="0.2"/>
  <cols>
    <col min="1" max="3" width="9.140625" style="5"/>
    <col min="4" max="4" width="9.140625" style="31"/>
    <col min="5" max="5" width="9.140625" style="29"/>
    <col min="6" max="6" width="22.28515625" customWidth="1"/>
    <col min="7" max="7" width="26.42578125"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8" t="s">
        <v>25</v>
      </c>
      <c r="S1" s="19" t="s">
        <v>22</v>
      </c>
      <c r="T1" s="116" t="s">
        <v>62</v>
      </c>
      <c r="U1" s="116" t="s">
        <v>61</v>
      </c>
      <c r="V1" s="117" t="s">
        <v>63</v>
      </c>
      <c r="W1" s="117" t="s">
        <v>64</v>
      </c>
      <c r="X1" s="117" t="s">
        <v>136</v>
      </c>
      <c r="Y1" s="79" t="str">
        <f>VLOOKUP(R2,CTT!$A$5:$I$31,9,FALSE)</f>
        <v>TR</v>
      </c>
      <c r="Z1" s="114">
        <f>VLOOKUP(R2,CTT!$A$5:$I$31,3,FALSE)</f>
        <v>10</v>
      </c>
    </row>
    <row r="2" spans="1:26" x14ac:dyDescent="0.2">
      <c r="A2" s="30"/>
      <c r="B2" s="30"/>
      <c r="C2" s="30"/>
      <c r="D2" s="30">
        <v>3.6828703703703704E-2</v>
      </c>
      <c r="E2" s="110">
        <v>1</v>
      </c>
      <c r="F2" s="147" t="s">
        <v>160</v>
      </c>
      <c r="G2" s="147" t="s">
        <v>196</v>
      </c>
      <c r="H2" s="96">
        <f t="shared" ref="H2:H41" si="0">IF(D2=0,0,(D2-S2))</f>
        <v>1.5300925925926002E-2</v>
      </c>
      <c r="I2" s="110" t="str">
        <f>IF((OR(D2=0,H2=0)),"",(IF(H2&lt;=B2,1,"")))</f>
        <v/>
      </c>
      <c r="J2" s="27"/>
      <c r="K2" s="27"/>
      <c r="L2" s="27"/>
      <c r="M2" s="27"/>
      <c r="N2" s="26">
        <f t="shared" ref="N2:N41" si="1">IF(C2=0,0,(H2-C2))</f>
        <v>0</v>
      </c>
      <c r="O2" s="27"/>
      <c r="Q2" s="148" t="s">
        <v>27</v>
      </c>
      <c r="R2" s="28">
        <v>41745</v>
      </c>
      <c r="S2" s="24">
        <v>2.1527777777777701E-2</v>
      </c>
      <c r="T2" s="149">
        <f t="shared" ref="T2:T41" si="2">IF(D2=0,1,(COUNTIF(H:H,H2)))</f>
        <v>1</v>
      </c>
      <c r="U2" s="149">
        <f t="shared" ref="U2:U41" si="3">IF((AND(D2&gt;0,$Y$1="TR")),(COUNTIF(Y:Y,Y2)),1)</f>
        <v>1</v>
      </c>
      <c r="V2" s="149">
        <f t="shared" ref="V2:V41" si="4">IF((AND(D2&gt;0,C2&gt;0,$Y$1="TR")),(COUNTIF(Z:Z,Z2)),1)</f>
        <v>1</v>
      </c>
      <c r="W2" s="149">
        <f t="shared" ref="W2:W41" si="5">IF((AND(D2&gt;0,C2&gt;0,$Y$1="CE")),(COUNTIF(Z:Z,Z2)),1)</f>
        <v>1</v>
      </c>
      <c r="X2" s="149">
        <f t="shared" ref="X2:X41" si="6">IF((AND(D2&gt;0,C2&gt;0,(OR($Y$1="CE",$Y$1="TR")))),(COUNTIF(Z:Z,Z2)),1)</f>
        <v>1</v>
      </c>
      <c r="Y2" s="77" t="str">
        <f t="shared" ref="Y2:Y41" si="7">CONCATENATE(G2,H2)</f>
        <v>St Neots CC0.015300925925926</v>
      </c>
      <c r="Z2" s="77" t="str">
        <f t="shared" ref="Z2:Z41" si="8">CONCATENATE(G2,N2)</f>
        <v>St Neots CC0</v>
      </c>
    </row>
    <row r="3" spans="1:26" x14ac:dyDescent="0.2">
      <c r="D3" s="30">
        <v>2.990740740740741E-2</v>
      </c>
      <c r="E3" s="110">
        <v>2</v>
      </c>
      <c r="F3" s="147" t="s">
        <v>195</v>
      </c>
      <c r="G3" s="147" t="s">
        <v>48</v>
      </c>
      <c r="H3" s="96">
        <f t="shared" si="0"/>
        <v>1.532407407407411E-2</v>
      </c>
      <c r="I3" s="110" t="str">
        <f t="shared" ref="I3:I41" si="9">IF((OR(D3=0,H3=0)),"",(IF(H3&lt;=B3,1,"")))</f>
        <v/>
      </c>
      <c r="J3" s="27"/>
      <c r="K3" s="27"/>
      <c r="L3" s="27"/>
      <c r="M3" s="27"/>
      <c r="N3" s="26">
        <f t="shared" si="1"/>
        <v>0</v>
      </c>
      <c r="O3" s="27"/>
      <c r="P3" s="27"/>
      <c r="Q3" s="148" t="s">
        <v>27</v>
      </c>
      <c r="R3" s="28">
        <v>41745</v>
      </c>
      <c r="S3" s="24">
        <v>1.4583333333333301E-2</v>
      </c>
      <c r="T3" s="149">
        <f t="shared" si="2"/>
        <v>1</v>
      </c>
      <c r="U3" s="149">
        <f t="shared" si="3"/>
        <v>1</v>
      </c>
      <c r="V3" s="149">
        <f t="shared" si="4"/>
        <v>1</v>
      </c>
      <c r="W3" s="149">
        <f t="shared" si="5"/>
        <v>1</v>
      </c>
      <c r="X3" s="149">
        <f t="shared" si="6"/>
        <v>1</v>
      </c>
      <c r="Y3" s="77" t="str">
        <f t="shared" si="7"/>
        <v>Cambridge University CC0.0153240740740741</v>
      </c>
      <c r="Z3" s="77" t="str">
        <f t="shared" si="8"/>
        <v>Cambridge University CC0</v>
      </c>
    </row>
    <row r="4" spans="1:26" x14ac:dyDescent="0.2">
      <c r="A4" s="30"/>
      <c r="B4" s="30"/>
      <c r="C4" s="23"/>
      <c r="D4" s="30">
        <v>2.3750000000000004E-2</v>
      </c>
      <c r="E4" s="110">
        <v>3</v>
      </c>
      <c r="F4" s="147" t="s">
        <v>57</v>
      </c>
      <c r="G4" s="147" t="s">
        <v>290</v>
      </c>
      <c r="H4" s="96">
        <f t="shared" si="0"/>
        <v>1.6111111111111114E-2</v>
      </c>
      <c r="I4" s="110" t="str">
        <f t="shared" si="9"/>
        <v/>
      </c>
      <c r="J4" s="27"/>
      <c r="K4" s="27"/>
      <c r="L4" s="27"/>
      <c r="M4" s="27"/>
      <c r="N4" s="26">
        <f t="shared" si="1"/>
        <v>0</v>
      </c>
      <c r="O4" s="27"/>
      <c r="P4" s="27"/>
      <c r="Q4" s="148" t="s">
        <v>27</v>
      </c>
      <c r="R4" s="28">
        <v>41745</v>
      </c>
      <c r="S4" s="24">
        <v>7.6388888888888886E-3</v>
      </c>
      <c r="T4" s="149">
        <f t="shared" si="2"/>
        <v>1</v>
      </c>
      <c r="U4" s="149">
        <f t="shared" si="3"/>
        <v>1</v>
      </c>
      <c r="V4" s="149">
        <f t="shared" si="4"/>
        <v>1</v>
      </c>
      <c r="W4" s="149">
        <f t="shared" si="5"/>
        <v>1</v>
      </c>
      <c r="X4" s="149">
        <f t="shared" si="6"/>
        <v>1</v>
      </c>
      <c r="Y4" s="77" t="str">
        <f t="shared" si="7"/>
        <v>Velosport Pasta Montegrappa0.0161111111111111</v>
      </c>
      <c r="Z4" s="77" t="str">
        <f t="shared" si="8"/>
        <v>Velosport Pasta Montegrappa0</v>
      </c>
    </row>
    <row r="5" spans="1:26" x14ac:dyDescent="0.2">
      <c r="D5" s="30">
        <v>4.2083333333333334E-2</v>
      </c>
      <c r="E5" s="110">
        <v>4</v>
      </c>
      <c r="F5" s="147" t="s">
        <v>44</v>
      </c>
      <c r="G5" s="147" t="s">
        <v>30</v>
      </c>
      <c r="H5" s="96">
        <f t="shared" si="0"/>
        <v>1.6388888888888932E-2</v>
      </c>
      <c r="I5" s="110" t="str">
        <f t="shared" si="9"/>
        <v/>
      </c>
      <c r="J5" s="27"/>
      <c r="K5" s="27"/>
      <c r="L5" s="27"/>
      <c r="M5" s="27"/>
      <c r="N5" s="26">
        <f t="shared" si="1"/>
        <v>0</v>
      </c>
      <c r="O5" s="27"/>
      <c r="Q5" s="148" t="s">
        <v>27</v>
      </c>
      <c r="R5" s="28">
        <v>41745</v>
      </c>
      <c r="S5" s="24">
        <v>2.5694444444444402E-2</v>
      </c>
      <c r="T5" s="149">
        <f t="shared" si="2"/>
        <v>1</v>
      </c>
      <c r="U5" s="149">
        <f t="shared" si="3"/>
        <v>1</v>
      </c>
      <c r="V5" s="149">
        <f t="shared" si="4"/>
        <v>1</v>
      </c>
      <c r="W5" s="149">
        <f t="shared" si="5"/>
        <v>1</v>
      </c>
      <c r="X5" s="149">
        <f t="shared" si="6"/>
        <v>1</v>
      </c>
      <c r="Y5" s="77" t="str">
        <f t="shared" si="7"/>
        <v>Cambridge CC0.0163888888888889</v>
      </c>
      <c r="Z5" s="77" t="str">
        <f t="shared" si="8"/>
        <v>Cambridge CC0</v>
      </c>
    </row>
    <row r="6" spans="1:26" x14ac:dyDescent="0.2">
      <c r="D6" s="30">
        <v>2.9756944444444447E-2</v>
      </c>
      <c r="E6" s="110">
        <v>5</v>
      </c>
      <c r="F6" s="147" t="s">
        <v>47</v>
      </c>
      <c r="G6" s="147" t="s">
        <v>48</v>
      </c>
      <c r="H6" s="96">
        <f t="shared" si="0"/>
        <v>1.6562500000000049E-2</v>
      </c>
      <c r="I6" s="110" t="str">
        <f t="shared" si="9"/>
        <v/>
      </c>
      <c r="J6" s="27"/>
      <c r="K6" s="27"/>
      <c r="L6" s="27"/>
      <c r="M6" s="27"/>
      <c r="N6" s="26">
        <f t="shared" si="1"/>
        <v>0</v>
      </c>
      <c r="O6" s="27"/>
      <c r="P6" s="27"/>
      <c r="Q6" s="148" t="s">
        <v>27</v>
      </c>
      <c r="R6" s="28">
        <v>41745</v>
      </c>
      <c r="S6" s="24">
        <v>1.3194444444444399E-2</v>
      </c>
      <c r="T6" s="149">
        <f t="shared" si="2"/>
        <v>1</v>
      </c>
      <c r="U6" s="149">
        <f t="shared" si="3"/>
        <v>1</v>
      </c>
      <c r="V6" s="149">
        <f t="shared" si="4"/>
        <v>1</v>
      </c>
      <c r="W6" s="149">
        <f t="shared" si="5"/>
        <v>1</v>
      </c>
      <c r="X6" s="149">
        <f t="shared" si="6"/>
        <v>1</v>
      </c>
      <c r="Y6" s="77" t="str">
        <f t="shared" si="7"/>
        <v>Cambridge University CC0.0165625</v>
      </c>
      <c r="Z6" s="77" t="str">
        <f t="shared" si="8"/>
        <v>Cambridge University CC0</v>
      </c>
    </row>
    <row r="7" spans="1:26" x14ac:dyDescent="0.2">
      <c r="A7" s="30"/>
      <c r="B7" s="30"/>
      <c r="C7" s="23"/>
      <c r="D7" s="102">
        <v>4.3912037037037034E-2</v>
      </c>
      <c r="E7" s="110">
        <v>6</v>
      </c>
      <c r="F7" s="147" t="s">
        <v>211</v>
      </c>
      <c r="G7" s="147" t="s">
        <v>34</v>
      </c>
      <c r="H7" s="96">
        <f t="shared" si="0"/>
        <v>1.6828703703703735E-2</v>
      </c>
      <c r="I7" s="110" t="str">
        <f t="shared" si="9"/>
        <v/>
      </c>
      <c r="J7" s="27"/>
      <c r="K7" s="27"/>
      <c r="L7" s="27"/>
      <c r="M7" s="27"/>
      <c r="N7" s="26">
        <f t="shared" si="1"/>
        <v>0</v>
      </c>
      <c r="O7" s="27"/>
      <c r="Q7" s="148" t="s">
        <v>27</v>
      </c>
      <c r="R7" s="28">
        <v>41745</v>
      </c>
      <c r="S7" s="24">
        <v>2.70833333333333E-2</v>
      </c>
      <c r="T7" s="149">
        <f t="shared" si="2"/>
        <v>1</v>
      </c>
      <c r="U7" s="149">
        <f t="shared" si="3"/>
        <v>1</v>
      </c>
      <c r="V7" s="149">
        <f t="shared" si="4"/>
        <v>1</v>
      </c>
      <c r="W7" s="149">
        <f t="shared" si="5"/>
        <v>1</v>
      </c>
      <c r="X7" s="149">
        <f t="shared" si="6"/>
        <v>1</v>
      </c>
      <c r="Y7" s="77" t="str">
        <f t="shared" si="7"/>
        <v>Cambridge Tri0.0168287037037037</v>
      </c>
      <c r="Z7" s="77" t="str">
        <f t="shared" si="8"/>
        <v>Cambridge Tri0</v>
      </c>
    </row>
    <row r="8" spans="1:26" x14ac:dyDescent="0.2">
      <c r="A8" s="30"/>
      <c r="B8" s="30"/>
      <c r="C8" s="30"/>
      <c r="D8" s="30">
        <v>3.9166666666666662E-2</v>
      </c>
      <c r="E8" s="110">
        <v>7</v>
      </c>
      <c r="F8" s="147" t="s">
        <v>180</v>
      </c>
      <c r="G8" s="147" t="s">
        <v>34</v>
      </c>
      <c r="H8" s="96">
        <f t="shared" si="0"/>
        <v>1.6944444444444463E-2</v>
      </c>
      <c r="I8" s="110" t="str">
        <f t="shared" si="9"/>
        <v/>
      </c>
      <c r="J8" s="27"/>
      <c r="K8" s="27"/>
      <c r="L8" s="27"/>
      <c r="M8" s="27"/>
      <c r="N8" s="26">
        <f t="shared" si="1"/>
        <v>0</v>
      </c>
      <c r="O8" s="27"/>
      <c r="Q8" s="148" t="s">
        <v>27</v>
      </c>
      <c r="R8" s="28">
        <v>41745</v>
      </c>
      <c r="S8" s="24">
        <v>2.2222222222222199E-2</v>
      </c>
      <c r="T8" s="149">
        <f t="shared" si="2"/>
        <v>1</v>
      </c>
      <c r="U8" s="149">
        <f t="shared" si="3"/>
        <v>1</v>
      </c>
      <c r="V8" s="149">
        <f t="shared" si="4"/>
        <v>1</v>
      </c>
      <c r="W8" s="149">
        <f t="shared" si="5"/>
        <v>1</v>
      </c>
      <c r="X8" s="149">
        <f t="shared" si="6"/>
        <v>1</v>
      </c>
      <c r="Y8" s="77" t="str">
        <f t="shared" si="7"/>
        <v>Cambridge Tri0.0169444444444445</v>
      </c>
      <c r="Z8" s="77" t="str">
        <f t="shared" si="8"/>
        <v>Cambridge Tri0</v>
      </c>
    </row>
    <row r="9" spans="1:26" x14ac:dyDescent="0.2">
      <c r="A9" s="30"/>
      <c r="B9" s="30"/>
      <c r="C9" s="30"/>
      <c r="D9" s="30">
        <v>2.1898148148148149E-2</v>
      </c>
      <c r="E9" s="110">
        <v>8</v>
      </c>
      <c r="F9" s="147" t="s">
        <v>335</v>
      </c>
      <c r="G9" s="147" t="s">
        <v>30</v>
      </c>
      <c r="H9" s="96">
        <f t="shared" si="0"/>
        <v>1.7037037037037038E-2</v>
      </c>
      <c r="I9" s="110" t="str">
        <f t="shared" si="9"/>
        <v/>
      </c>
      <c r="J9" s="27"/>
      <c r="K9" s="27"/>
      <c r="L9" s="27"/>
      <c r="M9" s="27"/>
      <c r="N9" s="26">
        <f t="shared" si="1"/>
        <v>0</v>
      </c>
      <c r="O9" s="27"/>
      <c r="P9" s="27"/>
      <c r="Q9" s="148" t="s">
        <v>27</v>
      </c>
      <c r="R9" s="28">
        <v>41745</v>
      </c>
      <c r="S9" s="24">
        <v>4.8611111111111112E-3</v>
      </c>
      <c r="T9" s="149">
        <f t="shared" si="2"/>
        <v>1</v>
      </c>
      <c r="U9" s="149">
        <f t="shared" si="3"/>
        <v>1</v>
      </c>
      <c r="V9" s="149">
        <f t="shared" si="4"/>
        <v>1</v>
      </c>
      <c r="W9" s="149">
        <f t="shared" si="5"/>
        <v>1</v>
      </c>
      <c r="X9" s="149">
        <f t="shared" si="6"/>
        <v>1</v>
      </c>
      <c r="Y9" s="77" t="str">
        <f t="shared" si="7"/>
        <v>Cambridge CC0.017037037037037</v>
      </c>
      <c r="Z9" s="77" t="str">
        <f t="shared" si="8"/>
        <v>Cambridge CC0</v>
      </c>
    </row>
    <row r="10" spans="1:26" x14ac:dyDescent="0.2">
      <c r="D10" s="30">
        <v>4.1064814814814811E-2</v>
      </c>
      <c r="E10" s="110">
        <v>9</v>
      </c>
      <c r="F10" s="147" t="s">
        <v>336</v>
      </c>
      <c r="G10" s="147" t="s">
        <v>48</v>
      </c>
      <c r="H10" s="96">
        <f t="shared" si="0"/>
        <v>1.7453703703703711E-2</v>
      </c>
      <c r="I10" s="110" t="str">
        <f t="shared" si="9"/>
        <v/>
      </c>
      <c r="J10" s="27"/>
      <c r="K10" s="27"/>
      <c r="L10" s="27"/>
      <c r="M10" s="27"/>
      <c r="N10" s="26">
        <f t="shared" si="1"/>
        <v>0</v>
      </c>
      <c r="O10" s="27"/>
      <c r="Q10" s="148" t="s">
        <v>27</v>
      </c>
      <c r="R10" s="28">
        <v>41745</v>
      </c>
      <c r="S10" s="24">
        <v>2.36111111111111E-2</v>
      </c>
      <c r="T10" s="149">
        <f t="shared" si="2"/>
        <v>1</v>
      </c>
      <c r="U10" s="149">
        <f t="shared" si="3"/>
        <v>1</v>
      </c>
      <c r="V10" s="149">
        <f t="shared" si="4"/>
        <v>1</v>
      </c>
      <c r="W10" s="149">
        <f t="shared" si="5"/>
        <v>1</v>
      </c>
      <c r="X10" s="149">
        <f t="shared" si="6"/>
        <v>1</v>
      </c>
      <c r="Y10" s="77" t="str">
        <f t="shared" si="7"/>
        <v>Cambridge University CC0.0174537037037037</v>
      </c>
      <c r="Z10" s="77" t="str">
        <f t="shared" si="8"/>
        <v>Cambridge University CC0</v>
      </c>
    </row>
    <row r="11" spans="1:26" x14ac:dyDescent="0.2">
      <c r="A11" s="30"/>
      <c r="B11" s="30"/>
      <c r="C11" s="30"/>
      <c r="D11" s="30">
        <v>2.4421296296296292E-2</v>
      </c>
      <c r="E11" s="110">
        <v>10</v>
      </c>
      <c r="F11" s="147" t="s">
        <v>337</v>
      </c>
      <c r="G11" s="147" t="s">
        <v>34</v>
      </c>
      <c r="H11" s="96">
        <f t="shared" si="0"/>
        <v>1.7476851851851848E-2</v>
      </c>
      <c r="I11" s="110" t="str">
        <f t="shared" si="9"/>
        <v/>
      </c>
      <c r="J11" s="27"/>
      <c r="K11" s="27"/>
      <c r="L11" s="27"/>
      <c r="M11" s="27"/>
      <c r="N11" s="26">
        <f t="shared" si="1"/>
        <v>0</v>
      </c>
      <c r="O11" s="27"/>
      <c r="P11" s="27"/>
      <c r="Q11" s="148" t="s">
        <v>27</v>
      </c>
      <c r="R11" s="28">
        <v>41745</v>
      </c>
      <c r="S11" s="24">
        <v>6.9444444444444449E-3</v>
      </c>
      <c r="T11" s="149">
        <f t="shared" si="2"/>
        <v>1</v>
      </c>
      <c r="U11" s="149">
        <f t="shared" si="3"/>
        <v>1</v>
      </c>
      <c r="V11" s="149">
        <f t="shared" si="4"/>
        <v>1</v>
      </c>
      <c r="W11" s="149">
        <f t="shared" si="5"/>
        <v>1</v>
      </c>
      <c r="X11" s="149">
        <f t="shared" si="6"/>
        <v>1</v>
      </c>
      <c r="Y11" s="77" t="str">
        <f t="shared" si="7"/>
        <v>Cambridge Tri0.0174768518518518</v>
      </c>
      <c r="Z11" s="77" t="str">
        <f t="shared" si="8"/>
        <v>Cambridge Tri0</v>
      </c>
    </row>
    <row r="12" spans="1:26" x14ac:dyDescent="0.2">
      <c r="A12" s="30">
        <v>4.0219907407407406E-2</v>
      </c>
      <c r="B12" s="30">
        <v>1.5324074074074073E-2</v>
      </c>
      <c r="C12" s="23">
        <f>IF(Y$1="CE",(VLOOKUP(A12,'CTT-tables'!$B$3:$D$3903,3,FALSE)),(IF(Y$1="HC",(VLOOKUP(A12,'CTT-tables'!$C$3:$D$3903,2,FALSE)),(VLOOKUP(B12,'CTT-tables'!$A$3:$D$3903,4,FALSE)))))</f>
        <v>3.2870370370370401E-3</v>
      </c>
      <c r="D12" s="30">
        <v>3.3460648148148149E-2</v>
      </c>
      <c r="E12" s="110">
        <v>11</v>
      </c>
      <c r="F12" s="119" t="s">
        <v>43</v>
      </c>
      <c r="G12" s="119" t="s">
        <v>23</v>
      </c>
      <c r="H12" s="96">
        <f t="shared" si="0"/>
        <v>1.7488425925925949E-2</v>
      </c>
      <c r="I12" s="110" t="str">
        <f t="shared" si="9"/>
        <v/>
      </c>
      <c r="J12" s="27">
        <v>20</v>
      </c>
      <c r="K12" s="27">
        <v>18</v>
      </c>
      <c r="L12" s="27"/>
      <c r="M12" s="27"/>
      <c r="N12" s="26">
        <f t="shared" si="1"/>
        <v>1.4201388888888909E-2</v>
      </c>
      <c r="O12" s="27"/>
      <c r="P12" s="27"/>
      <c r="Q12" s="148" t="s">
        <v>27</v>
      </c>
      <c r="R12" s="28">
        <v>41745</v>
      </c>
      <c r="S12" s="24">
        <v>1.59722222222222E-2</v>
      </c>
      <c r="T12" s="149">
        <f t="shared" si="2"/>
        <v>1</v>
      </c>
      <c r="U12" s="149">
        <f t="shared" si="3"/>
        <v>1</v>
      </c>
      <c r="V12" s="149">
        <f t="shared" si="4"/>
        <v>1</v>
      </c>
      <c r="W12" s="149">
        <f t="shared" si="5"/>
        <v>1</v>
      </c>
      <c r="X12" s="149">
        <f t="shared" si="6"/>
        <v>1</v>
      </c>
      <c r="Y12" s="77" t="str">
        <f t="shared" si="7"/>
        <v>Team Cambridge0.0174884259259259</v>
      </c>
      <c r="Z12" s="77" t="str">
        <f t="shared" si="8"/>
        <v>Team Cambridge0.0142013888888889</v>
      </c>
    </row>
    <row r="13" spans="1:26" x14ac:dyDescent="0.2">
      <c r="D13" s="30">
        <v>3.4942129629629635E-2</v>
      </c>
      <c r="E13" s="110">
        <v>12</v>
      </c>
      <c r="F13" s="147" t="s">
        <v>193</v>
      </c>
      <c r="G13" s="147" t="s">
        <v>34</v>
      </c>
      <c r="H13" s="96">
        <f t="shared" si="0"/>
        <v>1.7581018518518534E-2</v>
      </c>
      <c r="I13" s="110" t="str">
        <f t="shared" si="9"/>
        <v/>
      </c>
      <c r="J13" s="27"/>
      <c r="K13" s="27"/>
      <c r="L13" s="27"/>
      <c r="M13" s="27"/>
      <c r="N13" s="26">
        <f t="shared" si="1"/>
        <v>0</v>
      </c>
      <c r="O13" s="27"/>
      <c r="P13" s="27"/>
      <c r="Q13" s="148" t="s">
        <v>27</v>
      </c>
      <c r="R13" s="28">
        <v>41745</v>
      </c>
      <c r="S13" s="24">
        <v>1.7361111111111101E-2</v>
      </c>
      <c r="T13" s="149">
        <f t="shared" si="2"/>
        <v>1</v>
      </c>
      <c r="U13" s="149">
        <f t="shared" si="3"/>
        <v>1</v>
      </c>
      <c r="V13" s="149">
        <f t="shared" si="4"/>
        <v>1</v>
      </c>
      <c r="W13" s="149">
        <f t="shared" si="5"/>
        <v>1</v>
      </c>
      <c r="X13" s="149">
        <f t="shared" si="6"/>
        <v>1</v>
      </c>
      <c r="Y13" s="77" t="str">
        <f t="shared" si="7"/>
        <v>Cambridge Tri0.0175810185185185</v>
      </c>
      <c r="Z13" s="77" t="str">
        <f t="shared" si="8"/>
        <v>Cambridge Tri0</v>
      </c>
    </row>
    <row r="14" spans="1:26" x14ac:dyDescent="0.2">
      <c r="A14" s="30"/>
      <c r="B14" s="30"/>
      <c r="C14" s="23"/>
      <c r="D14" s="30">
        <v>3.2986111111111112E-2</v>
      </c>
      <c r="E14" s="110">
        <v>13</v>
      </c>
      <c r="F14" s="147" t="s">
        <v>220</v>
      </c>
      <c r="G14" s="147" t="s">
        <v>30</v>
      </c>
      <c r="H14" s="96">
        <f t="shared" si="0"/>
        <v>1.7708333333333413E-2</v>
      </c>
      <c r="I14" s="110" t="str">
        <f t="shared" si="9"/>
        <v/>
      </c>
      <c r="J14" s="27"/>
      <c r="K14" s="27"/>
      <c r="L14" s="27"/>
      <c r="M14" s="27"/>
      <c r="N14" s="26">
        <f t="shared" si="1"/>
        <v>0</v>
      </c>
      <c r="O14" s="27"/>
      <c r="Q14" s="148" t="s">
        <v>27</v>
      </c>
      <c r="R14" s="28">
        <v>41745</v>
      </c>
      <c r="S14" s="24">
        <v>1.5277777777777699E-2</v>
      </c>
      <c r="T14" s="149">
        <f t="shared" si="2"/>
        <v>1</v>
      </c>
      <c r="U14" s="149">
        <f t="shared" si="3"/>
        <v>1</v>
      </c>
      <c r="V14" s="149">
        <f t="shared" si="4"/>
        <v>1</v>
      </c>
      <c r="W14" s="149">
        <f t="shared" si="5"/>
        <v>1</v>
      </c>
      <c r="X14" s="149">
        <f t="shared" si="6"/>
        <v>1</v>
      </c>
      <c r="Y14" s="77" t="str">
        <f t="shared" si="7"/>
        <v>Cambridge CC0.0177083333333334</v>
      </c>
      <c r="Z14" s="77" t="str">
        <f t="shared" si="8"/>
        <v>Cambridge CC0</v>
      </c>
    </row>
    <row r="15" spans="1:26" x14ac:dyDescent="0.2">
      <c r="A15" s="30">
        <v>4.2881944444444445E-2</v>
      </c>
      <c r="B15" s="30">
        <v>1.5995370370370372E-2</v>
      </c>
      <c r="C15" s="23">
        <f>IF(Y$1="CE",(VLOOKUP(A15,'CTT-tables'!$B$3:$D$3903,3,FALSE)),(IF(Y$1="HC",(VLOOKUP(A15,'CTT-tables'!$C$3:$D$3903,2,FALSE)),(VLOOKUP(B15,'CTT-tables'!$A$3:$D$3903,4,FALSE)))))</f>
        <v>3.9120370370370403E-3</v>
      </c>
      <c r="D15" s="30">
        <v>2.8055555555555556E-2</v>
      </c>
      <c r="E15" s="110">
        <v>14</v>
      </c>
      <c r="F15" s="119" t="s">
        <v>37</v>
      </c>
      <c r="G15" s="119" t="s">
        <v>23</v>
      </c>
      <c r="H15" s="96">
        <f t="shared" si="0"/>
        <v>1.8333333333333333E-2</v>
      </c>
      <c r="I15" s="110" t="str">
        <f t="shared" si="9"/>
        <v/>
      </c>
      <c r="J15" s="27">
        <v>19</v>
      </c>
      <c r="K15" s="27">
        <v>17</v>
      </c>
      <c r="L15" s="27"/>
      <c r="M15" s="27"/>
      <c r="N15" s="26">
        <f t="shared" si="1"/>
        <v>1.4421296296296293E-2</v>
      </c>
      <c r="O15" s="27"/>
      <c r="P15" s="27"/>
      <c r="Q15" s="148" t="s">
        <v>27</v>
      </c>
      <c r="R15" s="28">
        <v>41745</v>
      </c>
      <c r="S15" s="24">
        <v>9.7222222222222224E-3</v>
      </c>
      <c r="T15" s="149">
        <f t="shared" si="2"/>
        <v>1</v>
      </c>
      <c r="U15" s="149">
        <f t="shared" si="3"/>
        <v>1</v>
      </c>
      <c r="V15" s="149">
        <f t="shared" si="4"/>
        <v>1</v>
      </c>
      <c r="W15" s="149">
        <f t="shared" si="5"/>
        <v>1</v>
      </c>
      <c r="X15" s="149">
        <f t="shared" si="6"/>
        <v>1</v>
      </c>
      <c r="Y15" s="77" t="str">
        <f t="shared" si="7"/>
        <v>Team Cambridge0.0183333333333333</v>
      </c>
      <c r="Z15" s="77" t="str">
        <f t="shared" si="8"/>
        <v>Team Cambridge0.0144212962962963</v>
      </c>
    </row>
    <row r="16" spans="1:26" x14ac:dyDescent="0.2">
      <c r="D16" s="30">
        <v>3.847222222222222E-2</v>
      </c>
      <c r="E16" s="110">
        <v>15</v>
      </c>
      <c r="F16" s="147" t="s">
        <v>146</v>
      </c>
      <c r="G16" s="147" t="s">
        <v>196</v>
      </c>
      <c r="H16" s="96">
        <f t="shared" si="0"/>
        <v>1.833333333333342E-2</v>
      </c>
      <c r="I16" s="110" t="str">
        <f t="shared" si="9"/>
        <v/>
      </c>
      <c r="J16" s="27"/>
      <c r="K16" s="27"/>
      <c r="L16" s="27"/>
      <c r="M16" s="27"/>
      <c r="N16" s="26">
        <f t="shared" si="1"/>
        <v>0</v>
      </c>
      <c r="O16" s="27"/>
      <c r="Q16" s="148" t="s">
        <v>27</v>
      </c>
      <c r="R16" s="28">
        <v>41745</v>
      </c>
      <c r="S16" s="24">
        <v>2.01388888888888E-2</v>
      </c>
      <c r="T16" s="149">
        <f t="shared" si="2"/>
        <v>1</v>
      </c>
      <c r="U16" s="149">
        <f t="shared" si="3"/>
        <v>1</v>
      </c>
      <c r="V16" s="149">
        <f t="shared" si="4"/>
        <v>1</v>
      </c>
      <c r="W16" s="149">
        <f t="shared" si="5"/>
        <v>1</v>
      </c>
      <c r="X16" s="149">
        <f t="shared" si="6"/>
        <v>1</v>
      </c>
      <c r="Y16" s="77" t="str">
        <f t="shared" si="7"/>
        <v>St Neots CC0.0183333333333334</v>
      </c>
      <c r="Z16" s="77" t="str">
        <f t="shared" si="8"/>
        <v>St Neots CC0</v>
      </c>
    </row>
    <row r="17" spans="1:26" x14ac:dyDescent="0.2">
      <c r="A17" s="30"/>
      <c r="B17" s="30"/>
      <c r="C17" s="30"/>
      <c r="D17" s="30">
        <v>3.923611111111111E-2</v>
      </c>
      <c r="E17" s="110">
        <v>16</v>
      </c>
      <c r="F17" s="147" t="s">
        <v>222</v>
      </c>
      <c r="G17" s="147" t="s">
        <v>196</v>
      </c>
      <c r="H17" s="96">
        <f t="shared" si="0"/>
        <v>1.840277777777781E-2</v>
      </c>
      <c r="I17" s="110" t="str">
        <f t="shared" si="9"/>
        <v/>
      </c>
      <c r="J17" s="27"/>
      <c r="K17" s="27"/>
      <c r="L17" s="27"/>
      <c r="M17" s="27"/>
      <c r="N17" s="26">
        <f t="shared" si="1"/>
        <v>0</v>
      </c>
      <c r="O17" s="27"/>
      <c r="Q17" s="148" t="s">
        <v>27</v>
      </c>
      <c r="R17" s="28">
        <v>41745</v>
      </c>
      <c r="S17" s="24">
        <v>2.0833333333333301E-2</v>
      </c>
      <c r="T17" s="149">
        <f t="shared" si="2"/>
        <v>1</v>
      </c>
      <c r="U17" s="149">
        <f t="shared" si="3"/>
        <v>1</v>
      </c>
      <c r="V17" s="149">
        <f t="shared" si="4"/>
        <v>1</v>
      </c>
      <c r="W17" s="149">
        <f t="shared" si="5"/>
        <v>1</v>
      </c>
      <c r="X17" s="149">
        <f t="shared" si="6"/>
        <v>1</v>
      </c>
      <c r="Y17" s="77" t="str">
        <f t="shared" si="7"/>
        <v>St Neots CC0.0184027777777778</v>
      </c>
      <c r="Z17" s="77" t="str">
        <f t="shared" si="8"/>
        <v>St Neots CC0</v>
      </c>
    </row>
    <row r="18" spans="1:26" x14ac:dyDescent="0.2">
      <c r="A18" s="30"/>
      <c r="B18" s="30"/>
      <c r="C18" s="30"/>
      <c r="D18" s="30">
        <v>1.996527777777778E-2</v>
      </c>
      <c r="E18" s="110">
        <v>17</v>
      </c>
      <c r="F18" s="147" t="s">
        <v>169</v>
      </c>
      <c r="G18" s="147" t="s">
        <v>206</v>
      </c>
      <c r="H18" s="96">
        <f t="shared" si="0"/>
        <v>1.8576388888888892E-2</v>
      </c>
      <c r="I18" s="110" t="str">
        <f t="shared" si="9"/>
        <v/>
      </c>
      <c r="J18" s="27"/>
      <c r="K18" s="27"/>
      <c r="L18" s="27"/>
      <c r="M18" s="27"/>
      <c r="N18" s="26">
        <f t="shared" si="1"/>
        <v>0</v>
      </c>
      <c r="O18" s="27"/>
      <c r="P18" s="27"/>
      <c r="Q18" s="148" t="s">
        <v>27</v>
      </c>
      <c r="R18" s="28">
        <v>41745</v>
      </c>
      <c r="S18" s="24">
        <v>1.3888888888888889E-3</v>
      </c>
      <c r="T18" s="149">
        <f t="shared" si="2"/>
        <v>1</v>
      </c>
      <c r="U18" s="149">
        <f t="shared" si="3"/>
        <v>1</v>
      </c>
      <c r="V18" s="149">
        <f t="shared" si="4"/>
        <v>1</v>
      </c>
      <c r="W18" s="149">
        <f t="shared" si="5"/>
        <v>1</v>
      </c>
      <c r="X18" s="149">
        <f t="shared" si="6"/>
        <v>1</v>
      </c>
      <c r="Y18" s="77" t="str">
        <f t="shared" si="7"/>
        <v>CC Ashwell0.0185763888888889</v>
      </c>
      <c r="Z18" s="77" t="str">
        <f t="shared" si="8"/>
        <v>CC Ashwell0</v>
      </c>
    </row>
    <row r="19" spans="1:26" x14ac:dyDescent="0.2">
      <c r="A19" s="30">
        <v>4.5173611111111116E-2</v>
      </c>
      <c r="B19" s="30">
        <v>1.6782407407407409E-2</v>
      </c>
      <c r="C19" s="23">
        <f>IF(Y$1="CE",(VLOOKUP(A19,'CTT-tables'!$B$3:$D$3903,3,FALSE)),(IF(Y$1="HC",(VLOOKUP(A19,'CTT-tables'!$C$3:$D$3903,2,FALSE)),(VLOOKUP(B19,'CTT-tables'!$A$3:$D$3903,4,FALSE)))))</f>
        <v>4.6527777777777999E-3</v>
      </c>
      <c r="D19" s="30">
        <v>2.9085648148148149E-2</v>
      </c>
      <c r="E19" s="110">
        <v>18</v>
      </c>
      <c r="F19" s="147" t="s">
        <v>29</v>
      </c>
      <c r="G19" s="147" t="s">
        <v>28</v>
      </c>
      <c r="H19" s="96">
        <f t="shared" si="0"/>
        <v>1.8668981481481484E-2</v>
      </c>
      <c r="I19" s="110" t="str">
        <f t="shared" si="9"/>
        <v/>
      </c>
      <c r="J19" s="27"/>
      <c r="K19" s="27"/>
      <c r="L19" s="27"/>
      <c r="M19" s="27"/>
      <c r="N19" s="26">
        <f t="shared" si="1"/>
        <v>1.4016203703703684E-2</v>
      </c>
      <c r="O19" s="27"/>
      <c r="P19" s="27"/>
      <c r="Q19" s="148" t="s">
        <v>27</v>
      </c>
      <c r="R19" s="28">
        <v>41745</v>
      </c>
      <c r="S19" s="24">
        <v>1.0416666666666664E-2</v>
      </c>
      <c r="T19" s="149">
        <f t="shared" si="2"/>
        <v>1</v>
      </c>
      <c r="U19" s="149">
        <f t="shared" si="3"/>
        <v>1</v>
      </c>
      <c r="V19" s="149">
        <f t="shared" si="4"/>
        <v>1</v>
      </c>
      <c r="W19" s="149">
        <f t="shared" si="5"/>
        <v>1</v>
      </c>
      <c r="X19" s="149">
        <f t="shared" si="6"/>
        <v>1</v>
      </c>
      <c r="Y19" s="77" t="str">
        <f t="shared" si="7"/>
        <v>Team Cambridge (DM)0.0186689814814815</v>
      </c>
      <c r="Z19" s="77" t="str">
        <f t="shared" si="8"/>
        <v>Team Cambridge (DM)0.0140162037037037</v>
      </c>
    </row>
    <row r="20" spans="1:26" x14ac:dyDescent="0.2">
      <c r="A20" s="30">
        <v>4.7916666666666663E-2</v>
      </c>
      <c r="B20" s="30">
        <v>1.8402777777777778E-2</v>
      </c>
      <c r="C20" s="23">
        <f>IF(Y$1="CE",(VLOOKUP(A20,'CTT-tables'!$B$3:$D$3903,3,FALSE)),(IF(Y$1="HC",(VLOOKUP(A20,'CTT-tables'!$C$3:$D$3903,2,FALSE)),(VLOOKUP(B20,'CTT-tables'!$A$3:$D$3903,4,FALSE)))))</f>
        <v>6.1574074074073996E-3</v>
      </c>
      <c r="D20" s="30">
        <v>3.1273148148148147E-2</v>
      </c>
      <c r="E20" s="110">
        <v>19</v>
      </c>
      <c r="F20" s="119" t="s">
        <v>338</v>
      </c>
      <c r="G20" s="119" t="s">
        <v>23</v>
      </c>
      <c r="H20" s="96">
        <f t="shared" si="0"/>
        <v>1.8773148148148146E-2</v>
      </c>
      <c r="I20" s="110" t="str">
        <f t="shared" si="9"/>
        <v/>
      </c>
      <c r="J20" s="27">
        <v>18</v>
      </c>
      <c r="K20" s="27">
        <v>20</v>
      </c>
      <c r="L20" s="27"/>
      <c r="M20" s="27"/>
      <c r="N20" s="26">
        <f t="shared" si="1"/>
        <v>1.2615740740740747E-2</v>
      </c>
      <c r="O20" s="27"/>
      <c r="P20" s="27"/>
      <c r="Q20" s="148" t="s">
        <v>27</v>
      </c>
      <c r="R20" s="28">
        <v>41745</v>
      </c>
      <c r="S20" s="24">
        <v>1.2500000000000001E-2</v>
      </c>
      <c r="T20" s="149">
        <f t="shared" si="2"/>
        <v>1</v>
      </c>
      <c r="U20" s="149">
        <f t="shared" si="3"/>
        <v>1</v>
      </c>
      <c r="V20" s="149">
        <f t="shared" si="4"/>
        <v>1</v>
      </c>
      <c r="W20" s="149">
        <f t="shared" si="5"/>
        <v>1</v>
      </c>
      <c r="X20" s="149">
        <f t="shared" si="6"/>
        <v>1</v>
      </c>
      <c r="Y20" s="77" t="str">
        <f t="shared" si="7"/>
        <v>Team Cambridge0.0187731481481481</v>
      </c>
      <c r="Z20" s="77" t="str">
        <f t="shared" si="8"/>
        <v>Team Cambridge0.0126157407407407</v>
      </c>
    </row>
    <row r="21" spans="1:26" x14ac:dyDescent="0.2">
      <c r="A21" s="30"/>
      <c r="B21" s="30"/>
      <c r="C21" s="30"/>
      <c r="D21" s="102">
        <v>3.5787037037037034E-2</v>
      </c>
      <c r="E21" s="110">
        <v>20</v>
      </c>
      <c r="F21" s="147" t="s">
        <v>51</v>
      </c>
      <c r="G21" s="147" t="s">
        <v>30</v>
      </c>
      <c r="H21" s="96">
        <f t="shared" si="0"/>
        <v>1.9120370370370433E-2</v>
      </c>
      <c r="I21" s="110" t="str">
        <f t="shared" si="9"/>
        <v/>
      </c>
      <c r="J21" s="27"/>
      <c r="K21" s="27"/>
      <c r="L21" s="27"/>
      <c r="M21" s="27"/>
      <c r="N21" s="26">
        <f t="shared" si="1"/>
        <v>0</v>
      </c>
      <c r="O21" s="27"/>
      <c r="P21" s="27"/>
      <c r="Q21" s="148" t="s">
        <v>27</v>
      </c>
      <c r="R21" s="28">
        <v>41745</v>
      </c>
      <c r="S21" s="24">
        <v>1.6666666666666601E-2</v>
      </c>
      <c r="T21" s="149">
        <f t="shared" si="2"/>
        <v>1</v>
      </c>
      <c r="U21" s="149">
        <f t="shared" si="3"/>
        <v>1</v>
      </c>
      <c r="V21" s="149">
        <f t="shared" si="4"/>
        <v>1</v>
      </c>
      <c r="W21" s="149">
        <f t="shared" si="5"/>
        <v>1</v>
      </c>
      <c r="X21" s="149">
        <f t="shared" si="6"/>
        <v>1</v>
      </c>
      <c r="Y21" s="77" t="str">
        <f t="shared" si="7"/>
        <v>Cambridge CC0.0191203703703704</v>
      </c>
      <c r="Z21" s="77" t="str">
        <f t="shared" si="8"/>
        <v>Cambridge CC0</v>
      </c>
    </row>
    <row r="22" spans="1:26" x14ac:dyDescent="0.2">
      <c r="A22" s="30">
        <v>4.462962962962963E-2</v>
      </c>
      <c r="B22" s="30">
        <v>1.6250000000000001E-2</v>
      </c>
      <c r="C22" s="23">
        <f>IF(Y$1="CE",(VLOOKUP(A22,'CTT-tables'!$B$3:$D$3903,3,FALSE)),(IF(Y$1="HC",(VLOOKUP(A22,'CTT-tables'!$C$3:$D$3903,2,FALSE)),(VLOOKUP(B22,'CTT-tables'!$A$3:$D$3903,4,FALSE)))))</f>
        <v>4.1550925925926E-3</v>
      </c>
      <c r="D22" s="30">
        <v>3.034722222222222E-2</v>
      </c>
      <c r="E22" s="110">
        <v>21</v>
      </c>
      <c r="F22" s="119" t="s">
        <v>39</v>
      </c>
      <c r="G22" s="119" t="s">
        <v>23</v>
      </c>
      <c r="H22" s="96">
        <f t="shared" si="0"/>
        <v>1.9236111111111114E-2</v>
      </c>
      <c r="I22" s="110" t="str">
        <f t="shared" si="9"/>
        <v/>
      </c>
      <c r="J22" s="27">
        <v>17</v>
      </c>
      <c r="K22" s="27">
        <v>14</v>
      </c>
      <c r="L22" s="27"/>
      <c r="M22" s="27"/>
      <c r="N22" s="26">
        <f t="shared" si="1"/>
        <v>1.5081018518518514E-2</v>
      </c>
      <c r="O22" s="27"/>
      <c r="P22" s="27"/>
      <c r="Q22" s="148" t="s">
        <v>27</v>
      </c>
      <c r="R22" s="28">
        <v>41745</v>
      </c>
      <c r="S22" s="24">
        <v>1.1111111111111108E-2</v>
      </c>
      <c r="T22" s="149">
        <f t="shared" si="2"/>
        <v>1</v>
      </c>
      <c r="U22" s="149">
        <f t="shared" si="3"/>
        <v>1</v>
      </c>
      <c r="V22" s="149">
        <f t="shared" si="4"/>
        <v>1</v>
      </c>
      <c r="W22" s="149">
        <f t="shared" si="5"/>
        <v>1</v>
      </c>
      <c r="X22" s="149">
        <f t="shared" si="6"/>
        <v>1</v>
      </c>
      <c r="Y22" s="77" t="str">
        <f t="shared" si="7"/>
        <v>Team Cambridge0.0192361111111111</v>
      </c>
      <c r="Z22" s="77" t="str">
        <f t="shared" si="8"/>
        <v>Team Cambridge0.0150810185185185</v>
      </c>
    </row>
    <row r="23" spans="1:26" x14ac:dyDescent="0.2">
      <c r="D23" s="30">
        <v>4.4293981481481483E-2</v>
      </c>
      <c r="E23" s="110">
        <v>22</v>
      </c>
      <c r="F23" s="147" t="s">
        <v>339</v>
      </c>
      <c r="G23" s="147" t="s">
        <v>30</v>
      </c>
      <c r="H23" s="96">
        <f t="shared" si="0"/>
        <v>1.9293981481481481E-2</v>
      </c>
      <c r="I23" s="110" t="str">
        <f t="shared" si="9"/>
        <v/>
      </c>
      <c r="J23" s="27"/>
      <c r="K23" s="27"/>
      <c r="L23" s="27"/>
      <c r="M23" s="27"/>
      <c r="N23" s="26">
        <f t="shared" si="1"/>
        <v>0</v>
      </c>
      <c r="O23" s="27"/>
      <c r="Q23" s="148" t="s">
        <v>27</v>
      </c>
      <c r="R23" s="28">
        <v>41745</v>
      </c>
      <c r="S23" s="24">
        <v>2.5000000000000001E-2</v>
      </c>
      <c r="T23" s="149">
        <f t="shared" si="2"/>
        <v>1</v>
      </c>
      <c r="U23" s="149">
        <f t="shared" si="3"/>
        <v>1</v>
      </c>
      <c r="V23" s="149">
        <f t="shared" si="4"/>
        <v>1</v>
      </c>
      <c r="W23" s="149">
        <f t="shared" si="5"/>
        <v>1</v>
      </c>
      <c r="X23" s="149">
        <f t="shared" si="6"/>
        <v>1</v>
      </c>
      <c r="Y23" s="77" t="str">
        <f t="shared" si="7"/>
        <v>Cambridge CC0.0192939814814815</v>
      </c>
      <c r="Z23" s="77" t="str">
        <f t="shared" si="8"/>
        <v>Cambridge CC0</v>
      </c>
    </row>
    <row r="24" spans="1:26" x14ac:dyDescent="0.2">
      <c r="A24" s="30"/>
      <c r="B24" s="30"/>
      <c r="C24" s="23"/>
      <c r="D24" s="30">
        <v>3.3298611111111112E-2</v>
      </c>
      <c r="E24" s="110">
        <v>23</v>
      </c>
      <c r="F24" s="147" t="s">
        <v>340</v>
      </c>
      <c r="G24" s="147" t="s">
        <v>28</v>
      </c>
      <c r="H24" s="96">
        <f t="shared" si="0"/>
        <v>1.9409722222222314E-2</v>
      </c>
      <c r="I24" s="110" t="str">
        <f t="shared" si="9"/>
        <v/>
      </c>
      <c r="J24" s="27"/>
      <c r="K24" s="27"/>
      <c r="L24" s="27"/>
      <c r="M24" s="27"/>
      <c r="N24" s="26">
        <f t="shared" si="1"/>
        <v>0</v>
      </c>
      <c r="O24" s="27"/>
      <c r="Q24" s="148" t="s">
        <v>27</v>
      </c>
      <c r="R24" s="28">
        <v>41745</v>
      </c>
      <c r="S24" s="24">
        <v>1.38888888888888E-2</v>
      </c>
      <c r="T24" s="149">
        <f t="shared" si="2"/>
        <v>1</v>
      </c>
      <c r="U24" s="149">
        <f t="shared" si="3"/>
        <v>1</v>
      </c>
      <c r="V24" s="149">
        <f t="shared" si="4"/>
        <v>1</v>
      </c>
      <c r="W24" s="149">
        <f t="shared" si="5"/>
        <v>1</v>
      </c>
      <c r="X24" s="149">
        <f t="shared" si="6"/>
        <v>1</v>
      </c>
      <c r="Y24" s="77" t="str">
        <f t="shared" si="7"/>
        <v>Team Cambridge (DM)0.0194097222222223</v>
      </c>
      <c r="Z24" s="77" t="str">
        <f t="shared" si="8"/>
        <v>Team Cambridge (DM)0</v>
      </c>
    </row>
    <row r="25" spans="1:26" x14ac:dyDescent="0.2">
      <c r="A25" s="30"/>
      <c r="B25" s="30"/>
      <c r="C25" s="23"/>
      <c r="D25" s="30">
        <v>3.7476851851851851E-2</v>
      </c>
      <c r="E25" s="110">
        <v>24</v>
      </c>
      <c r="F25" s="147" t="s">
        <v>154</v>
      </c>
      <c r="G25" s="147" t="s">
        <v>34</v>
      </c>
      <c r="H25" s="96">
        <f t="shared" si="0"/>
        <v>1.9421296296296353E-2</v>
      </c>
      <c r="I25" s="110" t="str">
        <f t="shared" si="9"/>
        <v/>
      </c>
      <c r="J25" s="27"/>
      <c r="K25" s="27"/>
      <c r="L25" s="27"/>
      <c r="M25" s="27"/>
      <c r="N25" s="26">
        <f t="shared" si="1"/>
        <v>0</v>
      </c>
      <c r="O25" s="27"/>
      <c r="Q25" s="148" t="s">
        <v>27</v>
      </c>
      <c r="R25" s="28">
        <v>41745</v>
      </c>
      <c r="S25" s="24">
        <v>1.8055555555555498E-2</v>
      </c>
      <c r="T25" s="149">
        <f t="shared" si="2"/>
        <v>1</v>
      </c>
      <c r="U25" s="149">
        <f t="shared" si="3"/>
        <v>1</v>
      </c>
      <c r="V25" s="149">
        <f t="shared" si="4"/>
        <v>1</v>
      </c>
      <c r="W25" s="149">
        <f t="shared" si="5"/>
        <v>1</v>
      </c>
      <c r="X25" s="149">
        <f t="shared" si="6"/>
        <v>1</v>
      </c>
      <c r="Y25" s="77" t="str">
        <f t="shared" si="7"/>
        <v>Cambridge Tri0.0194212962962964</v>
      </c>
      <c r="Z25" s="77" t="str">
        <f t="shared" si="8"/>
        <v>Cambridge Tri0</v>
      </c>
    </row>
    <row r="26" spans="1:26" x14ac:dyDescent="0.2">
      <c r="A26" s="30">
        <v>4.5231481481481484E-2</v>
      </c>
      <c r="B26" s="30">
        <v>1.6909722222222225E-2</v>
      </c>
      <c r="C26" s="23">
        <f>IF(Y$1="CE",(VLOOKUP(A26,'CTT-tables'!$B$3:$D$3903,3,FALSE)),(IF(Y$1="HC",(VLOOKUP(A26,'CTT-tables'!$C$3:$D$3903,2,FALSE)),(VLOOKUP(B26,'CTT-tables'!$A$3:$D$3903,4,FALSE)))))</f>
        <v>4.7685185185185096E-3</v>
      </c>
      <c r="D26" s="30">
        <v>4.2361111111111106E-2</v>
      </c>
      <c r="E26" s="110">
        <v>25</v>
      </c>
      <c r="F26" s="119" t="s">
        <v>31</v>
      </c>
      <c r="G26" s="119" t="s">
        <v>23</v>
      </c>
      <c r="H26" s="96">
        <f t="shared" si="0"/>
        <v>1.9444444444444507E-2</v>
      </c>
      <c r="I26" s="110" t="str">
        <f t="shared" si="9"/>
        <v/>
      </c>
      <c r="J26" s="27">
        <v>16</v>
      </c>
      <c r="K26" s="27">
        <v>16</v>
      </c>
      <c r="L26" s="27"/>
      <c r="M26" s="27"/>
      <c r="N26" s="26">
        <f t="shared" si="1"/>
        <v>1.4675925925925998E-2</v>
      </c>
      <c r="O26" s="27"/>
      <c r="Q26" s="148" t="s">
        <v>27</v>
      </c>
      <c r="R26" s="28">
        <v>41745</v>
      </c>
      <c r="S26" s="24">
        <v>2.2916666666666599E-2</v>
      </c>
      <c r="T26" s="149">
        <f t="shared" si="2"/>
        <v>1</v>
      </c>
      <c r="U26" s="149">
        <f t="shared" si="3"/>
        <v>1</v>
      </c>
      <c r="V26" s="149">
        <f t="shared" si="4"/>
        <v>1</v>
      </c>
      <c r="W26" s="149">
        <f t="shared" si="5"/>
        <v>1</v>
      </c>
      <c r="X26" s="149">
        <f t="shared" si="6"/>
        <v>1</v>
      </c>
      <c r="Y26" s="77" t="str">
        <f t="shared" si="7"/>
        <v>Team Cambridge0.0194444444444445</v>
      </c>
      <c r="Z26" s="77" t="str">
        <f t="shared" si="8"/>
        <v>Team Cambridge0.014675925925926</v>
      </c>
    </row>
    <row r="27" spans="1:26" x14ac:dyDescent="0.2">
      <c r="A27" s="30">
        <v>4.7916666666666663E-2</v>
      </c>
      <c r="B27" s="30">
        <v>1.8402777777777778E-2</v>
      </c>
      <c r="C27" s="23">
        <f>IF(Y$1="CE",(VLOOKUP(A27,'CTT-tables'!$B$3:$D$3903,3,FALSE)),(IF(Y$1="HC",(VLOOKUP(A27,'CTT-tables'!$C$3:$D$3903,2,FALSE)),(VLOOKUP(B27,'CTT-tables'!$A$3:$D$3903,4,FALSE)))))</f>
        <v>6.1574074074073996E-3</v>
      </c>
      <c r="D27" s="30">
        <v>3.1678240740740743E-2</v>
      </c>
      <c r="E27" s="110">
        <v>26</v>
      </c>
      <c r="F27" s="119" t="s">
        <v>332</v>
      </c>
      <c r="G27" s="119" t="s">
        <v>23</v>
      </c>
      <c r="H27" s="96">
        <f t="shared" si="0"/>
        <v>1.9872685185185243E-2</v>
      </c>
      <c r="I27" s="110" t="str">
        <f t="shared" si="9"/>
        <v/>
      </c>
      <c r="J27" s="27">
        <v>15</v>
      </c>
      <c r="K27" s="27">
        <v>19</v>
      </c>
      <c r="L27" s="27"/>
      <c r="M27" s="27"/>
      <c r="N27" s="26">
        <f t="shared" si="1"/>
        <v>1.3715277777777844E-2</v>
      </c>
      <c r="O27" s="27"/>
      <c r="P27" s="27"/>
      <c r="Q27" s="148" t="s">
        <v>27</v>
      </c>
      <c r="R27" s="28">
        <v>41745</v>
      </c>
      <c r="S27" s="24">
        <v>1.18055555555555E-2</v>
      </c>
      <c r="T27" s="149">
        <f t="shared" si="2"/>
        <v>1</v>
      </c>
      <c r="U27" s="149">
        <f t="shared" si="3"/>
        <v>1</v>
      </c>
      <c r="V27" s="149">
        <f t="shared" si="4"/>
        <v>1</v>
      </c>
      <c r="W27" s="149">
        <f t="shared" si="5"/>
        <v>1</v>
      </c>
      <c r="X27" s="149">
        <f t="shared" si="6"/>
        <v>1</v>
      </c>
      <c r="Y27" s="77" t="str">
        <f t="shared" si="7"/>
        <v>Team Cambridge0.0198726851851852</v>
      </c>
      <c r="Z27" s="77" t="str">
        <f t="shared" si="8"/>
        <v>Team Cambridge0.0137152777777778</v>
      </c>
    </row>
    <row r="28" spans="1:26" x14ac:dyDescent="0.2">
      <c r="A28" s="30"/>
      <c r="B28" s="30"/>
      <c r="C28" s="23"/>
      <c r="D28" s="30">
        <v>2.6168981481481474E-2</v>
      </c>
      <c r="E28" s="110">
        <v>27</v>
      </c>
      <c r="F28" s="147" t="s">
        <v>147</v>
      </c>
      <c r="G28" s="147" t="s">
        <v>34</v>
      </c>
      <c r="H28" s="96">
        <f t="shared" si="0"/>
        <v>1.9918981481481475E-2</v>
      </c>
      <c r="I28" s="110" t="str">
        <f t="shared" si="9"/>
        <v/>
      </c>
      <c r="J28" s="27"/>
      <c r="K28" s="27"/>
      <c r="L28" s="27"/>
      <c r="M28" s="27"/>
      <c r="N28" s="26">
        <f t="shared" si="1"/>
        <v>0</v>
      </c>
      <c r="O28" s="27"/>
      <c r="P28" s="27"/>
      <c r="Q28" s="148" t="s">
        <v>27</v>
      </c>
      <c r="R28" s="28">
        <v>41745</v>
      </c>
      <c r="S28" s="24">
        <v>6.2500000000000003E-3</v>
      </c>
      <c r="T28" s="149">
        <f t="shared" si="2"/>
        <v>2</v>
      </c>
      <c r="U28" s="149">
        <f t="shared" si="3"/>
        <v>2</v>
      </c>
      <c r="V28" s="149">
        <f t="shared" si="4"/>
        <v>1</v>
      </c>
      <c r="W28" s="149">
        <f t="shared" si="5"/>
        <v>1</v>
      </c>
      <c r="X28" s="149">
        <f t="shared" si="6"/>
        <v>1</v>
      </c>
      <c r="Y28" s="77" t="str">
        <f t="shared" si="7"/>
        <v>Cambridge Tri0.0199189814814815</v>
      </c>
      <c r="Z28" s="77" t="str">
        <f t="shared" si="8"/>
        <v>Cambridge Tri0</v>
      </c>
    </row>
    <row r="29" spans="1:26" x14ac:dyDescent="0.2">
      <c r="A29" s="30"/>
      <c r="B29" s="30"/>
      <c r="C29" s="30"/>
      <c r="D29" s="30">
        <v>2.5474537037037035E-2</v>
      </c>
      <c r="E29" s="110">
        <v>27</v>
      </c>
      <c r="F29" s="147" t="s">
        <v>187</v>
      </c>
      <c r="G29" s="147" t="s">
        <v>34</v>
      </c>
      <c r="H29" s="96">
        <f t="shared" si="0"/>
        <v>1.9918981481481478E-2</v>
      </c>
      <c r="I29" s="110" t="str">
        <f t="shared" si="9"/>
        <v/>
      </c>
      <c r="J29" s="27"/>
      <c r="K29" s="27"/>
      <c r="L29" s="27"/>
      <c r="M29" s="27"/>
      <c r="N29" s="26">
        <f t="shared" si="1"/>
        <v>0</v>
      </c>
      <c r="O29" s="27"/>
      <c r="Q29" s="148" t="s">
        <v>27</v>
      </c>
      <c r="R29" s="28">
        <v>41745</v>
      </c>
      <c r="S29" s="24">
        <v>5.5555555555555558E-3</v>
      </c>
      <c r="T29" s="149">
        <f>IF(D29=0,1,(COUNTIF(H:H,H29)))</f>
        <v>2</v>
      </c>
      <c r="U29" s="149">
        <f t="shared" si="3"/>
        <v>2</v>
      </c>
      <c r="V29" s="149">
        <f t="shared" si="4"/>
        <v>1</v>
      </c>
      <c r="W29" s="149">
        <f t="shared" si="5"/>
        <v>1</v>
      </c>
      <c r="X29" s="149">
        <f t="shared" si="6"/>
        <v>1</v>
      </c>
      <c r="Y29" s="77" t="str">
        <f t="shared" si="7"/>
        <v>Cambridge Tri0.0199189814814815</v>
      </c>
      <c r="Z29" s="77" t="str">
        <f t="shared" si="8"/>
        <v>Cambridge Tri0</v>
      </c>
    </row>
    <row r="30" spans="1:26" x14ac:dyDescent="0.2">
      <c r="A30" s="30">
        <v>4.7037037037037037E-2</v>
      </c>
      <c r="B30" s="30">
        <v>1.638888888888889E-2</v>
      </c>
      <c r="C30" s="23">
        <f>IF(Y$1="CE",(VLOOKUP(A30,'CTT-tables'!$B$3:$D$3903,3,FALSE)),(IF(Y$1="HC",(VLOOKUP(A30,'CTT-tables'!$C$3:$D$3903,2,FALSE)),(VLOOKUP(B30,'CTT-tables'!$A$3:$D$3903,4,FALSE)))))</f>
        <v>4.2824074074074101E-3</v>
      </c>
      <c r="D30" s="30">
        <v>4.7696759259259258E-2</v>
      </c>
      <c r="E30" s="110">
        <v>27</v>
      </c>
      <c r="F30" s="119" t="s">
        <v>50</v>
      </c>
      <c r="G30" s="119" t="s">
        <v>23</v>
      </c>
      <c r="H30" s="96">
        <f t="shared" si="0"/>
        <v>1.9918981481481558E-2</v>
      </c>
      <c r="I30" s="110" t="str">
        <f t="shared" si="9"/>
        <v/>
      </c>
      <c r="J30" s="27">
        <v>14</v>
      </c>
      <c r="K30" s="27">
        <v>10</v>
      </c>
      <c r="L30" s="74"/>
      <c r="M30" s="74"/>
      <c r="N30" s="26">
        <f t="shared" si="1"/>
        <v>1.563657407407415E-2</v>
      </c>
      <c r="O30" s="74"/>
      <c r="P30" s="127"/>
      <c r="Q30" s="148" t="s">
        <v>27</v>
      </c>
      <c r="R30" s="28">
        <v>41745</v>
      </c>
      <c r="S30" s="75">
        <v>2.77777777777777E-2</v>
      </c>
      <c r="T30" s="149">
        <f>IF(D30=0,1,(COUNTIF(H:H,H30)))</f>
        <v>1</v>
      </c>
      <c r="U30" s="149">
        <f t="shared" si="3"/>
        <v>1</v>
      </c>
      <c r="V30" s="149">
        <f t="shared" si="4"/>
        <v>1</v>
      </c>
      <c r="W30" s="149">
        <f t="shared" si="5"/>
        <v>1</v>
      </c>
      <c r="X30" s="149">
        <f t="shared" si="6"/>
        <v>1</v>
      </c>
      <c r="Y30" s="77" t="str">
        <f t="shared" si="7"/>
        <v>Team Cambridge0.0199189814814816</v>
      </c>
      <c r="Z30" s="77" t="str">
        <f t="shared" si="8"/>
        <v>Team Cambridge0.0156365740740741</v>
      </c>
    </row>
    <row r="31" spans="1:26" x14ac:dyDescent="0.2">
      <c r="A31" s="30">
        <v>4.3738425925925924E-2</v>
      </c>
      <c r="B31" s="30">
        <v>1.6192129629629629E-2</v>
      </c>
      <c r="C31" s="23">
        <f>IF(Y$1="CE",(VLOOKUP(A31,'CTT-tables'!$B$3:$D$3903,3,FALSE)),(IF(Y$1="HC",(VLOOKUP(A31,'CTT-tables'!$C$3:$D$3903,2,FALSE)),(VLOOKUP(B31,'CTT-tables'!$A$3:$D$3903,4,FALSE)))))</f>
        <v>4.09722222222222E-3</v>
      </c>
      <c r="D31" s="30">
        <v>2.8310185185185181E-2</v>
      </c>
      <c r="E31" s="110">
        <v>30</v>
      </c>
      <c r="F31" s="119" t="s">
        <v>32</v>
      </c>
      <c r="G31" s="119" t="s">
        <v>23</v>
      </c>
      <c r="H31" s="96">
        <f t="shared" si="0"/>
        <v>1.997685185185185E-2</v>
      </c>
      <c r="I31" s="110" t="str">
        <f t="shared" si="9"/>
        <v/>
      </c>
      <c r="J31" s="27">
        <v>13</v>
      </c>
      <c r="K31" s="27">
        <v>9</v>
      </c>
      <c r="L31" s="27"/>
      <c r="M31" s="27"/>
      <c r="N31" s="26">
        <f t="shared" si="1"/>
        <v>1.5879629629629629E-2</v>
      </c>
      <c r="O31" s="27"/>
      <c r="P31" s="27"/>
      <c r="Q31" s="148" t="s">
        <v>27</v>
      </c>
      <c r="R31" s="28">
        <v>41745</v>
      </c>
      <c r="S31" s="24">
        <v>8.3333333333333332E-3</v>
      </c>
      <c r="T31" s="149">
        <f t="shared" si="2"/>
        <v>1</v>
      </c>
      <c r="U31" s="149">
        <f t="shared" si="3"/>
        <v>1</v>
      </c>
      <c r="V31" s="149">
        <f t="shared" si="4"/>
        <v>1</v>
      </c>
      <c r="W31" s="149">
        <f t="shared" si="5"/>
        <v>1</v>
      </c>
      <c r="X31" s="149">
        <f t="shared" si="6"/>
        <v>1</v>
      </c>
      <c r="Y31" s="77" t="str">
        <f t="shared" si="7"/>
        <v>Team Cambridge0.0199768518518518</v>
      </c>
      <c r="Z31" s="77" t="str">
        <f t="shared" si="8"/>
        <v>Team Cambridge0.0158796296296296</v>
      </c>
    </row>
    <row r="32" spans="1:26" x14ac:dyDescent="0.2">
      <c r="D32" s="30">
        <v>4.4293981481481483E-2</v>
      </c>
      <c r="E32" s="110">
        <v>31</v>
      </c>
      <c r="F32" s="147" t="s">
        <v>341</v>
      </c>
      <c r="G32" s="147" t="s">
        <v>28</v>
      </c>
      <c r="H32" s="96">
        <f t="shared" si="0"/>
        <v>1.9988425925925982E-2</v>
      </c>
      <c r="I32" s="110" t="str">
        <f t="shared" si="9"/>
        <v/>
      </c>
      <c r="J32" s="27"/>
      <c r="K32" s="27"/>
      <c r="L32" s="27"/>
      <c r="M32" s="27"/>
      <c r="N32" s="26">
        <f t="shared" si="1"/>
        <v>0</v>
      </c>
      <c r="O32" s="27"/>
      <c r="Q32" s="148" t="s">
        <v>27</v>
      </c>
      <c r="R32" s="28">
        <v>41745</v>
      </c>
      <c r="S32" s="24">
        <v>2.43055555555555E-2</v>
      </c>
      <c r="T32" s="149">
        <f t="shared" si="2"/>
        <v>1</v>
      </c>
      <c r="U32" s="149">
        <f t="shared" si="3"/>
        <v>1</v>
      </c>
      <c r="V32" s="149">
        <f t="shared" si="4"/>
        <v>1</v>
      </c>
      <c r="W32" s="149">
        <f t="shared" si="5"/>
        <v>1</v>
      </c>
      <c r="X32" s="149">
        <f t="shared" si="6"/>
        <v>1</v>
      </c>
      <c r="Y32" s="77" t="str">
        <f t="shared" si="7"/>
        <v>Team Cambridge (DM)0.019988425925926</v>
      </c>
      <c r="Z32" s="77" t="str">
        <f t="shared" si="8"/>
        <v>Team Cambridge (DM)0</v>
      </c>
    </row>
    <row r="33" spans="1:26" x14ac:dyDescent="0.2">
      <c r="A33" s="30"/>
      <c r="B33" s="30"/>
      <c r="C33" s="30"/>
      <c r="D33" s="30">
        <v>3.951388888888889E-2</v>
      </c>
      <c r="E33" s="110">
        <v>32</v>
      </c>
      <c r="F33" s="147" t="s">
        <v>159</v>
      </c>
      <c r="G33" s="147" t="s">
        <v>34</v>
      </c>
      <c r="H33" s="96">
        <f t="shared" si="0"/>
        <v>2.006944444444449E-2</v>
      </c>
      <c r="I33" s="110" t="str">
        <f t="shared" si="9"/>
        <v/>
      </c>
      <c r="J33" s="27"/>
      <c r="K33" s="27"/>
      <c r="L33" s="27"/>
      <c r="M33" s="27"/>
      <c r="N33" s="26">
        <f t="shared" si="1"/>
        <v>0</v>
      </c>
      <c r="O33" s="27"/>
      <c r="Q33" s="148" t="s">
        <v>27</v>
      </c>
      <c r="R33" s="28">
        <v>41745</v>
      </c>
      <c r="S33" s="24">
        <v>1.94444444444444E-2</v>
      </c>
      <c r="T33" s="149">
        <f t="shared" si="2"/>
        <v>1</v>
      </c>
      <c r="U33" s="149">
        <f t="shared" si="3"/>
        <v>1</v>
      </c>
      <c r="V33" s="149">
        <f t="shared" si="4"/>
        <v>1</v>
      </c>
      <c r="W33" s="149">
        <f t="shared" si="5"/>
        <v>1</v>
      </c>
      <c r="X33" s="149">
        <f t="shared" si="6"/>
        <v>1</v>
      </c>
      <c r="Y33" s="77" t="str">
        <f t="shared" si="7"/>
        <v>Cambridge Tri0.0200694444444445</v>
      </c>
      <c r="Z33" s="77" t="str">
        <f t="shared" si="8"/>
        <v>Cambridge Tri0</v>
      </c>
    </row>
    <row r="34" spans="1:26" x14ac:dyDescent="0.2">
      <c r="A34" s="30"/>
      <c r="B34" s="30"/>
      <c r="C34" s="30"/>
      <c r="D34" s="30">
        <v>3.8958333333333338E-2</v>
      </c>
      <c r="E34" s="110">
        <v>33</v>
      </c>
      <c r="F34" s="147" t="s">
        <v>170</v>
      </c>
      <c r="G34" s="147" t="s">
        <v>291</v>
      </c>
      <c r="H34" s="96">
        <f t="shared" si="0"/>
        <v>2.0208333333333339E-2</v>
      </c>
      <c r="I34" s="110" t="str">
        <f t="shared" si="9"/>
        <v/>
      </c>
      <c r="J34" s="27"/>
      <c r="K34" s="27"/>
      <c r="L34" s="27"/>
      <c r="M34" s="27"/>
      <c r="N34" s="26">
        <f t="shared" si="1"/>
        <v>0</v>
      </c>
      <c r="O34" s="27"/>
      <c r="Q34" s="148" t="s">
        <v>27</v>
      </c>
      <c r="R34" s="28">
        <v>41745</v>
      </c>
      <c r="S34" s="24">
        <v>1.8749999999999999E-2</v>
      </c>
      <c r="T34" s="149">
        <f t="shared" si="2"/>
        <v>1</v>
      </c>
      <c r="U34" s="149">
        <f t="shared" si="3"/>
        <v>1</v>
      </c>
      <c r="V34" s="149">
        <f t="shared" si="4"/>
        <v>1</v>
      </c>
      <c r="W34" s="149">
        <f t="shared" si="5"/>
        <v>1</v>
      </c>
      <c r="X34" s="149">
        <f t="shared" si="6"/>
        <v>1</v>
      </c>
      <c r="Y34" s="77" t="str">
        <f t="shared" si="7"/>
        <v>Team WNT0.0202083333333333</v>
      </c>
      <c r="Z34" s="77" t="str">
        <f t="shared" si="8"/>
        <v>Team WNT0</v>
      </c>
    </row>
    <row r="35" spans="1:26" x14ac:dyDescent="0.2">
      <c r="A35" s="30">
        <v>4.7916666666666663E-2</v>
      </c>
      <c r="B35" s="30">
        <v>1.7430555555555557E-2</v>
      </c>
      <c r="C35" s="23">
        <f>IF(Y$1="CE",(VLOOKUP(A35,'CTT-tables'!$B$3:$D$3903,3,FALSE)),(IF(Y$1="HC",(VLOOKUP(A35,'CTT-tables'!$C$3:$D$3903,2,FALSE)),(VLOOKUP(B35,'CTT-tables'!$A$3:$D$3903,4,FALSE)))))</f>
        <v>5.2546296296296403E-3</v>
      </c>
      <c r="D35" s="30">
        <v>2.9386574074074075E-2</v>
      </c>
      <c r="E35" s="110">
        <v>34</v>
      </c>
      <c r="F35" s="119" t="s">
        <v>45</v>
      </c>
      <c r="G35" s="119" t="s">
        <v>23</v>
      </c>
      <c r="H35" s="96">
        <f t="shared" si="0"/>
        <v>2.0358796296296298E-2</v>
      </c>
      <c r="I35" s="110" t="str">
        <f t="shared" si="9"/>
        <v/>
      </c>
      <c r="J35" s="27">
        <v>12</v>
      </c>
      <c r="K35" s="27">
        <v>13</v>
      </c>
      <c r="L35" s="27"/>
      <c r="M35" s="27"/>
      <c r="N35" s="26">
        <f t="shared" si="1"/>
        <v>1.5104166666666658E-2</v>
      </c>
      <c r="O35" s="27"/>
      <c r="Q35" s="148" t="s">
        <v>27</v>
      </c>
      <c r="R35" s="28">
        <v>41745</v>
      </c>
      <c r="S35" s="24">
        <v>9.0277777777777769E-3</v>
      </c>
      <c r="T35" s="149">
        <f t="shared" si="2"/>
        <v>1</v>
      </c>
      <c r="U35" s="149">
        <f t="shared" si="3"/>
        <v>1</v>
      </c>
      <c r="V35" s="149">
        <f t="shared" si="4"/>
        <v>1</v>
      </c>
      <c r="W35" s="149">
        <f t="shared" si="5"/>
        <v>1</v>
      </c>
      <c r="X35" s="149">
        <f t="shared" si="6"/>
        <v>1</v>
      </c>
      <c r="Y35" s="77" t="str">
        <f t="shared" si="7"/>
        <v>Team Cambridge0.0203587962962963</v>
      </c>
      <c r="Z35" s="77" t="str">
        <f t="shared" si="8"/>
        <v>Team Cambridge0.0151041666666667</v>
      </c>
    </row>
    <row r="36" spans="1:26" x14ac:dyDescent="0.2">
      <c r="A36" s="30">
        <v>4.7071759259259265E-2</v>
      </c>
      <c r="B36" s="30">
        <v>1.7175925925925924E-2</v>
      </c>
      <c r="C36" s="23">
        <f>IF(Y$1="CE",(VLOOKUP(A36,'CTT-tables'!$B$3:$D$3903,3,FALSE)),(IF(Y$1="HC",(VLOOKUP(A36,'CTT-tables'!$C$3:$D$3903,2,FALSE)),(VLOOKUP(B36,'CTT-tables'!$A$3:$D$3903,4,FALSE)))))</f>
        <v>5.0231481481481498E-3</v>
      </c>
      <c r="D36" s="30">
        <v>2.4641203703703703E-2</v>
      </c>
      <c r="E36" s="110">
        <v>35</v>
      </c>
      <c r="F36" s="119" t="s">
        <v>157</v>
      </c>
      <c r="G36" s="119" t="s">
        <v>23</v>
      </c>
      <c r="H36" s="96">
        <f t="shared" si="0"/>
        <v>2.0474537037037038E-2</v>
      </c>
      <c r="I36" s="110" t="str">
        <f t="shared" si="9"/>
        <v/>
      </c>
      <c r="J36" s="27">
        <v>11</v>
      </c>
      <c r="K36" s="27">
        <v>11</v>
      </c>
      <c r="L36" s="27"/>
      <c r="M36" s="27"/>
      <c r="N36" s="26">
        <f t="shared" si="1"/>
        <v>1.5451388888888888E-2</v>
      </c>
      <c r="O36" s="27"/>
      <c r="Q36" s="148" t="s">
        <v>27</v>
      </c>
      <c r="R36" s="28">
        <v>41745</v>
      </c>
      <c r="S36" s="24">
        <v>4.1666666666666666E-3</v>
      </c>
      <c r="T36" s="149">
        <f t="shared" si="2"/>
        <v>1</v>
      </c>
      <c r="U36" s="149">
        <f t="shared" si="3"/>
        <v>1</v>
      </c>
      <c r="V36" s="149">
        <f t="shared" si="4"/>
        <v>1</v>
      </c>
      <c r="W36" s="149">
        <f t="shared" si="5"/>
        <v>1</v>
      </c>
      <c r="X36" s="149">
        <f t="shared" si="6"/>
        <v>1</v>
      </c>
      <c r="Y36" s="77" t="str">
        <f t="shared" si="7"/>
        <v>Team Cambridge0.020474537037037</v>
      </c>
      <c r="Z36" s="77" t="str">
        <f t="shared" si="8"/>
        <v>Team Cambridge0.0154513888888889</v>
      </c>
    </row>
    <row r="37" spans="1:26" x14ac:dyDescent="0.2">
      <c r="A37" s="30">
        <v>4.7222222222222221E-2</v>
      </c>
      <c r="B37" s="30">
        <v>1.7777777777777778E-2</v>
      </c>
      <c r="C37" s="23">
        <f>IF(Y$1="CE",(VLOOKUP(A37,'CTT-tables'!$B$3:$D$3903,3,FALSE)),(IF(Y$1="HC",(VLOOKUP(A37,'CTT-tables'!$C$3:$D$3903,2,FALSE)),(VLOOKUP(B37,'CTT-tables'!$A$3:$D$3903,4,FALSE)))))</f>
        <v>5.5787037037037098E-3</v>
      </c>
      <c r="D37" s="30">
        <v>2.2627314814814819E-2</v>
      </c>
      <c r="E37" s="110">
        <v>36</v>
      </c>
      <c r="F37" s="119" t="s">
        <v>40</v>
      </c>
      <c r="G37" s="119" t="s">
        <v>23</v>
      </c>
      <c r="H37" s="96">
        <f t="shared" si="0"/>
        <v>2.0543981481481486E-2</v>
      </c>
      <c r="I37" s="110" t="str">
        <f t="shared" si="9"/>
        <v/>
      </c>
      <c r="J37" s="27">
        <v>10</v>
      </c>
      <c r="K37" s="27">
        <v>15</v>
      </c>
      <c r="L37" s="27"/>
      <c r="M37" s="27">
        <v>10</v>
      </c>
      <c r="N37" s="26">
        <f t="shared" si="1"/>
        <v>1.4965277777777775E-2</v>
      </c>
      <c r="O37" s="27"/>
      <c r="P37" s="27"/>
      <c r="Q37" s="148" t="s">
        <v>27</v>
      </c>
      <c r="R37" s="28">
        <v>41745</v>
      </c>
      <c r="S37" s="24">
        <v>2.0833333333333333E-3</v>
      </c>
      <c r="T37" s="149">
        <f t="shared" si="2"/>
        <v>1</v>
      </c>
      <c r="U37" s="149">
        <f t="shared" si="3"/>
        <v>1</v>
      </c>
      <c r="V37" s="149">
        <f t="shared" si="4"/>
        <v>1</v>
      </c>
      <c r="W37" s="149">
        <f t="shared" si="5"/>
        <v>1</v>
      </c>
      <c r="X37" s="149">
        <f t="shared" si="6"/>
        <v>1</v>
      </c>
      <c r="Y37" s="77" t="str">
        <f t="shared" si="7"/>
        <v>Team Cambridge0.0205439814814815</v>
      </c>
      <c r="Z37" s="77" t="str">
        <f t="shared" si="8"/>
        <v>Team Cambridge0.0149652777777778</v>
      </c>
    </row>
    <row r="38" spans="1:26" x14ac:dyDescent="0.2">
      <c r="A38" s="30"/>
      <c r="B38" s="30"/>
      <c r="C38" s="30"/>
      <c r="D38" s="30">
        <v>2.4062500000000001E-2</v>
      </c>
      <c r="E38" s="110">
        <v>37</v>
      </c>
      <c r="F38" s="147" t="s">
        <v>144</v>
      </c>
      <c r="G38" s="147" t="s">
        <v>30</v>
      </c>
      <c r="H38" s="96">
        <f t="shared" si="0"/>
        <v>2.0590277777777777E-2</v>
      </c>
      <c r="I38" s="110" t="str">
        <f t="shared" si="9"/>
        <v/>
      </c>
      <c r="J38" s="27"/>
      <c r="K38" s="27"/>
      <c r="L38" s="27"/>
      <c r="M38" s="27"/>
      <c r="N38" s="26">
        <f t="shared" si="1"/>
        <v>0</v>
      </c>
      <c r="O38" s="27"/>
      <c r="P38" s="27"/>
      <c r="Q38" s="148" t="s">
        <v>27</v>
      </c>
      <c r="R38" s="28">
        <v>41745</v>
      </c>
      <c r="S38" s="24">
        <v>3.472222222222222E-3</v>
      </c>
      <c r="T38" s="149">
        <f t="shared" si="2"/>
        <v>1</v>
      </c>
      <c r="U38" s="149">
        <f t="shared" si="3"/>
        <v>1</v>
      </c>
      <c r="V38" s="149">
        <f t="shared" si="4"/>
        <v>1</v>
      </c>
      <c r="W38" s="149">
        <f t="shared" si="5"/>
        <v>1</v>
      </c>
      <c r="X38" s="149">
        <f t="shared" si="6"/>
        <v>1</v>
      </c>
      <c r="Y38" s="77" t="str">
        <f t="shared" si="7"/>
        <v>Cambridge CC0.0205902777777778</v>
      </c>
      <c r="Z38" s="77" t="str">
        <f t="shared" si="8"/>
        <v>Cambridge CC0</v>
      </c>
    </row>
    <row r="39" spans="1:26" x14ac:dyDescent="0.2">
      <c r="A39" s="30">
        <v>4.7280092592592589E-2</v>
      </c>
      <c r="B39" s="30">
        <v>1.7384259259259262E-2</v>
      </c>
      <c r="C39" s="23">
        <f>IF(Y$1="CE",(VLOOKUP(A39,'CTT-tables'!$B$3:$D$3903,3,FALSE)),(IF(Y$1="HC",(VLOOKUP(A39,'CTT-tables'!$C$3:$D$3903,2,FALSE)),(VLOOKUP(B39,'CTT-tables'!$A$3:$D$3903,4,FALSE)))))</f>
        <v>5.20833333333334E-3</v>
      </c>
      <c r="D39" s="30">
        <v>2.1342592592592594E-2</v>
      </c>
      <c r="E39" s="110">
        <v>38</v>
      </c>
      <c r="F39" s="119" t="s">
        <v>38</v>
      </c>
      <c r="G39" s="119" t="s">
        <v>23</v>
      </c>
      <c r="H39" s="96">
        <f t="shared" si="0"/>
        <v>2.0648148148148148E-2</v>
      </c>
      <c r="I39" s="110" t="str">
        <f t="shared" si="9"/>
        <v/>
      </c>
      <c r="J39" s="27">
        <v>9</v>
      </c>
      <c r="K39" s="27">
        <v>12</v>
      </c>
      <c r="L39" s="27"/>
      <c r="M39" s="27"/>
      <c r="N39" s="26">
        <f t="shared" si="1"/>
        <v>1.5439814814814809E-2</v>
      </c>
      <c r="O39" s="27"/>
      <c r="Q39" s="148" t="s">
        <v>27</v>
      </c>
      <c r="R39" s="28">
        <v>41745</v>
      </c>
      <c r="S39" s="24">
        <v>6.9444444444444447E-4</v>
      </c>
      <c r="T39" s="149">
        <f t="shared" si="2"/>
        <v>1</v>
      </c>
      <c r="U39" s="149">
        <f t="shared" si="3"/>
        <v>1</v>
      </c>
      <c r="V39" s="149">
        <f t="shared" si="4"/>
        <v>1</v>
      </c>
      <c r="W39" s="149">
        <f t="shared" si="5"/>
        <v>1</v>
      </c>
      <c r="X39" s="149">
        <f t="shared" si="6"/>
        <v>1</v>
      </c>
      <c r="Y39" s="77" t="str">
        <f t="shared" si="7"/>
        <v>Team Cambridge0.0206481481481481</v>
      </c>
      <c r="Z39" s="77" t="str">
        <f t="shared" si="8"/>
        <v>Team Cambridge0.0154398148148148</v>
      </c>
    </row>
    <row r="40" spans="1:26" x14ac:dyDescent="0.2">
      <c r="A40" s="30"/>
      <c r="B40" s="30"/>
      <c r="C40" s="30"/>
      <c r="D40" s="30">
        <v>2.4074074074074071E-2</v>
      </c>
      <c r="E40" s="110">
        <v>39</v>
      </c>
      <c r="F40" s="147" t="s">
        <v>182</v>
      </c>
      <c r="G40" s="147" t="s">
        <v>34</v>
      </c>
      <c r="H40" s="96">
        <f t="shared" si="0"/>
        <v>2.1296296296296292E-2</v>
      </c>
      <c r="I40" s="110" t="str">
        <f t="shared" si="9"/>
        <v/>
      </c>
      <c r="J40" s="27"/>
      <c r="K40" s="27"/>
      <c r="L40" s="27"/>
      <c r="M40" s="27"/>
      <c r="N40" s="26">
        <f t="shared" si="1"/>
        <v>0</v>
      </c>
      <c r="O40" s="27"/>
      <c r="Q40" s="148" t="s">
        <v>27</v>
      </c>
      <c r="R40" s="28">
        <v>41745</v>
      </c>
      <c r="S40" s="24">
        <v>2.7777777777777779E-3</v>
      </c>
      <c r="T40" s="149">
        <f t="shared" si="2"/>
        <v>1</v>
      </c>
      <c r="U40" s="149">
        <f t="shared" si="3"/>
        <v>1</v>
      </c>
      <c r="V40" s="149">
        <f t="shared" si="4"/>
        <v>1</v>
      </c>
      <c r="W40" s="149">
        <f t="shared" si="5"/>
        <v>1</v>
      </c>
      <c r="X40" s="149">
        <f t="shared" si="6"/>
        <v>1</v>
      </c>
      <c r="Y40" s="77" t="str">
        <f t="shared" si="7"/>
        <v>Cambridge Tri0.0212962962962963</v>
      </c>
      <c r="Z40" s="77" t="str">
        <f t="shared" si="8"/>
        <v>Cambridge Tri0</v>
      </c>
    </row>
    <row r="41" spans="1:26" x14ac:dyDescent="0.2">
      <c r="D41" s="30">
        <v>4.7881944444444442E-2</v>
      </c>
      <c r="E41" s="110">
        <v>40</v>
      </c>
      <c r="F41" s="147" t="s">
        <v>192</v>
      </c>
      <c r="G41" s="147" t="s">
        <v>34</v>
      </c>
      <c r="H41" s="96">
        <f t="shared" si="0"/>
        <v>2.1493055555555644E-2</v>
      </c>
      <c r="I41" s="110" t="str">
        <f t="shared" si="9"/>
        <v/>
      </c>
      <c r="J41" s="27"/>
      <c r="K41" s="27"/>
      <c r="L41" s="27"/>
      <c r="M41" s="27"/>
      <c r="N41" s="26">
        <f t="shared" si="1"/>
        <v>0</v>
      </c>
      <c r="O41" s="27"/>
      <c r="Q41" s="148" t="s">
        <v>27</v>
      </c>
      <c r="R41" s="28">
        <v>41745</v>
      </c>
      <c r="S41" s="24">
        <v>2.6388888888888799E-2</v>
      </c>
      <c r="T41" s="149">
        <f t="shared" si="2"/>
        <v>1</v>
      </c>
      <c r="U41" s="149">
        <f t="shared" si="3"/>
        <v>1</v>
      </c>
      <c r="V41" s="149">
        <f t="shared" si="4"/>
        <v>1</v>
      </c>
      <c r="W41" s="149">
        <f t="shared" si="5"/>
        <v>1</v>
      </c>
      <c r="X41" s="149">
        <f t="shared" si="6"/>
        <v>1</v>
      </c>
      <c r="Y41" s="77" t="str">
        <f t="shared" si="7"/>
        <v>Cambridge Tri0.0214930555555556</v>
      </c>
      <c r="Z41" s="77" t="str">
        <f t="shared" si="8"/>
        <v>Cambridge Tri0</v>
      </c>
    </row>
    <row r="42" spans="1:26" x14ac:dyDescent="0.2">
      <c r="A42" s="30"/>
      <c r="B42" s="30"/>
      <c r="C42" s="23"/>
      <c r="D42" s="30"/>
      <c r="E42" s="110"/>
      <c r="F42" s="119"/>
      <c r="G42" s="119"/>
      <c r="H42"/>
    </row>
    <row r="43" spans="1:26" x14ac:dyDescent="0.2">
      <c r="A43" s="30"/>
      <c r="B43" s="30"/>
      <c r="C43" s="23"/>
      <c r="D43" s="30"/>
      <c r="E43" s="110"/>
      <c r="F43" s="53"/>
      <c r="G43" s="53"/>
      <c r="H43"/>
    </row>
    <row r="44" spans="1:26" x14ac:dyDescent="0.2">
      <c r="D44" s="30"/>
      <c r="E44" s="110"/>
      <c r="F44" s="53"/>
      <c r="G44" s="53"/>
      <c r="H44"/>
    </row>
    <row r="45" spans="1:26" x14ac:dyDescent="0.2">
      <c r="D45" s="30"/>
      <c r="E45" s="110"/>
      <c r="F45" s="53"/>
      <c r="H45"/>
    </row>
    <row r="46" spans="1:26" x14ac:dyDescent="0.2">
      <c r="A46" s="30"/>
      <c r="B46" s="30"/>
      <c r="C46" s="23"/>
      <c r="D46" s="30"/>
      <c r="E46" s="110"/>
      <c r="F46" s="119"/>
      <c r="G46" s="119"/>
      <c r="H46"/>
    </row>
    <row r="47" spans="1:26" x14ac:dyDescent="0.2">
      <c r="A47" s="30"/>
      <c r="B47" s="30"/>
      <c r="C47" s="23"/>
      <c r="D47" s="30"/>
      <c r="E47" s="110"/>
      <c r="H47"/>
    </row>
    <row r="48" spans="1:26" x14ac:dyDescent="0.2">
      <c r="A48" s="30"/>
      <c r="B48" s="30"/>
      <c r="C48" s="23"/>
      <c r="D48" s="30"/>
      <c r="E48" s="110"/>
      <c r="F48" s="53"/>
      <c r="G48" s="53"/>
      <c r="H48"/>
    </row>
    <row r="49" spans="1:8" x14ac:dyDescent="0.2">
      <c r="A49" s="30"/>
      <c r="B49" s="30"/>
      <c r="C49" s="30"/>
      <c r="D49" s="30"/>
      <c r="E49" s="110"/>
      <c r="H49"/>
    </row>
    <row r="50" spans="1:8" x14ac:dyDescent="0.2">
      <c r="A50" s="30"/>
      <c r="B50" s="30"/>
      <c r="C50" s="30"/>
      <c r="D50" s="30"/>
      <c r="E50" s="110"/>
      <c r="F50" s="53"/>
      <c r="G50" s="147"/>
      <c r="H50"/>
    </row>
    <row r="51" spans="1:8" x14ac:dyDescent="0.2">
      <c r="A51" s="30"/>
      <c r="B51" s="30"/>
      <c r="C51" s="23"/>
      <c r="D51" s="30"/>
      <c r="E51" s="110"/>
      <c r="F51" s="119"/>
      <c r="G51" s="53"/>
      <c r="H51"/>
    </row>
    <row r="52" spans="1:8" x14ac:dyDescent="0.2">
      <c r="A52" s="30"/>
      <c r="B52" s="30"/>
      <c r="C52" s="23"/>
      <c r="D52" s="30"/>
      <c r="E52" s="110"/>
      <c r="F52" s="119"/>
      <c r="G52" s="119"/>
      <c r="H52"/>
    </row>
    <row r="53" spans="1:8" x14ac:dyDescent="0.2">
      <c r="A53" s="30"/>
      <c r="B53" s="30"/>
      <c r="C53" s="23"/>
      <c r="D53" s="30"/>
      <c r="E53" s="110"/>
      <c r="F53" s="119"/>
      <c r="G53" s="119"/>
      <c r="H53"/>
    </row>
    <row r="54" spans="1:8" x14ac:dyDescent="0.2">
      <c r="A54" s="30"/>
      <c r="B54" s="30"/>
      <c r="C54" s="30"/>
      <c r="D54" s="30"/>
      <c r="E54" s="110"/>
      <c r="F54" s="53"/>
      <c r="G54" s="53"/>
      <c r="H54"/>
    </row>
    <row r="55" spans="1:8" x14ac:dyDescent="0.2">
      <c r="A55" s="30"/>
      <c r="B55" s="30"/>
      <c r="C55" s="30"/>
      <c r="D55" s="30"/>
      <c r="E55" s="110"/>
      <c r="H55"/>
    </row>
    <row r="56" spans="1:8" x14ac:dyDescent="0.2">
      <c r="D56" s="30"/>
      <c r="E56" s="110"/>
      <c r="F56" s="53"/>
      <c r="G56" s="53"/>
      <c r="H56"/>
    </row>
    <row r="57" spans="1:8" x14ac:dyDescent="0.2">
      <c r="A57" s="30"/>
      <c r="B57" s="30"/>
      <c r="C57" s="30"/>
      <c r="D57" s="30"/>
      <c r="E57" s="110"/>
      <c r="F57" s="53"/>
      <c r="G57" s="53"/>
      <c r="H57"/>
    </row>
    <row r="58" spans="1:8" x14ac:dyDescent="0.2">
      <c r="A58" s="30"/>
      <c r="B58" s="30"/>
      <c r="C58" s="23"/>
      <c r="D58" s="30"/>
      <c r="E58" s="110"/>
      <c r="F58" s="119"/>
      <c r="G58" s="119"/>
      <c r="H58"/>
    </row>
    <row r="59" spans="1:8" x14ac:dyDescent="0.2">
      <c r="A59" s="30"/>
      <c r="B59" s="30"/>
      <c r="C59" s="30"/>
      <c r="D59" s="30"/>
      <c r="E59" s="110"/>
      <c r="F59" s="53"/>
      <c r="G59" s="53"/>
      <c r="H59"/>
    </row>
    <row r="60" spans="1:8" x14ac:dyDescent="0.2">
      <c r="A60" s="30"/>
      <c r="B60" s="30"/>
      <c r="C60" s="30"/>
      <c r="D60" s="30"/>
      <c r="E60" s="110"/>
      <c r="F60" s="108"/>
      <c r="G60" s="108"/>
      <c r="H60"/>
    </row>
    <row r="61" spans="1:8" x14ac:dyDescent="0.2">
      <c r="A61" s="30"/>
      <c r="B61" s="30"/>
      <c r="C61" s="30"/>
      <c r="D61" s="30"/>
      <c r="E61" s="110"/>
      <c r="F61" s="53"/>
      <c r="G61" s="53"/>
      <c r="H61"/>
    </row>
    <row r="62" spans="1:8" x14ac:dyDescent="0.2">
      <c r="A62" s="30"/>
      <c r="B62" s="30"/>
      <c r="C62" s="30"/>
      <c r="D62" s="30"/>
      <c r="E62" s="110"/>
      <c r="F62" s="53"/>
      <c r="G62" s="53"/>
      <c r="H62"/>
    </row>
    <row r="63" spans="1:8" x14ac:dyDescent="0.2">
      <c r="D63" s="30"/>
      <c r="E63" s="110"/>
      <c r="F63" s="53"/>
      <c r="G63" s="53"/>
      <c r="H63"/>
    </row>
    <row r="64" spans="1:8" x14ac:dyDescent="0.2">
      <c r="A64" s="30"/>
      <c r="B64" s="30"/>
      <c r="C64" s="23"/>
      <c r="D64" s="30"/>
      <c r="E64" s="110"/>
      <c r="F64" s="53"/>
      <c r="G64" s="53"/>
      <c r="H64"/>
    </row>
    <row r="65" spans="1:8" x14ac:dyDescent="0.2">
      <c r="A65" s="30"/>
      <c r="B65" s="30"/>
      <c r="C65" s="23"/>
      <c r="D65" s="30"/>
      <c r="E65" s="110"/>
      <c r="H65"/>
    </row>
    <row r="66" spans="1:8" x14ac:dyDescent="0.2">
      <c r="A66" s="30"/>
      <c r="B66" s="30"/>
      <c r="C66" s="30"/>
      <c r="D66" s="30"/>
      <c r="E66" s="110"/>
      <c r="H66"/>
    </row>
    <row r="67" spans="1:8" x14ac:dyDescent="0.2">
      <c r="A67" s="30"/>
      <c r="B67" s="30"/>
      <c r="C67" s="30"/>
      <c r="D67" s="30"/>
      <c r="E67" s="110"/>
      <c r="H67"/>
    </row>
    <row r="68" spans="1:8" x14ac:dyDescent="0.2">
      <c r="D68" s="30"/>
      <c r="E68" s="110"/>
      <c r="F68" s="53"/>
      <c r="G68" s="53"/>
      <c r="H68"/>
    </row>
    <row r="69" spans="1:8" x14ac:dyDescent="0.2">
      <c r="A69" s="30"/>
      <c r="B69" s="30"/>
      <c r="C69" s="23"/>
      <c r="D69" s="30"/>
      <c r="E69" s="110"/>
      <c r="F69" s="119"/>
      <c r="G69" s="119"/>
      <c r="H69"/>
    </row>
    <row r="70" spans="1:8" x14ac:dyDescent="0.2">
      <c r="A70" s="101"/>
      <c r="B70" s="101"/>
      <c r="C70" s="23"/>
      <c r="D70" s="30"/>
      <c r="E70" s="110"/>
      <c r="F70" s="119"/>
      <c r="G70" s="119"/>
      <c r="H70"/>
    </row>
    <row r="71" spans="1:8" x14ac:dyDescent="0.2">
      <c r="D71" s="30"/>
      <c r="E71" s="110"/>
      <c r="F71" s="53"/>
      <c r="G71" s="53"/>
      <c r="H71"/>
    </row>
    <row r="72" spans="1:8" x14ac:dyDescent="0.2">
      <c r="D72" s="30"/>
      <c r="E72" s="110"/>
      <c r="F72" s="53"/>
      <c r="G72" s="53"/>
      <c r="H72"/>
    </row>
    <row r="73" spans="1:8" x14ac:dyDescent="0.2">
      <c r="D73" s="30"/>
      <c r="E73" s="110"/>
      <c r="F73" s="53"/>
      <c r="G73" s="53"/>
      <c r="H73"/>
    </row>
    <row r="74" spans="1:8" x14ac:dyDescent="0.2">
      <c r="D74" s="30"/>
      <c r="E74" s="110"/>
      <c r="F74" s="53"/>
      <c r="G74" s="53"/>
      <c r="H74"/>
    </row>
    <row r="75" spans="1:8" x14ac:dyDescent="0.2">
      <c r="A75" s="101"/>
      <c r="B75" s="101"/>
      <c r="C75" s="30"/>
      <c r="D75" s="102"/>
      <c r="E75" s="110"/>
      <c r="F75" s="108"/>
      <c r="G75" s="53"/>
      <c r="H75"/>
    </row>
    <row r="76" spans="1:8" x14ac:dyDescent="0.2">
      <c r="D76" s="30"/>
      <c r="E76" s="110"/>
      <c r="F76" s="108"/>
      <c r="G76" s="108"/>
      <c r="H76"/>
    </row>
    <row r="77" spans="1:8" x14ac:dyDescent="0.2">
      <c r="A77" s="30"/>
      <c r="B77" s="30"/>
      <c r="C77" s="30"/>
      <c r="D77" s="30"/>
      <c r="E77" s="110"/>
      <c r="F77" s="147"/>
      <c r="G77" s="53"/>
      <c r="H77"/>
    </row>
    <row r="78" spans="1:8" x14ac:dyDescent="0.2">
      <c r="A78" s="30"/>
      <c r="B78" s="30"/>
      <c r="C78" s="30"/>
      <c r="D78" s="30"/>
      <c r="E78" s="110"/>
      <c r="F78" s="108"/>
      <c r="G78" s="108"/>
      <c r="H78"/>
    </row>
    <row r="79" spans="1:8" x14ac:dyDescent="0.2">
      <c r="D79" s="30"/>
      <c r="E79" s="110"/>
      <c r="F79" s="53"/>
      <c r="G79" s="53"/>
      <c r="H79"/>
    </row>
    <row r="80" spans="1:8" x14ac:dyDescent="0.2">
      <c r="D80" s="30"/>
      <c r="E80" s="110"/>
      <c r="F80" s="53"/>
      <c r="G80" s="53"/>
      <c r="H80"/>
    </row>
    <row r="81" spans="1:8" x14ac:dyDescent="0.2">
      <c r="D81" s="30"/>
      <c r="E81" s="110"/>
      <c r="F81" s="53"/>
      <c r="G81" s="53"/>
      <c r="H81"/>
    </row>
    <row r="82" spans="1:8" x14ac:dyDescent="0.2">
      <c r="D82" s="30"/>
      <c r="E82" s="110"/>
      <c r="F82" s="53"/>
      <c r="G82" s="53"/>
      <c r="H82"/>
    </row>
    <row r="83" spans="1:8" x14ac:dyDescent="0.2">
      <c r="A83" s="30"/>
      <c r="B83" s="30"/>
      <c r="C83" s="30"/>
      <c r="D83" s="30"/>
      <c r="E83" s="110"/>
      <c r="F83" s="53"/>
      <c r="G83" s="53"/>
      <c r="H83"/>
    </row>
    <row r="84" spans="1:8" x14ac:dyDescent="0.2">
      <c r="A84" s="30"/>
      <c r="B84" s="30"/>
      <c r="C84" s="30"/>
      <c r="D84" s="30"/>
      <c r="E84" s="110"/>
      <c r="F84" s="53"/>
      <c r="G84" s="108"/>
      <c r="H84"/>
    </row>
    <row r="85" spans="1:8" x14ac:dyDescent="0.2">
      <c r="D85" s="30"/>
      <c r="E85" s="110"/>
      <c r="F85" s="53"/>
      <c r="G85" s="53"/>
      <c r="H85"/>
    </row>
    <row r="86" spans="1:8" x14ac:dyDescent="0.2">
      <c r="A86" s="30"/>
      <c r="B86" s="30"/>
      <c r="C86" s="30"/>
      <c r="D86" s="30"/>
      <c r="E86" s="110"/>
      <c r="F86" s="53"/>
      <c r="G86" s="53"/>
      <c r="H86"/>
    </row>
    <row r="87" spans="1:8" x14ac:dyDescent="0.2">
      <c r="A87" s="30"/>
      <c r="B87" s="30"/>
      <c r="C87" s="30"/>
      <c r="D87" s="30"/>
      <c r="E87" s="110"/>
      <c r="F87" s="53"/>
      <c r="G87" s="53"/>
      <c r="H87"/>
    </row>
    <row r="88" spans="1:8" x14ac:dyDescent="0.2">
      <c r="A88" s="30"/>
      <c r="B88" s="30"/>
      <c r="C88" s="23"/>
      <c r="D88" s="30"/>
      <c r="E88" s="110"/>
      <c r="F88" s="53"/>
      <c r="G88" s="147"/>
      <c r="H88"/>
    </row>
    <row r="89" spans="1:8" x14ac:dyDescent="0.2">
      <c r="D89" s="30"/>
      <c r="E89" s="110"/>
      <c r="F89" s="53"/>
      <c r="G89" s="53"/>
      <c r="H89"/>
    </row>
    <row r="90" spans="1:8" x14ac:dyDescent="0.2">
      <c r="A90" s="30"/>
      <c r="B90" s="30"/>
      <c r="C90" s="30"/>
      <c r="D90" s="30"/>
      <c r="E90" s="110"/>
      <c r="F90" s="53"/>
      <c r="H90"/>
    </row>
    <row r="91" spans="1:8" x14ac:dyDescent="0.2">
      <c r="A91" s="30"/>
      <c r="B91" s="30"/>
      <c r="C91" s="30"/>
      <c r="D91" s="30"/>
      <c r="E91" s="110"/>
      <c r="F91" s="53"/>
      <c r="G91" s="53"/>
      <c r="H91"/>
    </row>
    <row r="92" spans="1:8" x14ac:dyDescent="0.2">
      <c r="A92" s="30"/>
      <c r="B92" s="30"/>
      <c r="C92" s="23"/>
      <c r="D92" s="30"/>
      <c r="E92" s="110"/>
      <c r="F92" s="119"/>
      <c r="G92" s="119"/>
      <c r="H92"/>
    </row>
    <row r="93" spans="1:8" x14ac:dyDescent="0.2">
      <c r="A93" s="30"/>
      <c r="B93" s="30"/>
      <c r="C93" s="23"/>
      <c r="D93" s="30"/>
      <c r="E93" s="110"/>
      <c r="G93" s="53"/>
      <c r="H93"/>
    </row>
    <row r="94" spans="1:8" x14ac:dyDescent="0.2">
      <c r="A94" s="30"/>
      <c r="B94" s="30"/>
      <c r="C94" s="23"/>
      <c r="D94" s="30"/>
      <c r="E94" s="110"/>
      <c r="F94" s="119"/>
      <c r="G94" s="119"/>
      <c r="H94"/>
    </row>
    <row r="95" spans="1:8" x14ac:dyDescent="0.2">
      <c r="A95" s="30"/>
      <c r="B95" s="30"/>
      <c r="C95" s="23"/>
      <c r="D95" s="30"/>
      <c r="E95" s="110"/>
      <c r="F95" s="53"/>
      <c r="G95" s="53"/>
      <c r="H95"/>
    </row>
    <row r="96" spans="1:8" x14ac:dyDescent="0.2">
      <c r="D96" s="30"/>
      <c r="E96" s="110"/>
      <c r="F96" s="53"/>
      <c r="G96" s="53"/>
      <c r="H96"/>
    </row>
    <row r="97" spans="1:8" x14ac:dyDescent="0.2">
      <c r="D97" s="30"/>
      <c r="E97" s="110"/>
      <c r="F97" s="53"/>
      <c r="G97" s="53"/>
      <c r="H97"/>
    </row>
    <row r="98" spans="1:8" x14ac:dyDescent="0.2">
      <c r="D98" s="30"/>
      <c r="E98" s="110"/>
      <c r="F98" s="53"/>
      <c r="G98" s="53"/>
      <c r="H98"/>
    </row>
    <row r="99" spans="1:8" x14ac:dyDescent="0.2">
      <c r="D99" s="30"/>
      <c r="E99" s="110"/>
      <c r="F99" s="53"/>
      <c r="G99" s="53"/>
      <c r="H99"/>
    </row>
    <row r="100" spans="1:8" x14ac:dyDescent="0.2">
      <c r="D100" s="30"/>
      <c r="E100" s="110"/>
      <c r="F100" s="53"/>
      <c r="G100" s="53"/>
      <c r="H100"/>
    </row>
    <row r="101" spans="1:8" x14ac:dyDescent="0.2">
      <c r="A101" s="30"/>
      <c r="B101" s="30"/>
      <c r="C101" s="30"/>
      <c r="D101" s="30"/>
      <c r="E101" s="110"/>
      <c r="F101" s="53"/>
      <c r="G101" s="53"/>
      <c r="H101"/>
    </row>
    <row r="102" spans="1:8" x14ac:dyDescent="0.2">
      <c r="A102" s="30"/>
      <c r="B102" s="30"/>
      <c r="C102" s="30"/>
      <c r="D102" s="30"/>
      <c r="E102" s="110"/>
      <c r="F102" s="53"/>
      <c r="G102" s="53"/>
      <c r="H102"/>
    </row>
    <row r="103" spans="1:8" x14ac:dyDescent="0.2">
      <c r="D103" s="30"/>
      <c r="E103" s="110"/>
      <c r="F103" s="53"/>
      <c r="G103" s="53"/>
      <c r="H103"/>
    </row>
    <row r="104" spans="1:8" x14ac:dyDescent="0.2">
      <c r="A104" s="30"/>
      <c r="B104" s="30"/>
      <c r="C104" s="23"/>
      <c r="D104" s="30"/>
      <c r="E104" s="110"/>
      <c r="F104" s="119"/>
      <c r="G104" s="119"/>
      <c r="H104"/>
    </row>
    <row r="105" spans="1:8" x14ac:dyDescent="0.2">
      <c r="A105" s="30"/>
      <c r="B105" s="30"/>
      <c r="C105" s="30"/>
      <c r="D105" s="30"/>
      <c r="E105" s="110"/>
      <c r="F105" s="53"/>
      <c r="G105" s="53"/>
      <c r="H105"/>
    </row>
    <row r="106" spans="1:8" x14ac:dyDescent="0.2">
      <c r="D106" s="30"/>
      <c r="E106" s="110"/>
      <c r="F106" s="53"/>
      <c r="G106" s="53"/>
      <c r="H106"/>
    </row>
    <row r="107" spans="1:8" x14ac:dyDescent="0.2">
      <c r="D107" s="30"/>
      <c r="E107" s="110"/>
      <c r="F107" s="53"/>
      <c r="G107" s="53"/>
      <c r="H107"/>
    </row>
    <row r="108" spans="1:8" x14ac:dyDescent="0.2">
      <c r="D108" s="30"/>
      <c r="E108" s="110"/>
      <c r="F108" s="53"/>
      <c r="G108" s="53"/>
      <c r="H108"/>
    </row>
    <row r="109" spans="1:8" x14ac:dyDescent="0.2">
      <c r="D109" s="30"/>
      <c r="E109" s="110"/>
      <c r="F109" s="53"/>
      <c r="G109" s="53"/>
      <c r="H109"/>
    </row>
    <row r="110" spans="1:8" x14ac:dyDescent="0.2">
      <c r="D110" s="30"/>
      <c r="E110" s="110"/>
      <c r="F110" s="53"/>
      <c r="G110" s="53"/>
      <c r="H110"/>
    </row>
    <row r="111" spans="1:8" x14ac:dyDescent="0.2">
      <c r="A111" s="30"/>
      <c r="B111" s="30"/>
      <c r="C111" s="30"/>
      <c r="D111" s="30"/>
      <c r="E111" s="110"/>
      <c r="F111" s="53"/>
      <c r="G111" s="53"/>
      <c r="H111"/>
    </row>
    <row r="112" spans="1:8" x14ac:dyDescent="0.2">
      <c r="D112" s="30"/>
      <c r="E112" s="110"/>
      <c r="F112" s="53"/>
      <c r="G112" s="53"/>
      <c r="H112"/>
    </row>
    <row r="113" spans="1:8" x14ac:dyDescent="0.2">
      <c r="D113" s="30"/>
      <c r="E113" s="110"/>
      <c r="F113" s="53"/>
      <c r="G113" s="53"/>
      <c r="H113"/>
    </row>
    <row r="114" spans="1:8" x14ac:dyDescent="0.2">
      <c r="A114" s="30"/>
      <c r="B114" s="30"/>
      <c r="C114" s="30"/>
      <c r="D114" s="30"/>
      <c r="E114" s="110"/>
      <c r="F114" s="53"/>
      <c r="G114" s="53"/>
      <c r="H114"/>
    </row>
    <row r="115" spans="1:8" x14ac:dyDescent="0.2">
      <c r="D115" s="30"/>
      <c r="E115" s="110"/>
      <c r="F115" s="53"/>
      <c r="G115" s="53"/>
      <c r="H115"/>
    </row>
    <row r="116" spans="1:8" x14ac:dyDescent="0.2">
      <c r="D116" s="30"/>
      <c r="E116" s="110"/>
      <c r="F116" s="53"/>
      <c r="G116" s="53"/>
      <c r="H116"/>
    </row>
    <row r="117" spans="1:8" x14ac:dyDescent="0.2">
      <c r="D117" s="30"/>
      <c r="E117" s="110"/>
      <c r="F117" s="53"/>
      <c r="G117" s="53"/>
      <c r="H117"/>
    </row>
    <row r="118" spans="1:8" x14ac:dyDescent="0.2">
      <c r="D118" s="30"/>
      <c r="E118" s="110"/>
      <c r="F118" s="53"/>
      <c r="G118" s="53"/>
      <c r="H118"/>
    </row>
    <row r="119" spans="1:8" x14ac:dyDescent="0.2">
      <c r="A119" s="30"/>
      <c r="B119" s="30"/>
      <c r="C119" s="23"/>
      <c r="D119" s="30"/>
      <c r="E119" s="110"/>
      <c r="F119" s="119"/>
      <c r="G119" s="119"/>
      <c r="H119"/>
    </row>
    <row r="120" spans="1:8" x14ac:dyDescent="0.2">
      <c r="A120" s="30"/>
      <c r="B120" s="30"/>
      <c r="C120" s="23"/>
      <c r="D120" s="30"/>
      <c r="E120" s="110"/>
      <c r="F120" s="147"/>
      <c r="G120" s="53"/>
      <c r="H120"/>
    </row>
    <row r="121" spans="1:8" x14ac:dyDescent="0.2">
      <c r="D121" s="30"/>
      <c r="E121" s="110"/>
      <c r="F121" s="53"/>
      <c r="G121" s="108"/>
      <c r="H121"/>
    </row>
    <row r="122" spans="1:8" x14ac:dyDescent="0.2">
      <c r="A122" s="101"/>
      <c r="B122" s="101"/>
      <c r="C122" s="23"/>
      <c r="D122" s="99"/>
    </row>
    <row r="123" spans="1:8" x14ac:dyDescent="0.2">
      <c r="A123" s="30"/>
      <c r="B123" s="30"/>
      <c r="C123" s="23"/>
      <c r="F123" s="103"/>
    </row>
    <row r="124" spans="1:8" x14ac:dyDescent="0.2">
      <c r="A124" s="30"/>
      <c r="B124" s="30"/>
      <c r="C124" s="23"/>
      <c r="F124" s="103"/>
    </row>
    <row r="125" spans="1:8" x14ac:dyDescent="0.2">
      <c r="A125" s="30"/>
      <c r="B125" s="30"/>
      <c r="C125" s="23"/>
      <c r="F125" s="103"/>
    </row>
  </sheetData>
  <sortState ref="E2:E42">
    <sortCondition ref="E2"/>
  </sortState>
  <phoneticPr fontId="10" type="noConversion"/>
  <conditionalFormatting sqref="J28:J41 J2:J25">
    <cfRule type="expression" dxfId="285" priority="12" stopIfTrue="1">
      <formula>U2&gt;=2</formula>
    </cfRule>
  </conditionalFormatting>
  <conditionalFormatting sqref="K28:K41 J26:J27">
    <cfRule type="expression" dxfId="284" priority="13" stopIfTrue="1">
      <formula>U26&gt;=2</formula>
    </cfRule>
  </conditionalFormatting>
  <conditionalFormatting sqref="L2:L41">
    <cfRule type="expression" dxfId="283" priority="14" stopIfTrue="1">
      <formula>W2&gt;=2</formula>
    </cfRule>
  </conditionalFormatting>
  <conditionalFormatting sqref="N2:N41">
    <cfRule type="expression" dxfId="282" priority="15" stopIfTrue="1">
      <formula>X2&gt;=2</formula>
    </cfRule>
  </conditionalFormatting>
  <conditionalFormatting sqref="K2:K27">
    <cfRule type="expression" dxfId="281" priority="17" stopIfTrue="1">
      <formula>V3&gt;=2</formula>
    </cfRule>
  </conditionalFormatting>
  <conditionalFormatting sqref="C32:C40">
    <cfRule type="expression" dxfId="280" priority="5" stopIfTrue="1">
      <formula>(I32=1)</formula>
    </cfRule>
  </conditionalFormatting>
  <conditionalFormatting sqref="C42:C45 C50:C57 C59:C60 C62:C64 C47:C48">
    <cfRule type="expression" dxfId="279" priority="4" stopIfTrue="1">
      <formula>(I42=1)</formula>
    </cfRule>
  </conditionalFormatting>
  <conditionalFormatting sqref="C85">
    <cfRule type="expression" dxfId="278" priority="3" stopIfTrue="1">
      <formula>(I85=1)</formula>
    </cfRule>
  </conditionalFormatting>
  <conditionalFormatting sqref="C112:C115">
    <cfRule type="expression" dxfId="277" priority="6" stopIfTrue="1">
      <formula>(I112=1)</formula>
    </cfRule>
  </conditionalFormatting>
  <conditionalFormatting sqref="C119">
    <cfRule type="expression" dxfId="276" priority="2" stopIfTrue="1">
      <formula>(I119=1)</formula>
    </cfRule>
  </conditionalFormatting>
  <conditionalFormatting sqref="H2:H41">
    <cfRule type="expression" dxfId="275" priority="1" stopIfTrue="1">
      <formula>T2&gt;=2</formula>
    </cfRule>
  </conditionalFormatting>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8"/>
  <sheetViews>
    <sheetView zoomScale="80" zoomScaleNormal="80" workbookViewId="0">
      <selection activeCell="G27" sqref="G27"/>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8" t="s">
        <v>25</v>
      </c>
      <c r="S1" s="19" t="s">
        <v>22</v>
      </c>
      <c r="T1" s="116" t="s">
        <v>62</v>
      </c>
      <c r="U1" s="116" t="s">
        <v>61</v>
      </c>
      <c r="V1" s="117" t="s">
        <v>63</v>
      </c>
      <c r="W1" s="117" t="s">
        <v>64</v>
      </c>
      <c r="X1" s="117" t="s">
        <v>136</v>
      </c>
      <c r="Y1" s="79" t="str">
        <f>VLOOKUP(R2,CTT!$A$5:$I$31,9,FALSE)</f>
        <v>TR</v>
      </c>
      <c r="Z1" s="114">
        <f>VLOOKUP(R2,CTT!$A$5:$I$31,3,FALSE)</f>
        <v>10</v>
      </c>
    </row>
    <row r="2" spans="1:26" x14ac:dyDescent="0.2">
      <c r="A2" s="30"/>
      <c r="B2" s="30"/>
      <c r="C2" s="30"/>
      <c r="D2" s="31">
        <v>3.2499999999999994E-2</v>
      </c>
      <c r="E2" s="29">
        <v>1</v>
      </c>
      <c r="F2" s="53" t="s">
        <v>399</v>
      </c>
      <c r="G2" s="53" t="s">
        <v>48</v>
      </c>
      <c r="H2" s="96">
        <f t="shared" ref="H2:H31" si="0">IF(D2=0,0,(D2-S2))</f>
        <v>1.6527777777777794E-2</v>
      </c>
      <c r="I2" s="110" t="str">
        <f t="shared" ref="I2:I31" si="1">IF((OR(D2=0,H2=0)),"",(IF(H2&lt;=B2,1,"")))</f>
        <v/>
      </c>
      <c r="J2" s="27"/>
      <c r="K2" s="27"/>
      <c r="L2" s="27"/>
      <c r="M2" s="27"/>
      <c r="N2" s="26">
        <f t="shared" ref="N2:N31" si="2">IF(C2=0,0,(H2-C2))</f>
        <v>0</v>
      </c>
      <c r="O2" s="27"/>
      <c r="P2" s="27"/>
      <c r="Q2" s="107" t="s">
        <v>27</v>
      </c>
      <c r="R2" s="151">
        <v>41752</v>
      </c>
      <c r="S2" s="24">
        <v>1.59722222222222E-2</v>
      </c>
      <c r="T2" s="149">
        <f t="shared" ref="T2:T31" si="3">IF(D2=0,1,(COUNTIF(H:H,H2)))</f>
        <v>1</v>
      </c>
      <c r="U2" s="149">
        <f t="shared" ref="U2:U31" si="4">IF((AND(D2&gt;0,$Y$1="TR")),(COUNTIF(Y:Y,Y2)),1)</f>
        <v>1</v>
      </c>
      <c r="V2" s="149">
        <f t="shared" ref="V2:V31" si="5">IF((AND(D2&gt;0,C2&gt;0,$Y$1="TR")),(COUNTIF(Z:Z,Z2)),1)</f>
        <v>1</v>
      </c>
      <c r="W2" s="149">
        <f t="shared" ref="W2:W31" si="6">IF((AND(D2&gt;0,C2&gt;0,$Y$1="CE")),(COUNTIF(Z:Z,Z2)),1)</f>
        <v>1</v>
      </c>
      <c r="X2" s="149">
        <f t="shared" ref="X2:X31" si="7">IF((AND(D2&gt;0,C2&gt;0,(OR($Y$1="CE",$Y$1="TR")))),(COUNTIF(Z:Z,Z2)),1)</f>
        <v>1</v>
      </c>
      <c r="Y2" s="77" t="str">
        <f t="shared" ref="Y2:Y31" si="8">CONCATENATE(G2,H2)</f>
        <v>Cambridge University CC0.0165277777777778</v>
      </c>
      <c r="Z2" s="77" t="str">
        <f t="shared" ref="Z2:Z31" si="9">CONCATENATE(G2,N2)</f>
        <v>Cambridge University CC0</v>
      </c>
    </row>
    <row r="3" spans="1:26" x14ac:dyDescent="0.2">
      <c r="A3" s="30"/>
      <c r="B3" s="30"/>
      <c r="C3" s="23"/>
      <c r="D3" s="31">
        <v>3.1898148148148148E-2</v>
      </c>
      <c r="E3" s="29">
        <v>2</v>
      </c>
      <c r="F3" s="53" t="s">
        <v>180</v>
      </c>
      <c r="G3" s="53" t="s">
        <v>34</v>
      </c>
      <c r="H3" s="96">
        <f t="shared" si="0"/>
        <v>1.6620370370370448E-2</v>
      </c>
      <c r="I3" s="110" t="str">
        <f t="shared" si="1"/>
        <v/>
      </c>
      <c r="J3" s="27"/>
      <c r="K3" s="27"/>
      <c r="L3" s="27"/>
      <c r="M3" s="27"/>
      <c r="N3" s="26">
        <f t="shared" si="2"/>
        <v>0</v>
      </c>
      <c r="O3" s="27"/>
      <c r="P3" s="27"/>
      <c r="Q3" s="107" t="s">
        <v>27</v>
      </c>
      <c r="R3" s="151">
        <v>41752</v>
      </c>
      <c r="S3" s="24">
        <v>1.5277777777777699E-2</v>
      </c>
      <c r="T3" s="149">
        <f t="shared" si="3"/>
        <v>1</v>
      </c>
      <c r="U3" s="149">
        <f t="shared" si="4"/>
        <v>1</v>
      </c>
      <c r="V3" s="149">
        <f t="shared" si="5"/>
        <v>1</v>
      </c>
      <c r="W3" s="149">
        <f t="shared" si="6"/>
        <v>1</v>
      </c>
      <c r="X3" s="149">
        <f t="shared" si="7"/>
        <v>1</v>
      </c>
      <c r="Y3" s="77" t="str">
        <f t="shared" si="8"/>
        <v>Cambridge Tri0.0166203703703704</v>
      </c>
      <c r="Z3" s="77" t="str">
        <f t="shared" si="9"/>
        <v>Cambridge Tri0</v>
      </c>
    </row>
    <row r="4" spans="1:26" x14ac:dyDescent="0.2">
      <c r="D4" s="31">
        <v>2.6863425925925926E-2</v>
      </c>
      <c r="E4" s="29">
        <v>3</v>
      </c>
      <c r="F4" s="53" t="s">
        <v>212</v>
      </c>
      <c r="G4" s="53" t="s">
        <v>34</v>
      </c>
      <c r="H4" s="96">
        <f t="shared" si="0"/>
        <v>1.7141203703703704E-2</v>
      </c>
      <c r="I4" s="110" t="str">
        <f t="shared" si="1"/>
        <v/>
      </c>
      <c r="J4" s="27"/>
      <c r="K4" s="27"/>
      <c r="L4" s="27"/>
      <c r="M4" s="27"/>
      <c r="N4" s="26">
        <f t="shared" si="2"/>
        <v>0</v>
      </c>
      <c r="O4" s="27"/>
      <c r="P4" s="27"/>
      <c r="Q4" s="107" t="s">
        <v>27</v>
      </c>
      <c r="R4" s="151">
        <v>41752</v>
      </c>
      <c r="S4" s="24">
        <v>9.7222222222222224E-3</v>
      </c>
      <c r="T4" s="149">
        <f t="shared" si="3"/>
        <v>1</v>
      </c>
      <c r="U4" s="149">
        <f t="shared" si="4"/>
        <v>1</v>
      </c>
      <c r="V4" s="149">
        <f t="shared" si="5"/>
        <v>1</v>
      </c>
      <c r="W4" s="149">
        <f t="shared" si="6"/>
        <v>1</v>
      </c>
      <c r="X4" s="149">
        <f t="shared" si="7"/>
        <v>1</v>
      </c>
      <c r="Y4" s="77" t="str">
        <f t="shared" si="8"/>
        <v>Cambridge Tri0.0171412037037037</v>
      </c>
      <c r="Z4" s="77" t="str">
        <f t="shared" si="9"/>
        <v>Cambridge Tri0</v>
      </c>
    </row>
    <row r="5" spans="1:26" x14ac:dyDescent="0.2">
      <c r="A5" s="30"/>
      <c r="B5" s="30"/>
      <c r="C5" s="30"/>
      <c r="D5" s="31">
        <v>2.568287037037037E-2</v>
      </c>
      <c r="E5" s="29">
        <v>4</v>
      </c>
      <c r="F5" s="148" t="s">
        <v>337</v>
      </c>
      <c r="G5" s="148" t="s">
        <v>34</v>
      </c>
      <c r="H5" s="96">
        <f t="shared" si="0"/>
        <v>1.7349537037037038E-2</v>
      </c>
      <c r="I5" s="110" t="str">
        <f t="shared" si="1"/>
        <v/>
      </c>
      <c r="J5" s="27"/>
      <c r="K5" s="27"/>
      <c r="L5" s="27"/>
      <c r="M5" s="27"/>
      <c r="N5" s="26">
        <f t="shared" si="2"/>
        <v>0</v>
      </c>
      <c r="O5" s="27"/>
      <c r="P5" s="27"/>
      <c r="Q5" s="107" t="s">
        <v>27</v>
      </c>
      <c r="R5" s="151">
        <v>41752</v>
      </c>
      <c r="S5" s="24">
        <v>8.3333333333333332E-3</v>
      </c>
      <c r="T5" s="149">
        <f t="shared" si="3"/>
        <v>1</v>
      </c>
      <c r="U5" s="149">
        <f t="shared" si="4"/>
        <v>1</v>
      </c>
      <c r="V5" s="149">
        <f t="shared" si="5"/>
        <v>1</v>
      </c>
      <c r="W5" s="149">
        <f t="shared" si="6"/>
        <v>1</v>
      </c>
      <c r="X5" s="149">
        <f t="shared" si="7"/>
        <v>1</v>
      </c>
      <c r="Y5" s="77" t="str">
        <f t="shared" si="8"/>
        <v>Cambridge Tri0.017349537037037</v>
      </c>
      <c r="Z5" s="77" t="str">
        <f t="shared" si="9"/>
        <v>Cambridge Tri0</v>
      </c>
    </row>
    <row r="6" spans="1:26" x14ac:dyDescent="0.2">
      <c r="D6" s="31">
        <v>2.7905092592592592E-2</v>
      </c>
      <c r="E6" s="29">
        <v>5</v>
      </c>
      <c r="F6" s="53" t="s">
        <v>193</v>
      </c>
      <c r="G6" s="53" t="s">
        <v>34</v>
      </c>
      <c r="H6" s="96">
        <f t="shared" si="0"/>
        <v>1.7488425925925928E-2</v>
      </c>
      <c r="I6" s="110" t="str">
        <f t="shared" si="1"/>
        <v/>
      </c>
      <c r="J6" s="27"/>
      <c r="K6" s="27"/>
      <c r="L6" s="27"/>
      <c r="M6" s="27"/>
      <c r="N6" s="26">
        <f t="shared" si="2"/>
        <v>0</v>
      </c>
      <c r="O6" s="27"/>
      <c r="Q6" s="107" t="s">
        <v>27</v>
      </c>
      <c r="R6" s="151">
        <v>41752</v>
      </c>
      <c r="S6" s="24">
        <v>1.0416666666666664E-2</v>
      </c>
      <c r="T6" s="149">
        <f t="shared" si="3"/>
        <v>1</v>
      </c>
      <c r="U6" s="149">
        <f t="shared" si="4"/>
        <v>1</v>
      </c>
      <c r="V6" s="149">
        <f t="shared" si="5"/>
        <v>1</v>
      </c>
      <c r="W6" s="149">
        <f t="shared" si="6"/>
        <v>1</v>
      </c>
      <c r="X6" s="149">
        <f t="shared" si="7"/>
        <v>1</v>
      </c>
      <c r="Y6" s="77" t="str">
        <f t="shared" si="8"/>
        <v>Cambridge Tri0.0174884259259259</v>
      </c>
      <c r="Z6" s="77" t="str">
        <f t="shared" si="9"/>
        <v>Cambridge Tri0</v>
      </c>
    </row>
    <row r="7" spans="1:26" x14ac:dyDescent="0.2">
      <c r="A7" s="30"/>
      <c r="B7" s="30"/>
      <c r="C7" s="30"/>
      <c r="D7" s="31">
        <v>3.4363425925925929E-2</v>
      </c>
      <c r="E7" s="29">
        <v>6</v>
      </c>
      <c r="F7" s="53" t="s">
        <v>400</v>
      </c>
      <c r="G7" s="148" t="s">
        <v>30</v>
      </c>
      <c r="H7" s="96">
        <f t="shared" si="0"/>
        <v>1.7696759259259329E-2</v>
      </c>
      <c r="I7" s="110" t="str">
        <f t="shared" si="1"/>
        <v/>
      </c>
      <c r="J7" s="27"/>
      <c r="K7" s="27"/>
      <c r="L7" s="27"/>
      <c r="M7" s="27"/>
      <c r="N7" s="26">
        <f t="shared" si="2"/>
        <v>0</v>
      </c>
      <c r="O7" s="27"/>
      <c r="P7" s="27"/>
      <c r="Q7" s="107" t="s">
        <v>27</v>
      </c>
      <c r="R7" s="151">
        <v>41752</v>
      </c>
      <c r="S7" s="24">
        <v>1.6666666666666601E-2</v>
      </c>
      <c r="T7" s="149">
        <f t="shared" si="3"/>
        <v>1</v>
      </c>
      <c r="U7" s="149">
        <f t="shared" si="4"/>
        <v>1</v>
      </c>
      <c r="V7" s="149">
        <f t="shared" si="5"/>
        <v>1</v>
      </c>
      <c r="W7" s="149">
        <f t="shared" si="6"/>
        <v>1</v>
      </c>
      <c r="X7" s="149">
        <f t="shared" si="7"/>
        <v>1</v>
      </c>
      <c r="Y7" s="77" t="str">
        <f t="shared" si="8"/>
        <v>Cambridge CC0.0176967592592593</v>
      </c>
      <c r="Z7" s="77" t="str">
        <f t="shared" si="9"/>
        <v>Cambridge CC0</v>
      </c>
    </row>
    <row r="8" spans="1:26" x14ac:dyDescent="0.2">
      <c r="A8" s="30">
        <v>4.7037037037037037E-2</v>
      </c>
      <c r="B8" s="30">
        <v>1.638888888888889E-2</v>
      </c>
      <c r="C8" s="23">
        <f>IF(Y$1="CE",(VLOOKUP(A8,'CTT-tables'!$B$3:$D$3903,3,FALSE)),(IF(Y$1="HC",(VLOOKUP(A8,'CTT-tables'!$C$3:$D$3903,2,FALSE)),(VLOOKUP(B8,'CTT-tables'!$A$3:$D$3903,4,FALSE)))))</f>
        <v>4.2824074074074101E-3</v>
      </c>
      <c r="D8" s="31">
        <v>2.9513888888888892E-2</v>
      </c>
      <c r="E8" s="29">
        <v>7</v>
      </c>
      <c r="F8" s="119" t="s">
        <v>50</v>
      </c>
      <c r="G8" s="119" t="s">
        <v>23</v>
      </c>
      <c r="H8" s="96">
        <f t="shared" si="0"/>
        <v>1.7708333333333392E-2</v>
      </c>
      <c r="I8" s="110" t="str">
        <f t="shared" si="1"/>
        <v/>
      </c>
      <c r="J8" s="27">
        <v>20</v>
      </c>
      <c r="K8" s="27">
        <v>19</v>
      </c>
      <c r="L8" s="27"/>
      <c r="M8" s="27"/>
      <c r="N8" s="26">
        <f t="shared" si="2"/>
        <v>1.3425925925925982E-2</v>
      </c>
      <c r="O8" s="27"/>
      <c r="P8" s="27"/>
      <c r="Q8" s="107" t="s">
        <v>27</v>
      </c>
      <c r="R8" s="151">
        <v>41752</v>
      </c>
      <c r="S8" s="24">
        <v>1.18055555555555E-2</v>
      </c>
      <c r="T8" s="149">
        <f t="shared" si="3"/>
        <v>1</v>
      </c>
      <c r="U8" s="149">
        <f t="shared" si="4"/>
        <v>1</v>
      </c>
      <c r="V8" s="149">
        <f t="shared" si="5"/>
        <v>1</v>
      </c>
      <c r="W8" s="149">
        <f t="shared" si="6"/>
        <v>1</v>
      </c>
      <c r="X8" s="149">
        <f t="shared" si="7"/>
        <v>1</v>
      </c>
      <c r="Y8" s="77" t="str">
        <f t="shared" si="8"/>
        <v>Team Cambridge0.0177083333333334</v>
      </c>
      <c r="Z8" s="77" t="str">
        <f t="shared" si="9"/>
        <v>Team Cambridge0.013425925925926</v>
      </c>
    </row>
    <row r="9" spans="1:26" x14ac:dyDescent="0.2">
      <c r="A9" s="30">
        <v>4.2881944444444445E-2</v>
      </c>
      <c r="B9" s="30">
        <v>1.5995370370370372E-2</v>
      </c>
      <c r="C9" s="23">
        <f>IF(Y$1="CE",(VLOOKUP(A9,'CTT-tables'!$B$3:$D$3903,3,FALSE)),(IF(Y$1="HC",(VLOOKUP(A9,'CTT-tables'!$C$3:$D$3903,2,FALSE)),(VLOOKUP(B9,'CTT-tables'!$A$3:$D$3903,4,FALSE)))))</f>
        <v>3.9120370370370403E-3</v>
      </c>
      <c r="D9" s="31">
        <v>3.7337962962962962E-2</v>
      </c>
      <c r="E9" s="29">
        <v>8</v>
      </c>
      <c r="F9" s="119" t="s">
        <v>37</v>
      </c>
      <c r="G9" s="119" t="s">
        <v>23</v>
      </c>
      <c r="H9" s="96">
        <f t="shared" si="0"/>
        <v>1.7893518518518562E-2</v>
      </c>
      <c r="I9" s="110" t="str">
        <f t="shared" si="1"/>
        <v/>
      </c>
      <c r="J9" s="27">
        <v>19</v>
      </c>
      <c r="K9" s="27">
        <v>17</v>
      </c>
      <c r="L9" s="27"/>
      <c r="M9" s="27"/>
      <c r="N9" s="26">
        <f t="shared" si="2"/>
        <v>1.3981481481481522E-2</v>
      </c>
      <c r="O9" s="27"/>
      <c r="Q9" s="107" t="s">
        <v>27</v>
      </c>
      <c r="R9" s="151">
        <v>41752</v>
      </c>
      <c r="S9" s="24">
        <v>1.94444444444444E-2</v>
      </c>
      <c r="T9" s="149">
        <f t="shared" si="3"/>
        <v>1</v>
      </c>
      <c r="U9" s="149">
        <f t="shared" si="4"/>
        <v>1</v>
      </c>
      <c r="V9" s="149">
        <f t="shared" si="5"/>
        <v>1</v>
      </c>
      <c r="W9" s="149">
        <f t="shared" si="6"/>
        <v>1</v>
      </c>
      <c r="X9" s="149">
        <f t="shared" si="7"/>
        <v>1</v>
      </c>
      <c r="Y9" s="77" t="str">
        <f t="shared" si="8"/>
        <v>Team Cambridge0.0178935185185186</v>
      </c>
      <c r="Z9" s="77" t="str">
        <f t="shared" si="9"/>
        <v>Team Cambridge0.0139814814814815</v>
      </c>
    </row>
    <row r="10" spans="1:26" x14ac:dyDescent="0.2">
      <c r="A10" s="30"/>
      <c r="B10" s="30"/>
      <c r="C10" s="23"/>
      <c r="D10" s="31">
        <v>2.1666666666666667E-2</v>
      </c>
      <c r="E10" s="29">
        <v>9</v>
      </c>
      <c r="F10" s="53" t="s">
        <v>169</v>
      </c>
      <c r="G10" s="53" t="s">
        <v>206</v>
      </c>
      <c r="H10" s="96">
        <f t="shared" si="0"/>
        <v>1.8194444444444444E-2</v>
      </c>
      <c r="I10" s="110" t="str">
        <f t="shared" si="1"/>
        <v/>
      </c>
      <c r="J10" s="27"/>
      <c r="K10" s="27"/>
      <c r="L10" s="27"/>
      <c r="M10" s="27"/>
      <c r="N10" s="26">
        <f t="shared" si="2"/>
        <v>0</v>
      </c>
      <c r="O10" s="27"/>
      <c r="P10" s="27"/>
      <c r="Q10" s="107" t="s">
        <v>27</v>
      </c>
      <c r="R10" s="151">
        <v>41752</v>
      </c>
      <c r="S10" s="24">
        <v>3.472222222222222E-3</v>
      </c>
      <c r="T10" s="149">
        <f t="shared" si="3"/>
        <v>1</v>
      </c>
      <c r="U10" s="149">
        <f t="shared" si="4"/>
        <v>1</v>
      </c>
      <c r="V10" s="149">
        <f t="shared" si="5"/>
        <v>1</v>
      </c>
      <c r="W10" s="149">
        <f t="shared" si="6"/>
        <v>1</v>
      </c>
      <c r="X10" s="149">
        <f t="shared" si="7"/>
        <v>1</v>
      </c>
      <c r="Y10" s="77" t="str">
        <f t="shared" si="8"/>
        <v>CC Ashwell0.0181944444444444</v>
      </c>
      <c r="Z10" s="77" t="str">
        <f t="shared" si="9"/>
        <v>CC Ashwell0</v>
      </c>
    </row>
    <row r="11" spans="1:26" x14ac:dyDescent="0.2">
      <c r="A11" s="30"/>
      <c r="B11" s="30"/>
      <c r="C11" s="30"/>
      <c r="D11" s="31">
        <v>2.9710648148148149E-2</v>
      </c>
      <c r="E11" s="29">
        <v>10</v>
      </c>
      <c r="F11" s="53" t="s">
        <v>51</v>
      </c>
      <c r="G11" s="53" t="s">
        <v>30</v>
      </c>
      <c r="H11" s="96">
        <f t="shared" si="0"/>
        <v>1.8599537037037039E-2</v>
      </c>
      <c r="I11" s="110" t="str">
        <f t="shared" si="1"/>
        <v/>
      </c>
      <c r="J11" s="27"/>
      <c r="K11" s="27"/>
      <c r="L11" s="27"/>
      <c r="M11" s="27"/>
      <c r="N11" s="26">
        <f t="shared" si="2"/>
        <v>0</v>
      </c>
      <c r="O11" s="27"/>
      <c r="P11" s="27"/>
      <c r="Q11" s="107" t="s">
        <v>27</v>
      </c>
      <c r="R11" s="151">
        <v>41752</v>
      </c>
      <c r="S11" s="24">
        <v>1.1111111111111108E-2</v>
      </c>
      <c r="T11" s="149">
        <f t="shared" si="3"/>
        <v>1</v>
      </c>
      <c r="U11" s="149">
        <f t="shared" si="4"/>
        <v>1</v>
      </c>
      <c r="V11" s="149">
        <f t="shared" si="5"/>
        <v>1</v>
      </c>
      <c r="W11" s="149">
        <f t="shared" si="6"/>
        <v>1</v>
      </c>
      <c r="X11" s="149">
        <f t="shared" si="7"/>
        <v>1</v>
      </c>
      <c r="Y11" s="77" t="str">
        <f t="shared" si="8"/>
        <v>Cambridge CC0.018599537037037</v>
      </c>
      <c r="Z11" s="77" t="str">
        <f t="shared" si="9"/>
        <v>Cambridge CC0</v>
      </c>
    </row>
    <row r="12" spans="1:26" x14ac:dyDescent="0.2">
      <c r="A12" s="101"/>
      <c r="B12" s="101"/>
      <c r="C12" s="23"/>
      <c r="D12" s="99">
        <v>2.7662037037037041E-2</v>
      </c>
      <c r="E12" s="29">
        <v>11</v>
      </c>
      <c r="F12" t="s">
        <v>396</v>
      </c>
      <c r="G12" t="s">
        <v>397</v>
      </c>
      <c r="H12" s="96">
        <f t="shared" si="0"/>
        <v>1.8634259259259264E-2</v>
      </c>
      <c r="I12" s="110" t="str">
        <f t="shared" si="1"/>
        <v/>
      </c>
      <c r="J12" s="27"/>
      <c r="K12" s="27"/>
      <c r="L12" s="27"/>
      <c r="M12" s="27"/>
      <c r="N12" s="26">
        <f t="shared" si="2"/>
        <v>0</v>
      </c>
      <c r="O12" s="27"/>
      <c r="P12" s="27"/>
      <c r="Q12" s="107" t="s">
        <v>27</v>
      </c>
      <c r="R12" s="151">
        <v>41752</v>
      </c>
      <c r="S12" s="24">
        <v>9.0277777777777769E-3</v>
      </c>
      <c r="T12" s="149">
        <f t="shared" si="3"/>
        <v>1</v>
      </c>
      <c r="U12" s="149">
        <f t="shared" si="4"/>
        <v>1</v>
      </c>
      <c r="V12" s="149">
        <f t="shared" si="5"/>
        <v>1</v>
      </c>
      <c r="W12" s="149">
        <f t="shared" si="6"/>
        <v>1</v>
      </c>
      <c r="X12" s="149">
        <f t="shared" si="7"/>
        <v>1</v>
      </c>
      <c r="Y12" s="77" t="str">
        <f t="shared" si="8"/>
        <v>High Wycombe CC0.0186342592592593</v>
      </c>
      <c r="Z12" s="77" t="str">
        <f t="shared" si="9"/>
        <v>High Wycombe CC0</v>
      </c>
    </row>
    <row r="13" spans="1:26" x14ac:dyDescent="0.2">
      <c r="A13" s="30">
        <v>4.462962962962963E-2</v>
      </c>
      <c r="B13" s="30">
        <v>1.6250000000000001E-2</v>
      </c>
      <c r="C13" s="23">
        <f>IF(Y$1="CE",(VLOOKUP(A13,'CTT-tables'!$B$3:$D$3903,3,FALSE)),(IF(Y$1="HC",(VLOOKUP(A13,'CTT-tables'!$C$3:$D$3903,2,FALSE)),(VLOOKUP(B13,'CTT-tables'!$A$3:$D$3903,4,FALSE)))))</f>
        <v>4.1550925925926E-3</v>
      </c>
      <c r="D13" s="31">
        <v>2.4988425925925928E-2</v>
      </c>
      <c r="E13" s="29">
        <v>12</v>
      </c>
      <c r="F13" s="119" t="s">
        <v>39</v>
      </c>
      <c r="G13" s="119" t="s">
        <v>23</v>
      </c>
      <c r="H13" s="96">
        <f t="shared" si="0"/>
        <v>1.8738425925925929E-2</v>
      </c>
      <c r="I13" s="110" t="str">
        <f t="shared" si="1"/>
        <v/>
      </c>
      <c r="J13" s="27">
        <v>18</v>
      </c>
      <c r="K13" s="27">
        <v>15</v>
      </c>
      <c r="L13" s="27"/>
      <c r="M13" s="27"/>
      <c r="N13" s="26">
        <f t="shared" si="2"/>
        <v>1.458333333333333E-2</v>
      </c>
      <c r="O13" s="27"/>
      <c r="Q13" s="107" t="s">
        <v>27</v>
      </c>
      <c r="R13" s="151">
        <v>41752</v>
      </c>
      <c r="S13" s="24">
        <v>6.2500000000000003E-3</v>
      </c>
      <c r="T13" s="149">
        <f t="shared" si="3"/>
        <v>1</v>
      </c>
      <c r="U13" s="149">
        <f t="shared" si="4"/>
        <v>1</v>
      </c>
      <c r="V13" s="149">
        <f t="shared" si="5"/>
        <v>1</v>
      </c>
      <c r="W13" s="149">
        <f t="shared" si="6"/>
        <v>1</v>
      </c>
      <c r="X13" s="149">
        <f t="shared" si="7"/>
        <v>1</v>
      </c>
      <c r="Y13" s="77" t="str">
        <f t="shared" si="8"/>
        <v>Team Cambridge0.0187384259259259</v>
      </c>
      <c r="Z13" s="77" t="str">
        <f t="shared" si="9"/>
        <v>Team Cambridge0.0145833333333333</v>
      </c>
    </row>
    <row r="14" spans="1:26" x14ac:dyDescent="0.2">
      <c r="A14" s="30">
        <v>4.7916666666666663E-2</v>
      </c>
      <c r="B14" s="30">
        <v>1.877314814814815E-2</v>
      </c>
      <c r="C14" s="23">
        <f>IF(Y$1="CE",(VLOOKUP(A14,'CTT-tables'!$B$3:$D$3903,3,FALSE)),(IF(Y$1="HC",(VLOOKUP(A14,'CTT-tables'!$C$3:$D$3903,2,FALSE)),(VLOOKUP(B14,'CTT-tables'!$A$3:$D$3903,4,FALSE)))))</f>
        <v>6.5046296296296397E-3</v>
      </c>
      <c r="D14" s="31">
        <v>2.1701388888888892E-2</v>
      </c>
      <c r="E14" s="29">
        <v>13</v>
      </c>
      <c r="F14" s="119" t="s">
        <v>338</v>
      </c>
      <c r="G14" s="119" t="s">
        <v>23</v>
      </c>
      <c r="H14" s="96">
        <f t="shared" si="0"/>
        <v>1.8923611111111113E-2</v>
      </c>
      <c r="I14" s="110" t="str">
        <f t="shared" si="1"/>
        <v/>
      </c>
      <c r="J14" s="27">
        <v>17</v>
      </c>
      <c r="K14" s="27">
        <v>20</v>
      </c>
      <c r="L14" s="27"/>
      <c r="M14" s="27"/>
      <c r="N14" s="26">
        <f t="shared" si="2"/>
        <v>1.2418981481481474E-2</v>
      </c>
      <c r="O14" s="27"/>
      <c r="P14" s="27"/>
      <c r="Q14" s="107" t="s">
        <v>27</v>
      </c>
      <c r="R14" s="151">
        <v>41752</v>
      </c>
      <c r="S14" s="24">
        <v>2.7777777777777779E-3</v>
      </c>
      <c r="T14" s="149">
        <f t="shared" si="3"/>
        <v>1</v>
      </c>
      <c r="U14" s="149">
        <f t="shared" si="4"/>
        <v>1</v>
      </c>
      <c r="V14" s="149">
        <f t="shared" si="5"/>
        <v>1</v>
      </c>
      <c r="W14" s="149">
        <f t="shared" si="6"/>
        <v>1</v>
      </c>
      <c r="X14" s="149">
        <f t="shared" si="7"/>
        <v>1</v>
      </c>
      <c r="Y14" s="77" t="str">
        <f t="shared" si="8"/>
        <v>Team Cambridge0.0189236111111111</v>
      </c>
      <c r="Z14" s="77" t="str">
        <f t="shared" si="9"/>
        <v>Team Cambridge0.0124189814814815</v>
      </c>
    </row>
    <row r="15" spans="1:26" x14ac:dyDescent="0.2">
      <c r="A15" s="30"/>
      <c r="B15" s="30"/>
      <c r="C15" s="23"/>
      <c r="D15" s="31">
        <v>2.1064814814814814E-2</v>
      </c>
      <c r="E15" s="29">
        <v>14</v>
      </c>
      <c r="F15" s="53" t="s">
        <v>187</v>
      </c>
      <c r="G15" s="53" t="s">
        <v>34</v>
      </c>
      <c r="H15" s="96">
        <f t="shared" si="0"/>
        <v>1.8981481481481481E-2</v>
      </c>
      <c r="I15" s="110" t="str">
        <f t="shared" si="1"/>
        <v/>
      </c>
      <c r="J15" s="27"/>
      <c r="K15" s="27"/>
      <c r="L15" s="27"/>
      <c r="M15" s="27"/>
      <c r="N15" s="26">
        <f t="shared" si="2"/>
        <v>0</v>
      </c>
      <c r="O15" s="27"/>
      <c r="P15" s="27"/>
      <c r="Q15" s="107" t="s">
        <v>27</v>
      </c>
      <c r="R15" s="151">
        <v>41752</v>
      </c>
      <c r="S15" s="24">
        <v>2.0833333333333333E-3</v>
      </c>
      <c r="T15" s="149">
        <f t="shared" si="3"/>
        <v>1</v>
      </c>
      <c r="U15" s="149">
        <f t="shared" si="4"/>
        <v>1</v>
      </c>
      <c r="V15" s="149">
        <f t="shared" si="5"/>
        <v>1</v>
      </c>
      <c r="W15" s="149">
        <f t="shared" si="6"/>
        <v>1</v>
      </c>
      <c r="X15" s="149">
        <f t="shared" si="7"/>
        <v>1</v>
      </c>
      <c r="Y15" s="77" t="str">
        <f t="shared" si="8"/>
        <v>Cambridge Tri0.0189814814814815</v>
      </c>
      <c r="Z15" s="77" t="str">
        <f t="shared" si="9"/>
        <v>Cambridge Tri0</v>
      </c>
    </row>
    <row r="16" spans="1:26" x14ac:dyDescent="0.2">
      <c r="A16" s="30"/>
      <c r="B16" s="30"/>
      <c r="C16" s="30"/>
      <c r="D16" s="31">
        <v>3.7048611111111109E-2</v>
      </c>
      <c r="E16" s="29">
        <v>15</v>
      </c>
      <c r="F16" s="108" t="s">
        <v>154</v>
      </c>
      <c r="G16" s="108" t="s">
        <v>34</v>
      </c>
      <c r="H16" s="96">
        <f t="shared" si="0"/>
        <v>1.899305555555561E-2</v>
      </c>
      <c r="I16" s="110" t="str">
        <f t="shared" si="1"/>
        <v/>
      </c>
      <c r="J16" s="27"/>
      <c r="K16" s="27"/>
      <c r="L16" s="27"/>
      <c r="M16" s="27"/>
      <c r="N16" s="26">
        <f t="shared" si="2"/>
        <v>0</v>
      </c>
      <c r="O16" s="27"/>
      <c r="Q16" s="107" t="s">
        <v>27</v>
      </c>
      <c r="R16" s="151">
        <v>41752</v>
      </c>
      <c r="S16" s="24">
        <v>1.8055555555555498E-2</v>
      </c>
      <c r="T16" s="149">
        <f t="shared" si="3"/>
        <v>1</v>
      </c>
      <c r="U16" s="149">
        <f t="shared" si="4"/>
        <v>1</v>
      </c>
      <c r="V16" s="149">
        <f t="shared" si="5"/>
        <v>1</v>
      </c>
      <c r="W16" s="149">
        <f t="shared" si="6"/>
        <v>1</v>
      </c>
      <c r="X16" s="149">
        <f t="shared" si="7"/>
        <v>1</v>
      </c>
      <c r="Y16" s="77" t="str">
        <f t="shared" si="8"/>
        <v>Cambridge Tri0.0189930555555556</v>
      </c>
      <c r="Z16" s="77" t="str">
        <f t="shared" si="9"/>
        <v>Cambridge Tri0</v>
      </c>
    </row>
    <row r="17" spans="1:26" x14ac:dyDescent="0.2">
      <c r="A17" s="30"/>
      <c r="B17" s="30"/>
      <c r="C17" s="23"/>
      <c r="D17" s="31">
        <v>1.9976851851851853E-2</v>
      </c>
      <c r="E17" s="29">
        <v>16</v>
      </c>
      <c r="F17" s="53" t="s">
        <v>446</v>
      </c>
      <c r="G17" s="148" t="s">
        <v>30</v>
      </c>
      <c r="H17" s="96">
        <f t="shared" si="0"/>
        <v>1.9282407407407408E-2</v>
      </c>
      <c r="I17" s="110" t="str">
        <f t="shared" si="1"/>
        <v/>
      </c>
      <c r="J17" s="27"/>
      <c r="K17" s="27"/>
      <c r="L17" s="27"/>
      <c r="M17" s="27"/>
      <c r="N17" s="26">
        <f t="shared" si="2"/>
        <v>0</v>
      </c>
      <c r="O17" s="27"/>
      <c r="Q17" s="107" t="s">
        <v>27</v>
      </c>
      <c r="R17" s="151">
        <v>41752</v>
      </c>
      <c r="S17" s="24">
        <v>6.9444444444444447E-4</v>
      </c>
      <c r="T17" s="149">
        <f t="shared" si="3"/>
        <v>1</v>
      </c>
      <c r="U17" s="149">
        <f t="shared" si="4"/>
        <v>1</v>
      </c>
      <c r="V17" s="149">
        <f t="shared" si="5"/>
        <v>1</v>
      </c>
      <c r="W17" s="149">
        <f t="shared" si="6"/>
        <v>1</v>
      </c>
      <c r="X17" s="149">
        <f t="shared" si="7"/>
        <v>1</v>
      </c>
      <c r="Y17" s="77" t="str">
        <f t="shared" si="8"/>
        <v>Cambridge CC0.0192824074074074</v>
      </c>
      <c r="Z17" s="77" t="str">
        <f t="shared" si="9"/>
        <v>Cambridge CC0</v>
      </c>
    </row>
    <row r="18" spans="1:26" x14ac:dyDescent="0.2">
      <c r="A18" s="30">
        <v>4.5231481481481484E-2</v>
      </c>
      <c r="B18" s="30">
        <v>1.6909722222222225E-2</v>
      </c>
      <c r="C18" s="23">
        <f>IF(Y$1="CE",(VLOOKUP(A18,'CTT-tables'!$B$3:$D$3903,3,FALSE)),(IF(Y$1="HC",(VLOOKUP(A18,'CTT-tables'!$C$3:$D$3903,2,FALSE)),(VLOOKUP(B18,'CTT-tables'!$A$3:$D$3903,4,FALSE)))))</f>
        <v>4.7685185185185096E-3</v>
      </c>
      <c r="D18" s="31">
        <v>2.3530092592592592E-2</v>
      </c>
      <c r="E18" s="29">
        <v>17</v>
      </c>
      <c r="F18" s="120" t="s">
        <v>31</v>
      </c>
      <c r="G18" s="119" t="s">
        <v>23</v>
      </c>
      <c r="H18" s="96">
        <f t="shared" si="0"/>
        <v>1.9363425925925926E-2</v>
      </c>
      <c r="I18" s="110" t="str">
        <f t="shared" si="1"/>
        <v/>
      </c>
      <c r="J18" s="27">
        <v>16</v>
      </c>
      <c r="K18" s="27">
        <v>14</v>
      </c>
      <c r="L18" s="27"/>
      <c r="M18" s="27"/>
      <c r="N18" s="26">
        <f t="shared" si="2"/>
        <v>1.4594907407407418E-2</v>
      </c>
      <c r="O18" s="27"/>
      <c r="P18" s="27"/>
      <c r="Q18" s="107" t="s">
        <v>27</v>
      </c>
      <c r="R18" s="151">
        <v>41752</v>
      </c>
      <c r="S18" s="24">
        <v>4.1666666666666666E-3</v>
      </c>
      <c r="T18" s="149">
        <f t="shared" si="3"/>
        <v>1</v>
      </c>
      <c r="U18" s="149">
        <f t="shared" si="4"/>
        <v>1</v>
      </c>
      <c r="V18" s="149">
        <f t="shared" si="5"/>
        <v>1</v>
      </c>
      <c r="W18" s="149">
        <f t="shared" si="6"/>
        <v>1</v>
      </c>
      <c r="X18" s="149">
        <f t="shared" si="7"/>
        <v>1</v>
      </c>
      <c r="Y18" s="77" t="str">
        <f t="shared" si="8"/>
        <v>Team Cambridge0.0193634259259259</v>
      </c>
      <c r="Z18" s="77" t="str">
        <f t="shared" si="9"/>
        <v>Team Cambridge0.0145949074074074</v>
      </c>
    </row>
    <row r="19" spans="1:26" x14ac:dyDescent="0.2">
      <c r="A19" s="30"/>
      <c r="B19" s="30"/>
      <c r="C19" s="30"/>
      <c r="D19" s="31">
        <v>2.0833333333333332E-2</v>
      </c>
      <c r="E19" s="29">
        <v>18</v>
      </c>
      <c r="F19" s="108" t="s">
        <v>147</v>
      </c>
      <c r="G19" s="108" t="s">
        <v>34</v>
      </c>
      <c r="H19" s="96">
        <f t="shared" si="0"/>
        <v>1.9444444444444445E-2</v>
      </c>
      <c r="I19" s="110" t="str">
        <f t="shared" si="1"/>
        <v/>
      </c>
      <c r="J19" s="27"/>
      <c r="K19" s="27"/>
      <c r="L19" s="27"/>
      <c r="M19" s="27"/>
      <c r="N19" s="26">
        <f t="shared" si="2"/>
        <v>0</v>
      </c>
      <c r="O19" s="27"/>
      <c r="Q19" s="107" t="s">
        <v>27</v>
      </c>
      <c r="R19" s="151">
        <v>41752</v>
      </c>
      <c r="S19" s="24">
        <v>1.3888888888888889E-3</v>
      </c>
      <c r="T19" s="149">
        <f t="shared" si="3"/>
        <v>1</v>
      </c>
      <c r="U19" s="149">
        <f t="shared" si="4"/>
        <v>1</v>
      </c>
      <c r="V19" s="149">
        <f t="shared" si="5"/>
        <v>1</v>
      </c>
      <c r="W19" s="149">
        <f t="shared" si="6"/>
        <v>1</v>
      </c>
      <c r="X19" s="149">
        <f t="shared" si="7"/>
        <v>1</v>
      </c>
      <c r="Y19" s="77" t="str">
        <f t="shared" si="8"/>
        <v>Cambridge Tri0.0194444444444444</v>
      </c>
      <c r="Z19" s="77" t="str">
        <f t="shared" si="9"/>
        <v>Cambridge Tri0</v>
      </c>
    </row>
    <row r="20" spans="1:26" x14ac:dyDescent="0.2">
      <c r="A20" s="30"/>
      <c r="B20" s="30"/>
      <c r="C20" s="30"/>
      <c r="D20" s="31">
        <v>3.8275462962962963E-2</v>
      </c>
      <c r="E20" s="29">
        <v>19</v>
      </c>
      <c r="F20" s="53" t="s">
        <v>170</v>
      </c>
      <c r="G20" s="53" t="s">
        <v>291</v>
      </c>
      <c r="H20" s="96">
        <f t="shared" si="0"/>
        <v>1.9525462962962963E-2</v>
      </c>
      <c r="I20" s="110" t="str">
        <f t="shared" si="1"/>
        <v/>
      </c>
      <c r="J20" s="27"/>
      <c r="K20" s="27"/>
      <c r="L20" s="27"/>
      <c r="M20" s="27"/>
      <c r="N20" s="26">
        <f t="shared" si="2"/>
        <v>0</v>
      </c>
      <c r="O20" s="27"/>
      <c r="Q20" s="107" t="s">
        <v>27</v>
      </c>
      <c r="R20" s="151">
        <v>41752</v>
      </c>
      <c r="S20" s="24">
        <v>1.8749999999999999E-2</v>
      </c>
      <c r="T20" s="149">
        <f t="shared" si="3"/>
        <v>1</v>
      </c>
      <c r="U20" s="149">
        <f t="shared" si="4"/>
        <v>1</v>
      </c>
      <c r="V20" s="149">
        <f t="shared" si="5"/>
        <v>1</v>
      </c>
      <c r="W20" s="149">
        <f t="shared" si="6"/>
        <v>1</v>
      </c>
      <c r="X20" s="149">
        <f t="shared" si="7"/>
        <v>1</v>
      </c>
      <c r="Y20" s="77" t="str">
        <f t="shared" si="8"/>
        <v>Team WNT0.019525462962963</v>
      </c>
      <c r="Z20" s="77" t="str">
        <f t="shared" si="9"/>
        <v>Team WNT0</v>
      </c>
    </row>
    <row r="21" spans="1:26" x14ac:dyDescent="0.2">
      <c r="A21" s="30"/>
      <c r="B21" s="30"/>
      <c r="C21" s="30"/>
      <c r="D21" s="31">
        <v>3.3425925925925921E-2</v>
      </c>
      <c r="E21" s="29">
        <v>20</v>
      </c>
      <c r="F21" s="53" t="s">
        <v>398</v>
      </c>
      <c r="G21" s="53" t="s">
        <v>34</v>
      </c>
      <c r="H21" s="96">
        <f t="shared" si="0"/>
        <v>1.9537037037037124E-2</v>
      </c>
      <c r="I21" s="110" t="str">
        <f t="shared" si="1"/>
        <v/>
      </c>
      <c r="J21" s="27"/>
      <c r="K21" s="27"/>
      <c r="L21" s="27"/>
      <c r="M21" s="27"/>
      <c r="N21" s="26">
        <f t="shared" si="2"/>
        <v>0</v>
      </c>
      <c r="O21" s="27"/>
      <c r="P21" s="27"/>
      <c r="Q21" s="107" t="s">
        <v>27</v>
      </c>
      <c r="R21" s="151">
        <v>41752</v>
      </c>
      <c r="S21" s="24">
        <v>1.38888888888888E-2</v>
      </c>
      <c r="T21" s="149">
        <f t="shared" si="3"/>
        <v>1</v>
      </c>
      <c r="U21" s="149">
        <f t="shared" si="4"/>
        <v>1</v>
      </c>
      <c r="V21" s="149">
        <f t="shared" si="5"/>
        <v>1</v>
      </c>
      <c r="W21" s="149">
        <f t="shared" si="6"/>
        <v>1</v>
      </c>
      <c r="X21" s="149">
        <f t="shared" si="7"/>
        <v>1</v>
      </c>
      <c r="Y21" s="77" t="str">
        <f t="shared" si="8"/>
        <v>Cambridge Tri0.0195370370370371</v>
      </c>
      <c r="Z21" s="77" t="str">
        <f t="shared" si="9"/>
        <v>Cambridge Tri0</v>
      </c>
    </row>
    <row r="22" spans="1:26" x14ac:dyDescent="0.2">
      <c r="A22" s="30">
        <v>4.3738425925925924E-2</v>
      </c>
      <c r="B22" s="30">
        <v>1.6192129629629629E-2</v>
      </c>
      <c r="C22" s="23">
        <f>IF(Y$1="CE",(VLOOKUP(A22,'CTT-tables'!$B$3:$D$3903,3,FALSE)),(IF(Y$1="HC",(VLOOKUP(A22,'CTT-tables'!$C$3:$D$3903,2,FALSE)),(VLOOKUP(B22,'CTT-tables'!$A$3:$D$3903,4,FALSE)))))</f>
        <v>4.09722222222222E-3</v>
      </c>
      <c r="D22" s="31">
        <v>3.7071759259259256E-2</v>
      </c>
      <c r="E22" s="29">
        <v>21</v>
      </c>
      <c r="F22" s="119" t="s">
        <v>32</v>
      </c>
      <c r="G22" s="119" t="s">
        <v>23</v>
      </c>
      <c r="H22" s="96">
        <f t="shared" si="0"/>
        <v>1.9710648148148154E-2</v>
      </c>
      <c r="I22" s="110" t="str">
        <f t="shared" si="1"/>
        <v/>
      </c>
      <c r="J22" s="27">
        <v>15</v>
      </c>
      <c r="K22" s="27">
        <v>11</v>
      </c>
      <c r="L22" s="27"/>
      <c r="M22" s="27"/>
      <c r="N22" s="26">
        <f t="shared" si="2"/>
        <v>1.5613425925925933E-2</v>
      </c>
      <c r="O22" s="27"/>
      <c r="Q22" s="107" t="s">
        <v>27</v>
      </c>
      <c r="R22" s="151">
        <v>41752</v>
      </c>
      <c r="S22" s="24">
        <v>1.7361111111111101E-2</v>
      </c>
      <c r="T22" s="149">
        <f t="shared" si="3"/>
        <v>1</v>
      </c>
      <c r="U22" s="149">
        <f t="shared" si="4"/>
        <v>1</v>
      </c>
      <c r="V22" s="149">
        <f t="shared" si="5"/>
        <v>1</v>
      </c>
      <c r="W22" s="149">
        <f t="shared" si="6"/>
        <v>1</v>
      </c>
      <c r="X22" s="149">
        <f t="shared" si="7"/>
        <v>1</v>
      </c>
      <c r="Y22" s="77" t="str">
        <f t="shared" si="8"/>
        <v>Team Cambridge0.0197106481481482</v>
      </c>
      <c r="Z22" s="77" t="str">
        <f t="shared" si="9"/>
        <v>Team Cambridge0.0156134259259259</v>
      </c>
    </row>
    <row r="23" spans="1:26" x14ac:dyDescent="0.2">
      <c r="A23" s="30"/>
      <c r="B23" s="30"/>
      <c r="C23" s="30"/>
      <c r="D23" s="31">
        <v>2.7442129629629632E-2</v>
      </c>
      <c r="E23" s="29">
        <v>22</v>
      </c>
      <c r="F23" s="108" t="s">
        <v>41</v>
      </c>
      <c r="G23" s="108" t="s">
        <v>34</v>
      </c>
      <c r="H23" s="96">
        <f t="shared" si="0"/>
        <v>1.9803240740740743E-2</v>
      </c>
      <c r="I23" s="110" t="str">
        <f t="shared" si="1"/>
        <v/>
      </c>
      <c r="J23" s="27"/>
      <c r="K23" s="27"/>
      <c r="L23" s="27"/>
      <c r="M23" s="27"/>
      <c r="N23" s="26">
        <f t="shared" si="2"/>
        <v>0</v>
      </c>
      <c r="O23" s="27"/>
      <c r="P23" s="27"/>
      <c r="Q23" s="107" t="s">
        <v>27</v>
      </c>
      <c r="R23" s="151">
        <v>41752</v>
      </c>
      <c r="S23" s="24">
        <v>7.6388888888888886E-3</v>
      </c>
      <c r="T23" s="149">
        <f t="shared" si="3"/>
        <v>1</v>
      </c>
      <c r="U23" s="149">
        <f t="shared" si="4"/>
        <v>1</v>
      </c>
      <c r="V23" s="149">
        <f t="shared" si="5"/>
        <v>1</v>
      </c>
      <c r="W23" s="149">
        <f t="shared" si="6"/>
        <v>1</v>
      </c>
      <c r="X23" s="149">
        <f t="shared" si="7"/>
        <v>1</v>
      </c>
      <c r="Y23" s="77" t="str">
        <f t="shared" si="8"/>
        <v>Cambridge Tri0.0198032407407407</v>
      </c>
      <c r="Z23" s="77" t="str">
        <f t="shared" si="9"/>
        <v>Cambridge Tri0</v>
      </c>
    </row>
    <row r="24" spans="1:26" x14ac:dyDescent="0.2">
      <c r="A24" s="30">
        <v>4.7071759259259265E-2</v>
      </c>
      <c r="B24" s="30">
        <v>1.7175925925925924E-2</v>
      </c>
      <c r="C24" s="23">
        <f>IF(Y$1="CE",(VLOOKUP(A24,'CTT-tables'!$B$3:$D$3903,3,FALSE)),(IF(Y$1="HC",(VLOOKUP(A24,'CTT-tables'!$C$3:$D$3903,2,FALSE)),(VLOOKUP(B24,'CTT-tables'!$A$3:$D$3903,4,FALSE)))))</f>
        <v>5.0231481481481498E-3</v>
      </c>
      <c r="D24" s="31">
        <v>2.4826388888888887E-2</v>
      </c>
      <c r="E24" s="29">
        <v>23</v>
      </c>
      <c r="F24" s="119" t="s">
        <v>157</v>
      </c>
      <c r="G24" s="119" t="s">
        <v>23</v>
      </c>
      <c r="H24" s="96">
        <f t="shared" si="0"/>
        <v>1.9965277777777776E-2</v>
      </c>
      <c r="I24" s="110" t="str">
        <f t="shared" si="1"/>
        <v/>
      </c>
      <c r="J24" s="27">
        <v>14</v>
      </c>
      <c r="K24" s="27">
        <v>12</v>
      </c>
      <c r="L24" s="27"/>
      <c r="M24" s="27"/>
      <c r="N24" s="26">
        <f t="shared" si="2"/>
        <v>1.4942129629629626E-2</v>
      </c>
      <c r="O24" s="27"/>
      <c r="P24" s="27"/>
      <c r="Q24" s="107" t="s">
        <v>27</v>
      </c>
      <c r="R24" s="151">
        <v>41752</v>
      </c>
      <c r="S24" s="24">
        <v>4.8611111111111112E-3</v>
      </c>
      <c r="T24" s="149">
        <f t="shared" si="3"/>
        <v>1</v>
      </c>
      <c r="U24" s="149">
        <f t="shared" si="4"/>
        <v>1</v>
      </c>
      <c r="V24" s="149">
        <f t="shared" si="5"/>
        <v>1</v>
      </c>
      <c r="W24" s="149">
        <f t="shared" si="6"/>
        <v>1</v>
      </c>
      <c r="X24" s="149">
        <f t="shared" si="7"/>
        <v>1</v>
      </c>
      <c r="Y24" s="77" t="str">
        <f t="shared" si="8"/>
        <v>Team Cambridge0.0199652777777778</v>
      </c>
      <c r="Z24" s="77" t="str">
        <f t="shared" si="9"/>
        <v>Team Cambridge0.0149421296296296</v>
      </c>
    </row>
    <row r="25" spans="1:26" x14ac:dyDescent="0.2">
      <c r="A25" s="30">
        <v>5.1412037037037034E-2</v>
      </c>
      <c r="B25" s="30">
        <v>1.8298611111111113E-2</v>
      </c>
      <c r="C25" s="23">
        <f>IF(Y$1="CE",(VLOOKUP(A25,'CTT-tables'!$B$3:$D$3903,3,FALSE)),(IF(Y$1="HC",(VLOOKUP(A25,'CTT-tables'!$C$3:$D$3903,2,FALSE)),(VLOOKUP(B25,'CTT-tables'!$A$3:$D$3903,4,FALSE)))))</f>
        <v>6.0648148148147903E-3</v>
      </c>
      <c r="D25" s="31">
        <v>2.5555555555555554E-2</v>
      </c>
      <c r="E25" s="29">
        <v>24</v>
      </c>
      <c r="F25" s="119" t="s">
        <v>292</v>
      </c>
      <c r="G25" s="119" t="s">
        <v>23</v>
      </c>
      <c r="H25" s="96">
        <f t="shared" si="0"/>
        <v>1.9999999999999997E-2</v>
      </c>
      <c r="I25" s="110" t="str">
        <f t="shared" si="1"/>
        <v/>
      </c>
      <c r="J25" s="27">
        <v>13</v>
      </c>
      <c r="K25" s="27">
        <v>18</v>
      </c>
      <c r="L25" s="27"/>
      <c r="M25" s="27"/>
      <c r="N25" s="26">
        <f t="shared" si="2"/>
        <v>1.3935185185185207E-2</v>
      </c>
      <c r="O25" s="27"/>
      <c r="Q25" s="107" t="s">
        <v>27</v>
      </c>
      <c r="R25" s="151">
        <v>41752</v>
      </c>
      <c r="S25" s="24">
        <v>5.5555555555555558E-3</v>
      </c>
      <c r="T25" s="149">
        <f t="shared" si="3"/>
        <v>1</v>
      </c>
      <c r="U25" s="149">
        <f t="shared" si="4"/>
        <v>1</v>
      </c>
      <c r="V25" s="149">
        <f t="shared" si="5"/>
        <v>1</v>
      </c>
      <c r="W25" s="149">
        <f t="shared" si="6"/>
        <v>1</v>
      </c>
      <c r="X25" s="149">
        <f t="shared" si="7"/>
        <v>1</v>
      </c>
      <c r="Y25" s="77" t="str">
        <f t="shared" si="8"/>
        <v>Team Cambridge0.02</v>
      </c>
      <c r="Z25" s="77" t="str">
        <f t="shared" si="9"/>
        <v>Team Cambridge0.0139351851851852</v>
      </c>
    </row>
    <row r="26" spans="1:26" x14ac:dyDescent="0.2">
      <c r="A26" s="30">
        <v>5.0115740740740738E-2</v>
      </c>
      <c r="B26" s="30">
        <v>1.7789351851851851E-2</v>
      </c>
      <c r="C26" s="23">
        <f>IF(Y$1="CE",(VLOOKUP(A26,'CTT-tables'!$B$3:$D$3903,3,FALSE)),(IF(Y$1="HC",(VLOOKUP(A26,'CTT-tables'!$C$3:$D$3903,2,FALSE)),(VLOOKUP(B26,'CTT-tables'!$A$3:$D$3903,4,FALSE)))))</f>
        <v>5.5902777777777799E-3</v>
      </c>
      <c r="D26" s="31">
        <v>3.2638888888888891E-2</v>
      </c>
      <c r="E26" s="29">
        <v>25</v>
      </c>
      <c r="F26" s="119" t="s">
        <v>33</v>
      </c>
      <c r="G26" s="119" t="s">
        <v>23</v>
      </c>
      <c r="H26" s="96">
        <f t="shared" si="0"/>
        <v>2.013888888888889E-2</v>
      </c>
      <c r="I26" s="110" t="str">
        <f t="shared" si="1"/>
        <v/>
      </c>
      <c r="J26" s="27">
        <v>12</v>
      </c>
      <c r="K26" s="27">
        <v>16</v>
      </c>
      <c r="L26" s="27"/>
      <c r="M26" s="27"/>
      <c r="N26" s="26">
        <f t="shared" si="2"/>
        <v>1.4548611111111109E-2</v>
      </c>
      <c r="O26" s="27"/>
      <c r="P26" s="27"/>
      <c r="Q26" s="107" t="s">
        <v>27</v>
      </c>
      <c r="R26" s="151">
        <v>41752</v>
      </c>
      <c r="S26" s="24">
        <v>1.2500000000000001E-2</v>
      </c>
      <c r="T26" s="149">
        <f t="shared" si="3"/>
        <v>1</v>
      </c>
      <c r="U26" s="149">
        <f t="shared" si="4"/>
        <v>1</v>
      </c>
      <c r="V26" s="149">
        <f t="shared" si="5"/>
        <v>1</v>
      </c>
      <c r="W26" s="149">
        <f t="shared" si="6"/>
        <v>1</v>
      </c>
      <c r="X26" s="149">
        <f t="shared" si="7"/>
        <v>1</v>
      </c>
      <c r="Y26" s="77" t="str">
        <f t="shared" si="8"/>
        <v>Team Cambridge0.0201388888888889</v>
      </c>
      <c r="Z26" s="77" t="str">
        <f t="shared" si="9"/>
        <v>Team Cambridge0.0145486111111111</v>
      </c>
    </row>
    <row r="27" spans="1:26" x14ac:dyDescent="0.2">
      <c r="A27" s="30"/>
      <c r="B27" s="30"/>
      <c r="C27" s="30"/>
      <c r="D27" s="31">
        <v>3.4791666666666672E-2</v>
      </c>
      <c r="E27" s="29">
        <v>26</v>
      </c>
      <c r="F27" s="147" t="s">
        <v>286</v>
      </c>
      <c r="G27" s="108" t="s">
        <v>34</v>
      </c>
      <c r="H27" s="96">
        <f t="shared" si="0"/>
        <v>2.020833333333337E-2</v>
      </c>
      <c r="I27" s="110" t="str">
        <f t="shared" si="1"/>
        <v/>
      </c>
      <c r="J27" s="27"/>
      <c r="K27" s="27"/>
      <c r="L27" s="27"/>
      <c r="M27" s="27"/>
      <c r="N27" s="26">
        <f t="shared" si="2"/>
        <v>0</v>
      </c>
      <c r="O27" s="27"/>
      <c r="P27" s="27"/>
      <c r="Q27" s="107" t="s">
        <v>27</v>
      </c>
      <c r="R27" s="151">
        <v>41752</v>
      </c>
      <c r="S27" s="24">
        <v>1.4583333333333301E-2</v>
      </c>
      <c r="T27" s="149">
        <f t="shared" si="3"/>
        <v>1</v>
      </c>
      <c r="U27" s="149">
        <f t="shared" si="4"/>
        <v>1</v>
      </c>
      <c r="V27" s="149">
        <f t="shared" si="5"/>
        <v>1</v>
      </c>
      <c r="W27" s="149">
        <f t="shared" si="6"/>
        <v>1</v>
      </c>
      <c r="X27" s="149">
        <f t="shared" si="7"/>
        <v>1</v>
      </c>
      <c r="Y27" s="77" t="str">
        <f t="shared" si="8"/>
        <v>Cambridge Tri0.0202083333333334</v>
      </c>
      <c r="Z27" s="77" t="str">
        <f t="shared" si="9"/>
        <v>Cambridge Tri0</v>
      </c>
    </row>
    <row r="28" spans="1:26" x14ac:dyDescent="0.2">
      <c r="A28" s="30"/>
      <c r="B28" s="30"/>
      <c r="C28" s="23"/>
      <c r="D28" s="31">
        <v>4.1226851851851855E-2</v>
      </c>
      <c r="E28" s="29">
        <v>27</v>
      </c>
      <c r="F28" s="147" t="s">
        <v>282</v>
      </c>
      <c r="G28" s="53" t="s">
        <v>283</v>
      </c>
      <c r="H28" s="96">
        <f t="shared" si="0"/>
        <v>2.0393518518518554E-2</v>
      </c>
      <c r="I28" s="110" t="str">
        <f t="shared" si="1"/>
        <v/>
      </c>
      <c r="J28" s="27"/>
      <c r="K28" s="27"/>
      <c r="L28" s="27"/>
      <c r="M28" s="27"/>
      <c r="N28" s="26">
        <f t="shared" si="2"/>
        <v>0</v>
      </c>
      <c r="O28" s="27"/>
      <c r="Q28" s="107" t="s">
        <v>27</v>
      </c>
      <c r="R28" s="151">
        <v>41752</v>
      </c>
      <c r="S28" s="24">
        <v>2.0833333333333301E-2</v>
      </c>
      <c r="T28" s="149">
        <f t="shared" si="3"/>
        <v>1</v>
      </c>
      <c r="U28" s="149">
        <f t="shared" si="4"/>
        <v>1</v>
      </c>
      <c r="V28" s="149">
        <f t="shared" si="5"/>
        <v>1</v>
      </c>
      <c r="W28" s="149">
        <f t="shared" si="6"/>
        <v>1</v>
      </c>
      <c r="X28" s="149">
        <f t="shared" si="7"/>
        <v>1</v>
      </c>
      <c r="Y28" s="77" t="str">
        <f t="shared" si="8"/>
        <v>Seamons CC0.0203935185185186</v>
      </c>
      <c r="Z28" s="77" t="str">
        <f t="shared" si="9"/>
        <v>Seamons CC0</v>
      </c>
    </row>
    <row r="29" spans="1:26" x14ac:dyDescent="0.2">
      <c r="A29" s="30"/>
      <c r="B29" s="30"/>
      <c r="C29" s="30"/>
      <c r="D29" s="31">
        <v>4.1099537037037039E-2</v>
      </c>
      <c r="E29" s="29">
        <v>28</v>
      </c>
      <c r="F29" s="53" t="s">
        <v>401</v>
      </c>
      <c r="G29" s="150" t="s">
        <v>402</v>
      </c>
      <c r="H29" s="96">
        <f t="shared" si="0"/>
        <v>2.0960648148148239E-2</v>
      </c>
      <c r="I29" s="110" t="str">
        <f t="shared" si="1"/>
        <v/>
      </c>
      <c r="J29" s="27"/>
      <c r="K29" s="27"/>
      <c r="L29" s="27"/>
      <c r="M29" s="27"/>
      <c r="N29" s="26">
        <f t="shared" si="2"/>
        <v>0</v>
      </c>
      <c r="O29" s="27"/>
      <c r="Q29" s="107" t="s">
        <v>27</v>
      </c>
      <c r="R29" s="151">
        <v>41752</v>
      </c>
      <c r="S29" s="24">
        <v>2.01388888888888E-2</v>
      </c>
      <c r="T29" s="149">
        <f t="shared" si="3"/>
        <v>1</v>
      </c>
      <c r="U29" s="149">
        <f t="shared" si="4"/>
        <v>1</v>
      </c>
      <c r="V29" s="149">
        <f t="shared" si="5"/>
        <v>1</v>
      </c>
      <c r="W29" s="149">
        <f t="shared" si="6"/>
        <v>1</v>
      </c>
      <c r="X29" s="149">
        <f t="shared" si="7"/>
        <v>1</v>
      </c>
      <c r="Y29" s="77" t="str">
        <f t="shared" si="8"/>
        <v>Glade CC0.0209606481481482</v>
      </c>
      <c r="Z29" s="77" t="str">
        <f t="shared" si="9"/>
        <v>Glade CC0</v>
      </c>
    </row>
    <row r="30" spans="1:26" x14ac:dyDescent="0.2">
      <c r="A30" s="30">
        <v>5.2106481481481483E-2</v>
      </c>
      <c r="B30" s="30">
        <v>1.8506944444444444E-2</v>
      </c>
      <c r="C30" s="23">
        <f>IF(Y$1="CE",(VLOOKUP(A30,'CTT-tables'!$B$3:$D$3903,3,FALSE)),(IF(Y$1="HC",(VLOOKUP(A30,'CTT-tables'!$C$3:$D$3903,2,FALSE)),(VLOOKUP(B30,'CTT-tables'!$A$3:$D$3903,4,FALSE)))))</f>
        <v>6.26157407407408E-3</v>
      </c>
      <c r="D30" s="31">
        <v>3.4317129629629628E-2</v>
      </c>
      <c r="E30" s="29">
        <v>29</v>
      </c>
      <c r="F30" s="119" t="s">
        <v>36</v>
      </c>
      <c r="G30" s="119" t="s">
        <v>23</v>
      </c>
      <c r="H30" s="96">
        <f t="shared" si="0"/>
        <v>2.112268518518523E-2</v>
      </c>
      <c r="I30" s="110" t="str">
        <f t="shared" si="1"/>
        <v/>
      </c>
      <c r="J30" s="27">
        <v>11</v>
      </c>
      <c r="K30" s="27">
        <v>13</v>
      </c>
      <c r="L30" s="27"/>
      <c r="M30" s="27"/>
      <c r="N30" s="26">
        <f t="shared" si="2"/>
        <v>1.4861111111111151E-2</v>
      </c>
      <c r="O30" s="27"/>
      <c r="Q30" s="107" t="s">
        <v>27</v>
      </c>
      <c r="R30" s="151">
        <v>41752</v>
      </c>
      <c r="S30" s="24">
        <v>1.3194444444444399E-2</v>
      </c>
      <c r="T30" s="149">
        <f t="shared" si="3"/>
        <v>1</v>
      </c>
      <c r="U30" s="149">
        <f t="shared" si="4"/>
        <v>1</v>
      </c>
      <c r="V30" s="149">
        <f t="shared" si="5"/>
        <v>1</v>
      </c>
      <c r="W30" s="149">
        <f t="shared" si="6"/>
        <v>1</v>
      </c>
      <c r="X30" s="149">
        <f t="shared" si="7"/>
        <v>1</v>
      </c>
      <c r="Y30" s="77" t="str">
        <f t="shared" si="8"/>
        <v>Team Cambridge0.0211226851851852</v>
      </c>
      <c r="Z30" s="77" t="str">
        <f t="shared" si="9"/>
        <v>Team Cambridge0.0148611111111112</v>
      </c>
    </row>
    <row r="31" spans="1:26" x14ac:dyDescent="0.2">
      <c r="A31" s="30"/>
      <c r="B31" s="30"/>
      <c r="C31" s="30"/>
      <c r="D31" s="31">
        <v>2.8437500000000001E-2</v>
      </c>
      <c r="E31" s="29">
        <v>30</v>
      </c>
      <c r="F31" s="53" t="s">
        <v>168</v>
      </c>
      <c r="G31" s="53" t="s">
        <v>30</v>
      </c>
      <c r="H31" s="96">
        <f t="shared" si="0"/>
        <v>2.1493055555555557E-2</v>
      </c>
      <c r="I31" s="110" t="str">
        <f t="shared" si="1"/>
        <v/>
      </c>
      <c r="J31" s="27"/>
      <c r="K31" s="27"/>
      <c r="L31" s="27"/>
      <c r="M31" s="27"/>
      <c r="N31" s="26">
        <f t="shared" si="2"/>
        <v>0</v>
      </c>
      <c r="O31" s="27"/>
      <c r="P31" s="27"/>
      <c r="Q31" s="107" t="s">
        <v>27</v>
      </c>
      <c r="R31" s="151">
        <v>41752</v>
      </c>
      <c r="S31" s="24">
        <v>6.9444444444444449E-3</v>
      </c>
      <c r="T31" s="149">
        <f t="shared" si="3"/>
        <v>1</v>
      </c>
      <c r="U31" s="149">
        <f t="shared" si="4"/>
        <v>1</v>
      </c>
      <c r="V31" s="149">
        <f t="shared" si="5"/>
        <v>1</v>
      </c>
      <c r="W31" s="149">
        <f t="shared" si="6"/>
        <v>1</v>
      </c>
      <c r="X31" s="149">
        <f t="shared" si="7"/>
        <v>1</v>
      </c>
      <c r="Y31" s="77" t="str">
        <f t="shared" si="8"/>
        <v>Cambridge CC0.0214930555555556</v>
      </c>
      <c r="Z31" s="77" t="str">
        <f t="shared" si="9"/>
        <v>Cambridge CC0</v>
      </c>
    </row>
    <row r="32" spans="1:26" x14ac:dyDescent="0.2">
      <c r="A32" s="101"/>
      <c r="B32" s="101"/>
      <c r="C32" s="23"/>
      <c r="F32" s="119"/>
      <c r="G32" s="119"/>
      <c r="H32" s="96">
        <f t="shared" ref="H32:H41" si="10">IF(D32=0,0,(D32-S32))</f>
        <v>0</v>
      </c>
      <c r="I32" s="110" t="str">
        <f t="shared" ref="I32:I41" si="11">IF((OR(D32=0,H32=0)),"",(IF(H32&lt;=B32,1,"")))</f>
        <v/>
      </c>
      <c r="J32" s="27"/>
      <c r="K32" s="27"/>
      <c r="L32" s="27"/>
      <c r="M32" s="27"/>
      <c r="N32" s="26">
        <f t="shared" ref="N32:N41" si="12">IF(C32=0,0,(H32-C32))</f>
        <v>0</v>
      </c>
      <c r="O32" s="27"/>
      <c r="S32" s="24">
        <v>2.1527777777777701E-2</v>
      </c>
      <c r="T32" s="149">
        <f t="shared" ref="T32:T41" si="13">IF(D32=0,1,(COUNTIF(H:H,H32)))</f>
        <v>1</v>
      </c>
      <c r="U32" s="149">
        <f t="shared" ref="U32:U41" si="14">IF((AND(D32&gt;0,$Y$1="TR")),(COUNTIF(Y:Y,Y32)),1)</f>
        <v>1</v>
      </c>
      <c r="V32" s="149">
        <f t="shared" ref="V32:V41" si="15">IF((AND(D32&gt;0,C32&gt;0,$Y$1="TR")),(COUNTIF(Z:Z,Z32)),1)</f>
        <v>1</v>
      </c>
      <c r="W32" s="149">
        <f t="shared" ref="W32:W41" si="16">IF((AND(D32&gt;0,C32&gt;0,$Y$1="CE")),(COUNTIF(Z:Z,Z32)),1)</f>
        <v>1</v>
      </c>
      <c r="X32" s="149">
        <f t="shared" ref="X32:X41" si="17">IF((AND(D32&gt;0,C32&gt;0,(OR($Y$1="CE",$Y$1="TR")))),(COUNTIF(Z:Z,Z32)),1)</f>
        <v>1</v>
      </c>
      <c r="Y32" s="77" t="str">
        <f t="shared" ref="Y32:Y41" si="18">CONCATENATE(G32,H32)</f>
        <v>0</v>
      </c>
      <c r="Z32" s="77" t="str">
        <f t="shared" ref="Z32:Z40" si="19">CONCATENATE(G32,N32)</f>
        <v>0</v>
      </c>
    </row>
    <row r="33" spans="1:26" x14ac:dyDescent="0.2">
      <c r="H33" s="96">
        <f t="shared" si="10"/>
        <v>0</v>
      </c>
      <c r="I33" s="110" t="str">
        <f t="shared" si="11"/>
        <v/>
      </c>
      <c r="J33" s="27"/>
      <c r="K33" s="27"/>
      <c r="L33" s="27"/>
      <c r="M33" s="27"/>
      <c r="N33" s="26">
        <f t="shared" si="12"/>
        <v>0</v>
      </c>
      <c r="O33" s="27"/>
      <c r="S33" s="24">
        <v>2.2222222222222199E-2</v>
      </c>
      <c r="T33" s="149">
        <f t="shared" si="13"/>
        <v>1</v>
      </c>
      <c r="U33" s="149">
        <f t="shared" si="14"/>
        <v>1</v>
      </c>
      <c r="V33" s="149">
        <f t="shared" si="15"/>
        <v>1</v>
      </c>
      <c r="W33" s="149">
        <f t="shared" si="16"/>
        <v>1</v>
      </c>
      <c r="X33" s="149">
        <f t="shared" si="17"/>
        <v>1</v>
      </c>
      <c r="Y33" s="77" t="str">
        <f t="shared" si="18"/>
        <v>0</v>
      </c>
      <c r="Z33" s="77" t="str">
        <f t="shared" si="19"/>
        <v>0</v>
      </c>
    </row>
    <row r="34" spans="1:26" x14ac:dyDescent="0.2">
      <c r="A34" s="30"/>
      <c r="B34" s="30"/>
      <c r="C34" s="30"/>
      <c r="H34" s="96">
        <f t="shared" si="10"/>
        <v>0</v>
      </c>
      <c r="I34" s="110" t="str">
        <f t="shared" si="11"/>
        <v/>
      </c>
      <c r="J34" s="27"/>
      <c r="K34" s="27"/>
      <c r="L34" s="27"/>
      <c r="M34" s="27"/>
      <c r="N34" s="26">
        <f t="shared" si="12"/>
        <v>0</v>
      </c>
      <c r="O34" s="27"/>
      <c r="S34" s="24">
        <v>2.2916666666666599E-2</v>
      </c>
      <c r="T34" s="149">
        <f t="shared" si="13"/>
        <v>1</v>
      </c>
      <c r="U34" s="149">
        <f t="shared" si="14"/>
        <v>1</v>
      </c>
      <c r="V34" s="149">
        <f t="shared" si="15"/>
        <v>1</v>
      </c>
      <c r="W34" s="149">
        <f t="shared" si="16"/>
        <v>1</v>
      </c>
      <c r="X34" s="149">
        <f t="shared" si="17"/>
        <v>1</v>
      </c>
      <c r="Y34" s="77" t="str">
        <f t="shared" si="18"/>
        <v>0</v>
      </c>
      <c r="Z34" s="77" t="str">
        <f t="shared" si="19"/>
        <v>0</v>
      </c>
    </row>
    <row r="35" spans="1:26" x14ac:dyDescent="0.2">
      <c r="H35" s="96">
        <f t="shared" si="10"/>
        <v>0</v>
      </c>
      <c r="I35" s="110" t="str">
        <f t="shared" si="11"/>
        <v/>
      </c>
      <c r="J35" s="27"/>
      <c r="K35" s="27"/>
      <c r="L35" s="27"/>
      <c r="M35" s="27"/>
      <c r="N35" s="26">
        <f t="shared" si="12"/>
        <v>0</v>
      </c>
      <c r="O35" s="27"/>
      <c r="S35" s="24">
        <v>2.36111111111111E-2</v>
      </c>
      <c r="T35" s="149">
        <f t="shared" si="13"/>
        <v>1</v>
      </c>
      <c r="U35" s="149">
        <f t="shared" si="14"/>
        <v>1</v>
      </c>
      <c r="V35" s="149">
        <f t="shared" si="15"/>
        <v>1</v>
      </c>
      <c r="W35" s="149">
        <f t="shared" si="16"/>
        <v>1</v>
      </c>
      <c r="X35" s="149">
        <f t="shared" si="17"/>
        <v>1</v>
      </c>
      <c r="Y35" s="77" t="str">
        <f t="shared" si="18"/>
        <v>0</v>
      </c>
      <c r="Z35" s="77" t="str">
        <f t="shared" si="19"/>
        <v>0</v>
      </c>
    </row>
    <row r="36" spans="1:26" x14ac:dyDescent="0.2">
      <c r="H36" s="96">
        <f t="shared" si="10"/>
        <v>0</v>
      </c>
      <c r="I36" s="110" t="str">
        <f t="shared" si="11"/>
        <v/>
      </c>
      <c r="J36" s="27"/>
      <c r="K36" s="27"/>
      <c r="L36" s="27"/>
      <c r="M36" s="27"/>
      <c r="N36" s="26">
        <f t="shared" si="12"/>
        <v>0</v>
      </c>
      <c r="O36" s="27"/>
      <c r="S36" s="24">
        <v>2.43055555555555E-2</v>
      </c>
      <c r="T36" s="149">
        <f t="shared" si="13"/>
        <v>1</v>
      </c>
      <c r="U36" s="149">
        <f t="shared" si="14"/>
        <v>1</v>
      </c>
      <c r="V36" s="149">
        <f t="shared" si="15"/>
        <v>1</v>
      </c>
      <c r="W36" s="149">
        <f t="shared" si="16"/>
        <v>1</v>
      </c>
      <c r="X36" s="149">
        <f t="shared" si="17"/>
        <v>1</v>
      </c>
      <c r="Y36" s="77" t="str">
        <f t="shared" si="18"/>
        <v>0</v>
      </c>
      <c r="Z36" s="77" t="str">
        <f t="shared" si="19"/>
        <v>0</v>
      </c>
    </row>
    <row r="37" spans="1:26" x14ac:dyDescent="0.2">
      <c r="H37" s="96">
        <f t="shared" si="10"/>
        <v>0</v>
      </c>
      <c r="I37" s="110" t="str">
        <f t="shared" si="11"/>
        <v/>
      </c>
      <c r="J37" s="27"/>
      <c r="K37" s="27"/>
      <c r="L37" s="27"/>
      <c r="M37" s="27"/>
      <c r="N37" s="26">
        <f t="shared" si="12"/>
        <v>0</v>
      </c>
      <c r="O37" s="27"/>
      <c r="S37" s="24">
        <v>2.5000000000000001E-2</v>
      </c>
      <c r="T37" s="149">
        <f t="shared" si="13"/>
        <v>1</v>
      </c>
      <c r="U37" s="149">
        <f t="shared" si="14"/>
        <v>1</v>
      </c>
      <c r="V37" s="149">
        <f t="shared" si="15"/>
        <v>1</v>
      </c>
      <c r="W37" s="149">
        <f t="shared" si="16"/>
        <v>1</v>
      </c>
      <c r="X37" s="149">
        <f t="shared" si="17"/>
        <v>1</v>
      </c>
      <c r="Y37" s="77" t="str">
        <f t="shared" si="18"/>
        <v>0</v>
      </c>
      <c r="Z37" s="77" t="str">
        <f t="shared" si="19"/>
        <v>0</v>
      </c>
    </row>
    <row r="38" spans="1:26" x14ac:dyDescent="0.2">
      <c r="A38" s="101"/>
      <c r="B38" s="101"/>
      <c r="C38" s="30"/>
      <c r="D38" s="99"/>
      <c r="F38" s="108"/>
      <c r="H38" s="96">
        <f t="shared" si="10"/>
        <v>0</v>
      </c>
      <c r="I38" s="110" t="str">
        <f t="shared" si="11"/>
        <v/>
      </c>
      <c r="J38" s="27"/>
      <c r="K38" s="27"/>
      <c r="L38" s="27"/>
      <c r="M38" s="27"/>
      <c r="N38" s="26">
        <f t="shared" si="12"/>
        <v>0</v>
      </c>
      <c r="O38" s="27"/>
      <c r="S38" s="24">
        <v>2.5694444444444402E-2</v>
      </c>
      <c r="T38" s="149">
        <f t="shared" si="13"/>
        <v>1</v>
      </c>
      <c r="U38" s="149">
        <f t="shared" si="14"/>
        <v>1</v>
      </c>
      <c r="V38" s="149">
        <f t="shared" si="15"/>
        <v>1</v>
      </c>
      <c r="W38" s="149">
        <f t="shared" si="16"/>
        <v>1</v>
      </c>
      <c r="X38" s="149">
        <f t="shared" si="17"/>
        <v>1</v>
      </c>
      <c r="Y38" s="77" t="str">
        <f t="shared" si="18"/>
        <v>0</v>
      </c>
      <c r="Z38" s="77" t="str">
        <f t="shared" si="19"/>
        <v>0</v>
      </c>
    </row>
    <row r="39" spans="1:26" x14ac:dyDescent="0.2">
      <c r="F39" s="108"/>
      <c r="G39" s="108"/>
      <c r="H39" s="96">
        <f t="shared" si="10"/>
        <v>0</v>
      </c>
      <c r="I39" s="110" t="str">
        <f t="shared" si="11"/>
        <v/>
      </c>
      <c r="J39" s="27"/>
      <c r="K39" s="27"/>
      <c r="L39" s="27"/>
      <c r="M39" s="27"/>
      <c r="N39" s="26">
        <f t="shared" si="12"/>
        <v>0</v>
      </c>
      <c r="O39" s="27"/>
      <c r="S39" s="24">
        <v>2.6388888888888799E-2</v>
      </c>
      <c r="T39" s="149">
        <f t="shared" si="13"/>
        <v>1</v>
      </c>
      <c r="U39" s="149">
        <f t="shared" si="14"/>
        <v>1</v>
      </c>
      <c r="V39" s="149">
        <f t="shared" si="15"/>
        <v>1</v>
      </c>
      <c r="W39" s="149">
        <f t="shared" si="16"/>
        <v>1</v>
      </c>
      <c r="X39" s="149">
        <f t="shared" si="17"/>
        <v>1</v>
      </c>
      <c r="Y39" s="77" t="str">
        <f t="shared" si="18"/>
        <v>0</v>
      </c>
      <c r="Z39" s="77" t="str">
        <f t="shared" si="19"/>
        <v>0</v>
      </c>
    </row>
    <row r="40" spans="1:26" x14ac:dyDescent="0.2">
      <c r="H40" s="96">
        <f t="shared" si="10"/>
        <v>0</v>
      </c>
      <c r="I40" s="110" t="str">
        <f t="shared" si="11"/>
        <v/>
      </c>
      <c r="J40" s="27"/>
      <c r="K40" s="27"/>
      <c r="L40" s="27"/>
      <c r="M40" s="27"/>
      <c r="N40" s="26">
        <f t="shared" si="12"/>
        <v>0</v>
      </c>
      <c r="O40" s="27"/>
      <c r="S40" s="24">
        <v>2.70833333333333E-2</v>
      </c>
      <c r="T40" s="149">
        <f t="shared" si="13"/>
        <v>1</v>
      </c>
      <c r="U40" s="149">
        <f t="shared" si="14"/>
        <v>1</v>
      </c>
      <c r="V40" s="149">
        <f t="shared" si="15"/>
        <v>1</v>
      </c>
      <c r="W40" s="149">
        <f t="shared" si="16"/>
        <v>1</v>
      </c>
      <c r="X40" s="149">
        <f t="shared" si="17"/>
        <v>1</v>
      </c>
      <c r="Y40" s="77" t="str">
        <f t="shared" si="18"/>
        <v>0</v>
      </c>
      <c r="Z40" s="77" t="str">
        <f t="shared" si="19"/>
        <v>0</v>
      </c>
    </row>
    <row r="41" spans="1:26" x14ac:dyDescent="0.2">
      <c r="A41" s="30"/>
      <c r="B41" s="30"/>
      <c r="C41" s="30"/>
      <c r="F41" s="147"/>
      <c r="H41" s="96">
        <f t="shared" si="10"/>
        <v>0</v>
      </c>
      <c r="I41" s="110" t="str">
        <f t="shared" si="11"/>
        <v/>
      </c>
      <c r="J41" s="74"/>
      <c r="K41" s="74"/>
      <c r="L41" s="74"/>
      <c r="M41" s="74"/>
      <c r="N41" s="26">
        <f t="shared" si="12"/>
        <v>0</v>
      </c>
      <c r="O41" s="74"/>
      <c r="P41" s="127"/>
      <c r="Q41" s="51"/>
      <c r="R41" s="129"/>
      <c r="S41" s="75">
        <v>2.77777777777777E-2</v>
      </c>
      <c r="T41" s="149">
        <f t="shared" si="13"/>
        <v>1</v>
      </c>
      <c r="U41" s="149">
        <f t="shared" si="14"/>
        <v>1</v>
      </c>
      <c r="V41" s="149">
        <f t="shared" si="15"/>
        <v>1</v>
      </c>
      <c r="W41" s="149">
        <f t="shared" si="16"/>
        <v>1</v>
      </c>
      <c r="X41" s="149">
        <f t="shared" si="17"/>
        <v>1</v>
      </c>
      <c r="Y41" s="77" t="str">
        <f t="shared" si="18"/>
        <v>0</v>
      </c>
      <c r="Z41" s="78" t="str">
        <f>CONCATENATE(G41,N41)</f>
        <v>0</v>
      </c>
    </row>
    <row r="42" spans="1:26" x14ac:dyDescent="0.2">
      <c r="A42" s="30"/>
      <c r="B42" s="30"/>
      <c r="C42" s="30"/>
      <c r="D42" s="99"/>
      <c r="F42" s="108"/>
      <c r="G42" s="108"/>
    </row>
    <row r="43" spans="1:26" x14ac:dyDescent="0.2">
      <c r="A43" s="30"/>
      <c r="B43" s="30"/>
      <c r="C43" s="30"/>
    </row>
    <row r="44" spans="1:26" x14ac:dyDescent="0.2">
      <c r="A44" s="30"/>
      <c r="B44" s="30"/>
      <c r="C44" s="30"/>
      <c r="F44" s="108"/>
      <c r="G44" s="108"/>
    </row>
    <row r="45" spans="1:26" x14ac:dyDescent="0.2">
      <c r="A45" s="30"/>
      <c r="B45" s="30"/>
      <c r="C45" s="23"/>
      <c r="F45" s="120"/>
      <c r="G45" s="119"/>
    </row>
    <row r="49" spans="1:7" x14ac:dyDescent="0.2">
      <c r="A49" s="30"/>
      <c r="B49" s="30"/>
      <c r="C49" s="30"/>
      <c r="F49" s="108"/>
      <c r="G49" s="108"/>
    </row>
    <row r="52" spans="1:7" x14ac:dyDescent="0.2">
      <c r="A52" s="30"/>
      <c r="B52" s="30"/>
      <c r="C52" s="30"/>
    </row>
    <row r="53" spans="1:7" x14ac:dyDescent="0.2">
      <c r="A53" s="30"/>
      <c r="B53" s="30"/>
      <c r="C53" s="30"/>
      <c r="G53" s="108"/>
    </row>
    <row r="55" spans="1:7" x14ac:dyDescent="0.2">
      <c r="A55" s="30"/>
      <c r="B55" s="30"/>
      <c r="C55" s="30"/>
    </row>
    <row r="56" spans="1:7" x14ac:dyDescent="0.2">
      <c r="A56" s="30"/>
      <c r="B56" s="30"/>
      <c r="C56" s="30"/>
    </row>
    <row r="57" spans="1:7" x14ac:dyDescent="0.2">
      <c r="A57" s="30"/>
      <c r="B57" s="30"/>
      <c r="C57" s="30"/>
    </row>
    <row r="58" spans="1:7" x14ac:dyDescent="0.2">
      <c r="A58" s="30"/>
      <c r="B58" s="30"/>
      <c r="C58" s="30"/>
      <c r="G58" s="147"/>
    </row>
    <row r="59" spans="1:7" x14ac:dyDescent="0.2">
      <c r="A59" s="30"/>
      <c r="B59" s="30"/>
      <c r="C59" s="23"/>
      <c r="G59" s="147"/>
    </row>
    <row r="62" spans="1:7" x14ac:dyDescent="0.2">
      <c r="A62" s="30"/>
      <c r="B62" s="30"/>
      <c r="C62" s="30"/>
    </row>
    <row r="63" spans="1:7" x14ac:dyDescent="0.2">
      <c r="A63" s="30"/>
      <c r="B63" s="30"/>
      <c r="C63" s="30"/>
      <c r="F63" s="148"/>
      <c r="G63" s="148"/>
    </row>
    <row r="64" spans="1:7" x14ac:dyDescent="0.2">
      <c r="A64" s="30"/>
      <c r="B64" s="30"/>
      <c r="C64" s="30"/>
    </row>
    <row r="65" spans="1:7" x14ac:dyDescent="0.2">
      <c r="A65" s="30"/>
      <c r="B65" s="30"/>
      <c r="C65" s="30"/>
      <c r="G65"/>
    </row>
    <row r="67" spans="1:7" x14ac:dyDescent="0.2">
      <c r="A67" s="30"/>
      <c r="B67" s="30"/>
      <c r="C67" s="30"/>
    </row>
    <row r="68" spans="1:7" x14ac:dyDescent="0.2">
      <c r="A68" s="30"/>
      <c r="B68" s="30"/>
      <c r="C68" s="23"/>
      <c r="F68" s="119"/>
      <c r="G68" s="119"/>
    </row>
    <row r="70" spans="1:7" x14ac:dyDescent="0.2">
      <c r="A70" s="30"/>
      <c r="B70" s="30"/>
      <c r="C70" s="23"/>
      <c r="F70"/>
    </row>
    <row r="71" spans="1:7" x14ac:dyDescent="0.2">
      <c r="A71" s="30"/>
      <c r="B71" s="30"/>
      <c r="C71" s="23"/>
      <c r="F71" s="148"/>
      <c r="G71" s="148"/>
    </row>
    <row r="72" spans="1:7" x14ac:dyDescent="0.2">
      <c r="A72" s="30"/>
      <c r="B72" s="30"/>
      <c r="C72" s="23"/>
      <c r="F72" s="119"/>
      <c r="G72" s="119"/>
    </row>
    <row r="73" spans="1:7" x14ac:dyDescent="0.2">
      <c r="A73" s="30"/>
      <c r="B73" s="30"/>
      <c r="C73" s="23"/>
    </row>
    <row r="76" spans="1:7" x14ac:dyDescent="0.2">
      <c r="A76" s="30"/>
      <c r="B76" s="30"/>
      <c r="C76" s="30"/>
    </row>
    <row r="78" spans="1:7" x14ac:dyDescent="0.2">
      <c r="A78" s="30"/>
      <c r="B78" s="30"/>
      <c r="C78" s="23"/>
      <c r="D78" s="99"/>
      <c r="F78" s="108"/>
      <c r="G78" s="108"/>
    </row>
    <row r="83" spans="1:7" x14ac:dyDescent="0.2">
      <c r="A83" s="30"/>
      <c r="B83" s="30"/>
      <c r="C83" s="30"/>
    </row>
    <row r="85" spans="1:7" x14ac:dyDescent="0.2">
      <c r="A85" s="30"/>
      <c r="B85" s="30"/>
      <c r="C85" s="30"/>
    </row>
    <row r="86" spans="1:7" x14ac:dyDescent="0.2">
      <c r="A86" s="30"/>
      <c r="B86" s="30"/>
      <c r="C86" s="30"/>
    </row>
    <row r="88" spans="1:7" x14ac:dyDescent="0.2">
      <c r="A88" s="30"/>
      <c r="B88" s="30"/>
      <c r="C88" s="30"/>
    </row>
    <row r="89" spans="1:7" x14ac:dyDescent="0.2">
      <c r="A89" s="30"/>
      <c r="B89" s="30"/>
      <c r="C89" s="30"/>
    </row>
    <row r="90" spans="1:7" x14ac:dyDescent="0.2">
      <c r="A90" s="30"/>
      <c r="B90" s="30"/>
      <c r="C90" s="30"/>
      <c r="F90" s="147"/>
    </row>
    <row r="91" spans="1:7" x14ac:dyDescent="0.2">
      <c r="A91" s="30"/>
      <c r="B91" s="30"/>
      <c r="C91" s="23"/>
      <c r="F91" s="119"/>
      <c r="G91" s="119"/>
    </row>
    <row r="92" spans="1:7" x14ac:dyDescent="0.2">
      <c r="A92" s="30"/>
      <c r="B92" s="30"/>
      <c r="C92" s="23"/>
      <c r="F92" s="119"/>
    </row>
    <row r="93" spans="1:7" x14ac:dyDescent="0.2">
      <c r="A93" s="30"/>
      <c r="B93" s="30"/>
      <c r="C93" s="23"/>
      <c r="F93" s="119"/>
      <c r="G93" s="119"/>
    </row>
    <row r="95" spans="1:7" x14ac:dyDescent="0.2">
      <c r="A95" s="30"/>
      <c r="B95" s="30"/>
      <c r="C95" s="30"/>
    </row>
    <row r="96" spans="1:7" x14ac:dyDescent="0.2">
      <c r="A96" s="30"/>
      <c r="B96" s="30"/>
      <c r="C96" s="30"/>
      <c r="F96" s="148"/>
      <c r="G96" s="148"/>
    </row>
    <row r="99" spans="1:7" x14ac:dyDescent="0.2">
      <c r="A99" s="30"/>
      <c r="B99" s="30"/>
      <c r="C99" s="23"/>
      <c r="F99" s="119"/>
      <c r="G99" s="119"/>
    </row>
    <row r="104" spans="1:7" x14ac:dyDescent="0.2">
      <c r="A104" s="30"/>
      <c r="B104" s="30"/>
      <c r="C104" s="30"/>
    </row>
    <row r="107" spans="1:7" x14ac:dyDescent="0.2">
      <c r="A107" s="30"/>
      <c r="B107" s="30"/>
      <c r="C107" s="30"/>
    </row>
    <row r="109" spans="1:7" x14ac:dyDescent="0.2">
      <c r="A109" s="30"/>
      <c r="B109" s="30"/>
      <c r="C109" s="23"/>
      <c r="F109" s="119"/>
      <c r="G109" s="119"/>
    </row>
    <row r="110" spans="1:7" x14ac:dyDescent="0.2">
      <c r="A110" s="30"/>
      <c r="B110" s="30"/>
      <c r="C110" s="30"/>
    </row>
    <row r="117" spans="1:7" x14ac:dyDescent="0.2">
      <c r="G117" s="148"/>
    </row>
    <row r="118" spans="1:7" x14ac:dyDescent="0.2">
      <c r="A118" s="30"/>
      <c r="B118" s="30"/>
      <c r="C118" s="30"/>
      <c r="F118" s="148"/>
      <c r="G118" s="148"/>
    </row>
    <row r="119" spans="1:7" x14ac:dyDescent="0.2">
      <c r="G119" s="108"/>
    </row>
    <row r="120" spans="1:7" x14ac:dyDescent="0.2">
      <c r="A120" s="30"/>
      <c r="B120" s="30"/>
      <c r="C120" s="30"/>
    </row>
    <row r="121" spans="1:7" x14ac:dyDescent="0.2">
      <c r="A121" s="30"/>
      <c r="B121" s="30"/>
      <c r="C121" s="30"/>
      <c r="F121"/>
      <c r="G121"/>
    </row>
    <row r="122" spans="1:7" x14ac:dyDescent="0.2">
      <c r="A122" s="30"/>
      <c r="B122" s="30"/>
      <c r="C122" s="30"/>
    </row>
    <row r="124" spans="1:7" x14ac:dyDescent="0.2">
      <c r="A124" s="30"/>
      <c r="B124" s="30"/>
      <c r="C124" s="23"/>
      <c r="F124" s="119"/>
      <c r="G124" s="119"/>
    </row>
    <row r="126" spans="1:7" x14ac:dyDescent="0.2">
      <c r="A126" s="30"/>
      <c r="B126" s="30"/>
      <c r="C126" s="23"/>
      <c r="F126" s="148"/>
      <c r="G126" s="148"/>
    </row>
    <row r="127" spans="1:7" x14ac:dyDescent="0.2">
      <c r="F127"/>
      <c r="G127"/>
    </row>
    <row r="128" spans="1:7" x14ac:dyDescent="0.2">
      <c r="A128" s="30"/>
      <c r="B128" s="30"/>
      <c r="C128" s="30"/>
    </row>
  </sheetData>
  <sortState ref="E2:E31">
    <sortCondition ref="E2"/>
  </sortState>
  <phoneticPr fontId="10" type="noConversion"/>
  <conditionalFormatting sqref="H2:H41">
    <cfRule type="expression" dxfId="274" priority="9" stopIfTrue="1">
      <formula>T2&gt;=2</formula>
    </cfRule>
  </conditionalFormatting>
  <conditionalFormatting sqref="J2:J41">
    <cfRule type="expression" dxfId="273" priority="11" stopIfTrue="1">
      <formula>U2&gt;=2</formula>
    </cfRule>
  </conditionalFormatting>
  <conditionalFormatting sqref="K2:K41">
    <cfRule type="expression" dxfId="272" priority="12" stopIfTrue="1">
      <formula>V2&gt;=2</formula>
    </cfRule>
  </conditionalFormatting>
  <conditionalFormatting sqref="L2:L41">
    <cfRule type="expression" dxfId="271" priority="13" stopIfTrue="1">
      <formula>W2&gt;=2</formula>
    </cfRule>
  </conditionalFormatting>
  <conditionalFormatting sqref="N2:N41">
    <cfRule type="expression" dxfId="270" priority="14" stopIfTrue="1">
      <formula>X2&gt;=2</formula>
    </cfRule>
  </conditionalFormatting>
  <conditionalFormatting sqref="C42:C45 C50:C57 C59:C60 C62:C64 C47:C48">
    <cfRule type="expression" dxfId="269" priority="3" stopIfTrue="1">
      <formula>(I42=1)</formula>
    </cfRule>
  </conditionalFormatting>
  <conditionalFormatting sqref="C85">
    <cfRule type="expression" dxfId="268" priority="2" stopIfTrue="1">
      <formula>(I85=1)</formula>
    </cfRule>
  </conditionalFormatting>
  <conditionalFormatting sqref="C119">
    <cfRule type="expression" dxfId="267" priority="1" stopIfTrue="1">
      <formula>(I119=1)</formula>
    </cfRule>
  </conditionalFormatting>
  <conditionalFormatting sqref="C32:C40">
    <cfRule type="expression" dxfId="266" priority="4" stopIfTrue="1">
      <formula>(I32=1)</formula>
    </cfRule>
  </conditionalFormatting>
  <conditionalFormatting sqref="C112:C115">
    <cfRule type="expression" dxfId="265" priority="5" stopIfTrue="1">
      <formula>(I112=1)</formula>
    </cfRule>
  </conditionalFormatting>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0"/>
  <sheetViews>
    <sheetView zoomScale="70" zoomScaleNormal="70" workbookViewId="0">
      <selection activeCell="G2" sqref="G2"/>
    </sheetView>
  </sheetViews>
  <sheetFormatPr defaultRowHeight="12.75" x14ac:dyDescent="0.2"/>
  <cols>
    <col min="1" max="3" width="9.140625" style="5"/>
    <col min="4" max="4" width="9.140625" style="31"/>
    <col min="5" max="5" width="9.140625" style="29"/>
    <col min="6" max="6" width="22.28515625" style="53" customWidth="1"/>
    <col min="7" max="7" width="26.42578125" style="53" bestFit="1" customWidth="1"/>
    <col min="8" max="8" width="11.85546875" style="32" customWidth="1"/>
    <col min="9" max="9" width="5" style="111" customWidth="1"/>
    <col min="10" max="10" width="8.42578125" style="118" customWidth="1"/>
    <col min="11" max="13" width="7" style="118" customWidth="1"/>
    <col min="14" max="14" width="7.5703125" style="122" customWidth="1"/>
    <col min="15" max="15" width="7.42578125" style="118" customWidth="1"/>
    <col min="16" max="16" width="8.42578125" style="118" customWidth="1"/>
    <col min="17" max="17" width="11.7109375" customWidth="1"/>
    <col min="18" max="18" width="14.7109375" style="28" customWidth="1"/>
    <col min="19" max="19" width="9.28515625" bestFit="1" customWidth="1"/>
    <col min="20" max="20" width="3.5703125" style="111" bestFit="1" customWidth="1"/>
    <col min="21" max="24" width="6" style="111" customWidth="1"/>
    <col min="25" max="25" width="4.42578125" customWidth="1"/>
    <col min="26" max="26" width="4.85546875" customWidth="1"/>
  </cols>
  <sheetData>
    <row r="1" spans="1:26" s="80" customFormat="1" ht="40.5" customHeight="1" x14ac:dyDescent="0.2">
      <c r="A1" s="17" t="s">
        <v>7</v>
      </c>
      <c r="B1" s="18" t="s">
        <v>8</v>
      </c>
      <c r="C1" s="19" t="s">
        <v>9</v>
      </c>
      <c r="D1" s="98" t="s">
        <v>10</v>
      </c>
      <c r="E1" s="22" t="s">
        <v>11</v>
      </c>
      <c r="F1" s="20" t="s">
        <v>12</v>
      </c>
      <c r="G1" s="20" t="s">
        <v>13</v>
      </c>
      <c r="H1" s="95" t="s">
        <v>14</v>
      </c>
      <c r="I1" s="109" t="s">
        <v>15</v>
      </c>
      <c r="J1" s="22" t="s">
        <v>16</v>
      </c>
      <c r="K1" s="22" t="s">
        <v>17</v>
      </c>
      <c r="L1" s="22" t="s">
        <v>18</v>
      </c>
      <c r="M1" s="22" t="s">
        <v>19</v>
      </c>
      <c r="N1" s="21" t="s">
        <v>20</v>
      </c>
      <c r="O1" s="22" t="s">
        <v>145</v>
      </c>
      <c r="P1" s="22" t="s">
        <v>21</v>
      </c>
      <c r="Q1" s="20" t="s">
        <v>24</v>
      </c>
      <c r="R1" s="128" t="s">
        <v>25</v>
      </c>
      <c r="S1" s="19" t="s">
        <v>22</v>
      </c>
      <c r="T1" s="116" t="s">
        <v>62</v>
      </c>
      <c r="U1" s="116" t="s">
        <v>61</v>
      </c>
      <c r="V1" s="117" t="s">
        <v>63</v>
      </c>
      <c r="W1" s="117" t="s">
        <v>64</v>
      </c>
      <c r="X1" s="117" t="s">
        <v>136</v>
      </c>
      <c r="Y1" s="79" t="str">
        <f>VLOOKUP(R2,CTT!$A$5:$I$31,9,FALSE)</f>
        <v>TR</v>
      </c>
      <c r="Z1" s="114">
        <f>VLOOKUP(R2,CTT!$A$5:$I$31,3,FALSE)</f>
        <v>10</v>
      </c>
    </row>
    <row r="2" spans="1:26" x14ac:dyDescent="0.2">
      <c r="D2" s="31">
        <v>2.8622685185185185E-2</v>
      </c>
      <c r="E2" s="29">
        <v>1</v>
      </c>
      <c r="F2" s="53" t="s">
        <v>224</v>
      </c>
      <c r="G2" s="53" t="s">
        <v>30</v>
      </c>
      <c r="H2" s="96">
        <f t="shared" ref="H2:H25" si="0">IF(D2=0,0,(D2-S2))</f>
        <v>1.5428240740740786E-2</v>
      </c>
      <c r="I2" s="110" t="str">
        <f t="shared" ref="I2:I25" si="1">IF((OR(D2=0,H2=0)),"",(IF(H2&lt;=B2,1,"")))</f>
        <v/>
      </c>
      <c r="J2" s="27"/>
      <c r="K2" s="27"/>
      <c r="L2" s="27"/>
      <c r="M2" s="27"/>
      <c r="N2" s="26">
        <f t="shared" ref="N2:N25" si="2">IF(C2=0,0,(H2-C2))</f>
        <v>0</v>
      </c>
      <c r="O2" s="27"/>
      <c r="Q2" s="107" t="s">
        <v>90</v>
      </c>
      <c r="R2" s="28">
        <v>41759</v>
      </c>
      <c r="S2" s="24">
        <v>1.3194444444444399E-2</v>
      </c>
      <c r="T2" s="149">
        <f t="shared" ref="T2:T25" si="3">IF(D2=0,1,(COUNTIF(H:H,H2)))</f>
        <v>1</v>
      </c>
      <c r="U2" s="149">
        <f t="shared" ref="U2:U25" si="4">IF((AND(D2&gt;0,$Y$1="TR")),(COUNTIF(Y:Y,Y2)),1)</f>
        <v>1</v>
      </c>
      <c r="V2" s="149">
        <f t="shared" ref="V2:V25" si="5">IF((AND(D2&gt;0,C2&gt;0,$Y$1="TR")),(COUNTIF(Z:Z,Z2)),1)</f>
        <v>1</v>
      </c>
      <c r="W2" s="149">
        <f t="shared" ref="W2:W25" si="6">IF((AND(D2&gt;0,C2&gt;0,$Y$1="CE")),(COUNTIF(Z:Z,Z2)),1)</f>
        <v>1</v>
      </c>
      <c r="X2" s="149">
        <f t="shared" ref="X2:X25" si="7">IF((AND(D2&gt;0,C2&gt;0,(OR($Y$1="CE",$Y$1="TR")))),(COUNTIF(Z:Z,Z2)),1)</f>
        <v>1</v>
      </c>
      <c r="Y2" s="77" t="str">
        <f t="shared" ref="Y2:Y25" si="8">CONCATENATE(G2,H2)</f>
        <v>Cambridge CC0.0154282407407408</v>
      </c>
      <c r="Z2" s="77" t="str">
        <f t="shared" ref="Z2:Z25" si="9">CONCATENATE(G2,N2)</f>
        <v>Cambridge CC0</v>
      </c>
    </row>
    <row r="3" spans="1:26" x14ac:dyDescent="0.2">
      <c r="A3" s="30">
        <v>4.0219907407407406E-2</v>
      </c>
      <c r="B3" s="30">
        <v>1.5324074074074073E-2</v>
      </c>
      <c r="C3" s="23">
        <f>IF(Y$1="CE",(VLOOKUP(A3,'CTT-tables'!$B$3:$D$3903,3,FALSE)),(IF(Y$1="HC",(VLOOKUP(A3,'CTT-tables'!$C$3:$D$3903,2,FALSE)),(VLOOKUP(B3,'CTT-tables'!$A$3:$D$3903,4,FALSE)))))</f>
        <v>3.2870370370370401E-3</v>
      </c>
      <c r="D3" s="31">
        <v>2.8657407407407406E-2</v>
      </c>
      <c r="E3" s="29">
        <v>2</v>
      </c>
      <c r="F3" s="119" t="s">
        <v>43</v>
      </c>
      <c r="G3" s="119" t="s">
        <v>23</v>
      </c>
      <c r="H3" s="96">
        <f t="shared" si="0"/>
        <v>1.6851851851851906E-2</v>
      </c>
      <c r="I3" s="110" t="str">
        <f t="shared" si="1"/>
        <v/>
      </c>
      <c r="J3" s="27">
        <v>20</v>
      </c>
      <c r="K3" s="27">
        <v>17</v>
      </c>
      <c r="L3" s="27"/>
      <c r="M3" s="27"/>
      <c r="N3" s="26">
        <f t="shared" si="2"/>
        <v>1.3564814814814866E-2</v>
      </c>
      <c r="O3" s="27"/>
      <c r="P3" s="27"/>
      <c r="Q3" s="107" t="s">
        <v>90</v>
      </c>
      <c r="R3" s="28">
        <v>41759</v>
      </c>
      <c r="S3" s="24">
        <v>1.18055555555555E-2</v>
      </c>
      <c r="T3" s="149">
        <f t="shared" si="3"/>
        <v>1</v>
      </c>
      <c r="U3" s="149">
        <f t="shared" si="4"/>
        <v>1</v>
      </c>
      <c r="V3" s="149">
        <f t="shared" si="5"/>
        <v>1</v>
      </c>
      <c r="W3" s="149">
        <f t="shared" si="6"/>
        <v>1</v>
      </c>
      <c r="X3" s="149">
        <f t="shared" si="7"/>
        <v>1</v>
      </c>
      <c r="Y3" s="77" t="str">
        <f t="shared" si="8"/>
        <v>Team Cambridge0.0168518518518519</v>
      </c>
      <c r="Z3" s="77" t="str">
        <f t="shared" si="9"/>
        <v>Team Cambridge0.0135648148148149</v>
      </c>
    </row>
    <row r="4" spans="1:26" x14ac:dyDescent="0.2">
      <c r="A4" s="30"/>
      <c r="B4" s="30"/>
      <c r="C4" s="30"/>
      <c r="D4" s="31">
        <v>2.5416666666666667E-2</v>
      </c>
      <c r="E4" s="29">
        <v>3</v>
      </c>
      <c r="F4" s="53" t="s">
        <v>447</v>
      </c>
      <c r="G4" s="53" t="s">
        <v>162</v>
      </c>
      <c r="H4" s="96">
        <f t="shared" si="0"/>
        <v>1.7083333333333332E-2</v>
      </c>
      <c r="I4" s="110" t="str">
        <f t="shared" si="1"/>
        <v/>
      </c>
      <c r="J4" s="27"/>
      <c r="K4" s="27"/>
      <c r="L4" s="27"/>
      <c r="M4" s="27"/>
      <c r="N4" s="26">
        <f t="shared" si="2"/>
        <v>0</v>
      </c>
      <c r="O4" s="27"/>
      <c r="P4" s="27"/>
      <c r="Q4" s="107" t="s">
        <v>90</v>
      </c>
      <c r="R4" s="28">
        <v>41759</v>
      </c>
      <c r="S4" s="24">
        <v>8.3333333333333332E-3</v>
      </c>
      <c r="T4" s="149">
        <f t="shared" si="3"/>
        <v>1</v>
      </c>
      <c r="U4" s="149">
        <f t="shared" si="4"/>
        <v>1</v>
      </c>
      <c r="V4" s="149">
        <f t="shared" si="5"/>
        <v>1</v>
      </c>
      <c r="W4" s="149">
        <f t="shared" si="6"/>
        <v>1</v>
      </c>
      <c r="X4" s="149">
        <f t="shared" si="7"/>
        <v>1</v>
      </c>
      <c r="Y4" s="77" t="str">
        <f t="shared" si="8"/>
        <v>Cambridge University Tri Club0.0170833333333333</v>
      </c>
      <c r="Z4" s="77" t="str">
        <f t="shared" si="9"/>
        <v>Cambridge University Tri Club0</v>
      </c>
    </row>
    <row r="5" spans="1:26" x14ac:dyDescent="0.2">
      <c r="A5" s="30">
        <v>4.5231481481481484E-2</v>
      </c>
      <c r="B5" s="30">
        <v>1.5972222222222224E-2</v>
      </c>
      <c r="C5" s="23">
        <f>IF(Y$1="CE",(VLOOKUP(A5,'CTT-tables'!$B$3:$D$3903,3,FALSE)),(IF(Y$1="HC",(VLOOKUP(A5,'CTT-tables'!$C$3:$D$3903,2,FALSE)),(VLOOKUP(B5,'CTT-tables'!$A$3:$D$3903,4,FALSE)))))</f>
        <v>3.8888888888888883E-3</v>
      </c>
      <c r="D5" s="31">
        <v>2.49537037037037E-2</v>
      </c>
      <c r="E5" s="29">
        <v>4</v>
      </c>
      <c r="F5" s="119" t="s">
        <v>220</v>
      </c>
      <c r="G5" s="119" t="s">
        <v>23</v>
      </c>
      <c r="H5" s="96">
        <f t="shared" si="0"/>
        <v>1.7314814814814811E-2</v>
      </c>
      <c r="I5" s="110" t="str">
        <f t="shared" si="1"/>
        <v/>
      </c>
      <c r="J5" s="27">
        <v>19</v>
      </c>
      <c r="K5" s="27">
        <v>18</v>
      </c>
      <c r="L5" s="27"/>
      <c r="M5" s="27"/>
      <c r="N5" s="26">
        <f t="shared" si="2"/>
        <v>1.3425925925925923E-2</v>
      </c>
      <c r="O5" s="27"/>
      <c r="P5" s="27"/>
      <c r="Q5" s="107" t="s">
        <v>90</v>
      </c>
      <c r="R5" s="28">
        <v>41759</v>
      </c>
      <c r="S5" s="24">
        <v>7.6388888888888886E-3</v>
      </c>
      <c r="T5" s="149">
        <f t="shared" si="3"/>
        <v>1</v>
      </c>
      <c r="U5" s="149">
        <f t="shared" si="4"/>
        <v>1</v>
      </c>
      <c r="V5" s="149">
        <f t="shared" si="5"/>
        <v>1</v>
      </c>
      <c r="W5" s="149">
        <f t="shared" si="6"/>
        <v>1</v>
      </c>
      <c r="X5" s="149">
        <f t="shared" si="7"/>
        <v>1</v>
      </c>
      <c r="Y5" s="77" t="str">
        <f t="shared" si="8"/>
        <v>Team Cambridge0.0173148148148148</v>
      </c>
      <c r="Z5" s="77" t="str">
        <f t="shared" si="9"/>
        <v>Team Cambridge0.0134259259259259</v>
      </c>
    </row>
    <row r="6" spans="1:26" x14ac:dyDescent="0.2">
      <c r="A6" s="30">
        <v>4.2881944444444445E-2</v>
      </c>
      <c r="B6" s="30">
        <v>1.5995370370370372E-2</v>
      </c>
      <c r="C6" s="23">
        <f>IF(Y$1="CE",(VLOOKUP(A6,'CTT-tables'!$B$3:$D$3903,3,FALSE)),(IF(Y$1="HC",(VLOOKUP(A6,'CTT-tables'!$C$3:$D$3903,2,FALSE)),(VLOOKUP(B6,'CTT-tables'!$A$3:$D$3903,4,FALSE)))))</f>
        <v>3.9120370370370403E-3</v>
      </c>
      <c r="D6" s="31">
        <v>2.8761574074074075E-2</v>
      </c>
      <c r="E6" s="29">
        <v>5</v>
      </c>
      <c r="F6" s="119" t="s">
        <v>37</v>
      </c>
      <c r="G6" s="119" t="s">
        <v>23</v>
      </c>
      <c r="H6" s="96">
        <f t="shared" si="0"/>
        <v>1.7650462962962965E-2</v>
      </c>
      <c r="I6" s="110" t="str">
        <f t="shared" si="1"/>
        <v/>
      </c>
      <c r="J6" s="27">
        <v>18</v>
      </c>
      <c r="K6" s="27">
        <v>15</v>
      </c>
      <c r="L6" s="27"/>
      <c r="M6" s="27"/>
      <c r="N6" s="26">
        <f t="shared" si="2"/>
        <v>1.3738425925925925E-2</v>
      </c>
      <c r="O6" s="27"/>
      <c r="P6" s="27"/>
      <c r="Q6" s="107" t="s">
        <v>90</v>
      </c>
      <c r="R6" s="28">
        <v>41759</v>
      </c>
      <c r="S6" s="24">
        <v>1.1111111111111108E-2</v>
      </c>
      <c r="T6" s="149">
        <f t="shared" si="3"/>
        <v>1</v>
      </c>
      <c r="U6" s="149">
        <f t="shared" si="4"/>
        <v>1</v>
      </c>
      <c r="V6" s="149">
        <f t="shared" si="5"/>
        <v>1</v>
      </c>
      <c r="W6" s="149">
        <f t="shared" si="6"/>
        <v>1</v>
      </c>
      <c r="X6" s="149">
        <f t="shared" si="7"/>
        <v>1</v>
      </c>
      <c r="Y6" s="77" t="str">
        <f t="shared" si="8"/>
        <v>Team Cambridge0.017650462962963</v>
      </c>
      <c r="Z6" s="77" t="str">
        <f t="shared" si="9"/>
        <v>Team Cambridge0.0137384259259259</v>
      </c>
    </row>
    <row r="7" spans="1:26" x14ac:dyDescent="0.2">
      <c r="A7" s="30">
        <v>4.7037037037037037E-2</v>
      </c>
      <c r="B7" s="30">
        <v>1.638888888888889E-2</v>
      </c>
      <c r="C7" s="23">
        <f>IF(Y$1="CE",(VLOOKUP(A7,'CTT-tables'!$B$3:$D$3903,3,FALSE)),(IF(Y$1="HC",(VLOOKUP(A7,'CTT-tables'!$C$3:$D$3903,2,FALSE)),(VLOOKUP(B7,'CTT-tables'!$A$3:$D$3903,4,FALSE)))))</f>
        <v>4.2824074074074101E-3</v>
      </c>
      <c r="D7" s="31">
        <v>3.4641203703703702E-2</v>
      </c>
      <c r="E7" s="29">
        <v>6</v>
      </c>
      <c r="F7" s="119" t="s">
        <v>50</v>
      </c>
      <c r="G7" s="119" t="s">
        <v>23</v>
      </c>
      <c r="H7" s="96">
        <f t="shared" si="0"/>
        <v>1.7974537037037101E-2</v>
      </c>
      <c r="I7" s="110" t="str">
        <f t="shared" si="1"/>
        <v/>
      </c>
      <c r="J7" s="27">
        <v>17</v>
      </c>
      <c r="K7" s="27">
        <v>16</v>
      </c>
      <c r="L7" s="27"/>
      <c r="M7" s="27"/>
      <c r="N7" s="26">
        <f t="shared" si="2"/>
        <v>1.3692129629629691E-2</v>
      </c>
      <c r="O7" s="27"/>
      <c r="Q7" s="107" t="s">
        <v>90</v>
      </c>
      <c r="R7" s="28">
        <v>41759</v>
      </c>
      <c r="S7" s="24">
        <v>1.6666666666666601E-2</v>
      </c>
      <c r="T7" s="149">
        <f t="shared" si="3"/>
        <v>1</v>
      </c>
      <c r="U7" s="149">
        <f t="shared" si="4"/>
        <v>1</v>
      </c>
      <c r="V7" s="149">
        <f t="shared" si="5"/>
        <v>1</v>
      </c>
      <c r="W7" s="149">
        <f t="shared" si="6"/>
        <v>1</v>
      </c>
      <c r="X7" s="149">
        <f t="shared" si="7"/>
        <v>1</v>
      </c>
      <c r="Y7" s="77" t="str">
        <f t="shared" si="8"/>
        <v>Team Cambridge0.0179745370370371</v>
      </c>
      <c r="Z7" s="77" t="str">
        <f t="shared" si="9"/>
        <v>Team Cambridge0.0136921296296297</v>
      </c>
    </row>
    <row r="8" spans="1:26" x14ac:dyDescent="0.2">
      <c r="A8" s="30"/>
      <c r="B8" s="30"/>
      <c r="C8" s="23"/>
      <c r="D8" s="31">
        <v>3.0613425925925929E-2</v>
      </c>
      <c r="E8" s="29">
        <v>7</v>
      </c>
      <c r="F8" s="53" t="s">
        <v>29</v>
      </c>
      <c r="G8" s="53" t="s">
        <v>196</v>
      </c>
      <c r="H8" s="96">
        <f t="shared" si="0"/>
        <v>1.8113425925925929E-2</v>
      </c>
      <c r="I8" s="110" t="str">
        <f t="shared" si="1"/>
        <v/>
      </c>
      <c r="J8" s="27"/>
      <c r="K8" s="27"/>
      <c r="L8" s="27"/>
      <c r="M8" s="27"/>
      <c r="N8" s="26">
        <f t="shared" si="2"/>
        <v>0</v>
      </c>
      <c r="O8" s="27"/>
      <c r="P8" s="27"/>
      <c r="Q8" s="107" t="s">
        <v>90</v>
      </c>
      <c r="R8" s="28">
        <v>41759</v>
      </c>
      <c r="S8" s="24">
        <v>1.2500000000000001E-2</v>
      </c>
      <c r="T8" s="149">
        <f t="shared" si="3"/>
        <v>1</v>
      </c>
      <c r="U8" s="149">
        <f t="shared" si="4"/>
        <v>1</v>
      </c>
      <c r="V8" s="149">
        <f t="shared" si="5"/>
        <v>1</v>
      </c>
      <c r="W8" s="149">
        <f t="shared" si="6"/>
        <v>1</v>
      </c>
      <c r="X8" s="149">
        <f t="shared" si="7"/>
        <v>1</v>
      </c>
      <c r="Y8" s="77" t="str">
        <f t="shared" si="8"/>
        <v>St Neots CC0.0181134259259259</v>
      </c>
      <c r="Z8" s="77" t="str">
        <f t="shared" si="9"/>
        <v>St Neots CC0</v>
      </c>
    </row>
    <row r="9" spans="1:26" x14ac:dyDescent="0.2">
      <c r="D9" s="31">
        <v>2.854166666666667E-2</v>
      </c>
      <c r="E9" s="29">
        <v>8</v>
      </c>
      <c r="F9" s="53" t="s">
        <v>450</v>
      </c>
      <c r="G9" s="53" t="s">
        <v>34</v>
      </c>
      <c r="H9" s="96">
        <f t="shared" si="0"/>
        <v>1.8125000000000006E-2</v>
      </c>
      <c r="I9" s="110" t="str">
        <f t="shared" si="1"/>
        <v/>
      </c>
      <c r="J9" s="27"/>
      <c r="K9" s="27"/>
      <c r="L9" s="27"/>
      <c r="M9" s="27"/>
      <c r="N9" s="26">
        <f t="shared" si="2"/>
        <v>0</v>
      </c>
      <c r="O9" s="27"/>
      <c r="P9" s="27"/>
      <c r="Q9" s="107" t="s">
        <v>90</v>
      </c>
      <c r="R9" s="28">
        <v>41759</v>
      </c>
      <c r="S9" s="24">
        <v>1.0416666666666664E-2</v>
      </c>
      <c r="T9" s="149">
        <f t="shared" si="3"/>
        <v>1</v>
      </c>
      <c r="U9" s="149">
        <f t="shared" si="4"/>
        <v>1</v>
      </c>
      <c r="V9" s="149">
        <f t="shared" si="5"/>
        <v>1</v>
      </c>
      <c r="W9" s="149">
        <f t="shared" si="6"/>
        <v>1</v>
      </c>
      <c r="X9" s="149">
        <f t="shared" si="7"/>
        <v>1</v>
      </c>
      <c r="Y9" s="77" t="str">
        <f t="shared" si="8"/>
        <v>Cambridge Tri0.018125</v>
      </c>
      <c r="Z9" s="77" t="str">
        <f t="shared" si="9"/>
        <v>Cambridge Tri0</v>
      </c>
    </row>
    <row r="10" spans="1:26" x14ac:dyDescent="0.2">
      <c r="A10" s="30"/>
      <c r="B10" s="30"/>
      <c r="C10" s="30"/>
      <c r="D10" s="31">
        <v>2.478009259259259E-2</v>
      </c>
      <c r="E10" s="29">
        <v>9</v>
      </c>
      <c r="F10" s="53" t="s">
        <v>51</v>
      </c>
      <c r="G10" s="53" t="s">
        <v>30</v>
      </c>
      <c r="H10" s="96">
        <f t="shared" si="0"/>
        <v>1.8530092592592591E-2</v>
      </c>
      <c r="I10" s="110" t="str">
        <f t="shared" si="1"/>
        <v/>
      </c>
      <c r="J10" s="27"/>
      <c r="K10" s="27"/>
      <c r="L10" s="27"/>
      <c r="M10" s="27"/>
      <c r="N10" s="26">
        <f t="shared" si="2"/>
        <v>0</v>
      </c>
      <c r="O10" s="27"/>
      <c r="P10" s="27"/>
      <c r="Q10" s="107" t="s">
        <v>90</v>
      </c>
      <c r="R10" s="28">
        <v>41759</v>
      </c>
      <c r="S10" s="24">
        <v>6.2500000000000003E-3</v>
      </c>
      <c r="T10" s="149">
        <f t="shared" si="3"/>
        <v>1</v>
      </c>
      <c r="U10" s="149">
        <f t="shared" si="4"/>
        <v>1</v>
      </c>
      <c r="V10" s="149">
        <f t="shared" si="5"/>
        <v>1</v>
      </c>
      <c r="W10" s="149">
        <f t="shared" si="6"/>
        <v>1</v>
      </c>
      <c r="X10" s="149">
        <f t="shared" si="7"/>
        <v>1</v>
      </c>
      <c r="Y10" s="77" t="str">
        <f t="shared" si="8"/>
        <v>Cambridge CC0.0185300925925926</v>
      </c>
      <c r="Z10" s="77" t="str">
        <f t="shared" si="9"/>
        <v>Cambridge CC0</v>
      </c>
    </row>
    <row r="11" spans="1:26" x14ac:dyDescent="0.2">
      <c r="A11" s="30"/>
      <c r="B11" s="30"/>
      <c r="C11" s="23"/>
      <c r="D11" s="31">
        <v>2.2476851851851855E-2</v>
      </c>
      <c r="E11" s="29">
        <v>10</v>
      </c>
      <c r="F11" s="53" t="s">
        <v>187</v>
      </c>
      <c r="G11" s="53" t="s">
        <v>34</v>
      </c>
      <c r="H11" s="96">
        <f t="shared" si="0"/>
        <v>1.9004629629629635E-2</v>
      </c>
      <c r="I11" s="110" t="str">
        <f t="shared" si="1"/>
        <v/>
      </c>
      <c r="J11" s="27"/>
      <c r="K11" s="27"/>
      <c r="L11" s="27"/>
      <c r="M11" s="27"/>
      <c r="N11" s="26">
        <f t="shared" si="2"/>
        <v>0</v>
      </c>
      <c r="O11" s="27"/>
      <c r="P11" s="27"/>
      <c r="Q11" s="107" t="s">
        <v>90</v>
      </c>
      <c r="R11" s="28">
        <v>41759</v>
      </c>
      <c r="S11" s="24">
        <v>3.472222222222222E-3</v>
      </c>
      <c r="T11" s="149">
        <f t="shared" si="3"/>
        <v>1</v>
      </c>
      <c r="U11" s="149">
        <f t="shared" si="4"/>
        <v>1</v>
      </c>
      <c r="V11" s="149">
        <f t="shared" si="5"/>
        <v>1</v>
      </c>
      <c r="W11" s="149">
        <f t="shared" si="6"/>
        <v>1</v>
      </c>
      <c r="X11" s="149">
        <f t="shared" si="7"/>
        <v>1</v>
      </c>
      <c r="Y11" s="77" t="str">
        <f t="shared" si="8"/>
        <v>Cambridge Tri0.0190046296296296</v>
      </c>
      <c r="Z11" s="77" t="str">
        <f t="shared" si="9"/>
        <v>Cambridge Tri0</v>
      </c>
    </row>
    <row r="12" spans="1:26" x14ac:dyDescent="0.2">
      <c r="A12" s="30">
        <v>4.7916666666666663E-2</v>
      </c>
      <c r="B12" s="30">
        <v>1.877314814814815E-2</v>
      </c>
      <c r="C12" s="23">
        <f>IF(Y$1="CE",(VLOOKUP(A12,'CTT-tables'!$B$3:$D$3903,3,FALSE)),(IF(Y$1="HC",(VLOOKUP(A12,'CTT-tables'!$C$3:$D$3903,2,FALSE)),(VLOOKUP(B12,'CTT-tables'!$A$3:$D$3903,4,FALSE)))))</f>
        <v>6.5046296296296397E-3</v>
      </c>
      <c r="D12" s="31">
        <v>2.3182870370370371E-2</v>
      </c>
      <c r="E12" s="29">
        <v>11</v>
      </c>
      <c r="F12" s="119" t="s">
        <v>338</v>
      </c>
      <c r="G12" s="119" t="s">
        <v>23</v>
      </c>
      <c r="H12" s="96">
        <f t="shared" si="0"/>
        <v>1.9016203703703705E-2</v>
      </c>
      <c r="I12" s="110" t="str">
        <f t="shared" si="1"/>
        <v/>
      </c>
      <c r="J12" s="27">
        <v>16</v>
      </c>
      <c r="K12" s="27">
        <v>20</v>
      </c>
      <c r="L12" s="27"/>
      <c r="M12" s="27"/>
      <c r="N12" s="26">
        <f t="shared" si="2"/>
        <v>1.2511574074074066E-2</v>
      </c>
      <c r="O12" s="27"/>
      <c r="P12" s="27"/>
      <c r="Q12" s="107" t="s">
        <v>90</v>
      </c>
      <c r="R12" s="28">
        <v>41759</v>
      </c>
      <c r="S12" s="24">
        <v>4.1666666666666666E-3</v>
      </c>
      <c r="T12" s="149">
        <f t="shared" si="3"/>
        <v>1</v>
      </c>
      <c r="U12" s="149">
        <f t="shared" si="4"/>
        <v>1</v>
      </c>
      <c r="V12" s="149">
        <f t="shared" si="5"/>
        <v>1</v>
      </c>
      <c r="W12" s="149">
        <f t="shared" si="6"/>
        <v>1</v>
      </c>
      <c r="X12" s="149">
        <f t="shared" si="7"/>
        <v>1</v>
      </c>
      <c r="Y12" s="77" t="str">
        <f t="shared" si="8"/>
        <v>Team Cambridge0.0190162037037037</v>
      </c>
      <c r="Z12" s="77" t="str">
        <f t="shared" si="9"/>
        <v>Team Cambridge0.0125115740740741</v>
      </c>
    </row>
    <row r="13" spans="1:26" x14ac:dyDescent="0.2">
      <c r="A13" s="30"/>
      <c r="B13" s="30"/>
      <c r="C13" s="30"/>
      <c r="D13" s="31">
        <v>2.0416666666666666E-2</v>
      </c>
      <c r="E13" s="29">
        <v>12</v>
      </c>
      <c r="F13" s="108" t="s">
        <v>147</v>
      </c>
      <c r="G13" s="108" t="s">
        <v>34</v>
      </c>
      <c r="H13" s="96">
        <f t="shared" si="0"/>
        <v>1.9027777777777779E-2</v>
      </c>
      <c r="I13" s="110" t="str">
        <f t="shared" si="1"/>
        <v/>
      </c>
      <c r="J13" s="27"/>
      <c r="K13" s="27"/>
      <c r="L13" s="27"/>
      <c r="M13" s="27"/>
      <c r="N13" s="26">
        <f t="shared" si="2"/>
        <v>0</v>
      </c>
      <c r="O13" s="27"/>
      <c r="P13" s="27"/>
      <c r="Q13" s="107" t="s">
        <v>90</v>
      </c>
      <c r="R13" s="28">
        <v>41759</v>
      </c>
      <c r="S13" s="24">
        <v>1.3888888888888889E-3</v>
      </c>
      <c r="T13" s="149">
        <f t="shared" si="3"/>
        <v>1</v>
      </c>
      <c r="U13" s="149">
        <f t="shared" si="4"/>
        <v>1</v>
      </c>
      <c r="V13" s="149">
        <f t="shared" si="5"/>
        <v>1</v>
      </c>
      <c r="W13" s="149">
        <f t="shared" si="6"/>
        <v>1</v>
      </c>
      <c r="X13" s="149">
        <f t="shared" si="7"/>
        <v>1</v>
      </c>
      <c r="Y13" s="77" t="str">
        <f t="shared" si="8"/>
        <v>Cambridge Tri0.0190277777777778</v>
      </c>
      <c r="Z13" s="77" t="str">
        <f t="shared" si="9"/>
        <v>Cambridge Tri0</v>
      </c>
    </row>
    <row r="14" spans="1:26" x14ac:dyDescent="0.2">
      <c r="A14" s="30"/>
      <c r="B14" s="30"/>
      <c r="C14" s="30"/>
      <c r="D14" s="31">
        <v>3.3622685185185179E-2</v>
      </c>
      <c r="E14" s="29">
        <v>13</v>
      </c>
      <c r="F14" s="108" t="s">
        <v>154</v>
      </c>
      <c r="G14" s="108" t="s">
        <v>34</v>
      </c>
      <c r="H14" s="96">
        <f t="shared" si="0"/>
        <v>1.9039351851851877E-2</v>
      </c>
      <c r="I14" s="110" t="str">
        <f t="shared" si="1"/>
        <v/>
      </c>
      <c r="J14" s="27"/>
      <c r="K14" s="27"/>
      <c r="L14" s="27"/>
      <c r="M14" s="27"/>
      <c r="N14" s="26">
        <f t="shared" si="2"/>
        <v>0</v>
      </c>
      <c r="O14" s="27"/>
      <c r="Q14" s="107" t="s">
        <v>90</v>
      </c>
      <c r="R14" s="28">
        <v>41759</v>
      </c>
      <c r="S14" s="24">
        <v>1.4583333333333301E-2</v>
      </c>
      <c r="T14" s="149">
        <f t="shared" si="3"/>
        <v>1</v>
      </c>
      <c r="U14" s="149">
        <f t="shared" si="4"/>
        <v>1</v>
      </c>
      <c r="V14" s="149">
        <f t="shared" si="5"/>
        <v>1</v>
      </c>
      <c r="W14" s="149">
        <f t="shared" si="6"/>
        <v>1</v>
      </c>
      <c r="X14" s="149">
        <f t="shared" si="7"/>
        <v>1</v>
      </c>
      <c r="Y14" s="77" t="str">
        <f t="shared" si="8"/>
        <v>Cambridge Tri0.0190393518518519</v>
      </c>
      <c r="Z14" s="77" t="str">
        <f t="shared" si="9"/>
        <v>Cambridge Tri0</v>
      </c>
    </row>
    <row r="15" spans="1:26" x14ac:dyDescent="0.2">
      <c r="A15" s="30">
        <v>5.1412037037037034E-2</v>
      </c>
      <c r="B15" s="30">
        <v>1.8298611111111113E-2</v>
      </c>
      <c r="C15" s="23">
        <f>IF(Y$1="CE",(VLOOKUP(A15,'CTT-tables'!$B$3:$D$3903,3,FALSE)),(IF(Y$1="HC",(VLOOKUP(A15,'CTT-tables'!$C$3:$D$3903,2,FALSE)),(VLOOKUP(B15,'CTT-tables'!$A$3:$D$3903,4,FALSE)))))</f>
        <v>6.0648148148147903E-3</v>
      </c>
      <c r="D15" s="31">
        <v>1.9791666666666666E-2</v>
      </c>
      <c r="E15" s="29">
        <v>14</v>
      </c>
      <c r="F15" s="119" t="s">
        <v>292</v>
      </c>
      <c r="G15" s="119" t="s">
        <v>23</v>
      </c>
      <c r="H15" s="96">
        <f t="shared" si="0"/>
        <v>1.909722222222222E-2</v>
      </c>
      <c r="I15" s="110" t="str">
        <f t="shared" si="1"/>
        <v/>
      </c>
      <c r="J15" s="27">
        <v>15</v>
      </c>
      <c r="K15" s="27">
        <v>19</v>
      </c>
      <c r="L15" s="27"/>
      <c r="M15" s="27"/>
      <c r="N15" s="26">
        <f t="shared" si="2"/>
        <v>1.303240740740743E-2</v>
      </c>
      <c r="O15" s="27"/>
      <c r="P15" s="27"/>
      <c r="Q15" s="107" t="s">
        <v>90</v>
      </c>
      <c r="R15" s="28">
        <v>41759</v>
      </c>
      <c r="S15" s="24">
        <v>6.9444444444444447E-4</v>
      </c>
      <c r="T15" s="149">
        <f t="shared" si="3"/>
        <v>1</v>
      </c>
      <c r="U15" s="149">
        <f t="shared" si="4"/>
        <v>1</v>
      </c>
      <c r="V15" s="149">
        <f t="shared" si="5"/>
        <v>1</v>
      </c>
      <c r="W15" s="149">
        <f t="shared" si="6"/>
        <v>1</v>
      </c>
      <c r="X15" s="149">
        <f t="shared" si="7"/>
        <v>1</v>
      </c>
      <c r="Y15" s="77" t="str">
        <f t="shared" si="8"/>
        <v>Team Cambridge0.0190972222222222</v>
      </c>
      <c r="Z15" s="77" t="str">
        <f t="shared" si="9"/>
        <v>Team Cambridge0.0130324074074074</v>
      </c>
    </row>
    <row r="16" spans="1:26" x14ac:dyDescent="0.2">
      <c r="A16" s="30">
        <v>4.462962962962963E-2</v>
      </c>
      <c r="B16" s="30">
        <v>1.6250000000000001E-2</v>
      </c>
      <c r="C16" s="23">
        <f>IF(Y$1="CE",(VLOOKUP(A16,'CTT-tables'!$B$3:$D$3903,3,FALSE)),(IF(Y$1="HC",(VLOOKUP(A16,'CTT-tables'!$C$3:$D$3903,2,FALSE)),(VLOOKUP(B16,'CTT-tables'!$A$3:$D$3903,4,FALSE)))))</f>
        <v>4.1550925925926E-3</v>
      </c>
      <c r="D16" s="31">
        <v>2.476851851851852E-2</v>
      </c>
      <c r="E16" s="29">
        <v>15</v>
      </c>
      <c r="F16" s="119" t="s">
        <v>39</v>
      </c>
      <c r="G16" s="119" t="s">
        <v>23</v>
      </c>
      <c r="H16" s="96">
        <f t="shared" si="0"/>
        <v>1.9212962962962963E-2</v>
      </c>
      <c r="I16" s="110" t="str">
        <f t="shared" si="1"/>
        <v/>
      </c>
      <c r="J16" s="27">
        <v>14</v>
      </c>
      <c r="K16" s="27">
        <v>13</v>
      </c>
      <c r="L16" s="27"/>
      <c r="M16" s="27"/>
      <c r="N16" s="26">
        <f t="shared" si="2"/>
        <v>1.5057870370370364E-2</v>
      </c>
      <c r="O16" s="27"/>
      <c r="P16" s="27"/>
      <c r="Q16" s="107" t="s">
        <v>90</v>
      </c>
      <c r="R16" s="28">
        <v>41759</v>
      </c>
      <c r="S16" s="24">
        <v>5.5555555555555558E-3</v>
      </c>
      <c r="T16" s="149">
        <f t="shared" si="3"/>
        <v>1</v>
      </c>
      <c r="U16" s="149">
        <f t="shared" si="4"/>
        <v>1</v>
      </c>
      <c r="V16" s="149">
        <f t="shared" si="5"/>
        <v>1</v>
      </c>
      <c r="W16" s="149">
        <f t="shared" si="6"/>
        <v>1</v>
      </c>
      <c r="X16" s="149">
        <f t="shared" si="7"/>
        <v>1</v>
      </c>
      <c r="Y16" s="77" t="str">
        <f t="shared" si="8"/>
        <v>Team Cambridge0.019212962962963</v>
      </c>
      <c r="Z16" s="77" t="str">
        <f t="shared" si="9"/>
        <v>Team Cambridge0.0150578703703704</v>
      </c>
    </row>
    <row r="17" spans="1:26" x14ac:dyDescent="0.2">
      <c r="A17" s="30"/>
      <c r="B17" s="30"/>
      <c r="C17" s="30"/>
      <c r="D17" s="31">
        <v>3.453703703703704E-2</v>
      </c>
      <c r="E17" s="29">
        <v>16</v>
      </c>
      <c r="F17" s="53" t="s">
        <v>170</v>
      </c>
      <c r="G17" s="53" t="s">
        <v>291</v>
      </c>
      <c r="H17" s="96">
        <f t="shared" si="0"/>
        <v>1.925925925925934E-2</v>
      </c>
      <c r="I17" s="110" t="str">
        <f t="shared" si="1"/>
        <v/>
      </c>
      <c r="J17" s="27"/>
      <c r="K17" s="27"/>
      <c r="L17" s="27"/>
      <c r="M17" s="27"/>
      <c r="N17" s="26">
        <f t="shared" si="2"/>
        <v>0</v>
      </c>
      <c r="O17" s="27"/>
      <c r="Q17" s="107" t="s">
        <v>90</v>
      </c>
      <c r="R17" s="28">
        <v>41759</v>
      </c>
      <c r="S17" s="24">
        <v>1.5277777777777699E-2</v>
      </c>
      <c r="T17" s="149">
        <f t="shared" si="3"/>
        <v>1</v>
      </c>
      <c r="U17" s="149">
        <f t="shared" si="4"/>
        <v>1</v>
      </c>
      <c r="V17" s="149">
        <f t="shared" si="5"/>
        <v>1</v>
      </c>
      <c r="W17" s="149">
        <f t="shared" si="6"/>
        <v>1</v>
      </c>
      <c r="X17" s="149">
        <f t="shared" si="7"/>
        <v>1</v>
      </c>
      <c r="Y17" s="77" t="str">
        <f t="shared" si="8"/>
        <v>Team WNT0.0192592592592593</v>
      </c>
      <c r="Z17" s="77" t="str">
        <f t="shared" si="9"/>
        <v>Team WNT0</v>
      </c>
    </row>
    <row r="18" spans="1:26" x14ac:dyDescent="0.2">
      <c r="A18" s="30">
        <v>4.7071759259259265E-2</v>
      </c>
      <c r="B18" s="30">
        <v>1.7175925925925924E-2</v>
      </c>
      <c r="C18" s="23">
        <f>IF(Y$1="CE",(VLOOKUP(A18,'CTT-tables'!$B$3:$D$3903,3,FALSE)),(IF(Y$1="HC",(VLOOKUP(A18,'CTT-tables'!$C$3:$D$3903,2,FALSE)),(VLOOKUP(B18,'CTT-tables'!$A$3:$D$3903,4,FALSE)))))</f>
        <v>5.0231481481481498E-3</v>
      </c>
      <c r="D18" s="31">
        <v>2.9363425925925921E-2</v>
      </c>
      <c r="E18" s="29">
        <v>17</v>
      </c>
      <c r="F18" s="119" t="s">
        <v>157</v>
      </c>
      <c r="G18" s="119" t="s">
        <v>23</v>
      </c>
      <c r="H18" s="96">
        <f t="shared" si="0"/>
        <v>1.9641203703703699E-2</v>
      </c>
      <c r="I18" s="110" t="str">
        <f t="shared" si="1"/>
        <v/>
      </c>
      <c r="J18" s="27">
        <v>13</v>
      </c>
      <c r="K18" s="27">
        <v>14</v>
      </c>
      <c r="L18" s="27"/>
      <c r="M18" s="27"/>
      <c r="N18" s="26">
        <f t="shared" si="2"/>
        <v>1.4618055555555549E-2</v>
      </c>
      <c r="O18" s="27"/>
      <c r="P18" s="27"/>
      <c r="Q18" s="107" t="s">
        <v>90</v>
      </c>
      <c r="R18" s="28">
        <v>41759</v>
      </c>
      <c r="S18" s="24">
        <v>9.7222222222222224E-3</v>
      </c>
      <c r="T18" s="149">
        <f t="shared" si="3"/>
        <v>1</v>
      </c>
      <c r="U18" s="149">
        <f t="shared" si="4"/>
        <v>1</v>
      </c>
      <c r="V18" s="149">
        <f t="shared" si="5"/>
        <v>1</v>
      </c>
      <c r="W18" s="149">
        <f t="shared" si="6"/>
        <v>1</v>
      </c>
      <c r="X18" s="149">
        <f t="shared" si="7"/>
        <v>1</v>
      </c>
      <c r="Y18" s="77" t="str">
        <f t="shared" si="8"/>
        <v>Team Cambridge0.0196412037037037</v>
      </c>
      <c r="Z18" s="77" t="str">
        <f t="shared" si="9"/>
        <v>Team Cambridge0.0146180555555555</v>
      </c>
    </row>
    <row r="19" spans="1:26" x14ac:dyDescent="0.2">
      <c r="A19" s="30"/>
      <c r="B19" s="30"/>
      <c r="C19" s="30"/>
      <c r="D19" s="31">
        <v>3.5972222222222218E-2</v>
      </c>
      <c r="E19" s="29">
        <v>18</v>
      </c>
      <c r="F19" s="53" t="s">
        <v>159</v>
      </c>
      <c r="G19" s="53" t="s">
        <v>34</v>
      </c>
      <c r="H19" s="96">
        <f t="shared" si="0"/>
        <v>2.0000000000000018E-2</v>
      </c>
      <c r="I19" s="110" t="str">
        <f t="shared" si="1"/>
        <v/>
      </c>
      <c r="J19" s="27"/>
      <c r="K19" s="27"/>
      <c r="L19" s="27"/>
      <c r="M19" s="27"/>
      <c r="N19" s="26">
        <f t="shared" si="2"/>
        <v>0</v>
      </c>
      <c r="O19" s="27"/>
      <c r="Q19" s="107" t="s">
        <v>90</v>
      </c>
      <c r="R19" s="28">
        <v>41759</v>
      </c>
      <c r="S19" s="24">
        <v>1.59722222222222E-2</v>
      </c>
      <c r="T19" s="149">
        <f t="shared" si="3"/>
        <v>1</v>
      </c>
      <c r="U19" s="149">
        <f t="shared" si="4"/>
        <v>1</v>
      </c>
      <c r="V19" s="149">
        <f t="shared" si="5"/>
        <v>1</v>
      </c>
      <c r="W19" s="149">
        <f t="shared" si="6"/>
        <v>1</v>
      </c>
      <c r="X19" s="149">
        <f t="shared" si="7"/>
        <v>1</v>
      </c>
      <c r="Y19" s="77" t="str">
        <f t="shared" si="8"/>
        <v>Cambridge Tri0.02</v>
      </c>
      <c r="Z19" s="77" t="str">
        <f t="shared" si="9"/>
        <v>Cambridge Tri0</v>
      </c>
    </row>
    <row r="20" spans="1:26" x14ac:dyDescent="0.2">
      <c r="A20" s="30"/>
      <c r="B20" s="30"/>
      <c r="C20" s="23"/>
      <c r="D20" s="31">
        <v>3.4050925925925922E-2</v>
      </c>
      <c r="E20" s="29">
        <v>19</v>
      </c>
      <c r="F20" s="147" t="s">
        <v>282</v>
      </c>
      <c r="G20" s="53" t="s">
        <v>283</v>
      </c>
      <c r="H20" s="96">
        <f t="shared" si="0"/>
        <v>2.0162037037037124E-2</v>
      </c>
      <c r="I20" s="110" t="str">
        <f t="shared" si="1"/>
        <v/>
      </c>
      <c r="J20" s="27"/>
      <c r="K20" s="27"/>
      <c r="L20" s="27"/>
      <c r="M20" s="27"/>
      <c r="N20" s="26">
        <f t="shared" si="2"/>
        <v>0</v>
      </c>
      <c r="O20" s="27"/>
      <c r="Q20" s="107" t="s">
        <v>90</v>
      </c>
      <c r="R20" s="28">
        <v>41759</v>
      </c>
      <c r="S20" s="24">
        <v>1.38888888888888E-2</v>
      </c>
      <c r="T20" s="149">
        <f t="shared" si="3"/>
        <v>1</v>
      </c>
      <c r="U20" s="149">
        <f t="shared" si="4"/>
        <v>1</v>
      </c>
      <c r="V20" s="149">
        <f t="shared" si="5"/>
        <v>1</v>
      </c>
      <c r="W20" s="149">
        <f t="shared" si="6"/>
        <v>1</v>
      </c>
      <c r="X20" s="149">
        <f t="shared" si="7"/>
        <v>1</v>
      </c>
      <c r="Y20" s="77" t="str">
        <f t="shared" si="8"/>
        <v>Seamons CC0.0201620370370371</v>
      </c>
      <c r="Z20" s="77" t="str">
        <f t="shared" si="9"/>
        <v>Seamons CC0</v>
      </c>
    </row>
    <row r="21" spans="1:26" x14ac:dyDescent="0.2">
      <c r="A21" s="30"/>
      <c r="B21" s="30"/>
      <c r="C21" s="23"/>
      <c r="D21" s="31">
        <v>2.9270833333333333E-2</v>
      </c>
      <c r="E21" s="29">
        <v>20</v>
      </c>
      <c r="F21" s="53" t="s">
        <v>448</v>
      </c>
      <c r="G21" s="53" t="s">
        <v>449</v>
      </c>
      <c r="H21" s="96">
        <f t="shared" si="0"/>
        <v>2.0243055555555556E-2</v>
      </c>
      <c r="I21" s="110" t="str">
        <f t="shared" si="1"/>
        <v/>
      </c>
      <c r="J21" s="27"/>
      <c r="K21" s="27"/>
      <c r="L21" s="27"/>
      <c r="M21" s="27"/>
      <c r="N21" s="26">
        <f t="shared" si="2"/>
        <v>0</v>
      </c>
      <c r="O21" s="27"/>
      <c r="P21" s="27"/>
      <c r="Q21" s="107" t="s">
        <v>90</v>
      </c>
      <c r="R21" s="28">
        <v>41759</v>
      </c>
      <c r="S21" s="24">
        <v>9.0277777777777769E-3</v>
      </c>
      <c r="T21" s="149">
        <f t="shared" si="3"/>
        <v>1</v>
      </c>
      <c r="U21" s="149">
        <f t="shared" si="4"/>
        <v>1</v>
      </c>
      <c r="V21" s="149">
        <f t="shared" si="5"/>
        <v>1</v>
      </c>
      <c r="W21" s="149">
        <f t="shared" si="6"/>
        <v>1</v>
      </c>
      <c r="X21" s="149">
        <f t="shared" si="7"/>
        <v>1</v>
      </c>
      <c r="Y21" s="77" t="str">
        <f t="shared" si="8"/>
        <v>Royston CC0.0202430555555556</v>
      </c>
      <c r="Z21" s="77" t="str">
        <f t="shared" si="9"/>
        <v>Royston CC0</v>
      </c>
    </row>
    <row r="22" spans="1:26" x14ac:dyDescent="0.2">
      <c r="A22" s="30">
        <v>4.3738425925925924E-2</v>
      </c>
      <c r="B22" s="30">
        <v>1.6192129629629629E-2</v>
      </c>
      <c r="C22" s="23">
        <f>IF(Y$1="CE",(VLOOKUP(A22,'CTT-tables'!$B$3:$D$3903,3,FALSE)),(IF(Y$1="HC",(VLOOKUP(A22,'CTT-tables'!$C$3:$D$3903,2,FALSE)),(VLOOKUP(B22,'CTT-tables'!$A$3:$D$3903,4,FALSE)))))</f>
        <v>4.09722222222222E-3</v>
      </c>
      <c r="D22" s="31">
        <v>2.238425925925926E-2</v>
      </c>
      <c r="E22" s="29">
        <v>21</v>
      </c>
      <c r="F22" s="119" t="s">
        <v>32</v>
      </c>
      <c r="G22" s="119" t="s">
        <v>23</v>
      </c>
      <c r="H22" s="96">
        <f t="shared" si="0"/>
        <v>2.0300925925925927E-2</v>
      </c>
      <c r="I22" s="110" t="str">
        <f t="shared" si="1"/>
        <v/>
      </c>
      <c r="J22" s="27">
        <v>12</v>
      </c>
      <c r="K22" s="27">
        <v>11</v>
      </c>
      <c r="L22" s="27"/>
      <c r="M22" s="27"/>
      <c r="N22" s="26">
        <f t="shared" si="2"/>
        <v>1.6203703703703706E-2</v>
      </c>
      <c r="O22" s="27"/>
      <c r="P22" s="27"/>
      <c r="Q22" s="107" t="s">
        <v>90</v>
      </c>
      <c r="R22" s="28">
        <v>41759</v>
      </c>
      <c r="S22" s="24">
        <v>2.0833333333333333E-3</v>
      </c>
      <c r="T22" s="149">
        <f t="shared" si="3"/>
        <v>1</v>
      </c>
      <c r="U22" s="149">
        <f t="shared" si="4"/>
        <v>1</v>
      </c>
      <c r="V22" s="149">
        <f t="shared" si="5"/>
        <v>1</v>
      </c>
      <c r="W22" s="149">
        <f t="shared" si="6"/>
        <v>1</v>
      </c>
      <c r="X22" s="149">
        <f t="shared" si="7"/>
        <v>1</v>
      </c>
      <c r="Y22" s="77" t="str">
        <f t="shared" si="8"/>
        <v>Team Cambridge0.0203009259259259</v>
      </c>
      <c r="Z22" s="77" t="str">
        <f t="shared" si="9"/>
        <v>Team Cambridge0.0162037037037037</v>
      </c>
    </row>
    <row r="23" spans="1:26" x14ac:dyDescent="0.2">
      <c r="A23" s="30"/>
      <c r="B23" s="30"/>
      <c r="C23" s="30"/>
      <c r="D23" s="31">
        <v>2.7615740740740743E-2</v>
      </c>
      <c r="E23" s="29">
        <v>22</v>
      </c>
      <c r="F23" s="53" t="s">
        <v>168</v>
      </c>
      <c r="G23" s="53" t="s">
        <v>30</v>
      </c>
      <c r="H23" s="96">
        <f t="shared" si="0"/>
        <v>2.0671296296296299E-2</v>
      </c>
      <c r="I23" s="110" t="str">
        <f t="shared" si="1"/>
        <v/>
      </c>
      <c r="J23" s="27"/>
      <c r="K23" s="27"/>
      <c r="L23" s="27"/>
      <c r="M23" s="27"/>
      <c r="N23" s="26">
        <f t="shared" si="2"/>
        <v>0</v>
      </c>
      <c r="O23" s="27"/>
      <c r="P23" s="27"/>
      <c r="Q23" s="107" t="s">
        <v>90</v>
      </c>
      <c r="R23" s="28">
        <v>41759</v>
      </c>
      <c r="S23" s="24">
        <v>6.9444444444444449E-3</v>
      </c>
      <c r="T23" s="149">
        <f t="shared" si="3"/>
        <v>1</v>
      </c>
      <c r="U23" s="149">
        <f t="shared" si="4"/>
        <v>1</v>
      </c>
      <c r="V23" s="149">
        <f t="shared" si="5"/>
        <v>1</v>
      </c>
      <c r="W23" s="149">
        <f t="shared" si="6"/>
        <v>1</v>
      </c>
      <c r="X23" s="149">
        <f t="shared" si="7"/>
        <v>1</v>
      </c>
      <c r="Y23" s="77" t="str">
        <f t="shared" si="8"/>
        <v>Cambridge CC0.0206712962962963</v>
      </c>
      <c r="Z23" s="77" t="str">
        <f t="shared" si="9"/>
        <v>Cambridge CC0</v>
      </c>
    </row>
    <row r="24" spans="1:26" x14ac:dyDescent="0.2">
      <c r="D24" s="31">
        <v>2.3912037037037034E-2</v>
      </c>
      <c r="E24" s="29">
        <v>23</v>
      </c>
      <c r="F24" s="53" t="s">
        <v>182</v>
      </c>
      <c r="G24" s="53" t="s">
        <v>34</v>
      </c>
      <c r="H24" s="96">
        <f t="shared" si="0"/>
        <v>2.1134259259259255E-2</v>
      </c>
      <c r="I24" s="110" t="str">
        <f t="shared" si="1"/>
        <v/>
      </c>
      <c r="J24" s="27"/>
      <c r="K24" s="27"/>
      <c r="L24" s="27"/>
      <c r="M24" s="27"/>
      <c r="N24" s="26">
        <f t="shared" si="2"/>
        <v>0</v>
      </c>
      <c r="O24" s="27"/>
      <c r="P24" s="27"/>
      <c r="Q24" s="107" t="s">
        <v>90</v>
      </c>
      <c r="R24" s="28">
        <v>41759</v>
      </c>
      <c r="S24" s="24">
        <v>2.7777777777777779E-3</v>
      </c>
      <c r="T24" s="149">
        <f t="shared" si="3"/>
        <v>1</v>
      </c>
      <c r="U24" s="149">
        <f t="shared" si="4"/>
        <v>1</v>
      </c>
      <c r="V24" s="149">
        <f t="shared" si="5"/>
        <v>1</v>
      </c>
      <c r="W24" s="149">
        <f t="shared" si="6"/>
        <v>1</v>
      </c>
      <c r="X24" s="149">
        <f t="shared" si="7"/>
        <v>1</v>
      </c>
      <c r="Y24" s="77" t="str">
        <f t="shared" si="8"/>
        <v>Cambridge Tri0.0211342592592593</v>
      </c>
      <c r="Z24" s="77" t="str">
        <f t="shared" si="9"/>
        <v>Cambridge Tri0</v>
      </c>
    </row>
    <row r="25" spans="1:26" x14ac:dyDescent="0.2">
      <c r="A25" s="30">
        <v>4.9155092592592597E-2</v>
      </c>
      <c r="B25" s="30">
        <v>1.8194444444444444E-2</v>
      </c>
      <c r="C25" s="23">
        <f>IF(Y$1="CE",(VLOOKUP(A25,'CTT-tables'!$B$3:$D$3903,3,FALSE)),(IF(Y$1="HC",(VLOOKUP(A25,'CTT-tables'!$C$3:$D$3903,2,FALSE)),(VLOOKUP(B25,'CTT-tables'!$A$3:$D$3903,4,FALSE)))))</f>
        <v>5.9722222222222702E-3</v>
      </c>
      <c r="D25" s="31">
        <v>2.6203703703703705E-2</v>
      </c>
      <c r="E25" s="29">
        <v>24</v>
      </c>
      <c r="F25" s="119" t="s">
        <v>35</v>
      </c>
      <c r="G25" s="119" t="s">
        <v>23</v>
      </c>
      <c r="H25" s="96">
        <f t="shared" si="0"/>
        <v>2.1342592592592594E-2</v>
      </c>
      <c r="I25" s="110" t="str">
        <f t="shared" si="1"/>
        <v/>
      </c>
      <c r="J25" s="27">
        <v>11</v>
      </c>
      <c r="K25" s="27">
        <v>12</v>
      </c>
      <c r="L25" s="27"/>
      <c r="M25" s="27"/>
      <c r="N25" s="26">
        <f t="shared" si="2"/>
        <v>1.5370370370370322E-2</v>
      </c>
      <c r="O25" s="27"/>
      <c r="P25" s="27"/>
      <c r="Q25" s="107" t="s">
        <v>90</v>
      </c>
      <c r="R25" s="28">
        <v>41759</v>
      </c>
      <c r="S25" s="24">
        <v>4.8611111111111112E-3</v>
      </c>
      <c r="T25" s="149">
        <f t="shared" si="3"/>
        <v>1</v>
      </c>
      <c r="U25" s="149">
        <f t="shared" si="4"/>
        <v>1</v>
      </c>
      <c r="V25" s="149">
        <f t="shared" si="5"/>
        <v>1</v>
      </c>
      <c r="W25" s="149">
        <f t="shared" si="6"/>
        <v>1</v>
      </c>
      <c r="X25" s="149">
        <f t="shared" si="7"/>
        <v>1</v>
      </c>
      <c r="Y25" s="77" t="str">
        <f t="shared" si="8"/>
        <v>Team Cambridge0.0213425925925926</v>
      </c>
      <c r="Z25" s="77" t="str">
        <f t="shared" si="9"/>
        <v>Team Cambridge0.0153703703703703</v>
      </c>
    </row>
    <row r="26" spans="1:26" x14ac:dyDescent="0.2">
      <c r="A26" s="101"/>
      <c r="B26" s="101"/>
      <c r="C26" s="23"/>
      <c r="F26" s="119"/>
      <c r="G26" s="119"/>
      <c r="H26" s="96">
        <f t="shared" ref="H26:H41" si="10">IF(D26=0,0,(D26-S26))</f>
        <v>0</v>
      </c>
      <c r="I26" s="110" t="str">
        <f t="shared" ref="I26:I41" si="11">IF((OR(D26=0,H26=0)),"",(IF(H26&lt;=B26,1,"")))</f>
        <v/>
      </c>
      <c r="J26" s="27"/>
      <c r="K26" s="27"/>
      <c r="L26" s="27"/>
      <c r="M26" s="27"/>
      <c r="N26" s="26">
        <f t="shared" ref="N26:N41" si="12">IF(C26=0,0,(H26-C26))</f>
        <v>0</v>
      </c>
      <c r="O26" s="27"/>
      <c r="S26" s="24">
        <v>1.7361111111111101E-2</v>
      </c>
      <c r="T26" s="149">
        <f t="shared" ref="T26:T41" si="13">IF(D26=0,1,(COUNTIF(H:H,H26)))</f>
        <v>1</v>
      </c>
      <c r="U26" s="149">
        <f t="shared" ref="U26:U41" si="14">IF((AND(D26&gt;0,$Y$1="TR")),(COUNTIF(Y:Y,Y26)),1)</f>
        <v>1</v>
      </c>
      <c r="V26" s="149">
        <f t="shared" ref="V26:V41" si="15">IF((AND(D26&gt;0,C26&gt;0,$Y$1="TR")),(COUNTIF(Z:Z,Z26)),1)</f>
        <v>1</v>
      </c>
      <c r="W26" s="149">
        <f t="shared" ref="W26:W41" si="16">IF((AND(D26&gt;0,C26&gt;0,$Y$1="CE")),(COUNTIF(Z:Z,Z26)),1)</f>
        <v>1</v>
      </c>
      <c r="X26" s="149">
        <f t="shared" ref="X26:X41" si="17">IF((AND(D26&gt;0,C26&gt;0,(OR($Y$1="CE",$Y$1="TR")))),(COUNTIF(Z:Z,Z26)),1)</f>
        <v>1</v>
      </c>
      <c r="Y26" s="77" t="str">
        <f t="shared" ref="Y26:Y41" si="18">CONCATENATE(G26,H26)</f>
        <v>0</v>
      </c>
      <c r="Z26" s="77" t="str">
        <f t="shared" ref="Z26:Z40" si="19">CONCATENATE(G26,N26)</f>
        <v>0</v>
      </c>
    </row>
    <row r="27" spans="1:26" x14ac:dyDescent="0.2">
      <c r="H27" s="96">
        <f t="shared" si="10"/>
        <v>0</v>
      </c>
      <c r="I27" s="110" t="str">
        <f t="shared" si="11"/>
        <v/>
      </c>
      <c r="J27" s="27"/>
      <c r="K27" s="27"/>
      <c r="L27" s="27"/>
      <c r="M27" s="27"/>
      <c r="N27" s="26">
        <f t="shared" si="12"/>
        <v>0</v>
      </c>
      <c r="O27" s="27"/>
      <c r="S27" s="24">
        <v>1.8055555555555498E-2</v>
      </c>
      <c r="T27" s="149">
        <f t="shared" si="13"/>
        <v>1</v>
      </c>
      <c r="U27" s="149">
        <f t="shared" si="14"/>
        <v>1</v>
      </c>
      <c r="V27" s="149">
        <f t="shared" si="15"/>
        <v>1</v>
      </c>
      <c r="W27" s="149">
        <f t="shared" si="16"/>
        <v>1</v>
      </c>
      <c r="X27" s="149">
        <f t="shared" si="17"/>
        <v>1</v>
      </c>
      <c r="Y27" s="77" t="str">
        <f t="shared" si="18"/>
        <v>0</v>
      </c>
      <c r="Z27" s="77" t="str">
        <f t="shared" si="19"/>
        <v>0</v>
      </c>
    </row>
    <row r="28" spans="1:26" x14ac:dyDescent="0.2">
      <c r="H28" s="96">
        <f t="shared" si="10"/>
        <v>0</v>
      </c>
      <c r="I28" s="110" t="str">
        <f t="shared" si="11"/>
        <v/>
      </c>
      <c r="J28" s="27"/>
      <c r="K28" s="27"/>
      <c r="L28" s="27"/>
      <c r="M28" s="27"/>
      <c r="N28" s="26">
        <f t="shared" si="12"/>
        <v>0</v>
      </c>
      <c r="O28" s="27"/>
      <c r="S28" s="24">
        <v>1.8749999999999999E-2</v>
      </c>
      <c r="T28" s="149">
        <f t="shared" si="13"/>
        <v>1</v>
      </c>
      <c r="U28" s="149">
        <f t="shared" si="14"/>
        <v>1</v>
      </c>
      <c r="V28" s="149">
        <f t="shared" si="15"/>
        <v>1</v>
      </c>
      <c r="W28" s="149">
        <f t="shared" si="16"/>
        <v>1</v>
      </c>
      <c r="X28" s="149">
        <f t="shared" si="17"/>
        <v>1</v>
      </c>
      <c r="Y28" s="77" t="str">
        <f t="shared" si="18"/>
        <v>0</v>
      </c>
      <c r="Z28" s="77" t="str">
        <f t="shared" si="19"/>
        <v>0</v>
      </c>
    </row>
    <row r="29" spans="1:26" x14ac:dyDescent="0.2">
      <c r="H29" s="96">
        <f t="shared" si="10"/>
        <v>0</v>
      </c>
      <c r="I29" s="110" t="str">
        <f t="shared" si="11"/>
        <v/>
      </c>
      <c r="J29" s="27"/>
      <c r="K29" s="27"/>
      <c r="L29" s="27"/>
      <c r="M29" s="27"/>
      <c r="N29" s="26">
        <f t="shared" si="12"/>
        <v>0</v>
      </c>
      <c r="O29" s="27"/>
      <c r="S29" s="24">
        <v>1.94444444444444E-2</v>
      </c>
      <c r="T29" s="149">
        <f t="shared" si="13"/>
        <v>1</v>
      </c>
      <c r="U29" s="149">
        <f t="shared" si="14"/>
        <v>1</v>
      </c>
      <c r="V29" s="149">
        <f t="shared" si="15"/>
        <v>1</v>
      </c>
      <c r="W29" s="149">
        <f t="shared" si="16"/>
        <v>1</v>
      </c>
      <c r="X29" s="149">
        <f t="shared" si="17"/>
        <v>1</v>
      </c>
      <c r="Y29" s="77" t="str">
        <f t="shared" si="18"/>
        <v>0</v>
      </c>
      <c r="Z29" s="77" t="str">
        <f t="shared" si="19"/>
        <v>0</v>
      </c>
    </row>
    <row r="30" spans="1:26" x14ac:dyDescent="0.2">
      <c r="A30" s="101"/>
      <c r="B30" s="101"/>
      <c r="C30" s="30"/>
      <c r="D30" s="99"/>
      <c r="F30" s="108"/>
      <c r="H30" s="96">
        <f t="shared" si="10"/>
        <v>0</v>
      </c>
      <c r="I30" s="110" t="str">
        <f t="shared" si="11"/>
        <v/>
      </c>
      <c r="J30" s="27"/>
      <c r="K30" s="27"/>
      <c r="L30" s="27"/>
      <c r="M30" s="27"/>
      <c r="N30" s="26">
        <f t="shared" si="12"/>
        <v>0</v>
      </c>
      <c r="O30" s="27"/>
      <c r="S30" s="24">
        <v>2.01388888888888E-2</v>
      </c>
      <c r="T30" s="149">
        <f t="shared" si="13"/>
        <v>1</v>
      </c>
      <c r="U30" s="149">
        <f t="shared" si="14"/>
        <v>1</v>
      </c>
      <c r="V30" s="149">
        <f t="shared" si="15"/>
        <v>1</v>
      </c>
      <c r="W30" s="149">
        <f t="shared" si="16"/>
        <v>1</v>
      </c>
      <c r="X30" s="149">
        <f t="shared" si="17"/>
        <v>1</v>
      </c>
      <c r="Y30" s="77" t="str">
        <f t="shared" si="18"/>
        <v>0</v>
      </c>
      <c r="Z30" s="77" t="str">
        <f t="shared" si="19"/>
        <v>0</v>
      </c>
    </row>
    <row r="31" spans="1:26" x14ac:dyDescent="0.2">
      <c r="F31" s="108"/>
      <c r="G31" s="108"/>
      <c r="H31" s="96">
        <f t="shared" si="10"/>
        <v>0</v>
      </c>
      <c r="I31" s="110" t="str">
        <f t="shared" si="11"/>
        <v/>
      </c>
      <c r="J31" s="27"/>
      <c r="K31" s="27"/>
      <c r="L31" s="27"/>
      <c r="M31" s="27"/>
      <c r="N31" s="26">
        <f t="shared" si="12"/>
        <v>0</v>
      </c>
      <c r="O31" s="27"/>
      <c r="S31" s="24">
        <v>2.0833333333333301E-2</v>
      </c>
      <c r="T31" s="149">
        <f t="shared" si="13"/>
        <v>1</v>
      </c>
      <c r="U31" s="149">
        <f t="shared" si="14"/>
        <v>1</v>
      </c>
      <c r="V31" s="149">
        <f t="shared" si="15"/>
        <v>1</v>
      </c>
      <c r="W31" s="149">
        <f t="shared" si="16"/>
        <v>1</v>
      </c>
      <c r="X31" s="149">
        <f t="shared" si="17"/>
        <v>1</v>
      </c>
      <c r="Y31" s="77" t="str">
        <f t="shared" si="18"/>
        <v>0</v>
      </c>
      <c r="Z31" s="77" t="str">
        <f t="shared" si="19"/>
        <v>0</v>
      </c>
    </row>
    <row r="32" spans="1:26" x14ac:dyDescent="0.2">
      <c r="A32" s="30"/>
      <c r="B32" s="30"/>
      <c r="C32" s="30"/>
      <c r="H32" s="96">
        <f t="shared" si="10"/>
        <v>0</v>
      </c>
      <c r="I32" s="110" t="str">
        <f t="shared" si="11"/>
        <v/>
      </c>
      <c r="J32" s="27"/>
      <c r="K32" s="27"/>
      <c r="L32" s="27"/>
      <c r="M32" s="27"/>
      <c r="N32" s="26">
        <f t="shared" si="12"/>
        <v>0</v>
      </c>
      <c r="O32" s="27"/>
      <c r="S32" s="24">
        <v>2.1527777777777701E-2</v>
      </c>
      <c r="T32" s="149">
        <f t="shared" si="13"/>
        <v>1</v>
      </c>
      <c r="U32" s="149">
        <f t="shared" si="14"/>
        <v>1</v>
      </c>
      <c r="V32" s="149">
        <f t="shared" si="15"/>
        <v>1</v>
      </c>
      <c r="W32" s="149">
        <f t="shared" si="16"/>
        <v>1</v>
      </c>
      <c r="X32" s="149">
        <f t="shared" si="17"/>
        <v>1</v>
      </c>
      <c r="Y32" s="77" t="str">
        <f t="shared" si="18"/>
        <v>0</v>
      </c>
      <c r="Z32" s="77" t="str">
        <f t="shared" si="19"/>
        <v>0</v>
      </c>
    </row>
    <row r="33" spans="1:26" x14ac:dyDescent="0.2">
      <c r="A33" s="30"/>
      <c r="B33" s="30"/>
      <c r="C33" s="30"/>
      <c r="G33" s="148"/>
      <c r="H33" s="96">
        <f t="shared" si="10"/>
        <v>0</v>
      </c>
      <c r="I33" s="110" t="str">
        <f t="shared" si="11"/>
        <v/>
      </c>
      <c r="J33" s="27"/>
      <c r="K33" s="27"/>
      <c r="L33" s="27"/>
      <c r="M33" s="27"/>
      <c r="N33" s="26">
        <f t="shared" si="12"/>
        <v>0</v>
      </c>
      <c r="O33" s="27"/>
      <c r="S33" s="24">
        <v>2.2222222222222199E-2</v>
      </c>
      <c r="T33" s="149">
        <f t="shared" si="13"/>
        <v>1</v>
      </c>
      <c r="U33" s="149">
        <f t="shared" si="14"/>
        <v>1</v>
      </c>
      <c r="V33" s="149">
        <f t="shared" si="15"/>
        <v>1</v>
      </c>
      <c r="W33" s="149">
        <f t="shared" si="16"/>
        <v>1</v>
      </c>
      <c r="X33" s="149">
        <f t="shared" si="17"/>
        <v>1</v>
      </c>
      <c r="Y33" s="77" t="str">
        <f t="shared" si="18"/>
        <v>0</v>
      </c>
      <c r="Z33" s="77" t="str">
        <f t="shared" si="19"/>
        <v>0</v>
      </c>
    </row>
    <row r="34" spans="1:26" x14ac:dyDescent="0.2">
      <c r="A34" s="30"/>
      <c r="B34" s="30"/>
      <c r="C34" s="30"/>
      <c r="F34" s="147"/>
      <c r="H34" s="96">
        <f t="shared" si="10"/>
        <v>0</v>
      </c>
      <c r="I34" s="110" t="str">
        <f t="shared" si="11"/>
        <v/>
      </c>
      <c r="J34" s="27"/>
      <c r="K34" s="27"/>
      <c r="L34" s="27"/>
      <c r="M34" s="27"/>
      <c r="N34" s="26">
        <f t="shared" si="12"/>
        <v>0</v>
      </c>
      <c r="O34" s="27"/>
      <c r="S34" s="24">
        <v>2.2916666666666599E-2</v>
      </c>
      <c r="T34" s="149">
        <f t="shared" si="13"/>
        <v>1</v>
      </c>
      <c r="U34" s="149">
        <f t="shared" si="14"/>
        <v>1</v>
      </c>
      <c r="V34" s="149">
        <f t="shared" si="15"/>
        <v>1</v>
      </c>
      <c r="W34" s="149">
        <f t="shared" si="16"/>
        <v>1</v>
      </c>
      <c r="X34" s="149">
        <f t="shared" si="17"/>
        <v>1</v>
      </c>
      <c r="Y34" s="77" t="str">
        <f t="shared" si="18"/>
        <v>0</v>
      </c>
      <c r="Z34" s="77" t="str">
        <f t="shared" si="19"/>
        <v>0</v>
      </c>
    </row>
    <row r="35" spans="1:26" x14ac:dyDescent="0.2">
      <c r="A35" s="30"/>
      <c r="B35" s="30"/>
      <c r="C35" s="30"/>
      <c r="D35" s="99"/>
      <c r="F35" s="108"/>
      <c r="G35" s="108"/>
      <c r="H35" s="96">
        <f t="shared" si="10"/>
        <v>0</v>
      </c>
      <c r="I35" s="110" t="str">
        <f t="shared" si="11"/>
        <v/>
      </c>
      <c r="J35" s="27"/>
      <c r="K35" s="27"/>
      <c r="L35" s="27"/>
      <c r="M35" s="27"/>
      <c r="N35" s="26">
        <f t="shared" si="12"/>
        <v>0</v>
      </c>
      <c r="O35" s="27"/>
      <c r="S35" s="24">
        <v>2.36111111111111E-2</v>
      </c>
      <c r="T35" s="149">
        <f t="shared" si="13"/>
        <v>1</v>
      </c>
      <c r="U35" s="149">
        <f t="shared" si="14"/>
        <v>1</v>
      </c>
      <c r="V35" s="149">
        <f t="shared" si="15"/>
        <v>1</v>
      </c>
      <c r="W35" s="149">
        <f t="shared" si="16"/>
        <v>1</v>
      </c>
      <c r="X35" s="149">
        <f t="shared" si="17"/>
        <v>1</v>
      </c>
      <c r="Y35" s="77" t="str">
        <f t="shared" si="18"/>
        <v>0</v>
      </c>
      <c r="Z35" s="77" t="str">
        <f t="shared" si="19"/>
        <v>0</v>
      </c>
    </row>
    <row r="36" spans="1:26" x14ac:dyDescent="0.2">
      <c r="A36" s="30"/>
      <c r="B36" s="30"/>
      <c r="C36" s="23"/>
      <c r="F36" s="120"/>
      <c r="G36" s="119"/>
      <c r="H36" s="96">
        <f t="shared" si="10"/>
        <v>0</v>
      </c>
      <c r="I36" s="110" t="str">
        <f t="shared" si="11"/>
        <v/>
      </c>
      <c r="J36" s="27"/>
      <c r="K36" s="27"/>
      <c r="L36" s="27"/>
      <c r="M36" s="27"/>
      <c r="N36" s="26">
        <f t="shared" si="12"/>
        <v>0</v>
      </c>
      <c r="O36" s="27"/>
      <c r="S36" s="24">
        <v>2.43055555555555E-2</v>
      </c>
      <c r="T36" s="149">
        <f t="shared" si="13"/>
        <v>1</v>
      </c>
      <c r="U36" s="149">
        <f t="shared" si="14"/>
        <v>1</v>
      </c>
      <c r="V36" s="149">
        <f t="shared" si="15"/>
        <v>1</v>
      </c>
      <c r="W36" s="149">
        <f t="shared" si="16"/>
        <v>1</v>
      </c>
      <c r="X36" s="149">
        <f t="shared" si="17"/>
        <v>1</v>
      </c>
      <c r="Y36" s="77" t="str">
        <f t="shared" si="18"/>
        <v>0</v>
      </c>
      <c r="Z36" s="77" t="str">
        <f t="shared" si="19"/>
        <v>0</v>
      </c>
    </row>
    <row r="37" spans="1:26" x14ac:dyDescent="0.2">
      <c r="A37" s="30"/>
      <c r="B37" s="30"/>
      <c r="C37" s="30"/>
      <c r="H37" s="96">
        <f t="shared" si="10"/>
        <v>0</v>
      </c>
      <c r="I37" s="110" t="str">
        <f t="shared" si="11"/>
        <v/>
      </c>
      <c r="J37" s="27"/>
      <c r="K37" s="27"/>
      <c r="L37" s="27"/>
      <c r="M37" s="27"/>
      <c r="N37" s="26">
        <f t="shared" si="12"/>
        <v>0</v>
      </c>
      <c r="O37" s="27"/>
      <c r="S37" s="24">
        <v>2.5000000000000001E-2</v>
      </c>
      <c r="T37" s="149">
        <f t="shared" si="13"/>
        <v>1</v>
      </c>
      <c r="U37" s="149">
        <f t="shared" si="14"/>
        <v>1</v>
      </c>
      <c r="V37" s="149">
        <f t="shared" si="15"/>
        <v>1</v>
      </c>
      <c r="W37" s="149">
        <f t="shared" si="16"/>
        <v>1</v>
      </c>
      <c r="X37" s="149">
        <f t="shared" si="17"/>
        <v>1</v>
      </c>
      <c r="Y37" s="77" t="str">
        <f t="shared" si="18"/>
        <v>0</v>
      </c>
      <c r="Z37" s="77" t="str">
        <f t="shared" si="19"/>
        <v>0</v>
      </c>
    </row>
    <row r="38" spans="1:26" x14ac:dyDescent="0.2">
      <c r="A38" s="30"/>
      <c r="B38" s="30"/>
      <c r="C38" s="30"/>
      <c r="F38" s="108"/>
      <c r="G38" s="108"/>
      <c r="H38" s="96">
        <f t="shared" si="10"/>
        <v>0</v>
      </c>
      <c r="I38" s="110" t="str">
        <f t="shared" si="11"/>
        <v/>
      </c>
      <c r="J38" s="27"/>
      <c r="K38" s="27"/>
      <c r="L38" s="27"/>
      <c r="M38" s="27"/>
      <c r="N38" s="26">
        <f t="shared" si="12"/>
        <v>0</v>
      </c>
      <c r="O38" s="27"/>
      <c r="S38" s="24">
        <v>2.5694444444444402E-2</v>
      </c>
      <c r="T38" s="149">
        <f t="shared" si="13"/>
        <v>1</v>
      </c>
      <c r="U38" s="149">
        <f t="shared" si="14"/>
        <v>1</v>
      </c>
      <c r="V38" s="149">
        <f t="shared" si="15"/>
        <v>1</v>
      </c>
      <c r="W38" s="149">
        <f t="shared" si="16"/>
        <v>1</v>
      </c>
      <c r="X38" s="149">
        <f t="shared" si="17"/>
        <v>1</v>
      </c>
      <c r="Y38" s="77" t="str">
        <f t="shared" si="18"/>
        <v>0</v>
      </c>
      <c r="Z38" s="77" t="str">
        <f t="shared" si="19"/>
        <v>0</v>
      </c>
    </row>
    <row r="39" spans="1:26" x14ac:dyDescent="0.2">
      <c r="A39" s="30"/>
      <c r="B39" s="30"/>
      <c r="C39" s="30"/>
      <c r="H39" s="96">
        <f t="shared" si="10"/>
        <v>0</v>
      </c>
      <c r="I39" s="110" t="str">
        <f t="shared" si="11"/>
        <v/>
      </c>
      <c r="J39" s="27"/>
      <c r="K39" s="27"/>
      <c r="L39" s="27"/>
      <c r="M39" s="27"/>
      <c r="N39" s="26">
        <f t="shared" si="12"/>
        <v>0</v>
      </c>
      <c r="O39" s="27"/>
      <c r="S39" s="24">
        <v>2.6388888888888799E-2</v>
      </c>
      <c r="T39" s="149">
        <f t="shared" si="13"/>
        <v>1</v>
      </c>
      <c r="U39" s="149">
        <f t="shared" si="14"/>
        <v>1</v>
      </c>
      <c r="V39" s="149">
        <f t="shared" si="15"/>
        <v>1</v>
      </c>
      <c r="W39" s="149">
        <f t="shared" si="16"/>
        <v>1</v>
      </c>
      <c r="X39" s="149">
        <f t="shared" si="17"/>
        <v>1</v>
      </c>
      <c r="Y39" s="77" t="str">
        <f t="shared" si="18"/>
        <v>0</v>
      </c>
      <c r="Z39" s="77" t="str">
        <f t="shared" si="19"/>
        <v>0</v>
      </c>
    </row>
    <row r="40" spans="1:26" x14ac:dyDescent="0.2">
      <c r="H40" s="96">
        <f t="shared" si="10"/>
        <v>0</v>
      </c>
      <c r="I40" s="110" t="str">
        <f t="shared" si="11"/>
        <v/>
      </c>
      <c r="J40" s="27"/>
      <c r="K40" s="27"/>
      <c r="L40" s="27"/>
      <c r="M40" s="27"/>
      <c r="N40" s="26">
        <f t="shared" si="12"/>
        <v>0</v>
      </c>
      <c r="O40" s="27"/>
      <c r="S40" s="24">
        <v>2.70833333333333E-2</v>
      </c>
      <c r="T40" s="149">
        <f t="shared" si="13"/>
        <v>1</v>
      </c>
      <c r="U40" s="149">
        <f t="shared" si="14"/>
        <v>1</v>
      </c>
      <c r="V40" s="149">
        <f t="shared" si="15"/>
        <v>1</v>
      </c>
      <c r="W40" s="149">
        <f t="shared" si="16"/>
        <v>1</v>
      </c>
      <c r="X40" s="149">
        <f t="shared" si="17"/>
        <v>1</v>
      </c>
      <c r="Y40" s="77" t="str">
        <f t="shared" si="18"/>
        <v>0</v>
      </c>
      <c r="Z40" s="77" t="str">
        <f t="shared" si="19"/>
        <v>0</v>
      </c>
    </row>
    <row r="41" spans="1:26" x14ac:dyDescent="0.2">
      <c r="A41" s="30"/>
      <c r="B41" s="30"/>
      <c r="C41" s="23"/>
      <c r="F41" s="120"/>
      <c r="G41" s="119"/>
      <c r="H41" s="96">
        <f t="shared" si="10"/>
        <v>0</v>
      </c>
      <c r="I41" s="110" t="str">
        <f t="shared" si="11"/>
        <v/>
      </c>
      <c r="J41" s="74"/>
      <c r="K41" s="74"/>
      <c r="L41" s="74"/>
      <c r="M41" s="74"/>
      <c r="N41" s="26">
        <f t="shared" si="12"/>
        <v>0</v>
      </c>
      <c r="O41" s="74"/>
      <c r="P41" s="127"/>
      <c r="Q41" s="51"/>
      <c r="R41" s="129"/>
      <c r="S41" s="75">
        <v>2.77777777777777E-2</v>
      </c>
      <c r="T41" s="149">
        <f t="shared" si="13"/>
        <v>1</v>
      </c>
      <c r="U41" s="149">
        <f t="shared" si="14"/>
        <v>1</v>
      </c>
      <c r="V41" s="149">
        <f t="shared" si="15"/>
        <v>1</v>
      </c>
      <c r="W41" s="149">
        <f t="shared" si="16"/>
        <v>1</v>
      </c>
      <c r="X41" s="149">
        <f t="shared" si="17"/>
        <v>1</v>
      </c>
      <c r="Y41" s="77" t="str">
        <f t="shared" si="18"/>
        <v>0</v>
      </c>
      <c r="Z41" s="78" t="str">
        <f>CONCATENATE(G41,N41)</f>
        <v>0</v>
      </c>
    </row>
    <row r="44" spans="1:26" x14ac:dyDescent="0.2">
      <c r="A44" s="30"/>
      <c r="B44" s="30"/>
      <c r="C44" s="30"/>
      <c r="F44" s="148"/>
      <c r="G44" s="148"/>
    </row>
    <row r="46" spans="1:26" x14ac:dyDescent="0.2">
      <c r="A46" s="30"/>
      <c r="B46" s="30"/>
      <c r="C46" s="30"/>
      <c r="F46" s="108"/>
      <c r="G46" s="108"/>
    </row>
    <row r="47" spans="1:26" x14ac:dyDescent="0.2">
      <c r="A47" s="30"/>
      <c r="B47" s="30"/>
      <c r="C47" s="30"/>
      <c r="F47" s="108"/>
      <c r="G47" s="108"/>
    </row>
    <row r="50" spans="1:7" x14ac:dyDescent="0.2">
      <c r="A50" s="101"/>
      <c r="B50" s="101"/>
      <c r="C50" s="23"/>
      <c r="D50" s="99"/>
      <c r="F50"/>
      <c r="G50"/>
    </row>
    <row r="51" spans="1:7" x14ac:dyDescent="0.2">
      <c r="A51" s="30"/>
      <c r="B51" s="30"/>
      <c r="C51" s="30"/>
    </row>
    <row r="52" spans="1:7" x14ac:dyDescent="0.2">
      <c r="A52" s="30"/>
      <c r="B52" s="30"/>
      <c r="C52" s="30"/>
      <c r="G52" s="108"/>
    </row>
    <row r="54" spans="1:7" x14ac:dyDescent="0.2">
      <c r="A54" s="30"/>
      <c r="B54" s="30"/>
      <c r="C54" s="30"/>
    </row>
    <row r="55" spans="1:7" x14ac:dyDescent="0.2">
      <c r="A55" s="30"/>
      <c r="B55" s="30"/>
      <c r="C55" s="30"/>
    </row>
    <row r="56" spans="1:7" x14ac:dyDescent="0.2">
      <c r="A56" s="30"/>
      <c r="B56" s="30"/>
      <c r="C56" s="30"/>
      <c r="G56" s="147"/>
    </row>
    <row r="57" spans="1:7" x14ac:dyDescent="0.2">
      <c r="A57" s="30"/>
      <c r="B57" s="30"/>
      <c r="C57" s="23"/>
      <c r="G57" s="147"/>
    </row>
    <row r="60" spans="1:7" x14ac:dyDescent="0.2">
      <c r="A60" s="30"/>
      <c r="B60" s="30"/>
      <c r="C60" s="30"/>
    </row>
    <row r="61" spans="1:7" x14ac:dyDescent="0.2">
      <c r="A61" s="30"/>
      <c r="B61" s="30"/>
      <c r="C61" s="30"/>
      <c r="F61" s="148"/>
      <c r="G61" s="148"/>
    </row>
    <row r="62" spans="1:7" x14ac:dyDescent="0.2">
      <c r="A62" s="30"/>
      <c r="B62" s="30"/>
      <c r="C62" s="30"/>
    </row>
    <row r="63" spans="1:7" x14ac:dyDescent="0.2">
      <c r="A63" s="30"/>
      <c r="B63" s="30"/>
      <c r="C63" s="30"/>
      <c r="G63"/>
    </row>
    <row r="64" spans="1:7" x14ac:dyDescent="0.2">
      <c r="A64" s="30"/>
      <c r="B64" s="30"/>
      <c r="C64" s="30"/>
      <c r="F64" s="147"/>
    </row>
    <row r="66" spans="1:7" x14ac:dyDescent="0.2">
      <c r="A66" s="30"/>
      <c r="B66" s="30"/>
      <c r="C66" s="30"/>
    </row>
    <row r="67" spans="1:7" x14ac:dyDescent="0.2">
      <c r="A67" s="30"/>
      <c r="B67" s="30"/>
      <c r="C67" s="23"/>
      <c r="F67" s="119"/>
      <c r="G67" s="119"/>
    </row>
    <row r="69" spans="1:7" x14ac:dyDescent="0.2">
      <c r="A69" s="30"/>
      <c r="B69" s="30"/>
      <c r="C69" s="23"/>
      <c r="F69"/>
    </row>
    <row r="70" spans="1:7" x14ac:dyDescent="0.2">
      <c r="A70" s="30"/>
      <c r="B70" s="30"/>
      <c r="C70" s="23"/>
      <c r="F70" s="148"/>
      <c r="G70" s="148"/>
    </row>
    <row r="71" spans="1:7" x14ac:dyDescent="0.2">
      <c r="A71" s="30"/>
      <c r="B71" s="30"/>
      <c r="C71" s="23"/>
      <c r="F71" s="119"/>
      <c r="G71" s="119"/>
    </row>
    <row r="72" spans="1:7" x14ac:dyDescent="0.2">
      <c r="A72" s="30"/>
      <c r="B72" s="30"/>
      <c r="C72" s="23"/>
    </row>
    <row r="74" spans="1:7" x14ac:dyDescent="0.2">
      <c r="A74" s="30"/>
      <c r="B74" s="30"/>
      <c r="C74" s="30"/>
      <c r="G74" s="150"/>
    </row>
    <row r="76" spans="1:7" x14ac:dyDescent="0.2">
      <c r="A76" s="30"/>
      <c r="B76" s="30"/>
      <c r="C76" s="30"/>
    </row>
    <row r="78" spans="1:7" x14ac:dyDescent="0.2">
      <c r="A78" s="30"/>
      <c r="B78" s="30"/>
      <c r="C78" s="23"/>
      <c r="D78" s="99"/>
      <c r="F78" s="108"/>
      <c r="G78" s="108"/>
    </row>
    <row r="79" spans="1:7" ht="15" x14ac:dyDescent="0.25">
      <c r="A79" s="30"/>
      <c r="B79" s="30"/>
      <c r="C79" s="23"/>
      <c r="F79" s="153"/>
      <c r="G79" s="148"/>
    </row>
    <row r="82" spans="1:7" x14ac:dyDescent="0.2">
      <c r="A82" s="30"/>
      <c r="B82" s="30"/>
      <c r="C82" s="23"/>
    </row>
    <row r="85" spans="1:7" x14ac:dyDescent="0.2">
      <c r="A85" s="30"/>
      <c r="B85" s="30"/>
      <c r="C85" s="30"/>
    </row>
    <row r="87" spans="1:7" x14ac:dyDescent="0.2">
      <c r="A87" s="30"/>
      <c r="B87" s="30"/>
      <c r="C87" s="30"/>
    </row>
    <row r="88" spans="1:7" x14ac:dyDescent="0.2">
      <c r="A88" s="30"/>
      <c r="B88" s="30"/>
      <c r="C88" s="30"/>
    </row>
    <row r="90" spans="1:7" x14ac:dyDescent="0.2">
      <c r="A90" s="30"/>
      <c r="B90" s="30"/>
      <c r="C90" s="30"/>
    </row>
    <row r="91" spans="1:7" x14ac:dyDescent="0.2">
      <c r="A91" s="30"/>
      <c r="B91" s="30"/>
      <c r="C91" s="30"/>
    </row>
    <row r="92" spans="1:7" x14ac:dyDescent="0.2">
      <c r="A92" s="30"/>
      <c r="B92" s="30"/>
      <c r="C92" s="30"/>
      <c r="F92" s="147"/>
    </row>
    <row r="93" spans="1:7" x14ac:dyDescent="0.2">
      <c r="A93" s="30"/>
      <c r="B93" s="30"/>
      <c r="C93" s="23"/>
      <c r="F93" s="119"/>
      <c r="G93" s="119"/>
    </row>
    <row r="96" spans="1:7" x14ac:dyDescent="0.2">
      <c r="A96" s="30"/>
      <c r="B96" s="30"/>
      <c r="C96" s="30"/>
    </row>
    <row r="97" spans="1:7" x14ac:dyDescent="0.2">
      <c r="A97" s="30"/>
      <c r="B97" s="30"/>
      <c r="C97" s="30"/>
      <c r="F97" s="148"/>
      <c r="G97" s="148"/>
    </row>
    <row r="104" spans="1:7" x14ac:dyDescent="0.2">
      <c r="A104" s="30"/>
      <c r="B104" s="30"/>
      <c r="C104" s="30"/>
    </row>
    <row r="107" spans="1:7" x14ac:dyDescent="0.2">
      <c r="A107" s="30"/>
      <c r="B107" s="30"/>
      <c r="C107" s="30"/>
    </row>
    <row r="108" spans="1:7" x14ac:dyDescent="0.2">
      <c r="A108" s="30"/>
      <c r="B108" s="30"/>
      <c r="C108" s="23"/>
    </row>
    <row r="110" spans="1:7" x14ac:dyDescent="0.2">
      <c r="A110" s="30"/>
      <c r="B110" s="30"/>
      <c r="C110" s="23"/>
      <c r="F110" s="119"/>
      <c r="G110" s="119"/>
    </row>
    <row r="111" spans="1:7" x14ac:dyDescent="0.2">
      <c r="A111" s="30"/>
      <c r="B111" s="30"/>
      <c r="C111" s="30"/>
    </row>
    <row r="117" spans="1:7" x14ac:dyDescent="0.2">
      <c r="A117" s="30"/>
      <c r="B117" s="30"/>
      <c r="C117" s="23"/>
      <c r="F117" s="119"/>
      <c r="G117" s="119"/>
    </row>
    <row r="119" spans="1:7" x14ac:dyDescent="0.2">
      <c r="G119" s="148"/>
    </row>
    <row r="120" spans="1:7" x14ac:dyDescent="0.2">
      <c r="A120" s="30"/>
      <c r="B120" s="30"/>
      <c r="C120" s="30"/>
      <c r="F120" s="148"/>
      <c r="G120" s="148"/>
    </row>
    <row r="121" spans="1:7" x14ac:dyDescent="0.2">
      <c r="G121" s="108"/>
    </row>
    <row r="122" spans="1:7" x14ac:dyDescent="0.2">
      <c r="A122" s="30"/>
      <c r="B122" s="30"/>
      <c r="C122" s="30"/>
    </row>
    <row r="123" spans="1:7" x14ac:dyDescent="0.2">
      <c r="A123" s="30"/>
      <c r="B123" s="30"/>
      <c r="C123" s="30"/>
      <c r="F123"/>
      <c r="G123"/>
    </row>
    <row r="124" spans="1:7" x14ac:dyDescent="0.2">
      <c r="A124" s="30"/>
      <c r="B124" s="30"/>
      <c r="C124" s="30"/>
    </row>
    <row r="125" spans="1:7" x14ac:dyDescent="0.2">
      <c r="A125" s="30"/>
      <c r="B125" s="30"/>
      <c r="C125" s="23"/>
      <c r="F125" s="119"/>
      <c r="G125" s="119"/>
    </row>
    <row r="127" spans="1:7" x14ac:dyDescent="0.2">
      <c r="A127" s="30"/>
      <c r="B127" s="30"/>
      <c r="C127" s="23"/>
      <c r="F127" s="119"/>
      <c r="G127" s="119"/>
    </row>
    <row r="129" spans="1:7" x14ac:dyDescent="0.2">
      <c r="A129" s="30"/>
      <c r="B129" s="30"/>
      <c r="C129" s="23"/>
      <c r="F129" s="148"/>
      <c r="G129" s="148"/>
    </row>
    <row r="130" spans="1:7" x14ac:dyDescent="0.2">
      <c r="F130"/>
      <c r="G130"/>
    </row>
  </sheetData>
  <sortState ref="E2:E25">
    <sortCondition ref="E2"/>
  </sortState>
  <phoneticPr fontId="10" type="noConversion"/>
  <conditionalFormatting sqref="H2:H41">
    <cfRule type="expression" dxfId="264" priority="9" stopIfTrue="1">
      <formula>T2&gt;=2</formula>
    </cfRule>
  </conditionalFormatting>
  <conditionalFormatting sqref="J2:J41">
    <cfRule type="expression" dxfId="263" priority="11" stopIfTrue="1">
      <formula>U2&gt;=2</formula>
    </cfRule>
  </conditionalFormatting>
  <conditionalFormatting sqref="K2:K41">
    <cfRule type="expression" dxfId="262" priority="12" stopIfTrue="1">
      <formula>V2&gt;=2</formula>
    </cfRule>
  </conditionalFormatting>
  <conditionalFormatting sqref="L2:L41">
    <cfRule type="expression" dxfId="261" priority="13" stopIfTrue="1">
      <formula>W2&gt;=2</formula>
    </cfRule>
  </conditionalFormatting>
  <conditionalFormatting sqref="N2:N41">
    <cfRule type="expression" dxfId="260" priority="14" stopIfTrue="1">
      <formula>X2&gt;=2</formula>
    </cfRule>
  </conditionalFormatting>
  <conditionalFormatting sqref="C42:C45 C50:C57 C59:C60 C62:C64 C47:C48">
    <cfRule type="expression" dxfId="259" priority="3" stopIfTrue="1">
      <formula>(I42=1)</formula>
    </cfRule>
  </conditionalFormatting>
  <conditionalFormatting sqref="C85">
    <cfRule type="expression" dxfId="258" priority="2" stopIfTrue="1">
      <formula>(I85=1)</formula>
    </cfRule>
  </conditionalFormatting>
  <conditionalFormatting sqref="C119">
    <cfRule type="expression" dxfId="257" priority="1" stopIfTrue="1">
      <formula>(I119=1)</formula>
    </cfRule>
  </conditionalFormatting>
  <conditionalFormatting sqref="C32:C40">
    <cfRule type="expression" dxfId="256" priority="4" stopIfTrue="1">
      <formula>(I32=1)</formula>
    </cfRule>
  </conditionalFormatting>
  <conditionalFormatting sqref="C112:C115">
    <cfRule type="expression" dxfId="255" priority="5" stopIfTrue="1">
      <formula>(I112=1)</formula>
    </cfRule>
  </conditionalFormatting>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vt:i4>
      </vt:variant>
    </vt:vector>
  </HeadingPairs>
  <TitlesOfParts>
    <vt:vector size="31" baseType="lpstr">
      <vt:lpstr>Res</vt:lpstr>
      <vt:lpstr>Sheet1</vt:lpstr>
      <vt:lpstr>Sheet3</vt:lpstr>
      <vt:lpstr>Sheet2</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CTT</vt:lpstr>
      <vt:lpstr>riders</vt:lpstr>
      <vt:lpstr>Inter-club</vt:lpstr>
      <vt:lpstr>CTT-tables</vt:lpstr>
      <vt:lpstr>CTT!Print_Area</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Millard</dc:creator>
  <cp:lastModifiedBy>Peter</cp:lastModifiedBy>
  <cp:lastPrinted>2014-09-21T17:09:23Z</cp:lastPrinted>
  <dcterms:created xsi:type="dcterms:W3CDTF">2011-10-10T18:14:38Z</dcterms:created>
  <dcterms:modified xsi:type="dcterms:W3CDTF">2015-02-02T22:18:36Z</dcterms:modified>
</cp:coreProperties>
</file>