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hane\Documents\"/>
    </mc:Choice>
  </mc:AlternateContent>
  <xr:revisionPtr revIDLastSave="0" documentId="13_ncr:1_{4B9B57A8-0511-4373-88EE-AE24EBCD5FC5}" xr6:coauthVersionLast="46" xr6:coauthVersionMax="46" xr10:uidLastSave="{00000000-0000-0000-0000-000000000000}"/>
  <bookViews>
    <workbookView xWindow="-120" yWindow="-120" windowWidth="29040" windowHeight="15840" firstSheet="6" activeTab="7" xr2:uid="{EC1289AB-E76F-481B-9A18-E13B84F1BF60}"/>
  </bookViews>
  <sheets>
    <sheet name="purchase order list_raw" sheetId="6" r:id="rId1"/>
    <sheet name="sales order list_raw" sheetId="9" r:id="rId2"/>
    <sheet name="customer list_raw" sheetId="3" r:id="rId3"/>
    <sheet name="invoice list_raw" sheetId="1" r:id="rId4"/>
    <sheet name="supplier list_raw" sheetId="4" r:id="rId5"/>
    <sheet name="customer list_v1" sheetId="8" r:id="rId6"/>
    <sheet name="purchase order list_v1" sheetId="2" r:id="rId7"/>
    <sheet name="Purchase Order - forecast" sheetId="12" r:id="rId8"/>
    <sheet name="Sheet2" sheetId="10" r:id="rId9"/>
    <sheet name="Sheet4" sheetId="13" r:id="rId10"/>
  </sheets>
  <definedNames>
    <definedName name="_xlnm._FilterDatabase" localSheetId="7" hidden="1">'Purchase Order - forecast'!$A$1:$B$98</definedName>
    <definedName name="_xlnm._FilterDatabase" localSheetId="6" hidden="1">'purchase order list_v1'!$A$1:$K$65</definedName>
  </definedNames>
  <calcPr calcId="181029"/>
  <pivotCaches>
    <pivotCache cacheId="1" r:id="rId11"/>
    <pivotCache cacheId="50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2" l="1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2" i="12"/>
  <c r="B10" i="12"/>
  <c r="B16" i="12"/>
  <c r="C9" i="13"/>
  <c r="C10" i="13"/>
  <c r="C11" i="13"/>
  <c r="C12" i="13"/>
  <c r="C8" i="13"/>
  <c r="B3" i="12"/>
  <c r="B4" i="12"/>
  <c r="B5" i="12"/>
  <c r="B6" i="12"/>
  <c r="B7" i="12"/>
  <c r="B8" i="12"/>
  <c r="B9" i="12"/>
  <c r="B11" i="12"/>
  <c r="B12" i="12"/>
  <c r="B13" i="12"/>
  <c r="B14" i="12"/>
  <c r="B15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2" i="1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O3" i="2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2" i="8"/>
  <c r="J62" i="2"/>
  <c r="J63" i="2"/>
  <c r="J61" i="2"/>
  <c r="J57" i="2"/>
  <c r="J65" i="2"/>
  <c r="J64" i="2"/>
  <c r="J46" i="2"/>
  <c r="J44" i="2"/>
  <c r="J58" i="2"/>
  <c r="J59" i="2"/>
  <c r="J54" i="2"/>
  <c r="J45" i="2"/>
  <c r="J50" i="2"/>
  <c r="J51" i="2"/>
  <c r="J60" i="2"/>
  <c r="J55" i="2"/>
  <c r="J53" i="2"/>
  <c r="J43" i="2"/>
  <c r="J52" i="2"/>
  <c r="J40" i="2"/>
  <c r="J56" i="2"/>
  <c r="J42" i="2"/>
  <c r="J49" i="2"/>
  <c r="J47" i="2"/>
  <c r="J48" i="2"/>
  <c r="J39" i="2"/>
  <c r="J37" i="2"/>
  <c r="J30" i="2"/>
  <c r="J31" i="2"/>
  <c r="J32" i="2"/>
  <c r="J33" i="2"/>
  <c r="J38" i="2"/>
  <c r="J36" i="2"/>
  <c r="J34" i="2"/>
  <c r="J35" i="2"/>
  <c r="J25" i="2"/>
  <c r="J26" i="2"/>
  <c r="J27" i="2"/>
  <c r="J28" i="2"/>
  <c r="J29" i="2"/>
  <c r="J24" i="2"/>
  <c r="J23" i="2"/>
  <c r="J22" i="2"/>
  <c r="J19" i="2"/>
  <c r="J20" i="2"/>
  <c r="J15" i="2"/>
  <c r="J16" i="2"/>
  <c r="J17" i="2"/>
  <c r="J18" i="2"/>
  <c r="J21" i="2"/>
  <c r="J14" i="2"/>
  <c r="J10" i="2"/>
  <c r="J12" i="2"/>
  <c r="J13" i="2"/>
  <c r="J11" i="2"/>
  <c r="J9" i="2"/>
  <c r="J8" i="2"/>
  <c r="J7" i="2"/>
  <c r="J6" i="2"/>
  <c r="J5" i="2"/>
  <c r="J4" i="2"/>
  <c r="J3" i="2"/>
  <c r="J2" i="2"/>
  <c r="J41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2" i="1"/>
  <c r="P4" i="2"/>
  <c r="Q4" i="2"/>
  <c r="R4" i="2"/>
  <c r="S4" i="2"/>
  <c r="T4" i="2"/>
  <c r="U4" i="2"/>
  <c r="V4" i="2"/>
  <c r="W4" i="2"/>
  <c r="X4" i="2"/>
  <c r="Y4" i="2"/>
  <c r="Z4" i="2"/>
  <c r="O4" i="2"/>
  <c r="P3" i="2"/>
  <c r="Q3" i="2"/>
  <c r="R3" i="2"/>
  <c r="S3" i="2"/>
  <c r="T3" i="2"/>
  <c r="U3" i="2"/>
  <c r="V3" i="2"/>
  <c r="W3" i="2"/>
  <c r="X3" i="2"/>
  <c r="Y3" i="2"/>
  <c r="Z3" i="2"/>
</calcChain>
</file>

<file path=xl/sharedStrings.xml><?xml version="1.0" encoding="utf-8"?>
<sst xmlns="http://schemas.openxmlformats.org/spreadsheetml/2006/main" count="3362" uniqueCount="485">
  <si>
    <t>Document No</t>
  </si>
  <si>
    <t>Payment Reference</t>
  </si>
  <si>
    <t>Type</t>
  </si>
  <si>
    <t>Date</t>
  </si>
  <si>
    <t>Code</t>
  </si>
  <si>
    <t>Customer Name</t>
  </si>
  <si>
    <t>Source</t>
  </si>
  <si>
    <t>Total Gross Value</t>
  </si>
  <si>
    <t>Status</t>
  </si>
  <si>
    <t>0000000109</t>
  </si>
  <si>
    <t/>
  </si>
  <si>
    <t>Invoice</t>
  </si>
  <si>
    <t>ABS001</t>
  </si>
  <si>
    <t>ABS Garages Ltd</t>
  </si>
  <si>
    <t>Invoicing</t>
  </si>
  <si>
    <t>On hold</t>
  </si>
  <si>
    <t>0000000108</t>
  </si>
  <si>
    <t>COM001</t>
  </si>
  <si>
    <t>Compton Packaging</t>
  </si>
  <si>
    <t>Printed</t>
  </si>
  <si>
    <t>0000000107</t>
  </si>
  <si>
    <t>HAU001</t>
  </si>
  <si>
    <t>Hausser GMBH</t>
  </si>
  <si>
    <t>Cancelled</t>
  </si>
  <si>
    <t>0000000106</t>
  </si>
  <si>
    <t>BRO001</t>
  </si>
  <si>
    <t>Bronson Inc</t>
  </si>
  <si>
    <t>Draft</t>
  </si>
  <si>
    <t>0000000105</t>
  </si>
  <si>
    <t>A1D001</t>
  </si>
  <si>
    <t>A1 Design Services</t>
  </si>
  <si>
    <t>0000000104</t>
  </si>
  <si>
    <t>A1D003</t>
  </si>
  <si>
    <t>A2 Design Services</t>
  </si>
  <si>
    <t>SOP</t>
  </si>
  <si>
    <t>Completed</t>
  </si>
  <si>
    <t>0000000103</t>
  </si>
  <si>
    <t>0000000102</t>
  </si>
  <si>
    <t>Credit Note</t>
  </si>
  <si>
    <t>SWA001</t>
  </si>
  <si>
    <t>Swan Leisure Centre</t>
  </si>
  <si>
    <t>pay/aug</t>
  </si>
  <si>
    <t>0000000101</t>
  </si>
  <si>
    <t>YOU001</t>
  </si>
  <si>
    <t>Peter Young</t>
  </si>
  <si>
    <t>A1D002</t>
  </si>
  <si>
    <t>0000000100</t>
  </si>
  <si>
    <t>0000000084</t>
  </si>
  <si>
    <t>JSS001</t>
  </si>
  <si>
    <t>John Smith Studios</t>
  </si>
  <si>
    <t>0000000083</t>
  </si>
  <si>
    <t>0000000082</t>
  </si>
  <si>
    <t>BRI001</t>
  </si>
  <si>
    <t>Fred Briant</t>
  </si>
  <si>
    <t>0000000081</t>
  </si>
  <si>
    <t>0000000078</t>
  </si>
  <si>
    <t>SDE001</t>
  </si>
  <si>
    <t>S D Enterprises</t>
  </si>
  <si>
    <t>0000000077</t>
  </si>
  <si>
    <t>0000000076</t>
  </si>
  <si>
    <t>0000000075</t>
  </si>
  <si>
    <t>0000000074</t>
  </si>
  <si>
    <t>0000000073</t>
  </si>
  <si>
    <t>MIL001</t>
  </si>
  <si>
    <t>Mile Road Health Centre</t>
  </si>
  <si>
    <t>0000000072</t>
  </si>
  <si>
    <t>KIN001</t>
  </si>
  <si>
    <t>Kinghorn &amp; French</t>
  </si>
  <si>
    <t>0000000071</t>
  </si>
  <si>
    <t>STU001</t>
  </si>
  <si>
    <t>Edward Stuart</t>
  </si>
  <si>
    <t>0000000070</t>
  </si>
  <si>
    <t>0000000069</t>
  </si>
  <si>
    <t>0000000068</t>
  </si>
  <si>
    <t>BBS001</t>
  </si>
  <si>
    <t>Bobs Building Supplies</t>
  </si>
  <si>
    <t>0000000067</t>
  </si>
  <si>
    <t>0000000066</t>
  </si>
  <si>
    <t>GRA001</t>
  </si>
  <si>
    <t>Graham Electonics</t>
  </si>
  <si>
    <t>0000000065</t>
  </si>
  <si>
    <t>0000000064</t>
  </si>
  <si>
    <t>VID001</t>
  </si>
  <si>
    <t>The Video Rental Company</t>
  </si>
  <si>
    <t>0000000063</t>
  </si>
  <si>
    <t>FGL001</t>
  </si>
  <si>
    <t>F G Landscape &amp; Design</t>
  </si>
  <si>
    <t>0000000062</t>
  </si>
  <si>
    <t>CASH001</t>
  </si>
  <si>
    <t>Cash and Credit Card Sales</t>
  </si>
  <si>
    <t>0000000061</t>
  </si>
  <si>
    <t>0000000060</t>
  </si>
  <si>
    <t>STE001</t>
  </si>
  <si>
    <t>Stevenson &amp; Smith</t>
  </si>
  <si>
    <t>0000000059</t>
  </si>
  <si>
    <t>0000000058</t>
  </si>
  <si>
    <t>0000000057</t>
  </si>
  <si>
    <t>ROB001</t>
  </si>
  <si>
    <t>Robertson Joinery</t>
  </si>
  <si>
    <t>0000000056</t>
  </si>
  <si>
    <t>MAC001</t>
  </si>
  <si>
    <t>Macolm Hall Associates</t>
  </si>
  <si>
    <t>0000000055</t>
  </si>
  <si>
    <t>0000000054</t>
  </si>
  <si>
    <t>MIB001</t>
  </si>
  <si>
    <t>Mikes Insurance Services</t>
  </si>
  <si>
    <t>0000000053</t>
  </si>
  <si>
    <t>0000000052</t>
  </si>
  <si>
    <t>0000000051</t>
  </si>
  <si>
    <t>0000000050</t>
  </si>
  <si>
    <t>0000000049</t>
  </si>
  <si>
    <t>BUS001</t>
  </si>
  <si>
    <t>Business Exhibitions</t>
  </si>
  <si>
    <t>0000000048</t>
  </si>
  <si>
    <t>0000000047</t>
  </si>
  <si>
    <t>0000000046</t>
  </si>
  <si>
    <t>PAT001</t>
  </si>
  <si>
    <t>Patterson &amp; Graham Garages</t>
  </si>
  <si>
    <t>0000000045</t>
  </si>
  <si>
    <t>0000000044</t>
  </si>
  <si>
    <t>SHO001</t>
  </si>
  <si>
    <t>The Show Lodge</t>
  </si>
  <si>
    <t>0000000043</t>
  </si>
  <si>
    <t>0000000042</t>
  </si>
  <si>
    <t>PIC001</t>
  </si>
  <si>
    <t>Picture Frame Ltd</t>
  </si>
  <si>
    <t>0000000041</t>
  </si>
  <si>
    <t>0000000040</t>
  </si>
  <si>
    <t>0000000039</t>
  </si>
  <si>
    <t>0000000038</t>
  </si>
  <si>
    <t>0000000037</t>
  </si>
  <si>
    <t>0000000036</t>
  </si>
  <si>
    <t>CGS001</t>
  </si>
  <si>
    <t>County Golf Supplies</t>
  </si>
  <si>
    <t>0000000035</t>
  </si>
  <si>
    <t>0000000034</t>
  </si>
  <si>
    <t>0000000033</t>
  </si>
  <si>
    <t>0000000032</t>
  </si>
  <si>
    <t>0000000031</t>
  </si>
  <si>
    <t>0000000030</t>
  </si>
  <si>
    <t>0000000029</t>
  </si>
  <si>
    <t>0000000028</t>
  </si>
  <si>
    <t>0000000027</t>
  </si>
  <si>
    <t>0000000026</t>
  </si>
  <si>
    <t>0000000025</t>
  </si>
  <si>
    <t>MOR001</t>
  </si>
  <si>
    <t>Morley Solicitors</t>
  </si>
  <si>
    <t>0000000024</t>
  </si>
  <si>
    <t>STE002</t>
  </si>
  <si>
    <t>Steven Stephenson</t>
  </si>
  <si>
    <t>0000000023</t>
  </si>
  <si>
    <t>0000000022</t>
  </si>
  <si>
    <t>0000000021</t>
  </si>
  <si>
    <t>0000000020</t>
  </si>
  <si>
    <t>0000000019</t>
  </si>
  <si>
    <t>DST001</t>
  </si>
  <si>
    <t>Johnson Design &amp; Build Partners</t>
  </si>
  <si>
    <t>0000000018</t>
  </si>
  <si>
    <t>0000000017</t>
  </si>
  <si>
    <t>0000000016</t>
  </si>
  <si>
    <t>0000000015</t>
  </si>
  <si>
    <t>0000000014</t>
  </si>
  <si>
    <t>0000000013</t>
  </si>
  <si>
    <t>0000000012</t>
  </si>
  <si>
    <t>0000000011</t>
  </si>
  <si>
    <t>0000000010</t>
  </si>
  <si>
    <t>0000000009</t>
  </si>
  <si>
    <t>0000000008</t>
  </si>
  <si>
    <t>0000000007</t>
  </si>
  <si>
    <t>0000000006</t>
  </si>
  <si>
    <t>0000000005</t>
  </si>
  <si>
    <t>0000000004</t>
  </si>
  <si>
    <t>0000000003</t>
  </si>
  <si>
    <t>0000000002</t>
  </si>
  <si>
    <t>0000000001</t>
  </si>
  <si>
    <t>No</t>
  </si>
  <si>
    <t>Short Name</t>
  </si>
  <si>
    <t>Name</t>
  </si>
  <si>
    <t>Amount</t>
  </si>
  <si>
    <t>Auth Status</t>
  </si>
  <si>
    <t>Requested Delivery Date</t>
  </si>
  <si>
    <t>Purchase Order</t>
  </si>
  <si>
    <t>Wedgwood</t>
  </si>
  <si>
    <t>Wedgwood Marshall &amp; Wilson</t>
  </si>
  <si>
    <t>Live</t>
  </si>
  <si>
    <t>Not required</t>
  </si>
  <si>
    <t>Wiseman</t>
  </si>
  <si>
    <t>Wiseman Paper Products</t>
  </si>
  <si>
    <t>Concept</t>
  </si>
  <si>
    <t>Concept Stationery Supplies</t>
  </si>
  <si>
    <t>S D Ente</t>
  </si>
  <si>
    <t>Quality</t>
  </si>
  <si>
    <t>Quality Motors</t>
  </si>
  <si>
    <t>Conc A</t>
  </si>
  <si>
    <t>Concept Stationery Sub A</t>
  </si>
  <si>
    <t>Mears In</t>
  </si>
  <si>
    <t>Mears Insurance</t>
  </si>
  <si>
    <t>Unique S</t>
  </si>
  <si>
    <t>Unique Systems</t>
  </si>
  <si>
    <t>McNally</t>
  </si>
  <si>
    <t>McNally Computer Supplies</t>
  </si>
  <si>
    <t>Purchase Return</t>
  </si>
  <si>
    <t>Newtown</t>
  </si>
  <si>
    <t>Newtown Builders Ltd</t>
  </si>
  <si>
    <t>Thompson</t>
  </si>
  <si>
    <t>Thompsons Electricals</t>
  </si>
  <si>
    <t>Superior</t>
  </si>
  <si>
    <t>Superior Technologies Ltd</t>
  </si>
  <si>
    <t>Balance</t>
  </si>
  <si>
    <t>Credit Limit</t>
  </si>
  <si>
    <t>Contact Name</t>
  </si>
  <si>
    <t>Contact Email</t>
  </si>
  <si>
    <t>Contact Telephone</t>
  </si>
  <si>
    <t>On Hold</t>
  </si>
  <si>
    <t>Currency</t>
  </si>
  <si>
    <t>Account Type</t>
  </si>
  <si>
    <t>Invoice Payments</t>
  </si>
  <si>
    <t>Date Of Last Transaction</t>
  </si>
  <si>
    <t>Payment Terms In Days</t>
  </si>
  <si>
    <t>Price Band</t>
  </si>
  <si>
    <t>Lee Dalkin</t>
  </si>
  <si>
    <t>01742 876 234</t>
  </si>
  <si>
    <t>Open Item</t>
  </si>
  <si>
    <t>Not synced</t>
  </si>
  <si>
    <t>TRADEA</t>
  </si>
  <si>
    <t>Miss Caroline Dalkin</t>
  </si>
  <si>
    <t>Mike Hall</t>
  </si>
  <si>
    <t>0191 254 5909</t>
  </si>
  <si>
    <t>TRADEB</t>
  </si>
  <si>
    <t>ASB002</t>
  </si>
  <si>
    <t>ABS Garages Ltd shop</t>
  </si>
  <si>
    <t>Susan Livingstone</t>
  </si>
  <si>
    <t>01983 567 123</t>
  </si>
  <si>
    <t>01908 78787878</t>
  </si>
  <si>
    <t>PUBLIC</t>
  </si>
  <si>
    <t>Paul Guy</t>
  </si>
  <si>
    <t>001 214 248 8924</t>
  </si>
  <si>
    <t>Stephen Kiszow</t>
  </si>
  <si>
    <t>017684 30707</t>
  </si>
  <si>
    <t>Keith Office</t>
  </si>
  <si>
    <t>0191 385 6432</t>
  </si>
  <si>
    <t>Sean Morris</t>
  </si>
  <si>
    <t>0191 121 9876</t>
  </si>
  <si>
    <t>Peter Quigley</t>
  </si>
  <si>
    <t>0191 234 567</t>
  </si>
  <si>
    <t>David Bradford</t>
  </si>
  <si>
    <t>01603 354564</t>
  </si>
  <si>
    <t>Clint Peddie</t>
  </si>
  <si>
    <t>0141 373 2828</t>
  </si>
  <si>
    <t>Alistair Leadbetter</t>
  </si>
  <si>
    <t>00 49 531 3443334</t>
  </si>
  <si>
    <t>John Smith</t>
  </si>
  <si>
    <t>01327 617 542</t>
  </si>
  <si>
    <t>John Bell</t>
  </si>
  <si>
    <t>0191 676 5656</t>
  </si>
  <si>
    <t>Siobhan Winter</t>
  </si>
  <si>
    <t>01244 343433</t>
  </si>
  <si>
    <t>Mike Bradford</t>
  </si>
  <si>
    <t>01754 234 895</t>
  </si>
  <si>
    <t>Tracy Smithson</t>
  </si>
  <si>
    <t>01981 674 234</t>
  </si>
  <si>
    <t>John Bampton</t>
  </si>
  <si>
    <t>01789 656 556</t>
  </si>
  <si>
    <t>Simon Billington</t>
  </si>
  <si>
    <t>0987 678 234</t>
  </si>
  <si>
    <t>Ahmed Roumani</t>
  </si>
  <si>
    <t>01249 265 9874</t>
  </si>
  <si>
    <t>Stephen Baker</t>
  </si>
  <si>
    <t>0181 789 2323</t>
  </si>
  <si>
    <t>Jane Scott</t>
  </si>
  <si>
    <t>0191 937 9836</t>
  </si>
  <si>
    <t>Lesley Walton</t>
  </si>
  <si>
    <t>0121 383 0345</t>
  </si>
  <si>
    <t>Jonathon Sayers</t>
  </si>
  <si>
    <t>01244 453 232</t>
  </si>
  <si>
    <t>Steven Young</t>
  </si>
  <si>
    <t>0151 977 8876</t>
  </si>
  <si>
    <t>0191 839 3940</t>
  </si>
  <si>
    <t>John Blair</t>
  </si>
  <si>
    <t>0191 567 2345</t>
  </si>
  <si>
    <t>USA1</t>
  </si>
  <si>
    <t>American Sales</t>
  </si>
  <si>
    <t>Standard</t>
  </si>
  <si>
    <t>June Whitehouse</t>
  </si>
  <si>
    <t>0678 234 5678</t>
  </si>
  <si>
    <t>08976 656 878</t>
  </si>
  <si>
    <t>Terms Agreed</t>
  </si>
  <si>
    <t>Payment Group</t>
  </si>
  <si>
    <t>CON001</t>
  </si>
  <si>
    <t>Mark Ramsay</t>
  </si>
  <si>
    <t>0191 643 4343</t>
  </si>
  <si>
    <t>Yes</t>
  </si>
  <si>
    <t>Remittance and Cheque</t>
  </si>
  <si>
    <t>CON002</t>
  </si>
  <si>
    <t>Mr. Billy Thompson</t>
  </si>
  <si>
    <t>0044 0191 123321</t>
  </si>
  <si>
    <t>Remittance Only (Paper)</t>
  </si>
  <si>
    <t>MCN001</t>
  </si>
  <si>
    <t>Stuart Lynn</t>
  </si>
  <si>
    <t>0191 415 3434</t>
  </si>
  <si>
    <t>MEA001</t>
  </si>
  <si>
    <t>Stephen Wilmshurst</t>
  </si>
  <si>
    <t>01905 243534</t>
  </si>
  <si>
    <t>NEW001</t>
  </si>
  <si>
    <t>John Sinclair</t>
  </si>
  <si>
    <t>0181 245 4534</t>
  </si>
  <si>
    <t>QUA001</t>
  </si>
  <si>
    <t>Debbie Minto</t>
  </si>
  <si>
    <t>0191 231 3454</t>
  </si>
  <si>
    <t>Lisa Ford</t>
  </si>
  <si>
    <t>0191 290 3939</t>
  </si>
  <si>
    <t>Adam McCrory</t>
  </si>
  <si>
    <t>Studio D</t>
  </si>
  <si>
    <t>Studio Designs</t>
  </si>
  <si>
    <t>0191 230 4534</t>
  </si>
  <si>
    <t>SUP001</t>
  </si>
  <si>
    <t>Neil Haswell</t>
  </si>
  <si>
    <t>0191 743 1234</t>
  </si>
  <si>
    <t>SUP002</t>
  </si>
  <si>
    <t>Janice Robertson</t>
  </si>
  <si>
    <t>Supercle</t>
  </si>
  <si>
    <t>Superclean</t>
  </si>
  <si>
    <t>01642 222 2343</t>
  </si>
  <si>
    <t>THO001</t>
  </si>
  <si>
    <t>Melanie Dodd</t>
  </si>
  <si>
    <t>01825 872323</t>
  </si>
  <si>
    <t>UNI001</t>
  </si>
  <si>
    <t>Jill Henderson</t>
  </si>
  <si>
    <t>01964 673242</t>
  </si>
  <si>
    <t>WAL001</t>
  </si>
  <si>
    <t>Mark Lambert</t>
  </si>
  <si>
    <t>Wallace</t>
  </si>
  <si>
    <t>Wallace Office Equipment</t>
  </si>
  <si>
    <t>0191 268 9606</t>
  </si>
  <si>
    <t>WED001</t>
  </si>
  <si>
    <t>Mark Singh</t>
  </si>
  <si>
    <t>0181 264 3242</t>
  </si>
  <si>
    <t>WIS001</t>
  </si>
  <si>
    <t>Mark Gatens</t>
  </si>
  <si>
    <t>Wise Ele</t>
  </si>
  <si>
    <t>Wise Electricals Ltd</t>
  </si>
  <si>
    <t>01642 625465</t>
  </si>
  <si>
    <t>WIS002</t>
  </si>
  <si>
    <t>Kathy Jordan</t>
  </si>
  <si>
    <t>0191 987 3897</t>
  </si>
  <si>
    <t>Customer contact name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</si>
  <si>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</si>
  <si>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</si>
  <si>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</si>
  <si>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</si>
  <si>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</si>
  <si>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</si>
  <si>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</si>
  <si>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</si>
  <si>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</si>
  <si>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</si>
  <si>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</si>
  <si>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</si>
  <si>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Company</t>
  </si>
  <si>
    <t>No of Po's</t>
  </si>
  <si>
    <t>amount per supplier</t>
  </si>
  <si>
    <t>(blank)</t>
  </si>
  <si>
    <t>Grand Total</t>
  </si>
  <si>
    <t>Sum of Amount</t>
  </si>
  <si>
    <t>Customer company Name</t>
  </si>
  <si>
    <t>Customer company name</t>
  </si>
  <si>
    <t>Supplier name</t>
  </si>
  <si>
    <t>Supplier contact name</t>
  </si>
  <si>
    <t>Customer list</t>
  </si>
  <si>
    <t>invoice list</t>
  </si>
  <si>
    <t>Supplier list</t>
  </si>
  <si>
    <t>Purchase order list</t>
  </si>
  <si>
    <t>Document Status</t>
  </si>
  <si>
    <t>Ready for Alloc</t>
  </si>
  <si>
    <t>Allocated</t>
  </si>
  <si>
    <t>Ready for Desp</t>
  </si>
  <si>
    <t>Despatched</t>
  </si>
  <si>
    <t>Ready For Inv</t>
  </si>
  <si>
    <t>Invoiced</t>
  </si>
  <si>
    <t>0000000116</t>
  </si>
  <si>
    <t>Sales Order</t>
  </si>
  <si>
    <t>Full</t>
  </si>
  <si>
    <t>0000000115</t>
  </si>
  <si>
    <t>Part</t>
  </si>
  <si>
    <t>0000000114</t>
  </si>
  <si>
    <t>0000000113</t>
  </si>
  <si>
    <t>0000000112</t>
  </si>
  <si>
    <t>0000000111</t>
  </si>
  <si>
    <t>0000000110</t>
  </si>
  <si>
    <t>Sales Return</t>
  </si>
  <si>
    <t>Pro Forma Invoice</t>
  </si>
  <si>
    <t>Quotation</t>
  </si>
  <si>
    <t>0000000080</t>
  </si>
  <si>
    <t>0000000079</t>
  </si>
  <si>
    <t>0000000078-INV</t>
  </si>
  <si>
    <t>0000000077-INV</t>
  </si>
  <si>
    <t>0000000076-INV</t>
  </si>
  <si>
    <t>0000000075-INV</t>
  </si>
  <si>
    <t>0000000074-INV</t>
  </si>
  <si>
    <t>0000000073-INV</t>
  </si>
  <si>
    <t>0000000072-INV</t>
  </si>
  <si>
    <t>0000000071-INV</t>
  </si>
  <si>
    <t>0000000070-INV</t>
  </si>
  <si>
    <t>0000000069-INV</t>
  </si>
  <si>
    <t>0000000062-CRED</t>
  </si>
  <si>
    <t>0000000061-CRED</t>
  </si>
  <si>
    <t>0000000060-INV</t>
  </si>
  <si>
    <t>0000000059-INV</t>
  </si>
  <si>
    <t>0000000058-INV</t>
  </si>
  <si>
    <t>0000000057-INV</t>
  </si>
  <si>
    <t>0000000056-INV</t>
  </si>
  <si>
    <t>0000000055-INV</t>
  </si>
  <si>
    <t>0000000054-INV</t>
  </si>
  <si>
    <t>0000000053-INV</t>
  </si>
  <si>
    <t>0000000052-INV</t>
  </si>
  <si>
    <t>0000000051-INV</t>
  </si>
  <si>
    <t>0000000050-INV</t>
  </si>
  <si>
    <t>0000000042-INV</t>
  </si>
  <si>
    <t>0000000041-INV</t>
  </si>
  <si>
    <t>0000000040-INV</t>
  </si>
  <si>
    <t>0000000039-INV</t>
  </si>
  <si>
    <t>0000000038-INV</t>
  </si>
  <si>
    <t>0000000037-INV</t>
  </si>
  <si>
    <t>0000000036-INV</t>
  </si>
  <si>
    <t>0000000035-INV</t>
  </si>
  <si>
    <t>0000000034-CRED</t>
  </si>
  <si>
    <t>0000000033-INV</t>
  </si>
  <si>
    <t>0000000032-INV</t>
  </si>
  <si>
    <t>0000000025-INV</t>
  </si>
  <si>
    <t>0000000024-INV</t>
  </si>
  <si>
    <t>0000000023-INV</t>
  </si>
  <si>
    <t>0000000022-INV</t>
  </si>
  <si>
    <t>0000000021-INV</t>
  </si>
  <si>
    <t>0000000020-INV</t>
  </si>
  <si>
    <t>0000000019-INV</t>
  </si>
  <si>
    <t>0000000018-INV</t>
  </si>
  <si>
    <t>0000000017-CRED</t>
  </si>
  <si>
    <t>0000000016-INV</t>
  </si>
  <si>
    <t>0000000008-INV</t>
  </si>
  <si>
    <t>0000000007-INV</t>
  </si>
  <si>
    <t>0000000006-INV</t>
  </si>
  <si>
    <t>0000000005-INV</t>
  </si>
  <si>
    <t>0000000004-INV</t>
  </si>
  <si>
    <t>0000000003-INV</t>
  </si>
  <si>
    <t>0000000002-INV</t>
  </si>
  <si>
    <t>0000000001-INV</t>
  </si>
  <si>
    <t>Sales order list</t>
  </si>
  <si>
    <t>Supplier contact Name</t>
  </si>
  <si>
    <t>Supplier Name</t>
  </si>
  <si>
    <t>Supplier Contact Name</t>
  </si>
  <si>
    <t>Customer name</t>
  </si>
  <si>
    <t>ID</t>
  </si>
  <si>
    <t>Value Of Current Orders In SOP</t>
  </si>
  <si>
    <t>Invoiced Net Value</t>
  </si>
  <si>
    <t>Total Net Value</t>
  </si>
  <si>
    <t>Value Of Current Orders In POP</t>
  </si>
  <si>
    <t>Sum of Total Net Value</t>
  </si>
  <si>
    <t>match</t>
  </si>
  <si>
    <t>Forecast</t>
  </si>
  <si>
    <t>Total quarter sales</t>
  </si>
  <si>
    <t>2021</t>
  </si>
  <si>
    <t>Qtr1</t>
  </si>
  <si>
    <t>Jan</t>
  </si>
  <si>
    <t>Feb</t>
  </si>
  <si>
    <t>Qtr3</t>
  </si>
  <si>
    <t>Aug</t>
  </si>
  <si>
    <t>2020</t>
  </si>
  <si>
    <t>Mar</t>
  </si>
  <si>
    <t>Qtr2</t>
  </si>
  <si>
    <t>Apr</t>
  </si>
  <si>
    <t>May</t>
  </si>
  <si>
    <t>Jun</t>
  </si>
  <si>
    <t>Jul</t>
  </si>
  <si>
    <t>Qtr4</t>
  </si>
  <si>
    <t>Oct</t>
  </si>
  <si>
    <t>Sep</t>
  </si>
  <si>
    <t>&lt;05/01/2020</t>
  </si>
  <si>
    <t>period</t>
  </si>
  <si>
    <t>actual</t>
  </si>
  <si>
    <t>Sum of actual</t>
  </si>
  <si>
    <t>Row Labels</t>
  </si>
  <si>
    <t>year</t>
  </si>
  <si>
    <t>profit</t>
  </si>
  <si>
    <t>forecast</t>
  </si>
  <si>
    <t>Sum of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</si>
</sst>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#######0"/>
    <numFmt numFmtId="165" formatCode="#############################0"/>
    <numFmt numFmtId="166" formatCode="###########0.00"/>
    <numFmt numFmtId="167" formatCode="##########0.00"/>
    <numFmt numFmtId="168" formatCode="#################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6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49" fontId="1" fillId="0" borderId="0" xfId="0" applyNumberFormat="1" applyFont="1"/>
    <xf numFmtId="14" fontId="0" fillId="0" borderId="0" xfId="0" applyNumberFormat="1"/>
    <xf numFmtId="167" fontId="0" fillId="0" borderId="0" xfId="0" applyNumberFormat="1"/>
    <xf numFmtId="49" fontId="0" fillId="0" borderId="0" xfId="0" applyNumberFormat="1"/>
    <xf numFmtId="49" fontId="1" fillId="0" borderId="0" xfId="0" applyNumberFormat="1" applyFont="1"/>
    <xf numFmtId="166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66" fontId="0" fillId="0" borderId="0" xfId="0" applyNumberFormat="1"/>
    <xf numFmtId="14" fontId="0" fillId="0" borderId="0" xfId="0" applyNumberFormat="1"/>
    <xf numFmtId="0" fontId="3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9" fontId="1" fillId="2" borderId="0" xfId="0" applyNumberFormat="1" applyFont="1" applyFill="1"/>
    <xf numFmtId="0" fontId="0" fillId="2" borderId="0" xfId="0" applyFill="1"/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64" fontId="0" fillId="0" borderId="0" xfId="0" applyNumberFormat="1"/>
    <xf numFmtId="0" fontId="0" fillId="0" borderId="1" xfId="0" applyBorder="1"/>
    <xf numFmtId="49" fontId="1" fillId="0" borderId="1" xfId="0" applyNumberFormat="1" applyFont="1" applyBorder="1"/>
    <xf numFmtId="0" fontId="1" fillId="0" borderId="1" xfId="0" applyFont="1" applyBorder="1"/>
    <xf numFmtId="49" fontId="1" fillId="0" borderId="0" xfId="0" applyNumberFormat="1" applyFont="1"/>
    <xf numFmtId="167" fontId="0" fillId="0" borderId="0" xfId="0" applyNumberFormat="1"/>
    <xf numFmtId="49" fontId="1" fillId="0" borderId="0" xfId="0" applyNumberFormat="1" applyFont="1"/>
    <xf numFmtId="166" fontId="0" fillId="0" borderId="0" xfId="0" applyNumberFormat="1"/>
    <xf numFmtId="49" fontId="1" fillId="0" borderId="0" xfId="0" applyNumberFormat="1" applyFont="1"/>
    <xf numFmtId="166" fontId="0" fillId="0" borderId="0" xfId="0" applyNumberFormat="1"/>
    <xf numFmtId="49" fontId="0" fillId="0" borderId="0" xfId="0" applyNumberFormat="1"/>
    <xf numFmtId="49" fontId="1" fillId="0" borderId="0" xfId="0" applyNumberFormat="1" applyFont="1"/>
    <xf numFmtId="168" fontId="0" fillId="0" borderId="0" xfId="0" applyNumberFormat="1"/>
    <xf numFmtId="14" fontId="0" fillId="0" borderId="0" xfId="0" applyNumberFormat="1"/>
    <xf numFmtId="167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66" fontId="0" fillId="0" borderId="0" xfId="0" applyNumberFormat="1"/>
    <xf numFmtId="14" fontId="0" fillId="3" borderId="0" xfId="0" applyNumberFormat="1" applyFill="1"/>
    <xf numFmtId="0" fontId="0" fillId="3" borderId="0" xfId="0" applyFill="1"/>
    <xf numFmtId="0" fontId="5" fillId="0" borderId="0" xfId="0" applyFont="1" applyFill="1"/>
    <xf numFmtId="0" fontId="0" fillId="0" borderId="0" xfId="0" applyAlignment="1">
      <alignment horizontal="left" indent="1"/>
    </xf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Amount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3"/>
              <c:pt idx="0">
                <c:v>Concept Stationery Sub A</c:v>
              </c:pt>
              <c:pt idx="1">
                <c:v>Concept Stationery Supplies</c:v>
              </c:pt>
              <c:pt idx="2">
                <c:v>McNally Computer Supplies</c:v>
              </c:pt>
              <c:pt idx="3">
                <c:v>Mears Insurance</c:v>
              </c:pt>
              <c:pt idx="4">
                <c:v>Newtown Builders Ltd</c:v>
              </c:pt>
              <c:pt idx="5">
                <c:v>Quality Motors</c:v>
              </c:pt>
              <c:pt idx="6">
                <c:v>S D Enterprises</c:v>
              </c:pt>
              <c:pt idx="7">
                <c:v>Superior Technologies Ltd</c:v>
              </c:pt>
              <c:pt idx="8">
                <c:v>Thompsons Electricals</c:v>
              </c:pt>
              <c:pt idx="9">
                <c:v>Unique Systems</c:v>
              </c:pt>
              <c:pt idx="10">
                <c:v>Wedgwood Marshall &amp; Wilson</c:v>
              </c:pt>
              <c:pt idx="11">
                <c:v>Wiseman Paper Products</c:v>
              </c:pt>
              <c:pt idx="12">
                <c:v>(blank)</c:v>
              </c:pt>
            </c:strLit>
          </c:cat>
          <c:val>
            <c:numLit>
              <c:formatCode>General</c:formatCode>
              <c:ptCount val="13"/>
              <c:pt idx="0">
                <c:v>1775.99</c:v>
              </c:pt>
              <c:pt idx="1">
                <c:v>6786.2899999999991</c:v>
              </c:pt>
              <c:pt idx="2">
                <c:v>32309.670000000002</c:v>
              </c:pt>
              <c:pt idx="3">
                <c:v>725.93999999999994</c:v>
              </c:pt>
              <c:pt idx="4">
                <c:v>59.82</c:v>
              </c:pt>
              <c:pt idx="5">
                <c:v>702.89</c:v>
              </c:pt>
              <c:pt idx="6">
                <c:v>0</c:v>
              </c:pt>
              <c:pt idx="7">
                <c:v>36992.6</c:v>
              </c:pt>
              <c:pt idx="8">
                <c:v>269.27999999999997</c:v>
              </c:pt>
              <c:pt idx="9">
                <c:v>811.02</c:v>
              </c:pt>
              <c:pt idx="10">
                <c:v>201.6</c:v>
              </c:pt>
              <c:pt idx="11">
                <c:v>13253.56</c:v>
              </c:pt>
              <c:pt idx="1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5B83-4277-A27A-07F44DBDD2C1}"/>
            </c:ext>
          </c:extLst>
        </c:ser>
        <c:ser>
          <c:idx val="1"/>
          <c:order val="1"/>
          <c:tx>
            <c:v>Sum of Total Net Value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3"/>
              <c:pt idx="0">
                <c:v>Concept Stationery Sub A</c:v>
              </c:pt>
              <c:pt idx="1">
                <c:v>Concept Stationery Supplies</c:v>
              </c:pt>
              <c:pt idx="2">
                <c:v>McNally Computer Supplies</c:v>
              </c:pt>
              <c:pt idx="3">
                <c:v>Mears Insurance</c:v>
              </c:pt>
              <c:pt idx="4">
                <c:v>Newtown Builders Ltd</c:v>
              </c:pt>
              <c:pt idx="5">
                <c:v>Quality Motors</c:v>
              </c:pt>
              <c:pt idx="6">
                <c:v>S D Enterprises</c:v>
              </c:pt>
              <c:pt idx="7">
                <c:v>Superior Technologies Ltd</c:v>
              </c:pt>
              <c:pt idx="8">
                <c:v>Thompsons Electricals</c:v>
              </c:pt>
              <c:pt idx="9">
                <c:v>Unique Systems</c:v>
              </c:pt>
              <c:pt idx="10">
                <c:v>Wedgwood Marshall &amp; Wilson</c:v>
              </c:pt>
              <c:pt idx="11">
                <c:v>Wiseman Paper Products</c:v>
              </c:pt>
              <c:pt idx="12">
                <c:v>(blank)</c:v>
              </c:pt>
            </c:strLit>
          </c:cat>
          <c:val>
            <c:numLit>
              <c:formatCode>General</c:formatCode>
              <c:ptCount val="13"/>
              <c:pt idx="0">
                <c:v>1926.3600000000001</c:v>
              </c:pt>
              <c:pt idx="1">
                <c:v>6091.22</c:v>
              </c:pt>
              <c:pt idx="2">
                <c:v>25829.37</c:v>
              </c:pt>
              <c:pt idx="3">
                <c:v>817.95</c:v>
              </c:pt>
              <c:pt idx="4">
                <c:v>49.85</c:v>
              </c:pt>
              <c:pt idx="5">
                <c:v>585.74</c:v>
              </c:pt>
              <c:pt idx="6">
                <c:v>0</c:v>
              </c:pt>
              <c:pt idx="7">
                <c:v>30827.16</c:v>
              </c:pt>
              <c:pt idx="8">
                <c:v>224.4</c:v>
              </c:pt>
              <c:pt idx="9">
                <c:v>675.83999999999992</c:v>
              </c:pt>
              <c:pt idx="10">
                <c:v>168</c:v>
              </c:pt>
              <c:pt idx="11">
                <c:v>11044.630000000001</c:v>
              </c:pt>
              <c:pt idx="1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5B83-4277-A27A-07F44DBDD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4176128"/>
        <c:axId val="1424177792"/>
      </c:barChart>
      <c:catAx>
        <c:axId val="142417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177792"/>
        <c:crosses val="autoZero"/>
        <c:auto val="1"/>
        <c:lblAlgn val="ctr"/>
        <c:lblOffset val="100"/>
        <c:noMultiLvlLbl val="0"/>
      </c:catAx>
      <c:valAx>
        <c:axId val="14241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17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[example sage 200 work.xlsx]purchase order list_v1!PivotTable2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'purchase order list_v1'!$O$8</c:f>
              <c:strCache>
                <c:ptCount val="1"/>
                <c:pt idx="0">
                  <c:v>Sum of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'purchase order list_v1'!$N$9:$N$22</c:f>
              <c:strCache>
                <c:ptCount val="13"/>
                <c:pt idx="0">
                  <c:v>Concept Stationery Sub A</c:v>
                </c:pt>
                <c:pt idx="1">
                  <c:v>Concept Stationery Supplies</c:v>
                </c:pt>
                <c:pt idx="2">
                  <c:v>McNally Computer Supplies</c:v>
                </c:pt>
                <c:pt idx="3">
                  <c:v>Mears Insurance</c:v>
                </c:pt>
                <c:pt idx="4">
                  <c:v>Newtown Builders Ltd</c:v>
                </c:pt>
                <c:pt idx="5">
                  <c:v>Quality Motors</c:v>
                </c:pt>
                <c:pt idx="6">
                  <c:v>S D Enterprises</c:v>
                </c:pt>
                <c:pt idx="7">
                  <c:v>Superior Technologies Ltd</c:v>
                </c:pt>
                <c:pt idx="8">
                  <c:v>Thompsons Electricals</c:v>
                </c:pt>
                <c:pt idx="9">
                  <c:v>Unique Systems</c:v>
                </c:pt>
                <c:pt idx="10">
                  <c:v>Wedgwood Marshall &amp; Wilson</c:v>
                </c:pt>
                <c:pt idx="11">
                  <c:v>Wiseman Paper Products</c:v>
                </c:pt>
                <c:pt idx="12">
                  <c:v>(blank)</c:v>
                </c:pt>
              </c:strCache>
            </c:strRef>
          </c:cat>
          <c:val>
            <c:numRef>
              <c:f>'purchase order list_v1'!$O$9:$O$22</c:f>
              <c:numCache>
                <c:formatCode>General</c:formatCode>
                <c:ptCount val="13"/>
                <c:pt idx="0">
                  <c:v>1775.99</c:v>
                </c:pt>
                <c:pt idx="1">
                  <c:v>6786.2899999999991</c:v>
                </c:pt>
                <c:pt idx="2">
                  <c:v>32309.670000000002</c:v>
                </c:pt>
                <c:pt idx="3">
                  <c:v>725.93999999999994</c:v>
                </c:pt>
                <c:pt idx="4">
                  <c:v>59.82</c:v>
                </c:pt>
                <c:pt idx="5">
                  <c:v>702.89</c:v>
                </c:pt>
                <c:pt idx="6">
                  <c:v>0</c:v>
                </c:pt>
                <c:pt idx="7">
                  <c:v>36992.6</c:v>
                </c:pt>
                <c:pt idx="8">
                  <c:v>269.27999999999997</c:v>
                </c:pt>
                <c:pt idx="9">
                  <c:v>811.02</c:v>
                </c:pt>
                <c:pt idx="10">
                  <c:v>201.6</c:v>
                </c:pt>
                <c:pt idx="11">
                  <c:v>13253.56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D-41F0-B20C-E0DF0001112A}"/>
            </c:ext>
          </c:extLst>
        </c:ser>
        <c:ser>
          <c:idx val="1"/>
          <c:order val="1"/>
          <c:tx>
            <c:strRef>
              <c:f>'purchase order list_v1'!$P$8</c:f>
              <c:strCache>
                <c:ptCount val="1"/>
                <c:pt idx="0">
                  <c:v>Sum of Total Net 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'purchase order list_v1'!$N$9:$N$22</c:f>
              <c:strCache>
                <c:ptCount val="13"/>
                <c:pt idx="0">
                  <c:v>Concept Stationery Sub A</c:v>
                </c:pt>
                <c:pt idx="1">
                  <c:v>Concept Stationery Supplies</c:v>
                </c:pt>
                <c:pt idx="2">
                  <c:v>McNally Computer Supplies</c:v>
                </c:pt>
                <c:pt idx="3">
                  <c:v>Mears Insurance</c:v>
                </c:pt>
                <c:pt idx="4">
                  <c:v>Newtown Builders Ltd</c:v>
                </c:pt>
                <c:pt idx="5">
                  <c:v>Quality Motors</c:v>
                </c:pt>
                <c:pt idx="6">
                  <c:v>S D Enterprises</c:v>
                </c:pt>
                <c:pt idx="7">
                  <c:v>Superior Technologies Ltd</c:v>
                </c:pt>
                <c:pt idx="8">
                  <c:v>Thompsons Electricals</c:v>
                </c:pt>
                <c:pt idx="9">
                  <c:v>Unique Systems</c:v>
                </c:pt>
                <c:pt idx="10">
                  <c:v>Wedgwood Marshall &amp; Wilson</c:v>
                </c:pt>
                <c:pt idx="11">
                  <c:v>Wiseman Paper Products</c:v>
                </c:pt>
                <c:pt idx="12">
                  <c:v>(blank)</c:v>
                </c:pt>
              </c:strCache>
            </c:strRef>
          </c:cat>
          <c:val>
            <c:numRef>
              <c:f>'purchase order list_v1'!$P$9:$P$22</c:f>
              <c:numCache>
                <c:formatCode>General</c:formatCode>
                <c:ptCount val="13"/>
                <c:pt idx="0">
                  <c:v>1926.3600000000001</c:v>
                </c:pt>
                <c:pt idx="1">
                  <c:v>6091.22</c:v>
                </c:pt>
                <c:pt idx="2">
                  <c:v>25829.37</c:v>
                </c:pt>
                <c:pt idx="3">
                  <c:v>817.95</c:v>
                </c:pt>
                <c:pt idx="4">
                  <c:v>49.85</c:v>
                </c:pt>
                <c:pt idx="5">
                  <c:v>585.74</c:v>
                </c:pt>
                <c:pt idx="6">
                  <c:v>0</c:v>
                </c:pt>
                <c:pt idx="7">
                  <c:v>30827.16</c:v>
                </c:pt>
                <c:pt idx="8">
                  <c:v>224.4</c:v>
                </c:pt>
                <c:pt idx="9">
                  <c:v>675.83999999999992</c:v>
                </c:pt>
                <c:pt idx="10">
                  <c:v>168</c:v>
                </c:pt>
                <c:pt idx="11">
                  <c:v>11044.630000000001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6D-41F0-B20C-E0DF00011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457472"/>
        <c:axId val="475457888"/>
      </c:barChart>
      <c:catAx>
        <c:axId val="47545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57888"/>
        <c:crosses val="autoZero"/>
        <c:auto val="1"/>
        <c:lblAlgn val="ctr"/>
        <c:lblOffset val="100"/>
        <c:noMultiLvlLbl val="0"/>
      </c:catAx>
      <c:valAx>
        <c:axId val="4754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5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Overall</a:t>
            </a:r>
            <a:endParaRPr lang="en-GB" baseline="0"/>
          </a:p>
        </c:rich>
      </c:tx>
      <c:layout>
        <c:manualLayout>
          <c:xMode val="edge"/>
          <c:yMode val="edge"/>
          <c:x val="0.49349637681159414"/>
          <c:y val="4.629629629629629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'Purchase Order - forecast'!$B$1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yVal>
            <c:numRef>
              <c:f>'Purchase Order - forecast'!$B$2:$B$98</c:f>
              <c:numCache>
                <c:formatCode>General</c:formatCode>
                <c:ptCount val="97"/>
                <c:pt idx="0">
                  <c:v>527.4</c:v>
                </c:pt>
                <c:pt idx="1">
                  <c:v>890.1</c:v>
                </c:pt>
                <c:pt idx="2">
                  <c:v>161.1</c:v>
                </c:pt>
                <c:pt idx="3">
                  <c:v>1635.3</c:v>
                </c:pt>
                <c:pt idx="4">
                  <c:v>1681.92</c:v>
                </c:pt>
                <c:pt idx="5">
                  <c:v>81</c:v>
                </c:pt>
                <c:pt idx="6">
                  <c:v>24.03</c:v>
                </c:pt>
                <c:pt idx="7">
                  <c:v>198</c:v>
                </c:pt>
                <c:pt idx="8">
                  <c:v>15359.58</c:v>
                </c:pt>
                <c:pt idx="9">
                  <c:v>1188</c:v>
                </c:pt>
                <c:pt idx="10">
                  <c:v>3402.01</c:v>
                </c:pt>
                <c:pt idx="11">
                  <c:v>189</c:v>
                </c:pt>
                <c:pt idx="12">
                  <c:v>472.5</c:v>
                </c:pt>
                <c:pt idx="13">
                  <c:v>2145.6</c:v>
                </c:pt>
                <c:pt idx="14">
                  <c:v>11833.74</c:v>
                </c:pt>
                <c:pt idx="15">
                  <c:v>1080</c:v>
                </c:pt>
                <c:pt idx="16">
                  <c:v>2926.8</c:v>
                </c:pt>
                <c:pt idx="17">
                  <c:v>418.88</c:v>
                </c:pt>
                <c:pt idx="18">
                  <c:v>8463.11</c:v>
                </c:pt>
                <c:pt idx="19">
                  <c:v>9451.9399999999987</c:v>
                </c:pt>
                <c:pt idx="20">
                  <c:v>1071.6300000000001</c:v>
                </c:pt>
                <c:pt idx="21">
                  <c:v>2970</c:v>
                </c:pt>
                <c:pt idx="22">
                  <c:v>848.48</c:v>
                </c:pt>
                <c:pt idx="23">
                  <c:v>780.41</c:v>
                </c:pt>
                <c:pt idx="24">
                  <c:v>660</c:v>
                </c:pt>
                <c:pt idx="25">
                  <c:v>168</c:v>
                </c:pt>
                <c:pt idx="26">
                  <c:v>596.37</c:v>
                </c:pt>
                <c:pt idx="27">
                  <c:v>109.2</c:v>
                </c:pt>
                <c:pt idx="28">
                  <c:v>81</c:v>
                </c:pt>
                <c:pt idx="29">
                  <c:v>128.47999999999999</c:v>
                </c:pt>
                <c:pt idx="30">
                  <c:v>527.4</c:v>
                </c:pt>
                <c:pt idx="31">
                  <c:v>970.2</c:v>
                </c:pt>
                <c:pt idx="32">
                  <c:v>224.4</c:v>
                </c:pt>
                <c:pt idx="33">
                  <c:v>2467.33</c:v>
                </c:pt>
                <c:pt idx="34">
                  <c:v>322.2</c:v>
                </c:pt>
                <c:pt idx="35">
                  <c:v>495.75</c:v>
                </c:pt>
                <c:pt idx="36">
                  <c:v>216</c:v>
                </c:pt>
                <c:pt idx="37">
                  <c:v>2279.7200000000003</c:v>
                </c:pt>
                <c:pt idx="38">
                  <c:v>52.8</c:v>
                </c:pt>
                <c:pt idx="39">
                  <c:v>28</c:v>
                </c:pt>
                <c:pt idx="40">
                  <c:v>527.4</c:v>
                </c:pt>
                <c:pt idx="41">
                  <c:v>585.74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443-41AA-89D6-218D4022CA02}"/>
            </c:ext>
          </c:extLst>
        </c:ser>
        <c:ser>
          <c:idx val="3"/>
          <c:order val="1"/>
          <c:tx>
            <c:strRef>
              <c:f>'Purchase Order - forecast'!$C$1</c:f>
              <c:strCache>
                <c:ptCount val="1"/>
                <c:pt idx="0">
                  <c:v>forecast</c:v>
                </c:pt>
              </c:strCache>
            </c:strRef>
          </c:tx>
          <c:marker>
            <c:symbol val="none"/>
          </c:marker>
          <c:yVal>
            <c:numRef>
              <c:f>'Purchase Order - forecast'!$C$2:$C$98</c:f>
              <c:numCache>
                <c:formatCode>General</c:formatCode>
                <c:ptCount val="97"/>
                <c:pt idx="0">
                  <c:v>600</c:v>
                </c:pt>
                <c:pt idx="1">
                  <c:v>1000</c:v>
                </c:pt>
                <c:pt idx="2">
                  <c:v>1500</c:v>
                </c:pt>
                <c:pt idx="3">
                  <c:v>3000</c:v>
                </c:pt>
                <c:pt idx="4">
                  <c:v>3500</c:v>
                </c:pt>
                <c:pt idx="5">
                  <c:v>8300</c:v>
                </c:pt>
                <c:pt idx="6">
                  <c:v>11500</c:v>
                </c:pt>
                <c:pt idx="7">
                  <c:v>13800</c:v>
                </c:pt>
                <c:pt idx="8">
                  <c:v>15500</c:v>
                </c:pt>
                <c:pt idx="9">
                  <c:v>10000</c:v>
                </c:pt>
                <c:pt idx="10">
                  <c:v>7000</c:v>
                </c:pt>
                <c:pt idx="11">
                  <c:v>5000</c:v>
                </c:pt>
                <c:pt idx="12">
                  <c:v>4000</c:v>
                </c:pt>
                <c:pt idx="13">
                  <c:v>7700</c:v>
                </c:pt>
                <c:pt idx="14">
                  <c:v>12000</c:v>
                </c:pt>
                <c:pt idx="15">
                  <c:v>8800</c:v>
                </c:pt>
                <c:pt idx="16">
                  <c:v>3500</c:v>
                </c:pt>
                <c:pt idx="17">
                  <c:v>5000</c:v>
                </c:pt>
                <c:pt idx="18">
                  <c:v>9000</c:v>
                </c:pt>
                <c:pt idx="19">
                  <c:v>9500</c:v>
                </c:pt>
                <c:pt idx="20">
                  <c:v>4500</c:v>
                </c:pt>
                <c:pt idx="21">
                  <c:v>4400</c:v>
                </c:pt>
                <c:pt idx="22">
                  <c:v>4200</c:v>
                </c:pt>
                <c:pt idx="23">
                  <c:v>4000</c:v>
                </c:pt>
                <c:pt idx="24">
                  <c:v>3000</c:v>
                </c:pt>
                <c:pt idx="25">
                  <c:v>2900</c:v>
                </c:pt>
                <c:pt idx="26">
                  <c:v>2800</c:v>
                </c:pt>
                <c:pt idx="27">
                  <c:v>2950</c:v>
                </c:pt>
                <c:pt idx="28">
                  <c:v>2760</c:v>
                </c:pt>
                <c:pt idx="29">
                  <c:v>2700</c:v>
                </c:pt>
                <c:pt idx="30">
                  <c:v>3500</c:v>
                </c:pt>
                <c:pt idx="31">
                  <c:v>3000</c:v>
                </c:pt>
                <c:pt idx="32">
                  <c:v>3900</c:v>
                </c:pt>
                <c:pt idx="33">
                  <c:v>4100</c:v>
                </c:pt>
                <c:pt idx="34">
                  <c:v>3900</c:v>
                </c:pt>
                <c:pt idx="35">
                  <c:v>3300</c:v>
                </c:pt>
                <c:pt idx="36">
                  <c:v>3500</c:v>
                </c:pt>
                <c:pt idx="37">
                  <c:v>4100</c:v>
                </c:pt>
                <c:pt idx="38">
                  <c:v>4000</c:v>
                </c:pt>
                <c:pt idx="39">
                  <c:v>3000</c:v>
                </c:pt>
                <c:pt idx="40">
                  <c:v>1500</c:v>
                </c:pt>
                <c:pt idx="41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443-41AA-89D6-218D4022CA02}"/>
            </c:ext>
          </c:extLst>
        </c:ser>
        <c:ser>
          <c:idx val="1"/>
          <c:order val="2"/>
          <c:tx>
            <c:strRef>
              <c:f>'Purchase Order - forecast'!$B$1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'Purchase Order - forecast'!$B$2:$B$98</c:f>
              <c:numCache>
                <c:formatCode>General</c:formatCode>
                <c:ptCount val="97"/>
                <c:pt idx="0">
                  <c:v>527.4</c:v>
                </c:pt>
                <c:pt idx="1">
                  <c:v>890.1</c:v>
                </c:pt>
                <c:pt idx="2">
                  <c:v>161.1</c:v>
                </c:pt>
                <c:pt idx="3">
                  <c:v>1635.3</c:v>
                </c:pt>
                <c:pt idx="4">
                  <c:v>1681.92</c:v>
                </c:pt>
                <c:pt idx="5">
                  <c:v>81</c:v>
                </c:pt>
                <c:pt idx="6">
                  <c:v>24.03</c:v>
                </c:pt>
                <c:pt idx="7">
                  <c:v>198</c:v>
                </c:pt>
                <c:pt idx="8">
                  <c:v>15359.58</c:v>
                </c:pt>
                <c:pt idx="9">
                  <c:v>1188</c:v>
                </c:pt>
                <c:pt idx="10">
                  <c:v>3402.01</c:v>
                </c:pt>
                <c:pt idx="11">
                  <c:v>189</c:v>
                </c:pt>
                <c:pt idx="12">
                  <c:v>472.5</c:v>
                </c:pt>
                <c:pt idx="13">
                  <c:v>2145.6</c:v>
                </c:pt>
                <c:pt idx="14">
                  <c:v>11833.74</c:v>
                </c:pt>
                <c:pt idx="15">
                  <c:v>1080</c:v>
                </c:pt>
                <c:pt idx="16">
                  <c:v>2926.8</c:v>
                </c:pt>
                <c:pt idx="17">
                  <c:v>418.88</c:v>
                </c:pt>
                <c:pt idx="18">
                  <c:v>8463.11</c:v>
                </c:pt>
                <c:pt idx="19">
                  <c:v>9451.9399999999987</c:v>
                </c:pt>
                <c:pt idx="20">
                  <c:v>1071.6300000000001</c:v>
                </c:pt>
                <c:pt idx="21">
                  <c:v>2970</c:v>
                </c:pt>
                <c:pt idx="22">
                  <c:v>848.48</c:v>
                </c:pt>
                <c:pt idx="23">
                  <c:v>780.41</c:v>
                </c:pt>
                <c:pt idx="24">
                  <c:v>660</c:v>
                </c:pt>
                <c:pt idx="25">
                  <c:v>168</c:v>
                </c:pt>
                <c:pt idx="26">
                  <c:v>596.37</c:v>
                </c:pt>
                <c:pt idx="27">
                  <c:v>109.2</c:v>
                </c:pt>
                <c:pt idx="28">
                  <c:v>81</c:v>
                </c:pt>
                <c:pt idx="29">
                  <c:v>128.47999999999999</c:v>
                </c:pt>
                <c:pt idx="30">
                  <c:v>527.4</c:v>
                </c:pt>
                <c:pt idx="31">
                  <c:v>970.2</c:v>
                </c:pt>
                <c:pt idx="32">
                  <c:v>224.4</c:v>
                </c:pt>
                <c:pt idx="33">
                  <c:v>2467.33</c:v>
                </c:pt>
                <c:pt idx="34">
                  <c:v>322.2</c:v>
                </c:pt>
                <c:pt idx="35">
                  <c:v>495.75</c:v>
                </c:pt>
                <c:pt idx="36">
                  <c:v>216</c:v>
                </c:pt>
                <c:pt idx="37">
                  <c:v>2279.7200000000003</c:v>
                </c:pt>
                <c:pt idx="38">
                  <c:v>52.8</c:v>
                </c:pt>
                <c:pt idx="39">
                  <c:v>28</c:v>
                </c:pt>
                <c:pt idx="40">
                  <c:v>527.4</c:v>
                </c:pt>
                <c:pt idx="41">
                  <c:v>585.74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443-41AA-89D6-218D4022CA02}"/>
            </c:ext>
          </c:extLst>
        </c:ser>
        <c:ser>
          <c:idx val="2"/>
          <c:order val="3"/>
          <c:tx>
            <c:strRef>
              <c:f>'Purchase Order - forecast'!$C$1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'Purchase Order - forecast'!$C$2:$C$98</c:f>
              <c:numCache>
                <c:formatCode>General</c:formatCode>
                <c:ptCount val="97"/>
                <c:pt idx="0">
                  <c:v>600</c:v>
                </c:pt>
                <c:pt idx="1">
                  <c:v>1000</c:v>
                </c:pt>
                <c:pt idx="2">
                  <c:v>1500</c:v>
                </c:pt>
                <c:pt idx="3">
                  <c:v>3000</c:v>
                </c:pt>
                <c:pt idx="4">
                  <c:v>3500</c:v>
                </c:pt>
                <c:pt idx="5">
                  <c:v>8300</c:v>
                </c:pt>
                <c:pt idx="6">
                  <c:v>11500</c:v>
                </c:pt>
                <c:pt idx="7">
                  <c:v>13800</c:v>
                </c:pt>
                <c:pt idx="8">
                  <c:v>15500</c:v>
                </c:pt>
                <c:pt idx="9">
                  <c:v>10000</c:v>
                </c:pt>
                <c:pt idx="10">
                  <c:v>7000</c:v>
                </c:pt>
                <c:pt idx="11">
                  <c:v>5000</c:v>
                </c:pt>
                <c:pt idx="12">
                  <c:v>4000</c:v>
                </c:pt>
                <c:pt idx="13">
                  <c:v>7700</c:v>
                </c:pt>
                <c:pt idx="14">
                  <c:v>12000</c:v>
                </c:pt>
                <c:pt idx="15">
                  <c:v>8800</c:v>
                </c:pt>
                <c:pt idx="16">
                  <c:v>3500</c:v>
                </c:pt>
                <c:pt idx="17">
                  <c:v>5000</c:v>
                </c:pt>
                <c:pt idx="18">
                  <c:v>9000</c:v>
                </c:pt>
                <c:pt idx="19">
                  <c:v>9500</c:v>
                </c:pt>
                <c:pt idx="20">
                  <c:v>4500</c:v>
                </c:pt>
                <c:pt idx="21">
                  <c:v>4400</c:v>
                </c:pt>
                <c:pt idx="22">
                  <c:v>4200</c:v>
                </c:pt>
                <c:pt idx="23">
                  <c:v>4000</c:v>
                </c:pt>
                <c:pt idx="24">
                  <c:v>3000</c:v>
                </c:pt>
                <c:pt idx="25">
                  <c:v>2900</c:v>
                </c:pt>
                <c:pt idx="26">
                  <c:v>2800</c:v>
                </c:pt>
                <c:pt idx="27">
                  <c:v>2950</c:v>
                </c:pt>
                <c:pt idx="28">
                  <c:v>2760</c:v>
                </c:pt>
                <c:pt idx="29">
                  <c:v>2700</c:v>
                </c:pt>
                <c:pt idx="30">
                  <c:v>3500</c:v>
                </c:pt>
                <c:pt idx="31">
                  <c:v>3000</c:v>
                </c:pt>
                <c:pt idx="32">
                  <c:v>3900</c:v>
                </c:pt>
                <c:pt idx="33">
                  <c:v>4100</c:v>
                </c:pt>
                <c:pt idx="34">
                  <c:v>3900</c:v>
                </c:pt>
                <c:pt idx="35">
                  <c:v>3300</c:v>
                </c:pt>
                <c:pt idx="36">
                  <c:v>3500</c:v>
                </c:pt>
                <c:pt idx="37">
                  <c:v>4100</c:v>
                </c:pt>
                <c:pt idx="38">
                  <c:v>4000</c:v>
                </c:pt>
                <c:pt idx="39">
                  <c:v>3000</c:v>
                </c:pt>
                <c:pt idx="40">
                  <c:v>1500</c:v>
                </c:pt>
                <c:pt idx="41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443-41AA-89D6-218D4022C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054576"/>
        <c:axId val="837056240"/>
      </c:scatterChart>
      <c:valAx>
        <c:axId val="83705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056240"/>
        <c:crosses val="autoZero"/>
        <c:crossBetween val="midCat"/>
      </c:valAx>
      <c:valAx>
        <c:axId val="8370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05457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Monthly</a:t>
            </a:r>
            <a:r>
              <a:rPr lang="en-GB" baseline="0"/>
              <a:t> breakdown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forecast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(blank)</c:v>
              </c:pt>
              <c:pt idx="1">
                <c:v>Jan</c:v>
              </c:pt>
              <c:pt idx="2">
                <c:v>Feb</c:v>
              </c:pt>
              <c:pt idx="3">
                <c:v>Mar</c:v>
              </c:pt>
              <c:pt idx="4">
                <c:v>Apr</c:v>
              </c:pt>
              <c:pt idx="5">
                <c:v>May</c:v>
              </c:pt>
              <c:pt idx="6">
                <c:v>Jun</c:v>
              </c:pt>
              <c:pt idx="7">
                <c:v>Jul</c:v>
              </c:pt>
              <c:pt idx="8">
                <c:v>Aug</c:v>
              </c:pt>
              <c:pt idx="9">
                <c:v>Sep</c:v>
              </c:pt>
              <c:pt idx="10">
                <c:v>Oct</c:v>
              </c:pt>
            </c:strLit>
          </c:cat>
          <c:val>
            <c:numLit>
              <c:formatCode>General</c:formatCode>
              <c:ptCount val="11"/>
              <c:pt idx="0">
                <c:v>0</c:v>
              </c:pt>
              <c:pt idx="1">
                <c:v>12000</c:v>
              </c:pt>
              <c:pt idx="2">
                <c:v>80350</c:v>
              </c:pt>
              <c:pt idx="3">
                <c:v>23700</c:v>
              </c:pt>
              <c:pt idx="4">
                <c:v>48900</c:v>
              </c:pt>
              <c:pt idx="5">
                <c:v>9460</c:v>
              </c:pt>
              <c:pt idx="6">
                <c:v>10400</c:v>
              </c:pt>
              <c:pt idx="7">
                <c:v>11300</c:v>
              </c:pt>
              <c:pt idx="8">
                <c:v>14600</c:v>
              </c:pt>
              <c:pt idx="9">
                <c:v>1500</c:v>
              </c:pt>
              <c:pt idx="10">
                <c:v>1000</c:v>
              </c:pt>
            </c:numLit>
          </c:val>
          <c:extLst>
            <c:ext xmlns:c16="http://schemas.microsoft.com/office/drawing/2014/chart" uri="{C3380CC4-5D6E-409C-BE32-E72D297353CC}">
              <c16:uniqueId val="{00000000-FF00-4270-B72B-D3D2385FE1AB}"/>
            </c:ext>
          </c:extLst>
        </c:ser>
        <c:ser>
          <c:idx val="1"/>
          <c:order val="1"/>
          <c:tx>
            <c:v>Sum of actual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(blank)</c:v>
              </c:pt>
              <c:pt idx="1">
                <c:v>Jan</c:v>
              </c:pt>
              <c:pt idx="2">
                <c:v>Feb</c:v>
              </c:pt>
              <c:pt idx="3">
                <c:v>Mar</c:v>
              </c:pt>
              <c:pt idx="4">
                <c:v>Apr</c:v>
              </c:pt>
              <c:pt idx="5">
                <c:v>May</c:v>
              </c:pt>
              <c:pt idx="6">
                <c:v>Jun</c:v>
              </c:pt>
              <c:pt idx="7">
                <c:v>Jul</c:v>
              </c:pt>
              <c:pt idx="8">
                <c:v>Aug</c:v>
              </c:pt>
              <c:pt idx="9">
                <c:v>Sep</c:v>
              </c:pt>
              <c:pt idx="10">
                <c:v>Oct</c:v>
              </c:pt>
            </c:strLit>
          </c:cat>
          <c:val>
            <c:numLit>
              <c:formatCode>General</c:formatCode>
              <c:ptCount val="11"/>
              <c:pt idx="0">
                <c:v>0</c:v>
              </c:pt>
              <c:pt idx="1">
                <c:v>4041.8999999999996</c:v>
              </c:pt>
              <c:pt idx="2">
                <c:v>22829.11</c:v>
              </c:pt>
              <c:pt idx="3">
                <c:v>14451.84</c:v>
              </c:pt>
              <c:pt idx="4">
                <c:v>27230.84</c:v>
              </c:pt>
              <c:pt idx="5">
                <c:v>989.89</c:v>
              </c:pt>
              <c:pt idx="6">
                <c:v>1722</c:v>
              </c:pt>
              <c:pt idx="7">
                <c:v>3285.2799999999997</c:v>
              </c:pt>
              <c:pt idx="8">
                <c:v>2576.5200000000004</c:v>
              </c:pt>
              <c:pt idx="9">
                <c:v>527.4</c:v>
              </c:pt>
              <c:pt idx="10">
                <c:v>585.74</c:v>
              </c:pt>
            </c:numLit>
          </c:val>
          <c:extLst>
            <c:ext xmlns:c16="http://schemas.microsoft.com/office/drawing/2014/chart" uri="{C3380CC4-5D6E-409C-BE32-E72D297353CC}">
              <c16:uniqueId val="{00000001-FF00-4270-B72B-D3D2385FE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39446720"/>
        <c:axId val="2139447136"/>
      </c:barChart>
      <c:catAx>
        <c:axId val="213944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447136"/>
        <c:crosses val="autoZero"/>
        <c:auto val="1"/>
        <c:lblAlgn val="ctr"/>
        <c:lblOffset val="100"/>
        <c:noMultiLvlLbl val="0"/>
      </c:catAx>
      <c:valAx>
        <c:axId val="213944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44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[example sage 200 work.xlsx]Purchase Order - forecast!PivotTable9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Quarter</a:t>
            </a:r>
          </a:p>
          <a:p>
            <a:pPr>
              <a:defRPr/>
            </a:pPr>
            <a:endParaRPr lang="en-GB"/>
          </a:p>
        </c:rich>
      </c:tx>
      <c:layout>
        <c:manualLayout>
          <c:xMode val="edge"/>
          <c:yMode val="edge"/>
          <c:x val="0.78171522309711283"/>
          <c:y val="0.11472003499562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724759405074368"/>
          <c:y val="0.11976633129192182"/>
          <c:w val="0.62785826771653541"/>
          <c:h val="0.409858194808982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'Purchase Order - forecast'!$H$1</c:f>
              <c:strCache>
                <c:ptCount val="1"/>
                <c:pt idx="0">
                  <c:v>Sum of forecast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'Purchase Order - forecast'!$G$2:$G$12</c:f>
              <c:multiLvlStrCache>
                <c:ptCount val="7"/>
                <c:lvl>
                  <c:pt idx="0">
                    <c:v>&lt;05/01/2020</c:v>
                  </c:pt>
                  <c:pt idx="1">
                    <c:v>Qtr1</c:v>
                  </c:pt>
                  <c:pt idx="2">
                    <c:v>Qtr2</c:v>
                  </c:pt>
                  <c:pt idx="3">
                    <c:v>Qtr1</c:v>
                  </c:pt>
                  <c:pt idx="4">
                    <c:v>Qtr2</c:v>
                  </c:pt>
                  <c:pt idx="5">
                    <c:v>Qtr3</c:v>
                  </c:pt>
                  <c:pt idx="6">
                    <c:v>Qtr4</c:v>
                  </c:pt>
                </c:lvl>
                <c:lvl>
                  <c:pt idx="0">
                    <c:v>&lt;05/01/2020</c:v>
                  </c:pt>
                  <c:pt idx="1">
                    <c:v>2020</c:v>
                  </c:pt>
                  <c:pt idx="3">
                    <c:v>2021</c:v>
                  </c:pt>
                </c:lvl>
              </c:multiLvlStrCache>
            </c:multiLvlStrRef>
          </c:cat>
          <c:val>
            <c:numRef>
              <c:f>'Purchase Order - forecast'!$H$2:$H$12</c:f>
              <c:numCache>
                <c:formatCode>General</c:formatCode>
                <c:ptCount val="7"/>
                <c:pt idx="1">
                  <c:v>104400</c:v>
                </c:pt>
                <c:pt idx="2">
                  <c:v>52900</c:v>
                </c:pt>
                <c:pt idx="3">
                  <c:v>11650</c:v>
                </c:pt>
                <c:pt idx="4">
                  <c:v>15860</c:v>
                </c:pt>
                <c:pt idx="5">
                  <c:v>27400</c:v>
                </c:pt>
                <c:pt idx="6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7-42C7-ADE8-8921143F5A57}"/>
            </c:ext>
          </c:extLst>
        </c:ser>
        <c:ser>
          <c:idx val="1"/>
          <c:order val="1"/>
          <c:tx>
            <c:strRef>
              <c:f>'Purchase Order - forecast'!$I$1</c:f>
              <c:strCache>
                <c:ptCount val="1"/>
                <c:pt idx="0">
                  <c:v>Sum of 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'Purchase Order - forecast'!$G$2:$G$12</c:f>
              <c:multiLvlStrCache>
                <c:ptCount val="7"/>
                <c:lvl>
                  <c:pt idx="0">
                    <c:v>&lt;05/01/2020</c:v>
                  </c:pt>
                  <c:pt idx="1">
                    <c:v>Qtr1</c:v>
                  </c:pt>
                  <c:pt idx="2">
                    <c:v>Qtr2</c:v>
                  </c:pt>
                  <c:pt idx="3">
                    <c:v>Qtr1</c:v>
                  </c:pt>
                  <c:pt idx="4">
                    <c:v>Qtr2</c:v>
                  </c:pt>
                  <c:pt idx="5">
                    <c:v>Qtr3</c:v>
                  </c:pt>
                  <c:pt idx="6">
                    <c:v>Qtr4</c:v>
                  </c:pt>
                </c:lvl>
                <c:lvl>
                  <c:pt idx="0">
                    <c:v>&lt;05/01/2020</c:v>
                  </c:pt>
                  <c:pt idx="1">
                    <c:v>2020</c:v>
                  </c:pt>
                  <c:pt idx="3">
                    <c:v>2021</c:v>
                  </c:pt>
                </c:lvl>
              </c:multiLvlStrCache>
            </c:multiLvlStrRef>
          </c:cat>
          <c:val>
            <c:numRef>
              <c:f>'Purchase Order - forecast'!$I$2:$I$12</c:f>
              <c:numCache>
                <c:formatCode>General</c:formatCode>
                <c:ptCount val="7"/>
                <c:pt idx="1">
                  <c:v>39789.279999999999</c:v>
                </c:pt>
                <c:pt idx="2">
                  <c:v>28011.25</c:v>
                </c:pt>
                <c:pt idx="3">
                  <c:v>1533.57</c:v>
                </c:pt>
                <c:pt idx="4">
                  <c:v>1931.48</c:v>
                </c:pt>
                <c:pt idx="5">
                  <c:v>6389.2</c:v>
                </c:pt>
                <c:pt idx="6">
                  <c:v>585.74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A7-42C7-ADE8-8921143F5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740064"/>
        <c:axId val="746737568"/>
      </c:barChart>
      <c:catAx>
        <c:axId val="7467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737568"/>
        <c:crosses val="autoZero"/>
        <c:auto val="1"/>
        <c:lblAlgn val="ctr"/>
        <c:lblOffset val="100"/>
        <c:noMultiLvlLbl val="0"/>
      </c:catAx>
      <c:valAx>
        <c:axId val="7467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7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Sheet4!$F$2:$F$12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Sheet4!$G$2:$G$12</c:f>
              <c:numCache>
                <c:formatCode>General</c:formatCode>
                <c:ptCount val="11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DA-4D47-8185-FD46C344B4A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Sheet4!$F$2:$F$12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Sheet4!$H$2:$H$12</c:f>
              <c:numCache>
                <c:formatCode>General</c:formatCode>
                <c:ptCount val="11"/>
                <c:pt idx="0">
                  <c:v>20</c:v>
                </c:pt>
                <c:pt idx="1">
                  <c:v>19</c:v>
                </c:pt>
                <c:pt idx="2">
                  <c:v>20.2</c:v>
                </c:pt>
                <c:pt idx="3">
                  <c:v>25</c:v>
                </c:pt>
                <c:pt idx="4">
                  <c:v>38</c:v>
                </c:pt>
                <c:pt idx="5">
                  <c:v>56</c:v>
                </c:pt>
                <c:pt idx="6">
                  <c:v>65</c:v>
                </c:pt>
                <c:pt idx="7">
                  <c:v>69</c:v>
                </c:pt>
                <c:pt idx="8">
                  <c:v>71</c:v>
                </c:pt>
                <c:pt idx="9">
                  <c:v>71</c:v>
                </c:pt>
                <c:pt idx="10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DA-4D47-8185-FD46C344B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747552"/>
        <c:axId val="746735488"/>
      </c:scatterChart>
      <c:valAx>
        <c:axId val="74674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735488"/>
        <c:crosses val="autoZero"/>
        <c:crossBetween val="midCat"/>
      </c:valAx>
      <c:valAx>
        <c:axId val="74673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74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266700</xdr:colOff>
      <xdr:row>22</xdr:row>
      <xdr:rowOff>28575</xdr:rowOff>
    </xdr:from>
    <xdr:to>
      <xdr:col>20</xdr:col>
      <xdr:colOff>304800</xdr:colOff>
      <xdr:row>36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A2EF85-E5C8-48DB-A276-9A4F1944C2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209550</xdr:colOff>
      <xdr:row>7</xdr:row>
      <xdr:rowOff>61912</xdr:rowOff>
    </xdr:from>
    <xdr:to>
      <xdr:col>19</xdr:col>
      <xdr:colOff>1114425</xdr:colOff>
      <xdr:row>21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D93CCF-5DEA-4A58-85F4-E2CA12B47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15</xdr:row>
      <xdr:rowOff>23812</xdr:rowOff>
    </xdr:from>
    <xdr:to>
      <xdr:col>16</xdr:col>
      <xdr:colOff>161925</xdr:colOff>
      <xdr:row>29</xdr:row>
      <xdr:rowOff>100012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EF58E13-71E1-4D30-9E4F-7A426B8BA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161925</xdr:colOff>
      <xdr:row>0</xdr:row>
      <xdr:rowOff>57150</xdr:rowOff>
    </xdr:from>
    <xdr:to>
      <xdr:col>28</xdr:col>
      <xdr:colOff>400050</xdr:colOff>
      <xdr:row>12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06F6ADC-43F0-47FA-B55F-2C5863C73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85725</xdr:colOff>
      <xdr:row>0</xdr:row>
      <xdr:rowOff>14287</xdr:rowOff>
    </xdr:from>
    <xdr:to>
      <xdr:col>15</xdr:col>
      <xdr:colOff>276225</xdr:colOff>
      <xdr:row>11</xdr:row>
      <xdr:rowOff>123825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1ADFC57-482D-4665-92E3-90EA2E1EE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2</xdr:row>
      <xdr:rowOff>161925</xdr:rowOff>
    </xdr:from>
    <xdr:to>
      <xdr:col>8</xdr:col>
      <xdr:colOff>276225</xdr:colOff>
      <xdr:row>5</xdr:row>
      <xdr:rowOff>47625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FBBC6C45-959F-4F4B-830B-BCDB1E0271F2}"/>
            </a:ext>
          </a:extLst>
        </xdr:cNvPr>
        <xdr:cNvCxnSpPr/>
      </xdr:nvCxnSpPr>
      <xdr:spPr>
        <a:xfrm>
          <a:off x="3714750" y="542925"/>
          <a:ext cx="3019425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304800</xdr:colOff>
      <xdr:row>6</xdr:row>
      <xdr:rowOff>38100</xdr:rowOff>
    </xdr:from>
    <xdr:to>
      <xdr:col>7</xdr:col>
      <xdr:colOff>190500</xdr:colOff>
      <xdr:row>7</xdr:row>
      <xdr:rowOff>171450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B8847D51-D4E2-4F2F-834F-63A3CDD48DD8}"/>
            </a:ext>
          </a:extLst>
        </xdr:cNvPr>
        <xdr:cNvCxnSpPr/>
      </xdr:nvCxnSpPr>
      <xdr:spPr>
        <a:xfrm flipH="1">
          <a:off x="2133600" y="1181100"/>
          <a:ext cx="402907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66675</xdr:colOff>
      <xdr:row>12</xdr:row>
      <xdr:rowOff>38100</xdr:rowOff>
    </xdr:from>
    <xdr:to>
      <xdr:col>3</xdr:col>
      <xdr:colOff>85725</xdr:colOff>
      <xdr:row>14</xdr:row>
      <xdr:rowOff>57150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8B58E290-6DD5-41A0-B71E-A8CECCAF20C3}"/>
            </a:ext>
          </a:extLst>
        </xdr:cNvPr>
        <xdr:cNvCxnSpPr/>
      </xdr:nvCxnSpPr>
      <xdr:spPr>
        <a:xfrm flipH="1">
          <a:off x="1895475" y="2895600"/>
          <a:ext cx="19050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695325</xdr:colOff>
      <xdr:row>9</xdr:row>
      <xdr:rowOff>57150</xdr:rowOff>
    </xdr:from>
    <xdr:to>
      <xdr:col>7</xdr:col>
      <xdr:colOff>304800</xdr:colOff>
      <xdr:row>10</xdr:row>
      <xdr:rowOff>152400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20A5715C-65D5-4125-93AF-0B0B79FFCC0F}"/>
            </a:ext>
          </a:extLst>
        </xdr:cNvPr>
        <xdr:cNvCxnSpPr/>
      </xdr:nvCxnSpPr>
      <xdr:spPr>
        <a:xfrm>
          <a:off x="3857625" y="1771650"/>
          <a:ext cx="2143125" cy="28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447675</xdr:colOff>
      <xdr:row>11</xdr:row>
      <xdr:rowOff>114300</xdr:rowOff>
    </xdr:from>
    <xdr:to>
      <xdr:col>4</xdr:col>
      <xdr:colOff>447675</xdr:colOff>
      <xdr:row>13</xdr:row>
      <xdr:rowOff>152400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E2C18C2C-A955-41D5-AAFF-6460038622C7}"/>
            </a:ext>
          </a:extLst>
        </xdr:cNvPr>
        <xdr:cNvCxnSpPr/>
      </xdr:nvCxnSpPr>
      <xdr:spPr>
        <a:xfrm>
          <a:off x="3609975" y="2209800"/>
          <a:ext cx="0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419100</xdr:colOff>
      <xdr:row>2</xdr:row>
      <xdr:rowOff>133350</xdr:rowOff>
    </xdr:from>
    <xdr:to>
      <xdr:col>6</xdr:col>
      <xdr:colOff>295275</xdr:colOff>
      <xdr:row>5</xdr:row>
      <xdr:rowOff>19050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4DA76ED5-A674-4E28-87A6-E26A7608F183}"/>
            </a:ext>
          </a:extLst>
        </xdr:cNvPr>
        <xdr:cNvCxnSpPr/>
      </xdr:nvCxnSpPr>
      <xdr:spPr>
        <a:xfrm>
          <a:off x="2209800" y="514350"/>
          <a:ext cx="3019425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3</xdr:row>
      <xdr:rowOff>9525</xdr:rowOff>
    </xdr:from>
    <xdr:to>
      <xdr:col>3</xdr:col>
      <xdr:colOff>457200</xdr:colOff>
      <xdr:row>7</xdr:row>
      <xdr:rowOff>142875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DCC94494-CA38-4C3E-9B06-395C204615A7}"/>
            </a:ext>
          </a:extLst>
        </xdr:cNvPr>
        <xdr:cNvCxnSpPr/>
      </xdr:nvCxnSpPr>
      <xdr:spPr>
        <a:xfrm flipH="1">
          <a:off x="2590800" y="581025"/>
          <a:ext cx="266700" cy="895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352425</xdr:colOff>
      <xdr:row>3</xdr:row>
      <xdr:rowOff>19050</xdr:rowOff>
    </xdr:from>
    <xdr:to>
      <xdr:col>6</xdr:col>
      <xdr:colOff>390525</xdr:colOff>
      <xdr:row>13</xdr:row>
      <xdr:rowOff>161925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B487A99E-9BC9-44D2-AD8D-57BC71F6AE84}"/>
            </a:ext>
          </a:extLst>
        </xdr:cNvPr>
        <xdr:cNvCxnSpPr/>
      </xdr:nvCxnSpPr>
      <xdr:spPr>
        <a:xfrm>
          <a:off x="3514725" y="590550"/>
          <a:ext cx="1809750" cy="2047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409575</xdr:colOff>
      <xdr:row>11</xdr:row>
      <xdr:rowOff>123825</xdr:rowOff>
    </xdr:from>
    <xdr:to>
      <xdr:col>16</xdr:col>
      <xdr:colOff>400050</xdr:colOff>
      <xdr:row>13</xdr:row>
      <xdr:rowOff>180975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5DB59FF-6EE2-4BF4-980E-CCB3AEE2E1FA}"/>
            </a:ext>
          </a:extLst>
        </xdr:cNvPr>
        <xdr:cNvCxnSpPr/>
      </xdr:nvCxnSpPr>
      <xdr:spPr>
        <a:xfrm>
          <a:off x="10677525" y="2219325"/>
          <a:ext cx="2276475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14</xdr:row>
      <xdr:rowOff>128587</xdr:rowOff>
    </xdr:from>
    <xdr:to>
      <xdr:col>10</xdr:col>
      <xdr:colOff>514350</xdr:colOff>
      <xdr:row>29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078D7B-C346-421E-9A18-8BCCB0E28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ne parmar" refreshedDate="44214.001882523145" createdVersion="6" refreshedVersion="6" minRefreshableVersion="3" recordCount="65" xr:uid="{585C1644-1C0D-47A1-BE38-A70AAD04A8AE}">
  <cacheSource type="worksheet">
    <worksheetSource ref="A1:K1048576" sheet="purchase order list_v1"/>
  </cacheSource>
  <cacheFields count="12">
    <cacheField name="No" numFmtId="0">
      <sharedItems containsBlank="1"/>
    </cacheField>
    <cacheField name="Type" numFmtId="0">
      <sharedItems containsBlank="1" count="3">
        <s v="Purchase Order"/>
        <s v="Purchase Return"/>
        <m/>
      </sharedItems>
    </cacheField>
    <cacheField name="Date" numFmtId="0">
      <sharedItems containsNonDate="0" containsDate="1" containsString="0" containsBlank="1" minDate="2020-01-05T00:00:00" maxDate="2021-10-13T00:00:00" count="43">
        <d v="2021-01-11T00:00:00"/>
        <d v="2021-08-11T00:00:00"/>
        <d v="2021-08-07T00:00:00"/>
        <d v="2021-08-06T00:00:00"/>
        <d v="2021-10-12T00:00:00"/>
        <d v="2021-09-15T00:00:00"/>
        <d v="2021-06-13T00:00:00"/>
        <d v="2021-05-01T00:00:00"/>
        <d v="2021-07-31T00:00:00"/>
        <d v="2021-05-02T00:00:00"/>
        <d v="2021-07-01T00:00:00"/>
        <d v="2021-08-04T00:00:00"/>
        <d v="2021-07-30T00:00:00"/>
        <d v="2021-02-10T00:00:00"/>
        <d v="2021-01-01T00:00:00"/>
        <d v="2021-02-01T00:00:00"/>
        <d v="2021-06-26T00:00:00"/>
        <d v="2021-06-25T00:00:00"/>
        <d v="2020-05-15T00:00:00"/>
        <d v="2020-04-30T00:00:00"/>
        <d v="2020-04-27T00:00:00"/>
        <d v="2020-04-29T00:00:00"/>
        <d v="2020-04-28T00:00:00"/>
        <d v="2020-04-05T00:00:00"/>
        <d v="2020-04-03T00:00:00"/>
        <d v="2020-04-02T00:00:00"/>
        <d v="2020-04-01T00:00:00"/>
        <d v="2020-03-30T00:00:00"/>
        <d v="2020-03-25T00:00:00"/>
        <d v="2020-03-29T00:00:00"/>
        <d v="2020-02-28T00:00:00"/>
        <d v="2020-02-20T00:00:00"/>
        <d v="2020-02-22T00:00:00"/>
        <d v="2020-02-21T00:00:00"/>
        <d v="2020-02-19T00:00:00"/>
        <d v="2020-02-09T00:00:00"/>
        <d v="2020-02-05T00:00:00"/>
        <d v="2020-02-01T00:00:00"/>
        <d v="2020-01-20T00:00:00"/>
        <d v="2020-01-17T00:00:00"/>
        <d v="2020-01-15T00:00:00"/>
        <d v="2020-01-05T00:00:00"/>
        <m/>
      </sharedItems>
      <fieldGroup par="11" base="2">
        <rangePr groupBy="months" startDate="2020-01-05T00:00:00" endDate="2021-10-13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3/10/2021"/>
        </groupItems>
      </fieldGroup>
    </cacheField>
    <cacheField name="Short Name" numFmtId="0">
      <sharedItems containsBlank="1"/>
    </cacheField>
    <cacheField name="Supplier Name" numFmtId="0">
      <sharedItems containsBlank="1" count="13">
        <s v="Wedgwood Marshall &amp; Wilson"/>
        <s v="Wiseman Paper Products"/>
        <s v="Concept Stationery Supplies"/>
        <s v="S D Enterprises"/>
        <s v="Quality Motors"/>
        <s v="Concept Stationery Sub A"/>
        <s v="Mears Insurance"/>
        <s v="Unique Systems"/>
        <s v="McNally Computer Supplies"/>
        <s v="Newtown Builders Ltd"/>
        <s v="Thompsons Electricals"/>
        <s v="Superior Technologies Ltd"/>
        <m/>
      </sharedItems>
    </cacheField>
    <cacheField name="Amount" numFmtId="0">
      <sharedItems containsString="0" containsBlank="1" containsNumber="1" minValue="0" maxValue="18431.5"/>
    </cacheField>
    <cacheField name="Total Net Value" numFmtId="0">
      <sharedItems containsString="0" containsBlank="1" containsNumber="1" minValue="0" maxValue="15359.58"/>
    </cacheField>
    <cacheField name="Requested Delivery Date" numFmtId="0">
      <sharedItems containsNonDate="0" containsDate="1" containsString="0" containsBlank="1" minDate="2021-01-01T00:00:00" maxDate="2021-10-31T00:00:00"/>
    </cacheField>
    <cacheField name="Supplier contact Name" numFmtId="0">
      <sharedItems containsBlank="1" count="13">
        <s v="Mark Singh"/>
        <s v="Kathy Jordan"/>
        <s v="Mark Ramsay"/>
        <s v="Lisa Ford"/>
        <s v="Debbie Minto"/>
        <s v="Mr. Billy Thompson"/>
        <s v="Stephen Wilmshurst"/>
        <s v="Jill Henderson"/>
        <s v="Stuart Lynn"/>
        <s v="John Sinclair"/>
        <s v="Melanie Dodd"/>
        <s v="Neil Haswell"/>
        <m/>
      </sharedItems>
    </cacheField>
    <cacheField name="Status" numFmtId="0">
      <sharedItems containsBlank="1"/>
    </cacheField>
    <cacheField name="Quarters" numFmtId="0" databaseField="0">
      <fieldGroup base="2">
        <rangePr groupBy="quarters" startDate="2020-01-05T00:00:00" endDate="2021-10-13T00:00:00"/>
        <groupItems count="6">
          <s v="&lt;05/01/2020"/>
          <s v="Qtr1"/>
          <s v="Qtr2"/>
          <s v="Qtr3"/>
          <s v="Qtr4"/>
          <s v="&gt;13/10/2021"/>
        </groupItems>
      </fieldGroup>
    </cacheField>
    <cacheField name="Years" numFmtId="0" databaseField="0">
      <fieldGroup base="2">
        <rangePr groupBy="years" startDate="2020-01-05T00:00:00" endDate="2021-10-13T00:00:00"/>
        <groupItems count="4">
          <s v="&lt;05/01/2020"/>
          <s v="2020"/>
          <s v="2021"/>
          <s v="&gt;13/10/2021"/>
        </groupItems>
      </fieldGroup>
    </cacheField>
  </cacheFields>
  <extLst>
    <ext xmlns:x14="http://schemas.microsoft.com/office/spreadsheetml/2009/9/main" uri="{725AE2AE-9491-48be-B2B4-4EB974FC3084}">
      <x14:pivotCacheDefinition pivotCacheId="952284334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ne parmar" refreshedDate="44214.937872916664" createdVersion="6" refreshedVersion="6" minRefreshableVersion="3" recordCount="98" xr:uid="{10A5B749-7F56-4423-AFF2-07A164799A89}">
  <cacheSource type="worksheet">
    <worksheetSource ref="A1:C1048576" sheet="Purchase Order - forecast"/>
  </cacheSource>
  <cacheFields count="5">
    <cacheField name="Date" numFmtId="0">
      <sharedItems containsNonDate="0" containsDate="1" containsString="0" containsBlank="1" minDate="2020-01-05T00:00:00" maxDate="2021-10-13T00:00:00" count="43">
        <d v="2020-01-05T00:00:00"/>
        <d v="2020-01-15T00:00:00"/>
        <d v="2020-01-17T00:00:00"/>
        <d v="2020-01-20T00:00:00"/>
        <d v="2020-02-01T00:00:00"/>
        <d v="2020-02-05T00:00:00"/>
        <d v="2020-02-09T00:00:00"/>
        <d v="2020-02-19T00:00:00"/>
        <d v="2020-02-20T00:00:00"/>
        <d v="2020-02-21T00:00:00"/>
        <d v="2020-02-22T00:00:00"/>
        <d v="2020-02-28T00:00:00"/>
        <d v="2020-03-25T00:00:00"/>
        <d v="2020-03-29T00:00:00"/>
        <d v="2020-03-30T00:00:00"/>
        <d v="2020-04-01T00:00:00"/>
        <d v="2020-04-02T00:00:00"/>
        <d v="2020-04-03T00:00:00"/>
        <d v="2020-04-05T00:00:00"/>
        <d v="2020-04-27T00:00:00"/>
        <d v="2020-04-28T00:00:00"/>
        <d v="2020-04-29T00:00:00"/>
        <d v="2020-04-30T00:00:00"/>
        <d v="2020-05-15T00:00:00"/>
        <d v="2021-01-01T00:00:00"/>
        <d v="2021-01-11T00:00:00"/>
        <d v="2021-02-01T00:00:00"/>
        <d v="2021-02-10T00:00:00"/>
        <d v="2021-05-01T00:00:00"/>
        <d v="2021-05-02T00:00:00"/>
        <d v="2021-06-13T00:00:00"/>
        <d v="2021-06-25T00:00:00"/>
        <d v="2021-06-26T00:00:00"/>
        <d v="2021-07-01T00:00:00"/>
        <d v="2021-07-30T00:00:00"/>
        <d v="2021-07-31T00:00:00"/>
        <d v="2021-08-04T00:00:00"/>
        <d v="2021-08-06T00:00:00"/>
        <d v="2021-08-07T00:00:00"/>
        <d v="2021-08-11T00:00:00"/>
        <d v="2021-09-15T00:00:00"/>
        <d v="2021-10-12T00:00:00"/>
        <m/>
      </sharedItems>
      <fieldGroup par="4" base="0">
        <rangePr groupBy="months" startDate="2020-01-05T00:00:00" endDate="2021-10-13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3/10/2021"/>
        </groupItems>
      </fieldGroup>
    </cacheField>
    <cacheField name="actual" numFmtId="0">
      <sharedItems containsString="0" containsBlank="1" containsNumber="1" minValue="24.03" maxValue="15359.58"/>
    </cacheField>
    <cacheField name="forecast" numFmtId="0">
      <sharedItems containsString="0" containsBlank="1" containsNumber="1" containsInteger="1" minValue="600" maxValue="15500"/>
    </cacheField>
    <cacheField name="Quarters" numFmtId="0" databaseField="0">
      <fieldGroup base="0">
        <rangePr groupBy="quarters" startDate="2020-01-05T00:00:00" endDate="2021-10-13T00:00:00"/>
        <groupItems count="6">
          <s v="&lt;05/01/2020"/>
          <s v="Qtr1"/>
          <s v="Qtr2"/>
          <s v="Qtr3"/>
          <s v="Qtr4"/>
          <s v="&gt;13/10/2021"/>
        </groupItems>
      </fieldGroup>
    </cacheField>
    <cacheField name="Years" numFmtId="0" databaseField="0">
      <fieldGroup base="0">
        <rangePr groupBy="years" startDate="2020-01-05T00:00:00" endDate="2021-10-13T00:00:00"/>
        <groupItems count="4">
          <s v="&lt;05/01/2020"/>
          <s v="2020"/>
          <s v="2021"/>
          <s v="&gt;13/10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s v="0000000068"/>
    <x v="0"/>
    <x v="0"/>
    <s v="Wedgwood"/>
    <x v="0"/>
    <n v="201.6"/>
    <n v="168"/>
    <d v="2021-01-14T00:00:00"/>
    <x v="0"/>
    <s v="Live"/>
  </r>
  <r>
    <s v="0000000067"/>
    <x v="0"/>
    <x v="1"/>
    <s v="Wiseman"/>
    <x v="1"/>
    <n v="12"/>
    <n v="10"/>
    <m/>
    <x v="1"/>
    <s v="Live"/>
  </r>
  <r>
    <s v="0000000066"/>
    <x v="0"/>
    <x v="1"/>
    <s v="Wiseman"/>
    <x v="1"/>
    <n v="21.6"/>
    <n v="18"/>
    <m/>
    <x v="1"/>
    <s v="Live"/>
  </r>
  <r>
    <s v="0000000065"/>
    <x v="0"/>
    <x v="2"/>
    <s v="Concept"/>
    <x v="2"/>
    <n v="63.36"/>
    <n v="52.8"/>
    <d v="2021-08-07T00:00:00"/>
    <x v="2"/>
    <s v="Live"/>
  </r>
  <r>
    <s v="0000000064"/>
    <x v="0"/>
    <x v="3"/>
    <s v="S D Ente"/>
    <x v="3"/>
    <n v="0"/>
    <n v="0"/>
    <m/>
    <x v="3"/>
    <s v="Completed"/>
  </r>
  <r>
    <s v="0000000063"/>
    <x v="0"/>
    <x v="4"/>
    <s v="Quality"/>
    <x v="4"/>
    <n v="702.89"/>
    <n v="585.74"/>
    <d v="2021-10-30T00:00:00"/>
    <x v="4"/>
    <s v="Live"/>
  </r>
  <r>
    <s v="0000000062"/>
    <x v="0"/>
    <x v="5"/>
    <s v="Wiseman"/>
    <x v="1"/>
    <n v="632.88"/>
    <n v="527.4"/>
    <d v="2021-09-30T00:00:00"/>
    <x v="1"/>
    <s v="Live"/>
  </r>
  <r>
    <s v="0000000061"/>
    <x v="0"/>
    <x v="6"/>
    <s v="Wiseman"/>
    <x v="1"/>
    <n v="632.88"/>
    <n v="527.4"/>
    <m/>
    <x v="1"/>
    <s v="Live"/>
  </r>
  <r>
    <s v="0000000060"/>
    <x v="0"/>
    <x v="7"/>
    <s v="Concept"/>
    <x v="2"/>
    <n v="97.2"/>
    <n v="81"/>
    <d v="2021-05-01T00:00:00"/>
    <x v="2"/>
    <s v="Live"/>
  </r>
  <r>
    <s v="0000000059"/>
    <x v="0"/>
    <x v="3"/>
    <s v="Concept"/>
    <x v="2"/>
    <n v="1073.7"/>
    <n v="894.75"/>
    <m/>
    <x v="2"/>
    <s v="Live"/>
  </r>
  <r>
    <s v="0000000058"/>
    <x v="0"/>
    <x v="3"/>
    <s v="Conc A"/>
    <x v="5"/>
    <n v="803.99"/>
    <n v="669.99"/>
    <m/>
    <x v="5"/>
    <s v="Live"/>
  </r>
  <r>
    <s v="0000000057"/>
    <x v="0"/>
    <x v="8"/>
    <s v="Mears In"/>
    <x v="6"/>
    <n v="594.9"/>
    <n v="495.75"/>
    <m/>
    <x v="6"/>
    <s v="Live"/>
  </r>
  <r>
    <s v="0000000056"/>
    <x v="0"/>
    <x v="9"/>
    <s v="Unique S"/>
    <x v="7"/>
    <n v="154.18"/>
    <n v="128.47999999999999"/>
    <m/>
    <x v="7"/>
    <s v="Live"/>
  </r>
  <r>
    <s v="0000000055"/>
    <x v="0"/>
    <x v="10"/>
    <s v="Concept"/>
    <x v="2"/>
    <n v="2043"/>
    <n v="1702.5"/>
    <m/>
    <x v="2"/>
    <s v="Completed"/>
  </r>
  <r>
    <s v="0000000054"/>
    <x v="0"/>
    <x v="10"/>
    <s v="McNally"/>
    <x v="8"/>
    <n v="857.98"/>
    <n v="714.98"/>
    <d v="2021-07-05T00:00:00"/>
    <x v="8"/>
    <s v="Completed"/>
  </r>
  <r>
    <s v="0000000053"/>
    <x v="1"/>
    <x v="3"/>
    <s v="Concept"/>
    <x v="2"/>
    <n v="79.2"/>
    <n v="714.98"/>
    <m/>
    <x v="2"/>
    <s v="Live"/>
  </r>
  <r>
    <s v="0000000053"/>
    <x v="0"/>
    <x v="11"/>
    <s v="McNally"/>
    <x v="8"/>
    <n v="857.98"/>
    <n v="66"/>
    <d v="2021-08-15T00:00:00"/>
    <x v="8"/>
    <s v="Live"/>
  </r>
  <r>
    <s v="0000000052"/>
    <x v="1"/>
    <x v="12"/>
    <s v="Mears In"/>
    <x v="6"/>
    <n v="131.04"/>
    <n v="322.2"/>
    <m/>
    <x v="6"/>
    <s v="Live"/>
  </r>
  <r>
    <s v="0000000052"/>
    <x v="0"/>
    <x v="13"/>
    <s v="Concept"/>
    <x v="2"/>
    <n v="386.64"/>
    <n v="109.2"/>
    <d v="2021-02-10T00:00:00"/>
    <x v="2"/>
    <s v="Live"/>
  </r>
  <r>
    <s v="0000000051"/>
    <x v="1"/>
    <x v="10"/>
    <s v="Newtown"/>
    <x v="9"/>
    <n v="59.82"/>
    <n v="49.85"/>
    <m/>
    <x v="9"/>
    <s v="Live"/>
  </r>
  <r>
    <s v="0000000051"/>
    <x v="0"/>
    <x v="14"/>
    <s v="Conc A"/>
    <x v="5"/>
    <n v="792"/>
    <n v="660"/>
    <d v="2021-01-01T00:00:00"/>
    <x v="5"/>
    <s v="Live"/>
  </r>
  <r>
    <s v="0000000050"/>
    <x v="1"/>
    <x v="11"/>
    <s v="McNally"/>
    <x v="8"/>
    <n v="715.64"/>
    <n v="150"/>
    <m/>
    <x v="8"/>
    <s v="Live"/>
  </r>
  <r>
    <s v="0000000050"/>
    <x v="0"/>
    <x v="15"/>
    <s v="Conc A"/>
    <x v="5"/>
    <n v="180"/>
    <n v="596.37"/>
    <m/>
    <x v="5"/>
    <s v="Completed"/>
  </r>
  <r>
    <s v="0000000041"/>
    <x v="0"/>
    <x v="16"/>
    <s v="Thompson"/>
    <x v="10"/>
    <n v="269.27999999999997"/>
    <n v="224.4"/>
    <m/>
    <x v="10"/>
    <s v="Live"/>
  </r>
  <r>
    <s v="0000000040"/>
    <x v="0"/>
    <x v="17"/>
    <s v="Superior"/>
    <x v="11"/>
    <n v="777.6"/>
    <n v="648"/>
    <m/>
    <x v="11"/>
    <s v="Live"/>
  </r>
  <r>
    <s v="0000000039"/>
    <x v="0"/>
    <x v="17"/>
    <s v="Concept"/>
    <x v="2"/>
    <n v="386.64"/>
    <n v="322.2"/>
    <m/>
    <x v="2"/>
    <s v="Live"/>
  </r>
  <r>
    <s v="0000000038"/>
    <x v="0"/>
    <x v="18"/>
    <s v="McNally"/>
    <x v="8"/>
    <n v="936.49"/>
    <n v="780.41"/>
    <m/>
    <x v="8"/>
    <s v="Live"/>
  </r>
  <r>
    <s v="0000000037"/>
    <x v="0"/>
    <x v="19"/>
    <s v="McNally"/>
    <x v="8"/>
    <n v="677.98"/>
    <n v="564.98"/>
    <m/>
    <x v="8"/>
    <s v="Live"/>
  </r>
  <r>
    <s v="0000000036"/>
    <x v="0"/>
    <x v="20"/>
    <s v="Wiseman"/>
    <x v="1"/>
    <n v="1960.63"/>
    <n v="1633.86"/>
    <m/>
    <x v="1"/>
    <s v="Live"/>
  </r>
  <r>
    <s v="0000000035"/>
    <x v="0"/>
    <x v="20"/>
    <s v="Unique S"/>
    <x v="7"/>
    <n v="154.18"/>
    <n v="128.47999999999999"/>
    <m/>
    <x v="7"/>
    <s v="Live"/>
  </r>
  <r>
    <s v="0000000034"/>
    <x v="0"/>
    <x v="20"/>
    <s v="McNally"/>
    <x v="8"/>
    <n v="8121.6"/>
    <n v="6768"/>
    <m/>
    <x v="8"/>
    <s v="Live"/>
  </r>
  <r>
    <s v="0000000033"/>
    <x v="0"/>
    <x v="20"/>
    <s v="Concept"/>
    <x v="2"/>
    <n v="1001.16"/>
    <n v="834.3"/>
    <m/>
    <x v="2"/>
    <s v="Live"/>
  </r>
  <r>
    <s v="0000000032"/>
    <x v="0"/>
    <x v="19"/>
    <s v="Superior"/>
    <x v="11"/>
    <n v="340.2"/>
    <n v="283.5"/>
    <m/>
    <x v="11"/>
    <s v="Live"/>
  </r>
  <r>
    <s v="0000000031"/>
    <x v="0"/>
    <x v="21"/>
    <s v="McNally"/>
    <x v="8"/>
    <n v="3564"/>
    <n v="2970"/>
    <m/>
    <x v="8"/>
    <s v="Live"/>
  </r>
  <r>
    <s v="0000000030"/>
    <x v="0"/>
    <x v="20"/>
    <s v="Superior"/>
    <x v="11"/>
    <n v="104.76"/>
    <n v="87.3"/>
    <m/>
    <x v="11"/>
    <s v="Live"/>
  </r>
  <r>
    <s v="0000000029"/>
    <x v="0"/>
    <x v="22"/>
    <s v="Wiseman"/>
    <x v="1"/>
    <n v="1285.96"/>
    <n v="1071.6300000000001"/>
    <m/>
    <x v="1"/>
    <s v="Live"/>
  </r>
  <r>
    <s v="0000000028"/>
    <x v="0"/>
    <x v="23"/>
    <s v="Wiseman"/>
    <x v="1"/>
    <n v="393.12"/>
    <n v="327.60000000000002"/>
    <m/>
    <x v="1"/>
    <s v="Live"/>
  </r>
  <r>
    <s v="0000000027"/>
    <x v="0"/>
    <x v="23"/>
    <s v="Superior"/>
    <x v="11"/>
    <n v="5437.8"/>
    <n v="4531.5"/>
    <m/>
    <x v="11"/>
    <s v="Live"/>
  </r>
  <r>
    <s v="0000000026"/>
    <x v="0"/>
    <x v="23"/>
    <s v="McNally"/>
    <x v="8"/>
    <n v="1857.6"/>
    <n v="1548"/>
    <m/>
    <x v="8"/>
    <s v="Live"/>
  </r>
  <r>
    <s v="0000000025"/>
    <x v="0"/>
    <x v="23"/>
    <s v="Concept"/>
    <x v="2"/>
    <n v="91.54"/>
    <n v="76.28"/>
    <m/>
    <x v="2"/>
    <s v="Live"/>
  </r>
  <r>
    <s v="0000000024"/>
    <x v="0"/>
    <x v="23"/>
    <s v="Wiseman"/>
    <x v="1"/>
    <n v="2375.6799999999998"/>
    <n v="1979.73"/>
    <m/>
    <x v="1"/>
    <s v="Live"/>
  </r>
  <r>
    <s v="0000000023"/>
    <x v="0"/>
    <x v="24"/>
    <s v="Unique S"/>
    <x v="7"/>
    <n v="502.66"/>
    <n v="418.88"/>
    <m/>
    <x v="7"/>
    <s v="Live"/>
  </r>
  <r>
    <s v="0000000022"/>
    <x v="0"/>
    <x v="25"/>
    <s v="Superior"/>
    <x v="11"/>
    <n v="3512.16"/>
    <n v="2926.8"/>
    <m/>
    <x v="11"/>
    <s v="Live"/>
  </r>
  <r>
    <s v="0000000021"/>
    <x v="0"/>
    <x v="26"/>
    <s v="McNally"/>
    <x v="8"/>
    <n v="1296"/>
    <n v="1080"/>
    <m/>
    <x v="8"/>
    <s v="Live"/>
  </r>
  <r>
    <s v="0000000020"/>
    <x v="0"/>
    <x v="27"/>
    <s v="Superior"/>
    <x v="11"/>
    <n v="5724.22"/>
    <n v="4770.18"/>
    <m/>
    <x v="11"/>
    <s v="Live"/>
  </r>
  <r>
    <s v="0000000019"/>
    <x v="0"/>
    <x v="27"/>
    <s v="McNally"/>
    <x v="8"/>
    <n v="6285.6"/>
    <n v="5238"/>
    <m/>
    <x v="8"/>
    <s v="Live"/>
  </r>
  <r>
    <s v="0000000018"/>
    <x v="0"/>
    <x v="28"/>
    <s v="Concept"/>
    <x v="2"/>
    <n v="567"/>
    <n v="472.5"/>
    <m/>
    <x v="2"/>
    <s v="Live"/>
  </r>
  <r>
    <s v="0000000017"/>
    <x v="0"/>
    <x v="29"/>
    <s v="Concept"/>
    <x v="2"/>
    <n v="25.92"/>
    <n v="21.6"/>
    <m/>
    <x v="2"/>
    <s v="Live"/>
  </r>
  <r>
    <s v="0000000016"/>
    <x v="0"/>
    <x v="29"/>
    <s v="Superior"/>
    <x v="11"/>
    <n v="237.6"/>
    <n v="198"/>
    <m/>
    <x v="11"/>
    <s v="Live"/>
  </r>
  <r>
    <s v="0000000015"/>
    <x v="0"/>
    <x v="29"/>
    <s v="McNally"/>
    <x v="8"/>
    <n v="2311.1999999999998"/>
    <n v="1926"/>
    <m/>
    <x v="8"/>
    <s v="Live"/>
  </r>
  <r>
    <s v="0000000014"/>
    <x v="0"/>
    <x v="27"/>
    <s v="Wiseman"/>
    <x v="1"/>
    <n v="2190.67"/>
    <n v="1825.56"/>
    <m/>
    <x v="1"/>
    <s v="Live"/>
  </r>
  <r>
    <s v="0000000013"/>
    <x v="0"/>
    <x v="30"/>
    <s v="Superior"/>
    <x v="11"/>
    <n v="226.8"/>
    <n v="189"/>
    <m/>
    <x v="11"/>
    <s v="Live"/>
  </r>
  <r>
    <s v="0000000012"/>
    <x v="0"/>
    <x v="31"/>
    <s v="Superior"/>
    <x v="11"/>
    <n v="18431.5"/>
    <n v="15359.58"/>
    <m/>
    <x v="11"/>
    <s v="Live"/>
  </r>
  <r>
    <s v="0000000011"/>
    <x v="0"/>
    <x v="32"/>
    <s v="McNally"/>
    <x v="8"/>
    <n v="3402"/>
    <n v="2835"/>
    <m/>
    <x v="8"/>
    <s v="Live"/>
  </r>
  <r>
    <s v="0000000010"/>
    <x v="0"/>
    <x v="32"/>
    <s v="Concept"/>
    <x v="2"/>
    <n v="680.41"/>
    <n v="567.01"/>
    <m/>
    <x v="2"/>
    <s v="Live"/>
  </r>
  <r>
    <s v="0000000009"/>
    <x v="0"/>
    <x v="33"/>
    <s v="McNally"/>
    <x v="8"/>
    <n v="1425.6"/>
    <n v="1188"/>
    <m/>
    <x v="8"/>
    <s v="Live"/>
  </r>
  <r>
    <s v="0000000008"/>
    <x v="0"/>
    <x v="34"/>
    <s v="Superior"/>
    <x v="11"/>
    <n v="237.6"/>
    <n v="198"/>
    <m/>
    <x v="11"/>
    <s v="Live"/>
  </r>
  <r>
    <s v="0000000007"/>
    <x v="0"/>
    <x v="35"/>
    <s v="Wiseman"/>
    <x v="1"/>
    <n v="28.84"/>
    <n v="24.03"/>
    <m/>
    <x v="1"/>
    <s v="Live"/>
  </r>
  <r>
    <s v="0000000006"/>
    <x v="0"/>
    <x v="36"/>
    <s v="Concept"/>
    <x v="2"/>
    <n v="97.2"/>
    <n v="81"/>
    <m/>
    <x v="2"/>
    <s v="Live"/>
  </r>
  <r>
    <s v="0000000005"/>
    <x v="0"/>
    <x v="37"/>
    <s v="Wiseman"/>
    <x v="1"/>
    <n v="2018.3"/>
    <n v="1681.92"/>
    <m/>
    <x v="1"/>
    <s v="Live"/>
  </r>
  <r>
    <s v="0000000004"/>
    <x v="0"/>
    <x v="38"/>
    <s v="Superior"/>
    <x v="11"/>
    <n v="1962.36"/>
    <n v="1635.3"/>
    <m/>
    <x v="11"/>
    <s v="Live"/>
  </r>
  <r>
    <s v="0000000003"/>
    <x v="0"/>
    <x v="39"/>
    <s v="Concept"/>
    <x v="2"/>
    <n v="193.32"/>
    <n v="161.1"/>
    <m/>
    <x v="2"/>
    <s v="Live"/>
  </r>
  <r>
    <s v="0000000002"/>
    <x v="0"/>
    <x v="40"/>
    <s v="Wiseman"/>
    <x v="1"/>
    <n v="1068.1199999999999"/>
    <n v="890.1"/>
    <m/>
    <x v="1"/>
    <s v="Live"/>
  </r>
  <r>
    <s v="0000000001"/>
    <x v="0"/>
    <x v="41"/>
    <s v="Wiseman"/>
    <x v="1"/>
    <n v="632.88"/>
    <n v="527.4"/>
    <m/>
    <x v="1"/>
    <s v="Live"/>
  </r>
  <r>
    <m/>
    <x v="2"/>
    <x v="42"/>
    <m/>
    <x v="12"/>
    <m/>
    <m/>
    <m/>
    <x v="1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">
  <r>
    <x v="0"/>
    <n v="527.4"/>
    <n v="600"/>
  </r>
  <r>
    <x v="1"/>
    <n v="890.1"/>
    <n v="1000"/>
  </r>
  <r>
    <x v="2"/>
    <n v="161.1"/>
    <n v="1500"/>
  </r>
  <r>
    <x v="3"/>
    <n v="1635.3"/>
    <n v="3000"/>
  </r>
  <r>
    <x v="4"/>
    <n v="1681.92"/>
    <n v="3500"/>
  </r>
  <r>
    <x v="5"/>
    <n v="81"/>
    <n v="8300"/>
  </r>
  <r>
    <x v="6"/>
    <n v="24.03"/>
    <n v="11500"/>
  </r>
  <r>
    <x v="7"/>
    <n v="198"/>
    <n v="13800"/>
  </r>
  <r>
    <x v="8"/>
    <n v="15359.58"/>
    <n v="15500"/>
  </r>
  <r>
    <x v="9"/>
    <n v="1188"/>
    <n v="10000"/>
  </r>
  <r>
    <x v="10"/>
    <n v="3402.01"/>
    <n v="7000"/>
  </r>
  <r>
    <x v="11"/>
    <n v="189"/>
    <n v="5000"/>
  </r>
  <r>
    <x v="12"/>
    <n v="472.5"/>
    <n v="4000"/>
  </r>
  <r>
    <x v="13"/>
    <n v="2145.6"/>
    <n v="7700"/>
  </r>
  <r>
    <x v="14"/>
    <n v="11833.74"/>
    <n v="12000"/>
  </r>
  <r>
    <x v="15"/>
    <n v="1080"/>
    <n v="8800"/>
  </r>
  <r>
    <x v="16"/>
    <n v="2926.8"/>
    <n v="3500"/>
  </r>
  <r>
    <x v="17"/>
    <n v="418.88"/>
    <n v="5000"/>
  </r>
  <r>
    <x v="18"/>
    <n v="8463.11"/>
    <n v="9000"/>
  </r>
  <r>
    <x v="19"/>
    <n v="9451.9399999999987"/>
    <n v="9500"/>
  </r>
  <r>
    <x v="20"/>
    <n v="1071.6300000000001"/>
    <n v="4500"/>
  </r>
  <r>
    <x v="21"/>
    <n v="2970"/>
    <n v="4400"/>
  </r>
  <r>
    <x v="22"/>
    <n v="848.48"/>
    <n v="4200"/>
  </r>
  <r>
    <x v="23"/>
    <n v="780.41"/>
    <n v="4000"/>
  </r>
  <r>
    <x v="24"/>
    <n v="660"/>
    <n v="3000"/>
  </r>
  <r>
    <x v="25"/>
    <n v="168"/>
    <n v="2900"/>
  </r>
  <r>
    <x v="26"/>
    <n v="596.37"/>
    <n v="2800"/>
  </r>
  <r>
    <x v="27"/>
    <n v="109.2"/>
    <n v="2950"/>
  </r>
  <r>
    <x v="28"/>
    <n v="81"/>
    <n v="2760"/>
  </r>
  <r>
    <x v="29"/>
    <n v="128.47999999999999"/>
    <n v="2700"/>
  </r>
  <r>
    <x v="30"/>
    <n v="527.4"/>
    <n v="3500"/>
  </r>
  <r>
    <x v="31"/>
    <n v="970.2"/>
    <n v="3000"/>
  </r>
  <r>
    <x v="32"/>
    <n v="224.4"/>
    <n v="3900"/>
  </r>
  <r>
    <x v="33"/>
    <n v="2467.33"/>
    <n v="4100"/>
  </r>
  <r>
    <x v="34"/>
    <n v="322.2"/>
    <n v="3900"/>
  </r>
  <r>
    <x v="35"/>
    <n v="495.75"/>
    <n v="3300"/>
  </r>
  <r>
    <x v="36"/>
    <n v="216"/>
    <n v="3500"/>
  </r>
  <r>
    <x v="37"/>
    <n v="2279.7200000000003"/>
    <n v="4100"/>
  </r>
  <r>
    <x v="38"/>
    <n v="52.8"/>
    <n v="4000"/>
  </r>
  <r>
    <x v="39"/>
    <n v="28"/>
    <n v="3000"/>
  </r>
  <r>
    <x v="40"/>
    <n v="527.4"/>
    <n v="1500"/>
  </r>
  <r>
    <x v="41"/>
    <n v="585.74"/>
    <n v="1000"/>
  </r>
  <r>
    <x v="42"/>
    <m/>
    <m/>
  </r>
  <r>
    <x v="42"/>
    <m/>
    <m/>
  </r>
  <r>
    <x v="42"/>
    <m/>
    <m/>
  </r>
  <r>
    <x v="42"/>
    <m/>
    <m/>
  </r>
  <r>
    <x v="42"/>
    <m/>
    <m/>
  </r>
  <r>
    <x v="42"/>
    <m/>
    <m/>
  </r>
  <r>
    <x v="42"/>
    <m/>
    <m/>
  </r>
  <r>
    <x v="42"/>
    <m/>
    <m/>
  </r>
  <r>
    <x v="42"/>
    <m/>
    <m/>
  </r>
  <r>
    <x v="42"/>
    <m/>
    <m/>
  </r>
  <r>
    <x v="42"/>
    <m/>
    <m/>
  </r>
  <r>
    <x v="42"/>
    <m/>
    <m/>
  </r>
  <r>
    <x v="42"/>
    <m/>
    <m/>
  </r>
  <r>
    <x v="42"/>
    <m/>
    <m/>
  </r>
  <r>
    <x v="42"/>
    <m/>
    <m/>
  </r>
  <r>
    <x v="42"/>
    <m/>
    <m/>
  </r>
  <r>
    <x v="42"/>
    <m/>
    <m/>
  </r>
  <r>
    <x v="42"/>
    <m/>
    <m/>
  </r>
  <r>
    <x v="42"/>
    <m/>
    <m/>
  </r>
  <r>
    <x v="42"/>
    <m/>
    <m/>
  </r>
  <r>
    <x v="42"/>
    <m/>
    <m/>
  </r>
  <r>
    <x v="42"/>
    <m/>
    <m/>
  </r>
  <r>
    <x v="42"/>
    <m/>
    <m/>
  </r>
  <r>
    <x v="42"/>
    <m/>
    <m/>
  </r>
  <r>
    <x v="42"/>
    <m/>
    <m/>
  </r>
  <r>
    <x v="42"/>
    <m/>
    <m/>
  </r>
  <r>
    <x v="42"/>
    <m/>
    <m/>
  </r>
  <r>
    <x v="42"/>
    <m/>
    <m/>
  </r>
  <r>
    <x v="42"/>
    <m/>
    <m/>
  </r>
  <r>
    <x v="42"/>
    <m/>
    <m/>
  </r>
  <r>
    <x v="42"/>
    <m/>
    <m/>
  </r>
  <r>
    <x v="42"/>
    <m/>
    <m/>
  </r>
  <r>
    <x v="42"/>
    <m/>
    <m/>
  </r>
  <r>
    <x v="42"/>
    <m/>
    <m/>
  </r>
  <r>
    <x v="42"/>
    <m/>
    <m/>
  </r>
  <r>
    <x v="42"/>
    <m/>
    <m/>
  </r>
  <r>
    <x v="42"/>
    <m/>
    <m/>
  </r>
  <r>
    <x v="42"/>
    <m/>
    <m/>
  </r>
  <r>
    <x v="42"/>
    <m/>
    <m/>
  </r>
  <r>
    <x v="42"/>
    <m/>
    <m/>
  </r>
  <r>
    <x v="42"/>
    <m/>
    <m/>
  </r>
  <r>
    <x v="42"/>
    <m/>
    <m/>
  </r>
  <r>
    <x v="42"/>
    <m/>
    <m/>
  </r>
  <r>
    <x v="42"/>
    <m/>
    <m/>
  </r>
  <r>
    <x v="42"/>
    <m/>
    <m/>
  </r>
  <r>
    <x v="42"/>
    <m/>
    <m/>
  </r>
  <r>
    <x v="42"/>
    <m/>
    <m/>
  </r>
  <r>
    <x v="42"/>
    <m/>
    <m/>
  </r>
  <r>
    <x v="42"/>
    <m/>
    <m/>
  </r>
  <r>
    <x v="42"/>
    <m/>
    <m/>
  </r>
  <r>
    <x v="42"/>
    <m/>
    <m/>
  </r>
  <r>
    <x v="42"/>
    <m/>
    <m/>
  </r>
  <r>
    <x v="42"/>
    <m/>
    <m/>
  </r>
  <r>
    <x v="42"/>
    <m/>
    <m/>
  </r>
  <r>
    <x v="42"/>
    <m/>
    <m/>
  </r>
  <r>
    <x v="4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BC0D0D-175C-4BF4-BA0B-0935A8AA8FD5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 rowHeaderCaption="Supplier name">
  <location ref="N8:P22" firstHeaderRow="0" firstDataRow="1" firstDataCol="1"/>
  <pivotFields count="12">
    <pivotField showAll="0"/>
    <pivotField showAll="0">
      <items count="4">
        <item x="0"/>
        <item x="1"/>
        <item x="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14">
        <item x="5"/>
        <item x="2"/>
        <item x="8"/>
        <item x="6"/>
        <item x="9"/>
        <item x="4"/>
        <item x="3"/>
        <item x="11"/>
        <item x="10"/>
        <item x="7"/>
        <item x="0"/>
        <item x="1"/>
        <item x="12"/>
        <item t="default"/>
      </items>
    </pivotField>
    <pivotField dataField="1" showAll="0"/>
    <pivotField dataField="1" showAll="0"/>
    <pivotField showAll="0"/>
    <pivotField showAll="0">
      <items count="14">
        <item x="4"/>
        <item x="7"/>
        <item x="9"/>
        <item x="1"/>
        <item x="3"/>
        <item x="2"/>
        <item x="0"/>
        <item x="10"/>
        <item x="5"/>
        <item x="11"/>
        <item x="6"/>
        <item x="8"/>
        <item x="12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5" baseField="0" baseItem="0"/>
    <dataField name="Sum of Total Net Value" fld="6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CE35A5-8BA5-40DA-AF3F-F108754BD92D}" name="PivotTable11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0">
  <location ref="S1:U13" firstHeaderRow="0" firstDataRow="1" firstDataCol="1"/>
  <pivotFields count="5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orecast" fld="2" baseField="0" baseItem="0"/>
    <dataField name="Sum of actual" fld="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49836B-B484-4518-82F0-65B9E38A113E}" name="PivotTable9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G1:I12" firstHeaderRow="0" firstDataRow="1" firstDataCol="1"/>
  <pivotFields count="5"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axis="axisRow" showAll="0">
      <items count="7">
        <item x="0"/>
        <item x="1"/>
        <item x="2"/>
        <item x="3"/>
        <item x="4"/>
        <item sd="0" x="5"/>
        <item t="default"/>
      </items>
    </pivotField>
    <pivotField axis="axisRow" showAll="0">
      <items count="5">
        <item x="0"/>
        <item x="1"/>
        <item x="2"/>
        <item sd="0" x="3"/>
        <item t="default"/>
      </items>
    </pivotField>
  </pivotFields>
  <rowFields count="2">
    <field x="4"/>
    <field x="3"/>
  </rowFields>
  <rowItems count="11">
    <i>
      <x/>
    </i>
    <i r="1">
      <x/>
    </i>
    <i>
      <x v="1"/>
    </i>
    <i r="1">
      <x v="1"/>
    </i>
    <i r="1">
      <x v="2"/>
    </i>
    <i>
      <x v="2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orecast" fld="2" baseField="0" baseItem="0"/>
    <dataField name="Sum of actual" fld="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EAC98-1095-46F3-9924-66D8EFE0A513}">
  <sheetPr>
    <tabColor rgb="FF92D050"/>
  </sheetPr>
  <dimension ref="A1:J65"/>
  <sheetViews>
    <sheetView topLeftCell="D1" workbookViewId="0">
      <selection activeCell="J1" sqref="J1"/>
    </sheetView>
  </sheetViews>
  <sheetFormatPr defaultRowHeight="15" x14ac:dyDescent="0.25"/>
  <cols>
    <col min="1" max="1" width="11" style="16" bestFit="1" customWidth="1"/>
    <col min="2" max="2" width="15.5703125" style="16" bestFit="1" customWidth="1"/>
    <col min="3" max="3" width="10.7109375" style="16" bestFit="1" customWidth="1"/>
    <col min="4" max="4" width="11.42578125" style="16" bestFit="1" customWidth="1"/>
    <col min="5" max="5" width="28.140625" style="16" bestFit="1" customWidth="1"/>
    <col min="6" max="6" width="8.5703125" style="16" bestFit="1" customWidth="1"/>
    <col min="7" max="7" width="10.85546875" style="16" bestFit="1" customWidth="1"/>
    <col min="8" max="8" width="12.42578125" style="16" bestFit="1" customWidth="1"/>
    <col min="9" max="9" width="23.42578125" style="16" bestFit="1" customWidth="1"/>
    <col min="10" max="16384" width="9.140625" style="16"/>
  </cols>
  <sheetData>
    <row r="1" spans="1:10" x14ac:dyDescent="0.25">
      <c r="A1" s="18" t="s">
        <v>175</v>
      </c>
      <c r="B1" s="18" t="s">
        <v>2</v>
      </c>
      <c r="C1" s="18" t="s">
        <v>3</v>
      </c>
      <c r="D1" s="18" t="s">
        <v>176</v>
      </c>
      <c r="E1" s="18" t="s">
        <v>448</v>
      </c>
      <c r="F1" s="18" t="s">
        <v>178</v>
      </c>
      <c r="G1" s="18" t="s">
        <v>8</v>
      </c>
      <c r="H1" s="18" t="s">
        <v>179</v>
      </c>
      <c r="I1" s="18" t="s">
        <v>180</v>
      </c>
      <c r="J1" s="38" t="s">
        <v>454</v>
      </c>
    </row>
    <row r="2" spans="1:10" x14ac:dyDescent="0.25">
      <c r="A2" s="17" t="s">
        <v>73</v>
      </c>
      <c r="B2" s="17" t="s">
        <v>181</v>
      </c>
      <c r="C2" s="20">
        <v>44207</v>
      </c>
      <c r="D2" s="17" t="s">
        <v>182</v>
      </c>
      <c r="E2" s="17" t="s">
        <v>183</v>
      </c>
      <c r="F2" s="10">
        <v>201.6</v>
      </c>
      <c r="G2" s="17" t="s">
        <v>184</v>
      </c>
      <c r="H2" s="17" t="s">
        <v>185</v>
      </c>
      <c r="I2" s="20">
        <v>44210</v>
      </c>
      <c r="J2" s="39">
        <v>168</v>
      </c>
    </row>
    <row r="3" spans="1:10" x14ac:dyDescent="0.25">
      <c r="A3" s="17" t="s">
        <v>76</v>
      </c>
      <c r="B3" s="17" t="s">
        <v>181</v>
      </c>
      <c r="C3" s="20">
        <v>44419</v>
      </c>
      <c r="D3" s="17" t="s">
        <v>186</v>
      </c>
      <c r="E3" s="17" t="s">
        <v>187</v>
      </c>
      <c r="F3" s="10">
        <v>12</v>
      </c>
      <c r="G3" s="17" t="s">
        <v>184</v>
      </c>
      <c r="H3" s="17" t="s">
        <v>185</v>
      </c>
      <c r="I3" s="20"/>
      <c r="J3" s="39">
        <v>10</v>
      </c>
    </row>
    <row r="4" spans="1:10" x14ac:dyDescent="0.25">
      <c r="A4" s="17" t="s">
        <v>77</v>
      </c>
      <c r="B4" s="17" t="s">
        <v>181</v>
      </c>
      <c r="C4" s="20">
        <v>44419</v>
      </c>
      <c r="D4" s="17" t="s">
        <v>186</v>
      </c>
      <c r="E4" s="17" t="s">
        <v>187</v>
      </c>
      <c r="F4" s="10">
        <v>21.6</v>
      </c>
      <c r="G4" s="17" t="s">
        <v>184</v>
      </c>
      <c r="H4" s="17" t="s">
        <v>185</v>
      </c>
      <c r="I4" s="20"/>
      <c r="J4" s="39">
        <v>18</v>
      </c>
    </row>
    <row r="5" spans="1:10" x14ac:dyDescent="0.25">
      <c r="A5" s="17" t="s">
        <v>80</v>
      </c>
      <c r="B5" s="17" t="s">
        <v>181</v>
      </c>
      <c r="C5" s="20">
        <v>44415</v>
      </c>
      <c r="D5" s="17" t="s">
        <v>188</v>
      </c>
      <c r="E5" s="17" t="s">
        <v>189</v>
      </c>
      <c r="F5" s="10">
        <v>63.36</v>
      </c>
      <c r="G5" s="17" t="s">
        <v>184</v>
      </c>
      <c r="H5" s="17" t="s">
        <v>185</v>
      </c>
      <c r="I5" s="20">
        <v>44415</v>
      </c>
      <c r="J5" s="39">
        <v>52.8</v>
      </c>
    </row>
    <row r="6" spans="1:10" x14ac:dyDescent="0.25">
      <c r="A6" s="17" t="s">
        <v>81</v>
      </c>
      <c r="B6" s="17" t="s">
        <v>181</v>
      </c>
      <c r="C6" s="20">
        <v>44414</v>
      </c>
      <c r="D6" s="17" t="s">
        <v>190</v>
      </c>
      <c r="E6" s="17" t="s">
        <v>57</v>
      </c>
      <c r="F6" s="10">
        <v>0</v>
      </c>
      <c r="G6" s="17" t="s">
        <v>35</v>
      </c>
      <c r="H6" s="17" t="s">
        <v>185</v>
      </c>
      <c r="I6" s="20"/>
      <c r="J6" s="39">
        <v>0</v>
      </c>
    </row>
    <row r="7" spans="1:10" x14ac:dyDescent="0.25">
      <c r="A7" s="17" t="s">
        <v>84</v>
      </c>
      <c r="B7" s="17" t="s">
        <v>181</v>
      </c>
      <c r="C7" s="20">
        <v>44481</v>
      </c>
      <c r="D7" s="17" t="s">
        <v>191</v>
      </c>
      <c r="E7" s="17" t="s">
        <v>192</v>
      </c>
      <c r="F7" s="10">
        <v>702.89</v>
      </c>
      <c r="G7" s="17" t="s">
        <v>184</v>
      </c>
      <c r="H7" s="17" t="s">
        <v>185</v>
      </c>
      <c r="I7" s="20">
        <v>44499</v>
      </c>
      <c r="J7" s="39">
        <v>585.74</v>
      </c>
    </row>
    <row r="8" spans="1:10" x14ac:dyDescent="0.25">
      <c r="A8" s="17" t="s">
        <v>87</v>
      </c>
      <c r="B8" s="17" t="s">
        <v>181</v>
      </c>
      <c r="C8" s="20">
        <v>44454</v>
      </c>
      <c r="D8" s="17" t="s">
        <v>186</v>
      </c>
      <c r="E8" s="17" t="s">
        <v>187</v>
      </c>
      <c r="F8" s="10">
        <v>632.88</v>
      </c>
      <c r="G8" s="17" t="s">
        <v>184</v>
      </c>
      <c r="H8" s="17" t="s">
        <v>185</v>
      </c>
      <c r="I8" s="20">
        <v>44469</v>
      </c>
      <c r="J8" s="39">
        <v>527.4</v>
      </c>
    </row>
    <row r="9" spans="1:10" x14ac:dyDescent="0.25">
      <c r="A9" s="17" t="s">
        <v>90</v>
      </c>
      <c r="B9" s="17" t="s">
        <v>181</v>
      </c>
      <c r="C9" s="20">
        <v>44360</v>
      </c>
      <c r="D9" s="17" t="s">
        <v>186</v>
      </c>
      <c r="E9" s="17" t="s">
        <v>187</v>
      </c>
      <c r="F9" s="10">
        <v>632.88</v>
      </c>
      <c r="G9" s="17" t="s">
        <v>184</v>
      </c>
      <c r="H9" s="17" t="s">
        <v>185</v>
      </c>
      <c r="I9" s="20"/>
      <c r="J9" s="39">
        <v>527.4</v>
      </c>
    </row>
    <row r="10" spans="1:10" x14ac:dyDescent="0.25">
      <c r="A10" s="17" t="s">
        <v>91</v>
      </c>
      <c r="B10" s="17" t="s">
        <v>181</v>
      </c>
      <c r="C10" s="20">
        <v>44317</v>
      </c>
      <c r="D10" s="17" t="s">
        <v>188</v>
      </c>
      <c r="E10" s="17" t="s">
        <v>189</v>
      </c>
      <c r="F10" s="10">
        <v>97.2</v>
      </c>
      <c r="G10" s="17" t="s">
        <v>184</v>
      </c>
      <c r="H10" s="17" t="s">
        <v>185</v>
      </c>
      <c r="I10" s="20">
        <v>44317</v>
      </c>
      <c r="J10" s="39">
        <v>81</v>
      </c>
    </row>
    <row r="11" spans="1:10" x14ac:dyDescent="0.25">
      <c r="A11" s="17" t="s">
        <v>94</v>
      </c>
      <c r="B11" s="17" t="s">
        <v>181</v>
      </c>
      <c r="C11" s="20">
        <v>44414</v>
      </c>
      <c r="D11" s="17" t="s">
        <v>188</v>
      </c>
      <c r="E11" s="17" t="s">
        <v>189</v>
      </c>
      <c r="F11" s="10">
        <v>1073.7</v>
      </c>
      <c r="G11" s="17" t="s">
        <v>184</v>
      </c>
      <c r="H11" s="17" t="s">
        <v>185</v>
      </c>
      <c r="I11" s="20"/>
      <c r="J11" s="39">
        <v>894.75</v>
      </c>
    </row>
    <row r="12" spans="1:10" x14ac:dyDescent="0.25">
      <c r="A12" s="17" t="s">
        <v>95</v>
      </c>
      <c r="B12" s="17" t="s">
        <v>181</v>
      </c>
      <c r="C12" s="20">
        <v>44414</v>
      </c>
      <c r="D12" s="17" t="s">
        <v>193</v>
      </c>
      <c r="E12" s="17" t="s">
        <v>194</v>
      </c>
      <c r="F12" s="10">
        <v>803.99</v>
      </c>
      <c r="G12" s="17" t="s">
        <v>184</v>
      </c>
      <c r="H12" s="17" t="s">
        <v>185</v>
      </c>
      <c r="I12" s="20"/>
      <c r="J12" s="39">
        <v>669.99</v>
      </c>
    </row>
    <row r="13" spans="1:10" x14ac:dyDescent="0.25">
      <c r="A13" s="17" t="s">
        <v>96</v>
      </c>
      <c r="B13" s="17" t="s">
        <v>181</v>
      </c>
      <c r="C13" s="20">
        <v>44408</v>
      </c>
      <c r="D13" s="17" t="s">
        <v>195</v>
      </c>
      <c r="E13" s="17" t="s">
        <v>196</v>
      </c>
      <c r="F13" s="10">
        <v>594.9</v>
      </c>
      <c r="G13" s="17" t="s">
        <v>184</v>
      </c>
      <c r="H13" s="17" t="s">
        <v>185</v>
      </c>
      <c r="I13" s="20"/>
      <c r="J13" s="39">
        <v>495.75</v>
      </c>
    </row>
    <row r="14" spans="1:10" x14ac:dyDescent="0.25">
      <c r="A14" s="17" t="s">
        <v>99</v>
      </c>
      <c r="B14" s="17" t="s">
        <v>181</v>
      </c>
      <c r="C14" s="20">
        <v>44318</v>
      </c>
      <c r="D14" s="17" t="s">
        <v>197</v>
      </c>
      <c r="E14" s="17" t="s">
        <v>198</v>
      </c>
      <c r="F14" s="10">
        <v>154.18</v>
      </c>
      <c r="G14" s="17" t="s">
        <v>184</v>
      </c>
      <c r="H14" s="17" t="s">
        <v>185</v>
      </c>
      <c r="I14" s="20"/>
      <c r="J14" s="39">
        <v>128.47999999999999</v>
      </c>
    </row>
    <row r="15" spans="1:10" x14ac:dyDescent="0.25">
      <c r="A15" s="17" t="s">
        <v>102</v>
      </c>
      <c r="B15" s="17" t="s">
        <v>181</v>
      </c>
      <c r="C15" s="20">
        <v>44378</v>
      </c>
      <c r="D15" s="17" t="s">
        <v>188</v>
      </c>
      <c r="E15" s="17" t="s">
        <v>189</v>
      </c>
      <c r="F15" s="10">
        <v>2043</v>
      </c>
      <c r="G15" s="17" t="s">
        <v>35</v>
      </c>
      <c r="H15" s="17" t="s">
        <v>185</v>
      </c>
      <c r="I15" s="20"/>
      <c r="J15" s="39">
        <v>1702.5</v>
      </c>
    </row>
    <row r="16" spans="1:10" x14ac:dyDescent="0.25">
      <c r="A16" s="17" t="s">
        <v>103</v>
      </c>
      <c r="B16" s="17" t="s">
        <v>181</v>
      </c>
      <c r="C16" s="20">
        <v>44378</v>
      </c>
      <c r="D16" s="17" t="s">
        <v>199</v>
      </c>
      <c r="E16" s="17" t="s">
        <v>200</v>
      </c>
      <c r="F16" s="10">
        <v>857.98</v>
      </c>
      <c r="G16" s="17" t="s">
        <v>35</v>
      </c>
      <c r="H16" s="17" t="s">
        <v>185</v>
      </c>
      <c r="I16" s="20">
        <v>44382</v>
      </c>
      <c r="J16" s="39">
        <v>714.98</v>
      </c>
    </row>
    <row r="17" spans="1:10" x14ac:dyDescent="0.25">
      <c r="A17" s="17" t="s">
        <v>106</v>
      </c>
      <c r="B17" s="17" t="s">
        <v>201</v>
      </c>
      <c r="C17" s="20">
        <v>44414</v>
      </c>
      <c r="D17" s="17" t="s">
        <v>188</v>
      </c>
      <c r="E17" s="17" t="s">
        <v>189</v>
      </c>
      <c r="F17" s="10">
        <v>79.2</v>
      </c>
      <c r="G17" s="17" t="s">
        <v>184</v>
      </c>
      <c r="H17" s="17" t="s">
        <v>185</v>
      </c>
      <c r="I17" s="20"/>
      <c r="J17" s="39">
        <v>714.98</v>
      </c>
    </row>
    <row r="18" spans="1:10" x14ac:dyDescent="0.25">
      <c r="A18" s="17" t="s">
        <v>106</v>
      </c>
      <c r="B18" s="17" t="s">
        <v>181</v>
      </c>
      <c r="C18" s="20">
        <v>44412</v>
      </c>
      <c r="D18" s="17" t="s">
        <v>199</v>
      </c>
      <c r="E18" s="17" t="s">
        <v>200</v>
      </c>
      <c r="F18" s="10">
        <v>857.98</v>
      </c>
      <c r="G18" s="17" t="s">
        <v>184</v>
      </c>
      <c r="H18" s="17" t="s">
        <v>185</v>
      </c>
      <c r="I18" s="20">
        <v>44423</v>
      </c>
      <c r="J18" s="39">
        <v>66</v>
      </c>
    </row>
    <row r="19" spans="1:10" x14ac:dyDescent="0.25">
      <c r="A19" s="17" t="s">
        <v>107</v>
      </c>
      <c r="B19" s="17" t="s">
        <v>201</v>
      </c>
      <c r="C19" s="20">
        <v>44407</v>
      </c>
      <c r="D19" s="17" t="s">
        <v>195</v>
      </c>
      <c r="E19" s="17" t="s">
        <v>196</v>
      </c>
      <c r="F19" s="10">
        <v>131.04</v>
      </c>
      <c r="G19" s="17" t="s">
        <v>184</v>
      </c>
      <c r="H19" s="17" t="s">
        <v>185</v>
      </c>
      <c r="I19" s="20"/>
      <c r="J19" s="39">
        <v>322.2</v>
      </c>
    </row>
    <row r="20" spans="1:10" x14ac:dyDescent="0.25">
      <c r="A20" s="17" t="s">
        <v>107</v>
      </c>
      <c r="B20" s="17" t="s">
        <v>181</v>
      </c>
      <c r="C20" s="20">
        <v>44237</v>
      </c>
      <c r="D20" s="17" t="s">
        <v>188</v>
      </c>
      <c r="E20" s="17" t="s">
        <v>189</v>
      </c>
      <c r="F20" s="10">
        <v>386.64</v>
      </c>
      <c r="G20" s="17" t="s">
        <v>184</v>
      </c>
      <c r="H20" s="17" t="s">
        <v>185</v>
      </c>
      <c r="I20" s="20">
        <v>44237</v>
      </c>
      <c r="J20" s="39">
        <v>109.2</v>
      </c>
    </row>
    <row r="21" spans="1:10" x14ac:dyDescent="0.25">
      <c r="A21" s="17" t="s">
        <v>108</v>
      </c>
      <c r="B21" s="17" t="s">
        <v>201</v>
      </c>
      <c r="C21" s="20">
        <v>44378</v>
      </c>
      <c r="D21" s="17" t="s">
        <v>202</v>
      </c>
      <c r="E21" s="17" t="s">
        <v>203</v>
      </c>
      <c r="F21" s="10">
        <v>59.82</v>
      </c>
      <c r="G21" s="17" t="s">
        <v>184</v>
      </c>
      <c r="H21" s="17" t="s">
        <v>185</v>
      </c>
      <c r="I21" s="20"/>
      <c r="J21" s="39">
        <v>49.85</v>
      </c>
    </row>
    <row r="22" spans="1:10" x14ac:dyDescent="0.25">
      <c r="A22" s="17" t="s">
        <v>108</v>
      </c>
      <c r="B22" s="17" t="s">
        <v>181</v>
      </c>
      <c r="C22" s="20">
        <v>44197</v>
      </c>
      <c r="D22" s="17" t="s">
        <v>193</v>
      </c>
      <c r="E22" s="17" t="s">
        <v>194</v>
      </c>
      <c r="F22" s="10">
        <v>792</v>
      </c>
      <c r="G22" s="17" t="s">
        <v>184</v>
      </c>
      <c r="H22" s="17" t="s">
        <v>185</v>
      </c>
      <c r="I22" s="20">
        <v>44197</v>
      </c>
      <c r="J22" s="39">
        <v>660</v>
      </c>
    </row>
    <row r="23" spans="1:10" x14ac:dyDescent="0.25">
      <c r="A23" s="17" t="s">
        <v>109</v>
      </c>
      <c r="B23" s="17" t="s">
        <v>201</v>
      </c>
      <c r="C23" s="20">
        <v>44412</v>
      </c>
      <c r="D23" s="17" t="s">
        <v>199</v>
      </c>
      <c r="E23" s="17" t="s">
        <v>200</v>
      </c>
      <c r="F23" s="10">
        <v>715.64</v>
      </c>
      <c r="G23" s="17" t="s">
        <v>184</v>
      </c>
      <c r="H23" s="17" t="s">
        <v>185</v>
      </c>
      <c r="I23" s="20"/>
      <c r="J23" s="39">
        <v>150</v>
      </c>
    </row>
    <row r="24" spans="1:10" x14ac:dyDescent="0.25">
      <c r="A24" s="17" t="s">
        <v>109</v>
      </c>
      <c r="B24" s="17" t="s">
        <v>181</v>
      </c>
      <c r="C24" s="20">
        <v>44228</v>
      </c>
      <c r="D24" s="17" t="s">
        <v>193</v>
      </c>
      <c r="E24" s="17" t="s">
        <v>194</v>
      </c>
      <c r="F24" s="10">
        <v>180</v>
      </c>
      <c r="G24" s="17" t="s">
        <v>35</v>
      </c>
      <c r="H24" s="17" t="s">
        <v>185</v>
      </c>
      <c r="I24" s="20"/>
      <c r="J24" s="39">
        <v>596.37</v>
      </c>
    </row>
    <row r="25" spans="1:10" x14ac:dyDescent="0.25">
      <c r="A25" s="17" t="s">
        <v>126</v>
      </c>
      <c r="B25" s="17" t="s">
        <v>181</v>
      </c>
      <c r="C25" s="20">
        <v>44373</v>
      </c>
      <c r="D25" s="17" t="s">
        <v>204</v>
      </c>
      <c r="E25" s="17" t="s">
        <v>205</v>
      </c>
      <c r="F25" s="10">
        <v>269.27999999999997</v>
      </c>
      <c r="G25" s="17" t="s">
        <v>184</v>
      </c>
      <c r="H25" s="17" t="s">
        <v>185</v>
      </c>
      <c r="I25" s="20"/>
      <c r="J25" s="39">
        <v>224.4</v>
      </c>
    </row>
    <row r="26" spans="1:10" x14ac:dyDescent="0.25">
      <c r="A26" s="17" t="s">
        <v>127</v>
      </c>
      <c r="B26" s="17" t="s">
        <v>181</v>
      </c>
      <c r="C26" s="20">
        <v>44372</v>
      </c>
      <c r="D26" s="17" t="s">
        <v>206</v>
      </c>
      <c r="E26" s="17" t="s">
        <v>207</v>
      </c>
      <c r="F26" s="10">
        <v>777.6</v>
      </c>
      <c r="G26" s="17" t="s">
        <v>184</v>
      </c>
      <c r="H26" s="17" t="s">
        <v>185</v>
      </c>
      <c r="I26" s="20"/>
      <c r="J26" s="39">
        <v>648</v>
      </c>
    </row>
    <row r="27" spans="1:10" x14ac:dyDescent="0.25">
      <c r="A27" s="17" t="s">
        <v>128</v>
      </c>
      <c r="B27" s="17" t="s">
        <v>181</v>
      </c>
      <c r="C27" s="20">
        <v>44372</v>
      </c>
      <c r="D27" s="17" t="s">
        <v>188</v>
      </c>
      <c r="E27" s="17" t="s">
        <v>189</v>
      </c>
      <c r="F27" s="10">
        <v>386.64</v>
      </c>
      <c r="G27" s="17" t="s">
        <v>184</v>
      </c>
      <c r="H27" s="17" t="s">
        <v>185</v>
      </c>
      <c r="I27" s="20"/>
      <c r="J27" s="39">
        <v>322.2</v>
      </c>
    </row>
    <row r="28" spans="1:10" x14ac:dyDescent="0.25">
      <c r="A28" s="17" t="s">
        <v>129</v>
      </c>
      <c r="B28" s="17" t="s">
        <v>181</v>
      </c>
      <c r="C28" s="20">
        <v>43966</v>
      </c>
      <c r="D28" s="17" t="s">
        <v>199</v>
      </c>
      <c r="E28" s="17" t="s">
        <v>200</v>
      </c>
      <c r="F28" s="10">
        <v>936.49</v>
      </c>
      <c r="G28" s="17" t="s">
        <v>184</v>
      </c>
      <c r="H28" s="17" t="s">
        <v>185</v>
      </c>
      <c r="I28" s="20"/>
      <c r="J28" s="39">
        <v>780.41</v>
      </c>
    </row>
    <row r="29" spans="1:10" x14ac:dyDescent="0.25">
      <c r="A29" s="17" t="s">
        <v>130</v>
      </c>
      <c r="B29" s="17" t="s">
        <v>181</v>
      </c>
      <c r="C29" s="20">
        <v>43951</v>
      </c>
      <c r="D29" s="17" t="s">
        <v>199</v>
      </c>
      <c r="E29" s="17" t="s">
        <v>200</v>
      </c>
      <c r="F29" s="10">
        <v>677.98</v>
      </c>
      <c r="G29" s="17" t="s">
        <v>184</v>
      </c>
      <c r="H29" s="17" t="s">
        <v>185</v>
      </c>
      <c r="I29" s="20"/>
      <c r="J29" s="39">
        <v>564.98</v>
      </c>
    </row>
    <row r="30" spans="1:10" x14ac:dyDescent="0.25">
      <c r="A30" s="17" t="s">
        <v>131</v>
      </c>
      <c r="B30" s="17" t="s">
        <v>181</v>
      </c>
      <c r="C30" s="20">
        <v>43948</v>
      </c>
      <c r="D30" s="17" t="s">
        <v>186</v>
      </c>
      <c r="E30" s="17" t="s">
        <v>187</v>
      </c>
      <c r="F30" s="10">
        <v>1960.63</v>
      </c>
      <c r="G30" s="17" t="s">
        <v>184</v>
      </c>
      <c r="H30" s="17" t="s">
        <v>185</v>
      </c>
      <c r="I30" s="20"/>
      <c r="J30" s="39">
        <v>1633.86</v>
      </c>
    </row>
    <row r="31" spans="1:10" x14ac:dyDescent="0.25">
      <c r="A31" s="17" t="s">
        <v>134</v>
      </c>
      <c r="B31" s="17" t="s">
        <v>181</v>
      </c>
      <c r="C31" s="20">
        <v>43948</v>
      </c>
      <c r="D31" s="17" t="s">
        <v>197</v>
      </c>
      <c r="E31" s="17" t="s">
        <v>198</v>
      </c>
      <c r="F31" s="10">
        <v>154.18</v>
      </c>
      <c r="G31" s="17" t="s">
        <v>184</v>
      </c>
      <c r="H31" s="17" t="s">
        <v>185</v>
      </c>
      <c r="I31" s="20"/>
      <c r="J31" s="39">
        <v>128.47999999999999</v>
      </c>
    </row>
    <row r="32" spans="1:10" x14ac:dyDescent="0.25">
      <c r="A32" s="17" t="s">
        <v>135</v>
      </c>
      <c r="B32" s="17" t="s">
        <v>181</v>
      </c>
      <c r="C32" s="20">
        <v>43948</v>
      </c>
      <c r="D32" s="17" t="s">
        <v>199</v>
      </c>
      <c r="E32" s="17" t="s">
        <v>200</v>
      </c>
      <c r="F32" s="10">
        <v>8121.6</v>
      </c>
      <c r="G32" s="17" t="s">
        <v>184</v>
      </c>
      <c r="H32" s="17" t="s">
        <v>185</v>
      </c>
      <c r="I32" s="20"/>
      <c r="J32" s="39">
        <v>6768</v>
      </c>
    </row>
    <row r="33" spans="1:10" x14ac:dyDescent="0.25">
      <c r="A33" s="17" t="s">
        <v>136</v>
      </c>
      <c r="B33" s="17" t="s">
        <v>181</v>
      </c>
      <c r="C33" s="20">
        <v>43948</v>
      </c>
      <c r="D33" s="17" t="s">
        <v>188</v>
      </c>
      <c r="E33" s="17" t="s">
        <v>189</v>
      </c>
      <c r="F33" s="10">
        <v>1001.16</v>
      </c>
      <c r="G33" s="17" t="s">
        <v>184</v>
      </c>
      <c r="H33" s="17" t="s">
        <v>185</v>
      </c>
      <c r="I33" s="20"/>
      <c r="J33" s="39">
        <v>834.3</v>
      </c>
    </row>
    <row r="34" spans="1:10" x14ac:dyDescent="0.25">
      <c r="A34" s="17" t="s">
        <v>137</v>
      </c>
      <c r="B34" s="17" t="s">
        <v>181</v>
      </c>
      <c r="C34" s="20">
        <v>43951</v>
      </c>
      <c r="D34" s="17" t="s">
        <v>206</v>
      </c>
      <c r="E34" s="17" t="s">
        <v>207</v>
      </c>
      <c r="F34" s="10">
        <v>340.2</v>
      </c>
      <c r="G34" s="17" t="s">
        <v>184</v>
      </c>
      <c r="H34" s="17" t="s">
        <v>185</v>
      </c>
      <c r="I34" s="20"/>
      <c r="J34" s="39">
        <v>283.5</v>
      </c>
    </row>
    <row r="35" spans="1:10" x14ac:dyDescent="0.25">
      <c r="A35" s="17" t="s">
        <v>138</v>
      </c>
      <c r="B35" s="17" t="s">
        <v>181</v>
      </c>
      <c r="C35" s="20">
        <v>43950</v>
      </c>
      <c r="D35" s="17" t="s">
        <v>199</v>
      </c>
      <c r="E35" s="17" t="s">
        <v>200</v>
      </c>
      <c r="F35" s="10">
        <v>3564</v>
      </c>
      <c r="G35" s="17" t="s">
        <v>184</v>
      </c>
      <c r="H35" s="17" t="s">
        <v>185</v>
      </c>
      <c r="I35" s="20"/>
      <c r="J35" s="39">
        <v>2970</v>
      </c>
    </row>
    <row r="36" spans="1:10" x14ac:dyDescent="0.25">
      <c r="A36" s="17" t="s">
        <v>139</v>
      </c>
      <c r="B36" s="17" t="s">
        <v>181</v>
      </c>
      <c r="C36" s="20">
        <v>43948</v>
      </c>
      <c r="D36" s="17" t="s">
        <v>206</v>
      </c>
      <c r="E36" s="17" t="s">
        <v>207</v>
      </c>
      <c r="F36" s="10">
        <v>104.76</v>
      </c>
      <c r="G36" s="17" t="s">
        <v>184</v>
      </c>
      <c r="H36" s="17" t="s">
        <v>185</v>
      </c>
      <c r="I36" s="20"/>
      <c r="J36" s="39">
        <v>87.3</v>
      </c>
    </row>
    <row r="37" spans="1:10" x14ac:dyDescent="0.25">
      <c r="A37" s="17" t="s">
        <v>140</v>
      </c>
      <c r="B37" s="17" t="s">
        <v>181</v>
      </c>
      <c r="C37" s="20">
        <v>43949</v>
      </c>
      <c r="D37" s="17" t="s">
        <v>186</v>
      </c>
      <c r="E37" s="17" t="s">
        <v>187</v>
      </c>
      <c r="F37" s="10">
        <v>1285.96</v>
      </c>
      <c r="G37" s="17" t="s">
        <v>184</v>
      </c>
      <c r="H37" s="17" t="s">
        <v>185</v>
      </c>
      <c r="I37" s="20"/>
      <c r="J37" s="39">
        <v>1071.6300000000001</v>
      </c>
    </row>
    <row r="38" spans="1:10" x14ac:dyDescent="0.25">
      <c r="A38" s="17" t="s">
        <v>141</v>
      </c>
      <c r="B38" s="17" t="s">
        <v>181</v>
      </c>
      <c r="C38" s="20">
        <v>43926</v>
      </c>
      <c r="D38" s="17" t="s">
        <v>186</v>
      </c>
      <c r="E38" s="17" t="s">
        <v>187</v>
      </c>
      <c r="F38" s="10">
        <v>393.12</v>
      </c>
      <c r="G38" s="17" t="s">
        <v>184</v>
      </c>
      <c r="H38" s="17" t="s">
        <v>185</v>
      </c>
      <c r="I38" s="20"/>
      <c r="J38" s="39">
        <v>327.60000000000002</v>
      </c>
    </row>
    <row r="39" spans="1:10" x14ac:dyDescent="0.25">
      <c r="A39" s="17" t="s">
        <v>142</v>
      </c>
      <c r="B39" s="17" t="s">
        <v>181</v>
      </c>
      <c r="C39" s="20">
        <v>43926</v>
      </c>
      <c r="D39" s="17" t="s">
        <v>206</v>
      </c>
      <c r="E39" s="17" t="s">
        <v>207</v>
      </c>
      <c r="F39" s="10">
        <v>5437.8</v>
      </c>
      <c r="G39" s="17" t="s">
        <v>184</v>
      </c>
      <c r="H39" s="17" t="s">
        <v>185</v>
      </c>
      <c r="I39" s="20"/>
      <c r="J39" s="39">
        <v>4531.5</v>
      </c>
    </row>
    <row r="40" spans="1:10" x14ac:dyDescent="0.25">
      <c r="A40" s="17" t="s">
        <v>143</v>
      </c>
      <c r="B40" s="17" t="s">
        <v>181</v>
      </c>
      <c r="C40" s="20">
        <v>43926</v>
      </c>
      <c r="D40" s="17" t="s">
        <v>199</v>
      </c>
      <c r="E40" s="17" t="s">
        <v>200</v>
      </c>
      <c r="F40" s="10">
        <v>1857.6</v>
      </c>
      <c r="G40" s="17" t="s">
        <v>184</v>
      </c>
      <c r="H40" s="17" t="s">
        <v>185</v>
      </c>
      <c r="I40" s="20"/>
      <c r="J40" s="39">
        <v>1548</v>
      </c>
    </row>
    <row r="41" spans="1:10" x14ac:dyDescent="0.25">
      <c r="A41" s="17" t="s">
        <v>144</v>
      </c>
      <c r="B41" s="17" t="s">
        <v>181</v>
      </c>
      <c r="C41" s="20">
        <v>43926</v>
      </c>
      <c r="D41" s="17" t="s">
        <v>188</v>
      </c>
      <c r="E41" s="17" t="s">
        <v>189</v>
      </c>
      <c r="F41" s="10">
        <v>91.54</v>
      </c>
      <c r="G41" s="17" t="s">
        <v>184</v>
      </c>
      <c r="H41" s="17" t="s">
        <v>185</v>
      </c>
      <c r="I41" s="20"/>
      <c r="J41" s="39">
        <v>76.28</v>
      </c>
    </row>
    <row r="42" spans="1:10" x14ac:dyDescent="0.25">
      <c r="A42" s="17" t="s">
        <v>147</v>
      </c>
      <c r="B42" s="17" t="s">
        <v>181</v>
      </c>
      <c r="C42" s="20">
        <v>43926</v>
      </c>
      <c r="D42" s="17" t="s">
        <v>186</v>
      </c>
      <c r="E42" s="17" t="s">
        <v>187</v>
      </c>
      <c r="F42" s="10">
        <v>2375.6799999999998</v>
      </c>
      <c r="G42" s="17" t="s">
        <v>184</v>
      </c>
      <c r="H42" s="17" t="s">
        <v>185</v>
      </c>
      <c r="I42" s="20"/>
      <c r="J42" s="39">
        <v>1979.73</v>
      </c>
    </row>
    <row r="43" spans="1:10" x14ac:dyDescent="0.25">
      <c r="A43" s="17" t="s">
        <v>150</v>
      </c>
      <c r="B43" s="17" t="s">
        <v>181</v>
      </c>
      <c r="C43" s="20">
        <v>43924</v>
      </c>
      <c r="D43" s="17" t="s">
        <v>197</v>
      </c>
      <c r="E43" s="17" t="s">
        <v>198</v>
      </c>
      <c r="F43" s="10">
        <v>502.66</v>
      </c>
      <c r="G43" s="17" t="s">
        <v>184</v>
      </c>
      <c r="H43" s="17" t="s">
        <v>185</v>
      </c>
      <c r="I43" s="20"/>
      <c r="J43" s="39">
        <v>418.88</v>
      </c>
    </row>
    <row r="44" spans="1:10" x14ac:dyDescent="0.25">
      <c r="A44" s="17" t="s">
        <v>151</v>
      </c>
      <c r="B44" s="17" t="s">
        <v>181</v>
      </c>
      <c r="C44" s="20">
        <v>43923</v>
      </c>
      <c r="D44" s="17" t="s">
        <v>206</v>
      </c>
      <c r="E44" s="17" t="s">
        <v>207</v>
      </c>
      <c r="F44" s="10">
        <v>3512.16</v>
      </c>
      <c r="G44" s="17" t="s">
        <v>184</v>
      </c>
      <c r="H44" s="17" t="s">
        <v>185</v>
      </c>
      <c r="I44" s="20"/>
      <c r="J44" s="39">
        <v>2926.8</v>
      </c>
    </row>
    <row r="45" spans="1:10" x14ac:dyDescent="0.25">
      <c r="A45" s="17" t="s">
        <v>152</v>
      </c>
      <c r="B45" s="17" t="s">
        <v>181</v>
      </c>
      <c r="C45" s="20">
        <v>43922</v>
      </c>
      <c r="D45" s="17" t="s">
        <v>199</v>
      </c>
      <c r="E45" s="17" t="s">
        <v>200</v>
      </c>
      <c r="F45" s="10">
        <v>1296</v>
      </c>
      <c r="G45" s="17" t="s">
        <v>184</v>
      </c>
      <c r="H45" s="17" t="s">
        <v>185</v>
      </c>
      <c r="I45" s="20"/>
      <c r="J45" s="39">
        <v>1080</v>
      </c>
    </row>
    <row r="46" spans="1:10" x14ac:dyDescent="0.25">
      <c r="A46" s="17" t="s">
        <v>153</v>
      </c>
      <c r="B46" s="17" t="s">
        <v>181</v>
      </c>
      <c r="C46" s="20">
        <v>43920</v>
      </c>
      <c r="D46" s="17" t="s">
        <v>206</v>
      </c>
      <c r="E46" s="17" t="s">
        <v>207</v>
      </c>
      <c r="F46" s="10">
        <v>5724.22</v>
      </c>
      <c r="G46" s="17" t="s">
        <v>184</v>
      </c>
      <c r="H46" s="17" t="s">
        <v>185</v>
      </c>
      <c r="I46" s="20"/>
      <c r="J46" s="39">
        <v>4770.18</v>
      </c>
    </row>
    <row r="47" spans="1:10" x14ac:dyDescent="0.25">
      <c r="A47" s="17" t="s">
        <v>154</v>
      </c>
      <c r="B47" s="17" t="s">
        <v>181</v>
      </c>
      <c r="C47" s="20">
        <v>43920</v>
      </c>
      <c r="D47" s="17" t="s">
        <v>199</v>
      </c>
      <c r="E47" s="17" t="s">
        <v>200</v>
      </c>
      <c r="F47" s="10">
        <v>6285.6</v>
      </c>
      <c r="G47" s="17" t="s">
        <v>184</v>
      </c>
      <c r="H47" s="17" t="s">
        <v>185</v>
      </c>
      <c r="I47" s="20"/>
      <c r="J47" s="39">
        <v>5238</v>
      </c>
    </row>
    <row r="48" spans="1:10" x14ac:dyDescent="0.25">
      <c r="A48" s="17" t="s">
        <v>157</v>
      </c>
      <c r="B48" s="17" t="s">
        <v>181</v>
      </c>
      <c r="C48" s="20">
        <v>43915</v>
      </c>
      <c r="D48" s="17" t="s">
        <v>188</v>
      </c>
      <c r="E48" s="17" t="s">
        <v>189</v>
      </c>
      <c r="F48" s="10">
        <v>567</v>
      </c>
      <c r="G48" s="17" t="s">
        <v>184</v>
      </c>
      <c r="H48" s="17" t="s">
        <v>185</v>
      </c>
      <c r="I48" s="20"/>
      <c r="J48" s="39">
        <v>472.5</v>
      </c>
    </row>
    <row r="49" spans="1:10" x14ac:dyDescent="0.25">
      <c r="A49" s="17" t="s">
        <v>158</v>
      </c>
      <c r="B49" s="17" t="s">
        <v>181</v>
      </c>
      <c r="C49" s="20">
        <v>43919</v>
      </c>
      <c r="D49" s="17" t="s">
        <v>188</v>
      </c>
      <c r="E49" s="17" t="s">
        <v>189</v>
      </c>
      <c r="F49" s="10">
        <v>25.92</v>
      </c>
      <c r="G49" s="17" t="s">
        <v>184</v>
      </c>
      <c r="H49" s="17" t="s">
        <v>185</v>
      </c>
      <c r="I49" s="20"/>
      <c r="J49" s="39">
        <v>21.6</v>
      </c>
    </row>
    <row r="50" spans="1:10" x14ac:dyDescent="0.25">
      <c r="A50" s="17" t="s">
        <v>159</v>
      </c>
      <c r="B50" s="17" t="s">
        <v>181</v>
      </c>
      <c r="C50" s="20">
        <v>43919</v>
      </c>
      <c r="D50" s="17" t="s">
        <v>206</v>
      </c>
      <c r="E50" s="17" t="s">
        <v>207</v>
      </c>
      <c r="F50" s="10">
        <v>237.6</v>
      </c>
      <c r="G50" s="17" t="s">
        <v>184</v>
      </c>
      <c r="H50" s="17" t="s">
        <v>185</v>
      </c>
      <c r="I50" s="20"/>
      <c r="J50" s="39">
        <v>198</v>
      </c>
    </row>
    <row r="51" spans="1:10" x14ac:dyDescent="0.25">
      <c r="A51" s="17" t="s">
        <v>160</v>
      </c>
      <c r="B51" s="17" t="s">
        <v>181</v>
      </c>
      <c r="C51" s="20">
        <v>43919</v>
      </c>
      <c r="D51" s="17" t="s">
        <v>199</v>
      </c>
      <c r="E51" s="17" t="s">
        <v>200</v>
      </c>
      <c r="F51" s="10">
        <v>2311.1999999999998</v>
      </c>
      <c r="G51" s="17" t="s">
        <v>184</v>
      </c>
      <c r="H51" s="17" t="s">
        <v>185</v>
      </c>
      <c r="I51" s="20"/>
      <c r="J51" s="39">
        <v>1926</v>
      </c>
    </row>
    <row r="52" spans="1:10" x14ac:dyDescent="0.25">
      <c r="A52" s="17" t="s">
        <v>161</v>
      </c>
      <c r="B52" s="17" t="s">
        <v>181</v>
      </c>
      <c r="C52" s="20">
        <v>43920</v>
      </c>
      <c r="D52" s="17" t="s">
        <v>186</v>
      </c>
      <c r="E52" s="17" t="s">
        <v>187</v>
      </c>
      <c r="F52" s="10">
        <v>2190.67</v>
      </c>
      <c r="G52" s="17" t="s">
        <v>184</v>
      </c>
      <c r="H52" s="17" t="s">
        <v>185</v>
      </c>
      <c r="I52" s="20"/>
      <c r="J52" s="39">
        <v>1825.56</v>
      </c>
    </row>
    <row r="53" spans="1:10" x14ac:dyDescent="0.25">
      <c r="A53" s="17" t="s">
        <v>162</v>
      </c>
      <c r="B53" s="17" t="s">
        <v>181</v>
      </c>
      <c r="C53" s="20">
        <v>43889</v>
      </c>
      <c r="D53" s="17" t="s">
        <v>206</v>
      </c>
      <c r="E53" s="17" t="s">
        <v>207</v>
      </c>
      <c r="F53" s="10">
        <v>226.8</v>
      </c>
      <c r="G53" s="17" t="s">
        <v>184</v>
      </c>
      <c r="H53" s="17" t="s">
        <v>185</v>
      </c>
      <c r="I53" s="20"/>
      <c r="J53" s="39">
        <v>189</v>
      </c>
    </row>
    <row r="54" spans="1:10" x14ac:dyDescent="0.25">
      <c r="A54" s="17" t="s">
        <v>163</v>
      </c>
      <c r="B54" s="17" t="s">
        <v>181</v>
      </c>
      <c r="C54" s="20">
        <v>43881</v>
      </c>
      <c r="D54" s="17" t="s">
        <v>206</v>
      </c>
      <c r="E54" s="17" t="s">
        <v>207</v>
      </c>
      <c r="F54" s="10">
        <v>18431.5</v>
      </c>
      <c r="G54" s="17" t="s">
        <v>184</v>
      </c>
      <c r="H54" s="17" t="s">
        <v>185</v>
      </c>
      <c r="I54" s="20"/>
      <c r="J54" s="39">
        <v>15359.58</v>
      </c>
    </row>
    <row r="55" spans="1:10" x14ac:dyDescent="0.25">
      <c r="A55" s="17" t="s">
        <v>164</v>
      </c>
      <c r="B55" s="17" t="s">
        <v>181</v>
      </c>
      <c r="C55" s="20">
        <v>43883</v>
      </c>
      <c r="D55" s="17" t="s">
        <v>199</v>
      </c>
      <c r="E55" s="17" t="s">
        <v>200</v>
      </c>
      <c r="F55" s="10">
        <v>3402</v>
      </c>
      <c r="G55" s="17" t="s">
        <v>184</v>
      </c>
      <c r="H55" s="17" t="s">
        <v>185</v>
      </c>
      <c r="I55" s="20"/>
      <c r="J55" s="39">
        <v>2835</v>
      </c>
    </row>
    <row r="56" spans="1:10" x14ac:dyDescent="0.25">
      <c r="A56" s="17" t="s">
        <v>165</v>
      </c>
      <c r="B56" s="17" t="s">
        <v>181</v>
      </c>
      <c r="C56" s="20">
        <v>43883</v>
      </c>
      <c r="D56" s="17" t="s">
        <v>188</v>
      </c>
      <c r="E56" s="17" t="s">
        <v>189</v>
      </c>
      <c r="F56" s="10">
        <v>680.41</v>
      </c>
      <c r="G56" s="17" t="s">
        <v>184</v>
      </c>
      <c r="H56" s="17" t="s">
        <v>185</v>
      </c>
      <c r="I56" s="20"/>
      <c r="J56" s="39">
        <v>567.01</v>
      </c>
    </row>
    <row r="57" spans="1:10" x14ac:dyDescent="0.25">
      <c r="A57" s="17" t="s">
        <v>166</v>
      </c>
      <c r="B57" s="17" t="s">
        <v>181</v>
      </c>
      <c r="C57" s="20">
        <v>43882</v>
      </c>
      <c r="D57" s="17" t="s">
        <v>199</v>
      </c>
      <c r="E57" s="17" t="s">
        <v>200</v>
      </c>
      <c r="F57" s="10">
        <v>1425.6</v>
      </c>
      <c r="G57" s="17" t="s">
        <v>184</v>
      </c>
      <c r="H57" s="17" t="s">
        <v>185</v>
      </c>
      <c r="I57" s="20"/>
      <c r="J57" s="39">
        <v>1188</v>
      </c>
    </row>
    <row r="58" spans="1:10" x14ac:dyDescent="0.25">
      <c r="A58" s="17" t="s">
        <v>167</v>
      </c>
      <c r="B58" s="17" t="s">
        <v>181</v>
      </c>
      <c r="C58" s="20">
        <v>43880</v>
      </c>
      <c r="D58" s="17" t="s">
        <v>206</v>
      </c>
      <c r="E58" s="17" t="s">
        <v>207</v>
      </c>
      <c r="F58" s="10">
        <v>237.6</v>
      </c>
      <c r="G58" s="17" t="s">
        <v>184</v>
      </c>
      <c r="H58" s="17" t="s">
        <v>185</v>
      </c>
      <c r="I58" s="20"/>
      <c r="J58" s="39">
        <v>198</v>
      </c>
    </row>
    <row r="59" spans="1:10" x14ac:dyDescent="0.25">
      <c r="A59" s="17" t="s">
        <v>168</v>
      </c>
      <c r="B59" s="17" t="s">
        <v>181</v>
      </c>
      <c r="C59" s="20">
        <v>43870</v>
      </c>
      <c r="D59" s="17" t="s">
        <v>186</v>
      </c>
      <c r="E59" s="17" t="s">
        <v>187</v>
      </c>
      <c r="F59" s="10">
        <v>28.84</v>
      </c>
      <c r="G59" s="17" t="s">
        <v>184</v>
      </c>
      <c r="H59" s="17" t="s">
        <v>185</v>
      </c>
      <c r="I59" s="20"/>
      <c r="J59" s="39">
        <v>24.03</v>
      </c>
    </row>
    <row r="60" spans="1:10" x14ac:dyDescent="0.25">
      <c r="A60" s="17" t="s">
        <v>169</v>
      </c>
      <c r="B60" s="17" t="s">
        <v>181</v>
      </c>
      <c r="C60" s="20">
        <v>43866</v>
      </c>
      <c r="D60" s="17" t="s">
        <v>188</v>
      </c>
      <c r="E60" s="17" t="s">
        <v>189</v>
      </c>
      <c r="F60" s="10">
        <v>97.2</v>
      </c>
      <c r="G60" s="17" t="s">
        <v>184</v>
      </c>
      <c r="H60" s="17" t="s">
        <v>185</v>
      </c>
      <c r="I60" s="20"/>
      <c r="J60" s="39">
        <v>81</v>
      </c>
    </row>
    <row r="61" spans="1:10" x14ac:dyDescent="0.25">
      <c r="A61" s="17" t="s">
        <v>170</v>
      </c>
      <c r="B61" s="17" t="s">
        <v>181</v>
      </c>
      <c r="C61" s="20">
        <v>43862</v>
      </c>
      <c r="D61" s="17" t="s">
        <v>186</v>
      </c>
      <c r="E61" s="17" t="s">
        <v>187</v>
      </c>
      <c r="F61" s="10">
        <v>2018.3</v>
      </c>
      <c r="G61" s="17" t="s">
        <v>184</v>
      </c>
      <c r="H61" s="17" t="s">
        <v>185</v>
      </c>
      <c r="I61" s="20"/>
      <c r="J61" s="39">
        <v>1681.92</v>
      </c>
    </row>
    <row r="62" spans="1:10" x14ac:dyDescent="0.25">
      <c r="A62" s="17" t="s">
        <v>171</v>
      </c>
      <c r="B62" s="17" t="s">
        <v>181</v>
      </c>
      <c r="C62" s="20">
        <v>43850</v>
      </c>
      <c r="D62" s="17" t="s">
        <v>206</v>
      </c>
      <c r="E62" s="17" t="s">
        <v>207</v>
      </c>
      <c r="F62" s="10">
        <v>1962.36</v>
      </c>
      <c r="G62" s="17" t="s">
        <v>184</v>
      </c>
      <c r="H62" s="17" t="s">
        <v>185</v>
      </c>
      <c r="I62" s="20"/>
      <c r="J62" s="39">
        <v>1635.3</v>
      </c>
    </row>
    <row r="63" spans="1:10" x14ac:dyDescent="0.25">
      <c r="A63" s="17" t="s">
        <v>172</v>
      </c>
      <c r="B63" s="17" t="s">
        <v>181</v>
      </c>
      <c r="C63" s="20">
        <v>43847</v>
      </c>
      <c r="D63" s="17" t="s">
        <v>188</v>
      </c>
      <c r="E63" s="17" t="s">
        <v>189</v>
      </c>
      <c r="F63" s="10">
        <v>193.32</v>
      </c>
      <c r="G63" s="17" t="s">
        <v>184</v>
      </c>
      <c r="H63" s="17" t="s">
        <v>185</v>
      </c>
      <c r="I63" s="20"/>
      <c r="J63" s="39">
        <v>161.1</v>
      </c>
    </row>
    <row r="64" spans="1:10" x14ac:dyDescent="0.25">
      <c r="A64" s="17" t="s">
        <v>173</v>
      </c>
      <c r="B64" s="17" t="s">
        <v>181</v>
      </c>
      <c r="C64" s="20">
        <v>43845</v>
      </c>
      <c r="D64" s="17" t="s">
        <v>186</v>
      </c>
      <c r="E64" s="17" t="s">
        <v>187</v>
      </c>
      <c r="F64" s="10">
        <v>1068.1199999999999</v>
      </c>
      <c r="G64" s="17" t="s">
        <v>184</v>
      </c>
      <c r="H64" s="17" t="s">
        <v>185</v>
      </c>
      <c r="I64" s="20"/>
      <c r="J64" s="39">
        <v>890.1</v>
      </c>
    </row>
    <row r="65" spans="1:10" x14ac:dyDescent="0.25">
      <c r="A65" s="17" t="s">
        <v>174</v>
      </c>
      <c r="B65" s="17" t="s">
        <v>181</v>
      </c>
      <c r="C65" s="20">
        <v>43835</v>
      </c>
      <c r="D65" s="17" t="s">
        <v>186</v>
      </c>
      <c r="E65" s="17" t="s">
        <v>187</v>
      </c>
      <c r="F65" s="10">
        <v>632.88</v>
      </c>
      <c r="G65" s="17" t="s">
        <v>184</v>
      </c>
      <c r="H65" s="17" t="s">
        <v>185</v>
      </c>
      <c r="I65" s="20"/>
      <c r="J65" s="39">
        <v>527.4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37536-E516-4413-90CC-1217533A6F1E}">
  <dimension ref="A1:H18"/>
  <sheetViews>
    <sheetView workbookViewId="0">
      <selection activeCell="F11" sqref="F11"/>
    </sheetView>
  </sheetViews>
  <sheetFormatPr defaultRowHeight="15" x14ac:dyDescent="0.25"/>
  <sheetData>
    <row r="1" spans="1:8" x14ac:dyDescent="0.25">
      <c r="A1" t="s">
        <v>477</v>
      </c>
      <c r="B1" t="s">
        <v>478</v>
      </c>
      <c r="C1" t="s">
        <v>458</v>
      </c>
      <c r="F1" t="s">
        <v>481</v>
      </c>
      <c r="G1" t="s">
        <v>478</v>
      </c>
      <c r="H1" t="s">
        <v>482</v>
      </c>
    </row>
    <row r="2" spans="1:8" x14ac:dyDescent="0.25">
      <c r="A2">
        <v>1</v>
      </c>
      <c r="B2">
        <v>11</v>
      </c>
      <c r="F2">
        <v>2010</v>
      </c>
      <c r="G2">
        <v>20</v>
      </c>
      <c r="H2">
        <v>20</v>
      </c>
    </row>
    <row r="3" spans="1:8" x14ac:dyDescent="0.25">
      <c r="A3">
        <v>3</v>
      </c>
      <c r="B3">
        <v>30</v>
      </c>
      <c r="F3" s="47">
        <v>2011</v>
      </c>
      <c r="G3">
        <v>25</v>
      </c>
      <c r="H3" s="47">
        <v>19</v>
      </c>
    </row>
    <row r="4" spans="1:8" x14ac:dyDescent="0.25">
      <c r="A4">
        <v>4</v>
      </c>
      <c r="B4">
        <v>45</v>
      </c>
      <c r="F4" s="47">
        <v>2012</v>
      </c>
      <c r="G4">
        <v>30</v>
      </c>
      <c r="H4" s="47">
        <v>20.2</v>
      </c>
    </row>
    <row r="5" spans="1:8" x14ac:dyDescent="0.25">
      <c r="A5">
        <v>5</v>
      </c>
      <c r="B5">
        <v>46</v>
      </c>
      <c r="F5" s="47">
        <v>2013</v>
      </c>
      <c r="G5">
        <v>35</v>
      </c>
      <c r="H5" s="47">
        <v>25</v>
      </c>
    </row>
    <row r="6" spans="1:8" x14ac:dyDescent="0.25">
      <c r="A6">
        <v>6</v>
      </c>
      <c r="B6">
        <v>70</v>
      </c>
      <c r="F6" s="47">
        <v>2014</v>
      </c>
      <c r="G6">
        <v>40</v>
      </c>
      <c r="H6" s="47">
        <v>38</v>
      </c>
    </row>
    <row r="7" spans="1:8" x14ac:dyDescent="0.25">
      <c r="A7">
        <v>7</v>
      </c>
      <c r="B7">
        <v>85</v>
      </c>
      <c r="C7">
        <v>85</v>
      </c>
      <c r="F7" s="47">
        <v>2015</v>
      </c>
      <c r="G7">
        <v>45</v>
      </c>
      <c r="H7" s="47">
        <v>56</v>
      </c>
    </row>
    <row r="8" spans="1:8" x14ac:dyDescent="0.25">
      <c r="A8" s="47">
        <v>8</v>
      </c>
      <c r="C8">
        <f>_xlfn.FORECAST.LINEAR(A8,B2:B7,A2:A7)</f>
        <v>92.2</v>
      </c>
      <c r="F8" s="47">
        <v>2016</v>
      </c>
      <c r="G8">
        <v>50</v>
      </c>
      <c r="H8" s="47">
        <v>65</v>
      </c>
    </row>
    <row r="9" spans="1:8" x14ac:dyDescent="0.25">
      <c r="A9" s="47">
        <v>9</v>
      </c>
      <c r="C9" s="47">
        <f t="shared" ref="C9:C17" si="0">_xlfn.FORECAST.LINEAR(A9,B3:B8,A3:A8)</f>
        <v>109.2</v>
      </c>
      <c r="F9" s="47">
        <v>2017</v>
      </c>
      <c r="G9">
        <v>55</v>
      </c>
      <c r="H9" s="47">
        <v>69</v>
      </c>
    </row>
    <row r="10" spans="1:8" x14ac:dyDescent="0.25">
      <c r="A10" s="47">
        <v>10</v>
      </c>
      <c r="C10" s="47">
        <f t="shared" si="0"/>
        <v>126.3</v>
      </c>
      <c r="F10" s="47">
        <v>2018</v>
      </c>
      <c r="G10">
        <v>60</v>
      </c>
      <c r="H10" s="47">
        <v>71</v>
      </c>
    </row>
    <row r="11" spans="1:8" x14ac:dyDescent="0.25">
      <c r="A11" s="47">
        <v>11</v>
      </c>
      <c r="C11" s="47">
        <f t="shared" si="0"/>
        <v>164.5</v>
      </c>
      <c r="F11" s="47">
        <v>2019</v>
      </c>
      <c r="G11">
        <v>65</v>
      </c>
      <c r="H11" s="47">
        <v>71</v>
      </c>
    </row>
    <row r="12" spans="1:8" x14ac:dyDescent="0.25">
      <c r="A12" s="47">
        <v>12</v>
      </c>
      <c r="C12" s="47">
        <f t="shared" si="0"/>
        <v>160</v>
      </c>
      <c r="F12" s="47">
        <v>2020</v>
      </c>
      <c r="G12">
        <v>70</v>
      </c>
      <c r="H12" s="47">
        <v>70</v>
      </c>
    </row>
    <row r="13" spans="1:8" x14ac:dyDescent="0.25">
      <c r="A13" s="47"/>
      <c r="C13" s="47"/>
    </row>
    <row r="14" spans="1:8" x14ac:dyDescent="0.25">
      <c r="A14" s="47"/>
      <c r="C14" s="47"/>
    </row>
    <row r="15" spans="1:8" x14ac:dyDescent="0.25">
      <c r="A15" s="47"/>
      <c r="C15" s="47"/>
    </row>
    <row r="16" spans="1:8" x14ac:dyDescent="0.25">
      <c r="A16" s="47"/>
      <c r="C16" s="47"/>
    </row>
    <row r="17" spans="1:3" x14ac:dyDescent="0.25">
      <c r="A17" s="47"/>
      <c r="C17" s="47"/>
    </row>
    <row r="18" spans="1:3" x14ac:dyDescent="0.25">
      <c r="C18" s="4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09354-E72B-4428-AA06-DA39400335C6}">
  <dimension ref="A1:M107"/>
  <sheetViews>
    <sheetView workbookViewId="0">
      <selection activeCell="M1" sqref="M1"/>
    </sheetView>
  </sheetViews>
  <sheetFormatPr defaultRowHeight="15" x14ac:dyDescent="0.25"/>
  <cols>
    <col min="1" max="1" width="16.42578125" bestFit="1" customWidth="1"/>
    <col min="2" max="2" width="17" bestFit="1" customWidth="1"/>
    <col min="3" max="3" width="10.7109375" bestFit="1" customWidth="1"/>
    <col min="4" max="4" width="30.140625" bestFit="1" customWidth="1"/>
    <col min="6" max="6" width="16.140625" bestFit="1" customWidth="1"/>
  </cols>
  <sheetData>
    <row r="1" spans="1:13" x14ac:dyDescent="0.25">
      <c r="A1" s="41" t="s">
        <v>175</v>
      </c>
      <c r="B1" s="41" t="s">
        <v>2</v>
      </c>
      <c r="C1" s="41" t="s">
        <v>3</v>
      </c>
      <c r="D1" s="41" t="s">
        <v>177</v>
      </c>
      <c r="E1" s="41" t="s">
        <v>178</v>
      </c>
      <c r="F1" s="41" t="s">
        <v>372</v>
      </c>
      <c r="G1" s="41" t="s">
        <v>373</v>
      </c>
      <c r="H1" s="41" t="s">
        <v>374</v>
      </c>
      <c r="I1" s="41" t="s">
        <v>375</v>
      </c>
      <c r="J1" s="41" t="s">
        <v>376</v>
      </c>
      <c r="K1" s="41" t="s">
        <v>377</v>
      </c>
      <c r="L1" s="41" t="s">
        <v>378</v>
      </c>
      <c r="M1" s="41" t="s">
        <v>454</v>
      </c>
    </row>
    <row r="2" spans="1:13" x14ac:dyDescent="0.25">
      <c r="A2" s="40" t="s">
        <v>386</v>
      </c>
      <c r="B2" s="42" t="s">
        <v>380</v>
      </c>
      <c r="C2" s="43">
        <v>44419</v>
      </c>
      <c r="D2" s="40" t="s">
        <v>33</v>
      </c>
      <c r="E2" s="44">
        <v>18000</v>
      </c>
      <c r="F2" s="45" t="s">
        <v>35</v>
      </c>
      <c r="G2" s="40" t="s">
        <v>10</v>
      </c>
      <c r="H2" s="45"/>
      <c r="I2" s="40" t="s">
        <v>10</v>
      </c>
      <c r="J2" s="42" t="s">
        <v>381</v>
      </c>
      <c r="K2" s="40" t="s">
        <v>10</v>
      </c>
      <c r="L2" s="42" t="s">
        <v>381</v>
      </c>
      <c r="M2" s="46">
        <v>15000</v>
      </c>
    </row>
    <row r="3" spans="1:13" x14ac:dyDescent="0.25">
      <c r="A3" s="40" t="s">
        <v>407</v>
      </c>
      <c r="B3" s="42" t="s">
        <v>380</v>
      </c>
      <c r="C3" s="43">
        <v>43935</v>
      </c>
      <c r="D3" s="40" t="s">
        <v>89</v>
      </c>
      <c r="E3" s="44">
        <v>14475.97</v>
      </c>
      <c r="F3" s="45" t="s">
        <v>35</v>
      </c>
      <c r="G3" s="40" t="s">
        <v>10</v>
      </c>
      <c r="H3" s="45"/>
      <c r="I3" s="40" t="s">
        <v>10</v>
      </c>
      <c r="J3" s="42" t="s">
        <v>381</v>
      </c>
      <c r="K3" s="40" t="s">
        <v>10</v>
      </c>
      <c r="L3" s="42" t="s">
        <v>381</v>
      </c>
      <c r="M3" s="46">
        <v>12366</v>
      </c>
    </row>
    <row r="4" spans="1:13" x14ac:dyDescent="0.25">
      <c r="A4" s="40" t="s">
        <v>161</v>
      </c>
      <c r="B4" s="42" t="s">
        <v>380</v>
      </c>
      <c r="C4" s="43">
        <v>43891</v>
      </c>
      <c r="D4" s="40" t="s">
        <v>26</v>
      </c>
      <c r="E4" s="44">
        <v>12369.05</v>
      </c>
      <c r="F4" s="45" t="s">
        <v>35</v>
      </c>
      <c r="G4" s="40" t="s">
        <v>10</v>
      </c>
      <c r="H4" s="45"/>
      <c r="I4" s="40" t="s">
        <v>10</v>
      </c>
      <c r="J4" s="42" t="s">
        <v>381</v>
      </c>
      <c r="K4" s="40" t="s">
        <v>291</v>
      </c>
      <c r="L4" s="42" t="s">
        <v>381</v>
      </c>
      <c r="M4" s="46">
        <v>10566.19</v>
      </c>
    </row>
    <row r="5" spans="1:13" x14ac:dyDescent="0.25">
      <c r="A5" s="40" t="s">
        <v>426</v>
      </c>
      <c r="B5" s="42" t="s">
        <v>380</v>
      </c>
      <c r="C5" s="43">
        <v>43889</v>
      </c>
      <c r="D5" s="40" t="s">
        <v>89</v>
      </c>
      <c r="E5" s="44">
        <v>12235.03</v>
      </c>
      <c r="F5" s="45" t="s">
        <v>35</v>
      </c>
      <c r="G5" s="40" t="s">
        <v>10</v>
      </c>
      <c r="H5" s="45"/>
      <c r="I5" s="40" t="s">
        <v>10</v>
      </c>
      <c r="J5" s="42" t="s">
        <v>381</v>
      </c>
      <c r="K5" s="40" t="s">
        <v>10</v>
      </c>
      <c r="L5" s="42" t="s">
        <v>381</v>
      </c>
      <c r="M5" s="46">
        <v>10451.700000000001</v>
      </c>
    </row>
    <row r="6" spans="1:13" x14ac:dyDescent="0.25">
      <c r="A6" s="40" t="s">
        <v>42</v>
      </c>
      <c r="B6" s="42" t="s">
        <v>380</v>
      </c>
      <c r="C6" s="43">
        <v>44392</v>
      </c>
      <c r="D6" s="40" t="s">
        <v>33</v>
      </c>
      <c r="E6" s="44">
        <v>11871.36</v>
      </c>
      <c r="F6" s="45" t="s">
        <v>184</v>
      </c>
      <c r="G6" s="40" t="s">
        <v>291</v>
      </c>
      <c r="H6" s="45" t="s">
        <v>383</v>
      </c>
      <c r="I6" s="40" t="s">
        <v>291</v>
      </c>
      <c r="J6" s="42"/>
      <c r="K6" s="40" t="s">
        <v>10</v>
      </c>
      <c r="L6" s="42"/>
      <c r="M6" s="46">
        <v>9892.7999999999993</v>
      </c>
    </row>
    <row r="7" spans="1:13" x14ac:dyDescent="0.25">
      <c r="A7" s="40" t="s">
        <v>152</v>
      </c>
      <c r="B7" s="42" t="s">
        <v>380</v>
      </c>
      <c r="C7" s="43">
        <v>43924</v>
      </c>
      <c r="D7" s="40" t="s">
        <v>86</v>
      </c>
      <c r="E7" s="44">
        <v>11260.26</v>
      </c>
      <c r="F7" s="45" t="s">
        <v>35</v>
      </c>
      <c r="G7" s="40" t="s">
        <v>10</v>
      </c>
      <c r="H7" s="45"/>
      <c r="I7" s="40" t="s">
        <v>10</v>
      </c>
      <c r="J7" s="42" t="s">
        <v>381</v>
      </c>
      <c r="K7" s="40" t="s">
        <v>291</v>
      </c>
      <c r="L7" s="42" t="s">
        <v>381</v>
      </c>
      <c r="M7" s="46">
        <v>9583.2000000000007</v>
      </c>
    </row>
    <row r="8" spans="1:13" x14ac:dyDescent="0.25">
      <c r="A8" s="40" t="s">
        <v>174</v>
      </c>
      <c r="B8" s="42" t="s">
        <v>380</v>
      </c>
      <c r="C8" s="43">
        <v>43832</v>
      </c>
      <c r="D8" s="40" t="s">
        <v>67</v>
      </c>
      <c r="E8" s="44">
        <v>11218.33</v>
      </c>
      <c r="F8" s="45" t="s">
        <v>35</v>
      </c>
      <c r="G8" s="40" t="s">
        <v>10</v>
      </c>
      <c r="H8" s="45"/>
      <c r="I8" s="40" t="s">
        <v>10</v>
      </c>
      <c r="J8" s="42" t="s">
        <v>381</v>
      </c>
      <c r="K8" s="40" t="s">
        <v>291</v>
      </c>
      <c r="L8" s="42" t="s">
        <v>381</v>
      </c>
      <c r="M8" s="46">
        <v>9583.2000000000007</v>
      </c>
    </row>
    <row r="9" spans="1:13" x14ac:dyDescent="0.25">
      <c r="A9" s="40" t="s">
        <v>167</v>
      </c>
      <c r="B9" s="42" t="s">
        <v>380</v>
      </c>
      <c r="C9" s="43">
        <v>43866</v>
      </c>
      <c r="D9" s="40" t="s">
        <v>64</v>
      </c>
      <c r="E9" s="44">
        <v>10725.48</v>
      </c>
      <c r="F9" s="45" t="s">
        <v>35</v>
      </c>
      <c r="G9" s="40" t="s">
        <v>10</v>
      </c>
      <c r="H9" s="45"/>
      <c r="I9" s="40" t="s">
        <v>10</v>
      </c>
      <c r="J9" s="42" t="s">
        <v>381</v>
      </c>
      <c r="K9" s="40" t="s">
        <v>291</v>
      </c>
      <c r="L9" s="42" t="s">
        <v>381</v>
      </c>
      <c r="M9" s="46">
        <v>9162.18</v>
      </c>
    </row>
    <row r="10" spans="1:13" x14ac:dyDescent="0.25">
      <c r="A10" s="40" t="s">
        <v>46</v>
      </c>
      <c r="B10" s="42" t="s">
        <v>380</v>
      </c>
      <c r="C10" s="43">
        <v>44197</v>
      </c>
      <c r="D10" s="40" t="s">
        <v>33</v>
      </c>
      <c r="E10" s="44">
        <v>10800</v>
      </c>
      <c r="F10" s="45" t="s">
        <v>35</v>
      </c>
      <c r="G10" s="40" t="s">
        <v>10</v>
      </c>
      <c r="H10" s="45"/>
      <c r="I10" s="40" t="s">
        <v>10</v>
      </c>
      <c r="J10" s="42" t="s">
        <v>381</v>
      </c>
      <c r="K10" s="40" t="s">
        <v>10</v>
      </c>
      <c r="L10" s="42" t="s">
        <v>381</v>
      </c>
      <c r="M10" s="46">
        <v>9000</v>
      </c>
    </row>
    <row r="11" spans="1:13" x14ac:dyDescent="0.25">
      <c r="A11" s="40" t="s">
        <v>416</v>
      </c>
      <c r="B11" s="42" t="s">
        <v>380</v>
      </c>
      <c r="C11" s="43">
        <v>43920</v>
      </c>
      <c r="D11" s="40" t="s">
        <v>89</v>
      </c>
      <c r="E11" s="44">
        <v>9227.11</v>
      </c>
      <c r="F11" s="45" t="s">
        <v>35</v>
      </c>
      <c r="G11" s="40" t="s">
        <v>10</v>
      </c>
      <c r="H11" s="45"/>
      <c r="I11" s="40" t="s">
        <v>10</v>
      </c>
      <c r="J11" s="42" t="s">
        <v>381</v>
      </c>
      <c r="K11" s="40" t="s">
        <v>10</v>
      </c>
      <c r="L11" s="42" t="s">
        <v>381</v>
      </c>
      <c r="M11" s="46">
        <v>7882.2</v>
      </c>
    </row>
    <row r="12" spans="1:13" x14ac:dyDescent="0.25">
      <c r="A12" s="40" t="s">
        <v>400</v>
      </c>
      <c r="B12" s="42" t="s">
        <v>380</v>
      </c>
      <c r="C12" s="43">
        <v>43956</v>
      </c>
      <c r="D12" s="40" t="s">
        <v>67</v>
      </c>
      <c r="E12" s="44">
        <v>7398.35</v>
      </c>
      <c r="F12" s="45" t="s">
        <v>35</v>
      </c>
      <c r="G12" s="40" t="s">
        <v>10</v>
      </c>
      <c r="H12" s="45"/>
      <c r="I12" s="40" t="s">
        <v>10</v>
      </c>
      <c r="J12" s="42" t="s">
        <v>381</v>
      </c>
      <c r="K12" s="40" t="s">
        <v>10</v>
      </c>
      <c r="L12" s="42" t="s">
        <v>381</v>
      </c>
      <c r="M12" s="46">
        <v>6320</v>
      </c>
    </row>
    <row r="13" spans="1:13" x14ac:dyDescent="0.25">
      <c r="A13" s="40" t="s">
        <v>173</v>
      </c>
      <c r="B13" s="42" t="s">
        <v>380</v>
      </c>
      <c r="C13" s="43">
        <v>43835</v>
      </c>
      <c r="D13" s="40" t="s">
        <v>101</v>
      </c>
      <c r="E13" s="44">
        <v>4916.51</v>
      </c>
      <c r="F13" s="45" t="s">
        <v>35</v>
      </c>
      <c r="G13" s="40" t="s">
        <v>10</v>
      </c>
      <c r="H13" s="45"/>
      <c r="I13" s="40" t="s">
        <v>10</v>
      </c>
      <c r="J13" s="42" t="s">
        <v>381</v>
      </c>
      <c r="K13" s="40" t="s">
        <v>10</v>
      </c>
      <c r="L13" s="42" t="s">
        <v>381</v>
      </c>
      <c r="M13" s="46">
        <v>4199.8900000000003</v>
      </c>
    </row>
    <row r="14" spans="1:13" x14ac:dyDescent="0.25">
      <c r="A14" s="40" t="s">
        <v>170</v>
      </c>
      <c r="B14" s="42" t="s">
        <v>380</v>
      </c>
      <c r="C14" s="43">
        <v>43854</v>
      </c>
      <c r="D14" s="40" t="s">
        <v>26</v>
      </c>
      <c r="E14" s="44">
        <v>4176.2</v>
      </c>
      <c r="F14" s="45" t="s">
        <v>35</v>
      </c>
      <c r="G14" s="40" t="s">
        <v>10</v>
      </c>
      <c r="H14" s="45"/>
      <c r="I14" s="40" t="s">
        <v>10</v>
      </c>
      <c r="J14" s="42" t="s">
        <v>381</v>
      </c>
      <c r="K14" s="40" t="s">
        <v>10</v>
      </c>
      <c r="L14" s="42" t="s">
        <v>381</v>
      </c>
      <c r="M14" s="46">
        <v>4176.2</v>
      </c>
    </row>
    <row r="15" spans="1:13" x14ac:dyDescent="0.25">
      <c r="A15" s="40" t="s">
        <v>144</v>
      </c>
      <c r="B15" s="42" t="s">
        <v>380</v>
      </c>
      <c r="C15" s="43">
        <v>43936</v>
      </c>
      <c r="D15" s="40" t="s">
        <v>79</v>
      </c>
      <c r="E15" s="44">
        <v>4149.09</v>
      </c>
      <c r="F15" s="45" t="s">
        <v>35</v>
      </c>
      <c r="G15" s="40" t="s">
        <v>10</v>
      </c>
      <c r="H15" s="45"/>
      <c r="I15" s="40" t="s">
        <v>10</v>
      </c>
      <c r="J15" s="42" t="s">
        <v>381</v>
      </c>
      <c r="K15" s="40" t="s">
        <v>10</v>
      </c>
      <c r="L15" s="42" t="s">
        <v>381</v>
      </c>
      <c r="M15" s="46">
        <v>4149.09</v>
      </c>
    </row>
    <row r="16" spans="1:13" x14ac:dyDescent="0.25">
      <c r="A16" s="40" t="s">
        <v>394</v>
      </c>
      <c r="B16" s="42" t="s">
        <v>380</v>
      </c>
      <c r="C16" s="43">
        <v>44054</v>
      </c>
      <c r="D16" s="40" t="s">
        <v>57</v>
      </c>
      <c r="E16" s="44">
        <v>4700</v>
      </c>
      <c r="F16" s="45" t="s">
        <v>35</v>
      </c>
      <c r="G16" s="40" t="s">
        <v>10</v>
      </c>
      <c r="H16" s="45"/>
      <c r="I16" s="40" t="s">
        <v>10</v>
      </c>
      <c r="J16" s="42" t="s">
        <v>381</v>
      </c>
      <c r="K16" s="40" t="s">
        <v>10</v>
      </c>
      <c r="L16" s="42" t="s">
        <v>381</v>
      </c>
      <c r="M16" s="46">
        <v>4000</v>
      </c>
    </row>
    <row r="17" spans="1:13" x14ac:dyDescent="0.25">
      <c r="A17" s="40" t="s">
        <v>395</v>
      </c>
      <c r="B17" s="42" t="s">
        <v>380</v>
      </c>
      <c r="C17" s="43">
        <v>44023</v>
      </c>
      <c r="D17" s="40" t="s">
        <v>57</v>
      </c>
      <c r="E17" s="44">
        <v>4700</v>
      </c>
      <c r="F17" s="45" t="s">
        <v>35</v>
      </c>
      <c r="G17" s="40" t="s">
        <v>10</v>
      </c>
      <c r="H17" s="45"/>
      <c r="I17" s="40" t="s">
        <v>10</v>
      </c>
      <c r="J17" s="42" t="s">
        <v>381</v>
      </c>
      <c r="K17" s="40" t="s">
        <v>10</v>
      </c>
      <c r="L17" s="42" t="s">
        <v>381</v>
      </c>
      <c r="M17" s="46">
        <v>4000</v>
      </c>
    </row>
    <row r="18" spans="1:13" x14ac:dyDescent="0.25">
      <c r="A18" s="40" t="s">
        <v>402</v>
      </c>
      <c r="B18" s="42" t="s">
        <v>380</v>
      </c>
      <c r="C18" s="43">
        <v>43952</v>
      </c>
      <c r="D18" s="40" t="s">
        <v>57</v>
      </c>
      <c r="E18" s="44">
        <v>4700</v>
      </c>
      <c r="F18" s="45" t="s">
        <v>35</v>
      </c>
      <c r="G18" s="40" t="s">
        <v>10</v>
      </c>
      <c r="H18" s="45"/>
      <c r="I18" s="40" t="s">
        <v>10</v>
      </c>
      <c r="J18" s="42" t="s">
        <v>381</v>
      </c>
      <c r="K18" s="40" t="s">
        <v>10</v>
      </c>
      <c r="L18" s="42" t="s">
        <v>381</v>
      </c>
      <c r="M18" s="46">
        <v>4000</v>
      </c>
    </row>
    <row r="19" spans="1:13" x14ac:dyDescent="0.25">
      <c r="A19" s="40" t="s">
        <v>142</v>
      </c>
      <c r="B19" s="42" t="s">
        <v>380</v>
      </c>
      <c r="C19" s="43">
        <v>44313</v>
      </c>
      <c r="D19" s="40" t="s">
        <v>75</v>
      </c>
      <c r="E19" s="44">
        <v>4309.7700000000004</v>
      </c>
      <c r="F19" s="45" t="s">
        <v>35</v>
      </c>
      <c r="G19" s="40" t="s">
        <v>10</v>
      </c>
      <c r="H19" s="45"/>
      <c r="I19" s="40" t="s">
        <v>10</v>
      </c>
      <c r="J19" s="42" t="s">
        <v>381</v>
      </c>
      <c r="K19" s="40" t="s">
        <v>10</v>
      </c>
      <c r="L19" s="42" t="s">
        <v>381</v>
      </c>
      <c r="M19" s="46">
        <v>3681.6</v>
      </c>
    </row>
    <row r="20" spans="1:13" x14ac:dyDescent="0.25">
      <c r="A20" s="40" t="s">
        <v>160</v>
      </c>
      <c r="B20" s="42" t="s">
        <v>380</v>
      </c>
      <c r="C20" s="43">
        <v>43895</v>
      </c>
      <c r="D20" s="40" t="s">
        <v>121</v>
      </c>
      <c r="E20" s="44">
        <v>4151.7700000000004</v>
      </c>
      <c r="F20" s="45" t="s">
        <v>35</v>
      </c>
      <c r="G20" s="40" t="s">
        <v>10</v>
      </c>
      <c r="H20" s="45"/>
      <c r="I20" s="40" t="s">
        <v>10</v>
      </c>
      <c r="J20" s="42" t="s">
        <v>381</v>
      </c>
      <c r="K20" s="40" t="s">
        <v>10</v>
      </c>
      <c r="L20" s="42" t="s">
        <v>381</v>
      </c>
      <c r="M20" s="46">
        <v>3546.63</v>
      </c>
    </row>
    <row r="21" spans="1:13" x14ac:dyDescent="0.25">
      <c r="A21" s="40" t="s">
        <v>157</v>
      </c>
      <c r="B21" s="42" t="s">
        <v>380</v>
      </c>
      <c r="C21" s="43">
        <v>43907</v>
      </c>
      <c r="D21" s="40" t="s">
        <v>101</v>
      </c>
      <c r="E21" s="44">
        <v>3319.95</v>
      </c>
      <c r="F21" s="45" t="s">
        <v>35</v>
      </c>
      <c r="G21" s="40" t="s">
        <v>10</v>
      </c>
      <c r="H21" s="45"/>
      <c r="I21" s="40" t="s">
        <v>10</v>
      </c>
      <c r="J21" s="42" t="s">
        <v>381</v>
      </c>
      <c r="K21" s="40" t="s">
        <v>10</v>
      </c>
      <c r="L21" s="42" t="s">
        <v>381</v>
      </c>
      <c r="M21" s="46">
        <v>3319.95</v>
      </c>
    </row>
    <row r="22" spans="1:13" x14ac:dyDescent="0.25">
      <c r="A22" s="40" t="s">
        <v>163</v>
      </c>
      <c r="B22" s="42" t="s">
        <v>380</v>
      </c>
      <c r="C22" s="43">
        <v>43889</v>
      </c>
      <c r="D22" s="40" t="s">
        <v>121</v>
      </c>
      <c r="E22" s="44">
        <v>3154</v>
      </c>
      <c r="F22" s="45" t="s">
        <v>35</v>
      </c>
      <c r="G22" s="40" t="s">
        <v>10</v>
      </c>
      <c r="H22" s="45"/>
      <c r="I22" s="40" t="s">
        <v>10</v>
      </c>
      <c r="J22" s="42" t="s">
        <v>381</v>
      </c>
      <c r="K22" s="40" t="s">
        <v>10</v>
      </c>
      <c r="L22" s="42" t="s">
        <v>381</v>
      </c>
      <c r="M22" s="46">
        <v>3154</v>
      </c>
    </row>
    <row r="23" spans="1:13" x14ac:dyDescent="0.25">
      <c r="A23" s="40" t="s">
        <v>440</v>
      </c>
      <c r="B23" s="42" t="s">
        <v>380</v>
      </c>
      <c r="C23" s="43">
        <v>43841</v>
      </c>
      <c r="D23" s="40" t="s">
        <v>156</v>
      </c>
      <c r="E23" s="44">
        <v>3669.91</v>
      </c>
      <c r="F23" s="45" t="s">
        <v>35</v>
      </c>
      <c r="G23" s="40" t="s">
        <v>10</v>
      </c>
      <c r="H23" s="45"/>
      <c r="I23" s="40" t="s">
        <v>10</v>
      </c>
      <c r="J23" s="42" t="s">
        <v>381</v>
      </c>
      <c r="K23" s="40" t="s">
        <v>10</v>
      </c>
      <c r="L23" s="42" t="s">
        <v>381</v>
      </c>
      <c r="M23" s="46">
        <v>3135</v>
      </c>
    </row>
    <row r="24" spans="1:13" x14ac:dyDescent="0.25">
      <c r="A24" s="40" t="s">
        <v>410</v>
      </c>
      <c r="B24" s="42" t="s">
        <v>380</v>
      </c>
      <c r="C24" s="43">
        <v>43935</v>
      </c>
      <c r="D24" s="40" t="s">
        <v>101</v>
      </c>
      <c r="E24" s="44">
        <v>3596.51</v>
      </c>
      <c r="F24" s="45" t="s">
        <v>35</v>
      </c>
      <c r="G24" s="40" t="s">
        <v>10</v>
      </c>
      <c r="H24" s="45"/>
      <c r="I24" s="40" t="s">
        <v>10</v>
      </c>
      <c r="J24" s="42" t="s">
        <v>381</v>
      </c>
      <c r="K24" s="40" t="s">
        <v>10</v>
      </c>
      <c r="L24" s="42" t="s">
        <v>381</v>
      </c>
      <c r="M24" s="46">
        <v>3072.3</v>
      </c>
    </row>
    <row r="25" spans="1:13" x14ac:dyDescent="0.25">
      <c r="A25" s="40" t="s">
        <v>166</v>
      </c>
      <c r="B25" s="42" t="s">
        <v>380</v>
      </c>
      <c r="C25" s="43">
        <v>43863</v>
      </c>
      <c r="D25" s="40" t="s">
        <v>57</v>
      </c>
      <c r="E25" s="44">
        <v>3539.02</v>
      </c>
      <c r="F25" s="45" t="s">
        <v>35</v>
      </c>
      <c r="G25" s="40" t="s">
        <v>10</v>
      </c>
      <c r="H25" s="45"/>
      <c r="I25" s="40" t="s">
        <v>10</v>
      </c>
      <c r="J25" s="42" t="s">
        <v>381</v>
      </c>
      <c r="K25" s="40" t="s">
        <v>10</v>
      </c>
      <c r="L25" s="42" t="s">
        <v>381</v>
      </c>
      <c r="M25" s="46">
        <v>3011.93</v>
      </c>
    </row>
    <row r="26" spans="1:13" x14ac:dyDescent="0.25">
      <c r="A26" s="40" t="s">
        <v>427</v>
      </c>
      <c r="B26" s="42" t="s">
        <v>380</v>
      </c>
      <c r="C26" s="43">
        <v>43889</v>
      </c>
      <c r="D26" s="40" t="s">
        <v>30</v>
      </c>
      <c r="E26" s="44">
        <v>3511.88</v>
      </c>
      <c r="F26" s="45" t="s">
        <v>35</v>
      </c>
      <c r="G26" s="40" t="s">
        <v>10</v>
      </c>
      <c r="H26" s="45"/>
      <c r="I26" s="40" t="s">
        <v>10</v>
      </c>
      <c r="J26" s="42" t="s">
        <v>381</v>
      </c>
      <c r="K26" s="40" t="s">
        <v>10</v>
      </c>
      <c r="L26" s="42" t="s">
        <v>381</v>
      </c>
      <c r="M26" s="46">
        <v>3000</v>
      </c>
    </row>
    <row r="27" spans="1:13" x14ac:dyDescent="0.25">
      <c r="A27" s="40" t="s">
        <v>168</v>
      </c>
      <c r="B27" s="42" t="s">
        <v>380</v>
      </c>
      <c r="C27" s="43">
        <v>43858</v>
      </c>
      <c r="D27" s="40" t="s">
        <v>149</v>
      </c>
      <c r="E27" s="44">
        <v>3417.82</v>
      </c>
      <c r="F27" s="45" t="s">
        <v>35</v>
      </c>
      <c r="G27" s="40" t="s">
        <v>10</v>
      </c>
      <c r="H27" s="45"/>
      <c r="I27" s="40" t="s">
        <v>10</v>
      </c>
      <c r="J27" s="42" t="s">
        <v>381</v>
      </c>
      <c r="K27" s="40" t="s">
        <v>10</v>
      </c>
      <c r="L27" s="42" t="s">
        <v>381</v>
      </c>
      <c r="M27" s="46">
        <v>2919.65</v>
      </c>
    </row>
    <row r="28" spans="1:13" x14ac:dyDescent="0.25">
      <c r="A28" s="40" t="s">
        <v>141</v>
      </c>
      <c r="B28" s="42" t="s">
        <v>391</v>
      </c>
      <c r="C28" s="43">
        <v>44323</v>
      </c>
      <c r="D28" s="40" t="s">
        <v>149</v>
      </c>
      <c r="E28" s="44">
        <v>2811.84</v>
      </c>
      <c r="F28" s="45" t="s">
        <v>184</v>
      </c>
      <c r="G28" s="40" t="s">
        <v>10</v>
      </c>
      <c r="H28" s="45"/>
      <c r="I28" s="40" t="s">
        <v>10</v>
      </c>
      <c r="J28" s="42"/>
      <c r="K28" s="40" t="s">
        <v>10</v>
      </c>
      <c r="L28" s="42"/>
      <c r="M28" s="46">
        <v>2402</v>
      </c>
    </row>
    <row r="29" spans="1:13" x14ac:dyDescent="0.25">
      <c r="A29" s="40" t="s">
        <v>419</v>
      </c>
      <c r="B29" s="42" t="s">
        <v>380</v>
      </c>
      <c r="C29" s="43">
        <v>43901</v>
      </c>
      <c r="D29" s="40" t="s">
        <v>98</v>
      </c>
      <c r="E29" s="44">
        <v>2733.54</v>
      </c>
      <c r="F29" s="45" t="s">
        <v>35</v>
      </c>
      <c r="G29" s="40" t="s">
        <v>10</v>
      </c>
      <c r="H29" s="45"/>
      <c r="I29" s="40" t="s">
        <v>10</v>
      </c>
      <c r="J29" s="42" t="s">
        <v>381</v>
      </c>
      <c r="K29" s="40" t="s">
        <v>10</v>
      </c>
      <c r="L29" s="42" t="s">
        <v>381</v>
      </c>
      <c r="M29" s="46">
        <v>2326.41</v>
      </c>
    </row>
    <row r="30" spans="1:13" x14ac:dyDescent="0.25">
      <c r="A30" s="40" t="s">
        <v>414</v>
      </c>
      <c r="B30" s="42" t="s">
        <v>380</v>
      </c>
      <c r="C30" s="43">
        <v>43924</v>
      </c>
      <c r="D30" s="40" t="s">
        <v>64</v>
      </c>
      <c r="E30" s="44">
        <v>2722.53</v>
      </c>
      <c r="F30" s="45" t="s">
        <v>35</v>
      </c>
      <c r="G30" s="40" t="s">
        <v>10</v>
      </c>
      <c r="H30" s="45"/>
      <c r="I30" s="40" t="s">
        <v>10</v>
      </c>
      <c r="J30" s="42" t="s">
        <v>381</v>
      </c>
      <c r="K30" s="40" t="s">
        <v>10</v>
      </c>
      <c r="L30" s="42" t="s">
        <v>381</v>
      </c>
      <c r="M30" s="46">
        <v>2325.34</v>
      </c>
    </row>
    <row r="31" spans="1:13" x14ac:dyDescent="0.25">
      <c r="A31" s="40" t="s">
        <v>444</v>
      </c>
      <c r="B31" s="42" t="s">
        <v>380</v>
      </c>
      <c r="C31" s="43">
        <v>43837</v>
      </c>
      <c r="D31" s="40" t="s">
        <v>75</v>
      </c>
      <c r="E31" s="44">
        <v>2684.26</v>
      </c>
      <c r="F31" s="45" t="s">
        <v>35</v>
      </c>
      <c r="G31" s="40" t="s">
        <v>10</v>
      </c>
      <c r="H31" s="45"/>
      <c r="I31" s="40" t="s">
        <v>10</v>
      </c>
      <c r="J31" s="42" t="s">
        <v>381</v>
      </c>
      <c r="K31" s="40" t="s">
        <v>10</v>
      </c>
      <c r="L31" s="42" t="s">
        <v>381</v>
      </c>
      <c r="M31" s="46">
        <v>2292.64</v>
      </c>
    </row>
    <row r="32" spans="1:13" x14ac:dyDescent="0.25">
      <c r="A32" s="40" t="s">
        <v>423</v>
      </c>
      <c r="B32" s="42" t="s">
        <v>380</v>
      </c>
      <c r="C32" s="43">
        <v>43897</v>
      </c>
      <c r="D32" s="40" t="s">
        <v>133</v>
      </c>
      <c r="E32" s="44">
        <v>2645.98</v>
      </c>
      <c r="F32" s="45" t="s">
        <v>35</v>
      </c>
      <c r="G32" s="40" t="s">
        <v>10</v>
      </c>
      <c r="H32" s="45"/>
      <c r="I32" s="40" t="s">
        <v>10</v>
      </c>
      <c r="J32" s="42" t="s">
        <v>381</v>
      </c>
      <c r="K32" s="40" t="s">
        <v>10</v>
      </c>
      <c r="L32" s="42" t="s">
        <v>381</v>
      </c>
      <c r="M32" s="46">
        <v>2259.94</v>
      </c>
    </row>
    <row r="33" spans="1:13" x14ac:dyDescent="0.25">
      <c r="A33" s="40" t="s">
        <v>438</v>
      </c>
      <c r="B33" s="42" t="s">
        <v>380</v>
      </c>
      <c r="C33" s="43">
        <v>43849</v>
      </c>
      <c r="D33" s="40" t="s">
        <v>49</v>
      </c>
      <c r="E33" s="44">
        <v>2549.33</v>
      </c>
      <c r="F33" s="45" t="s">
        <v>35</v>
      </c>
      <c r="G33" s="40" t="s">
        <v>10</v>
      </c>
      <c r="H33" s="45"/>
      <c r="I33" s="40" t="s">
        <v>10</v>
      </c>
      <c r="J33" s="42" t="s">
        <v>381</v>
      </c>
      <c r="K33" s="40" t="s">
        <v>10</v>
      </c>
      <c r="L33" s="42" t="s">
        <v>381</v>
      </c>
      <c r="M33" s="46">
        <v>2169.63</v>
      </c>
    </row>
    <row r="34" spans="1:13" x14ac:dyDescent="0.25">
      <c r="A34" s="40" t="s">
        <v>437</v>
      </c>
      <c r="B34" s="42" t="s">
        <v>380</v>
      </c>
      <c r="C34" s="43">
        <v>43859</v>
      </c>
      <c r="D34" s="40" t="s">
        <v>112</v>
      </c>
      <c r="E34" s="44">
        <v>2520.38</v>
      </c>
      <c r="F34" s="45" t="s">
        <v>35</v>
      </c>
      <c r="G34" s="40" t="s">
        <v>10</v>
      </c>
      <c r="H34" s="45"/>
      <c r="I34" s="40" t="s">
        <v>10</v>
      </c>
      <c r="J34" s="42" t="s">
        <v>381</v>
      </c>
      <c r="K34" s="40" t="s">
        <v>10</v>
      </c>
      <c r="L34" s="42" t="s">
        <v>381</v>
      </c>
      <c r="M34" s="46">
        <v>2145</v>
      </c>
    </row>
    <row r="35" spans="1:13" x14ac:dyDescent="0.25">
      <c r="A35" s="40" t="s">
        <v>408</v>
      </c>
      <c r="B35" s="42" t="s">
        <v>380</v>
      </c>
      <c r="C35" s="43">
        <v>43945</v>
      </c>
      <c r="D35" s="40" t="s">
        <v>13</v>
      </c>
      <c r="E35" s="44">
        <v>2470.67</v>
      </c>
      <c r="F35" s="45" t="s">
        <v>35</v>
      </c>
      <c r="G35" s="40" t="s">
        <v>10</v>
      </c>
      <c r="H35" s="45"/>
      <c r="I35" s="40" t="s">
        <v>10</v>
      </c>
      <c r="J35" s="42" t="s">
        <v>381</v>
      </c>
      <c r="K35" s="40" t="s">
        <v>10</v>
      </c>
      <c r="L35" s="42" t="s">
        <v>381</v>
      </c>
      <c r="M35" s="46">
        <v>2110.5500000000002</v>
      </c>
    </row>
    <row r="36" spans="1:13" x14ac:dyDescent="0.25">
      <c r="A36" s="40" t="s">
        <v>401</v>
      </c>
      <c r="B36" s="42" t="s">
        <v>380</v>
      </c>
      <c r="C36" s="43">
        <v>43952</v>
      </c>
      <c r="D36" s="40" t="s">
        <v>70</v>
      </c>
      <c r="E36" s="44">
        <v>2341.25</v>
      </c>
      <c r="F36" s="45" t="s">
        <v>35</v>
      </c>
      <c r="G36" s="40" t="s">
        <v>10</v>
      </c>
      <c r="H36" s="45"/>
      <c r="I36" s="40" t="s">
        <v>10</v>
      </c>
      <c r="J36" s="42" t="s">
        <v>381</v>
      </c>
      <c r="K36" s="40" t="s">
        <v>10</v>
      </c>
      <c r="L36" s="42" t="s">
        <v>381</v>
      </c>
      <c r="M36" s="46">
        <v>2000</v>
      </c>
    </row>
    <row r="37" spans="1:13" x14ac:dyDescent="0.25">
      <c r="A37" s="40" t="s">
        <v>153</v>
      </c>
      <c r="B37" s="42" t="s">
        <v>380</v>
      </c>
      <c r="C37" s="43">
        <v>43919</v>
      </c>
      <c r="D37" s="40" t="s">
        <v>112</v>
      </c>
      <c r="E37" s="44">
        <v>2166.61</v>
      </c>
      <c r="F37" s="45" t="s">
        <v>35</v>
      </c>
      <c r="G37" s="40" t="s">
        <v>10</v>
      </c>
      <c r="H37" s="45"/>
      <c r="I37" s="40" t="s">
        <v>10</v>
      </c>
      <c r="J37" s="42" t="s">
        <v>381</v>
      </c>
      <c r="K37" s="40" t="s">
        <v>10</v>
      </c>
      <c r="L37" s="42" t="s">
        <v>381</v>
      </c>
      <c r="M37" s="46">
        <v>1843.93</v>
      </c>
    </row>
    <row r="38" spans="1:13" x14ac:dyDescent="0.25">
      <c r="A38" s="40" t="s">
        <v>403</v>
      </c>
      <c r="B38" s="42" t="s">
        <v>380</v>
      </c>
      <c r="C38" s="43">
        <v>44132</v>
      </c>
      <c r="D38" s="40" t="s">
        <v>44</v>
      </c>
      <c r="E38" s="44">
        <v>2106.84</v>
      </c>
      <c r="F38" s="45" t="s">
        <v>35</v>
      </c>
      <c r="G38" s="40" t="s">
        <v>10</v>
      </c>
      <c r="H38" s="45"/>
      <c r="I38" s="40" t="s">
        <v>10</v>
      </c>
      <c r="J38" s="42" t="s">
        <v>381</v>
      </c>
      <c r="K38" s="40" t="s">
        <v>10</v>
      </c>
      <c r="L38" s="42" t="s">
        <v>381</v>
      </c>
      <c r="M38" s="46">
        <v>1793.05</v>
      </c>
    </row>
    <row r="39" spans="1:13" x14ac:dyDescent="0.25">
      <c r="A39" s="40" t="s">
        <v>150</v>
      </c>
      <c r="B39" s="42" t="s">
        <v>380</v>
      </c>
      <c r="C39" s="43">
        <v>43928</v>
      </c>
      <c r="D39" s="40" t="s">
        <v>83</v>
      </c>
      <c r="E39" s="44">
        <v>2041.65</v>
      </c>
      <c r="F39" s="45" t="s">
        <v>35</v>
      </c>
      <c r="G39" s="40" t="s">
        <v>10</v>
      </c>
      <c r="H39" s="45"/>
      <c r="I39" s="40" t="s">
        <v>10</v>
      </c>
      <c r="J39" s="42" t="s">
        <v>381</v>
      </c>
      <c r="K39" s="40" t="s">
        <v>10</v>
      </c>
      <c r="L39" s="42" t="s">
        <v>381</v>
      </c>
      <c r="M39" s="46">
        <v>1744.08</v>
      </c>
    </row>
    <row r="40" spans="1:13" x14ac:dyDescent="0.25">
      <c r="A40" s="40" t="s">
        <v>411</v>
      </c>
      <c r="B40" s="42" t="s">
        <v>380</v>
      </c>
      <c r="C40" s="43">
        <v>43933</v>
      </c>
      <c r="D40" s="40" t="s">
        <v>44</v>
      </c>
      <c r="E40" s="44">
        <v>2031.12</v>
      </c>
      <c r="F40" s="45" t="s">
        <v>35</v>
      </c>
      <c r="G40" s="40" t="s">
        <v>10</v>
      </c>
      <c r="H40" s="45"/>
      <c r="I40" s="40" t="s">
        <v>10</v>
      </c>
      <c r="J40" s="42" t="s">
        <v>381</v>
      </c>
      <c r="K40" s="40" t="s">
        <v>10</v>
      </c>
      <c r="L40" s="42" t="s">
        <v>381</v>
      </c>
      <c r="M40" s="46">
        <v>1735</v>
      </c>
    </row>
    <row r="41" spans="1:13" x14ac:dyDescent="0.25">
      <c r="A41" s="40" t="s">
        <v>147</v>
      </c>
      <c r="B41" s="42" t="s">
        <v>380</v>
      </c>
      <c r="C41" s="43">
        <v>43932</v>
      </c>
      <c r="D41" s="40" t="s">
        <v>22</v>
      </c>
      <c r="E41" s="44">
        <v>1975.16</v>
      </c>
      <c r="F41" s="45" t="s">
        <v>35</v>
      </c>
      <c r="G41" s="40" t="s">
        <v>10</v>
      </c>
      <c r="H41" s="45"/>
      <c r="I41" s="40" t="s">
        <v>10</v>
      </c>
      <c r="J41" s="42" t="s">
        <v>381</v>
      </c>
      <c r="K41" s="40" t="s">
        <v>10</v>
      </c>
      <c r="L41" s="42" t="s">
        <v>381</v>
      </c>
      <c r="M41" s="46">
        <v>1687.27</v>
      </c>
    </row>
    <row r="42" spans="1:13" x14ac:dyDescent="0.25">
      <c r="A42" s="40" t="s">
        <v>441</v>
      </c>
      <c r="B42" s="42" t="s">
        <v>380</v>
      </c>
      <c r="C42" s="43">
        <v>43843</v>
      </c>
      <c r="D42" s="40" t="s">
        <v>133</v>
      </c>
      <c r="E42" s="44">
        <v>1946.18</v>
      </c>
      <c r="F42" s="45" t="s">
        <v>35</v>
      </c>
      <c r="G42" s="40" t="s">
        <v>10</v>
      </c>
      <c r="H42" s="45"/>
      <c r="I42" s="40" t="s">
        <v>10</v>
      </c>
      <c r="J42" s="42" t="s">
        <v>381</v>
      </c>
      <c r="K42" s="40" t="s">
        <v>10</v>
      </c>
      <c r="L42" s="42" t="s">
        <v>381</v>
      </c>
      <c r="M42" s="46">
        <v>1662.5</v>
      </c>
    </row>
    <row r="43" spans="1:13" x14ac:dyDescent="0.25">
      <c r="A43" s="40" t="s">
        <v>430</v>
      </c>
      <c r="B43" s="42" t="s">
        <v>380</v>
      </c>
      <c r="C43" s="43">
        <v>43872</v>
      </c>
      <c r="D43" s="40" t="s">
        <v>40</v>
      </c>
      <c r="E43" s="44">
        <v>1920.58</v>
      </c>
      <c r="F43" s="45" t="s">
        <v>35</v>
      </c>
      <c r="G43" s="40" t="s">
        <v>10</v>
      </c>
      <c r="H43" s="45"/>
      <c r="I43" s="40" t="s">
        <v>10</v>
      </c>
      <c r="J43" s="42" t="s">
        <v>381</v>
      </c>
      <c r="K43" s="40" t="s">
        <v>10</v>
      </c>
      <c r="L43" s="42" t="s">
        <v>381</v>
      </c>
      <c r="M43" s="46">
        <v>1640.65</v>
      </c>
    </row>
    <row r="44" spans="1:13" x14ac:dyDescent="0.25">
      <c r="A44" s="40" t="s">
        <v>393</v>
      </c>
      <c r="B44" s="42" t="s">
        <v>391</v>
      </c>
      <c r="C44" s="43">
        <v>44295</v>
      </c>
      <c r="D44" s="40" t="s">
        <v>146</v>
      </c>
      <c r="E44" s="44">
        <v>1905.95</v>
      </c>
      <c r="F44" s="45" t="s">
        <v>184</v>
      </c>
      <c r="G44" s="40" t="s">
        <v>10</v>
      </c>
      <c r="H44" s="45"/>
      <c r="I44" s="40" t="s">
        <v>10</v>
      </c>
      <c r="J44" s="42"/>
      <c r="K44" s="40" t="s">
        <v>10</v>
      </c>
      <c r="L44" s="42"/>
      <c r="M44" s="46">
        <v>1628.15</v>
      </c>
    </row>
    <row r="45" spans="1:13" x14ac:dyDescent="0.25">
      <c r="A45" s="40" t="s">
        <v>420</v>
      </c>
      <c r="B45" s="42" t="s">
        <v>380</v>
      </c>
      <c r="C45" s="43">
        <v>43903</v>
      </c>
      <c r="D45" s="40" t="s">
        <v>18</v>
      </c>
      <c r="E45" s="44">
        <v>1806.86</v>
      </c>
      <c r="F45" s="45" t="s">
        <v>35</v>
      </c>
      <c r="G45" s="40" t="s">
        <v>10</v>
      </c>
      <c r="H45" s="45"/>
      <c r="I45" s="40" t="s">
        <v>10</v>
      </c>
      <c r="J45" s="42" t="s">
        <v>381</v>
      </c>
      <c r="K45" s="40" t="s">
        <v>10</v>
      </c>
      <c r="L45" s="42" t="s">
        <v>381</v>
      </c>
      <c r="M45" s="46">
        <v>1543.5</v>
      </c>
    </row>
    <row r="46" spans="1:13" x14ac:dyDescent="0.25">
      <c r="A46" s="40" t="s">
        <v>171</v>
      </c>
      <c r="B46" s="42" t="s">
        <v>380</v>
      </c>
      <c r="C46" s="43">
        <v>43847</v>
      </c>
      <c r="D46" s="40" t="s">
        <v>70</v>
      </c>
      <c r="E46" s="44">
        <v>1770.15</v>
      </c>
      <c r="F46" s="45" t="s">
        <v>35</v>
      </c>
      <c r="G46" s="40" t="s">
        <v>10</v>
      </c>
      <c r="H46" s="45"/>
      <c r="I46" s="40" t="s">
        <v>10</v>
      </c>
      <c r="J46" s="42" t="s">
        <v>381</v>
      </c>
      <c r="K46" s="40" t="s">
        <v>10</v>
      </c>
      <c r="L46" s="42" t="s">
        <v>381</v>
      </c>
      <c r="M46" s="46">
        <v>1512.14</v>
      </c>
    </row>
    <row r="47" spans="1:13" x14ac:dyDescent="0.25">
      <c r="A47" s="40" t="s">
        <v>428</v>
      </c>
      <c r="B47" s="42" t="s">
        <v>380</v>
      </c>
      <c r="C47" s="43">
        <v>43889</v>
      </c>
      <c r="D47" s="40" t="s">
        <v>146</v>
      </c>
      <c r="E47" s="44">
        <v>1745.27</v>
      </c>
      <c r="F47" s="45" t="s">
        <v>35</v>
      </c>
      <c r="G47" s="40" t="s">
        <v>10</v>
      </c>
      <c r="H47" s="45"/>
      <c r="I47" s="40" t="s">
        <v>10</v>
      </c>
      <c r="J47" s="42" t="s">
        <v>381</v>
      </c>
      <c r="K47" s="40" t="s">
        <v>10</v>
      </c>
      <c r="L47" s="42" t="s">
        <v>381</v>
      </c>
      <c r="M47" s="46">
        <v>1490.88</v>
      </c>
    </row>
    <row r="48" spans="1:13" x14ac:dyDescent="0.25">
      <c r="A48" s="40" t="s">
        <v>172</v>
      </c>
      <c r="B48" s="42" t="s">
        <v>380</v>
      </c>
      <c r="C48" s="43">
        <v>43841</v>
      </c>
      <c r="D48" s="40" t="s">
        <v>117</v>
      </c>
      <c r="E48" s="44">
        <v>1686.47</v>
      </c>
      <c r="F48" s="45" t="s">
        <v>35</v>
      </c>
      <c r="G48" s="40" t="s">
        <v>10</v>
      </c>
      <c r="H48" s="45"/>
      <c r="I48" s="40" t="s">
        <v>10</v>
      </c>
      <c r="J48" s="42" t="s">
        <v>381</v>
      </c>
      <c r="K48" s="40" t="s">
        <v>10</v>
      </c>
      <c r="L48" s="42" t="s">
        <v>381</v>
      </c>
      <c r="M48" s="46">
        <v>1440.67</v>
      </c>
    </row>
    <row r="49" spans="1:13" x14ac:dyDescent="0.25">
      <c r="A49" s="40" t="s">
        <v>425</v>
      </c>
      <c r="B49" s="42" t="s">
        <v>389</v>
      </c>
      <c r="C49" s="43">
        <v>43889</v>
      </c>
      <c r="D49" s="40" t="s">
        <v>64</v>
      </c>
      <c r="E49" s="44">
        <v>1668.14</v>
      </c>
      <c r="F49" s="45" t="s">
        <v>35</v>
      </c>
      <c r="G49" s="40" t="s">
        <v>10</v>
      </c>
      <c r="H49" s="45"/>
      <c r="I49" s="40" t="s">
        <v>10</v>
      </c>
      <c r="J49" s="42" t="s">
        <v>381</v>
      </c>
      <c r="K49" s="40" t="s">
        <v>10</v>
      </c>
      <c r="L49" s="42" t="s">
        <v>381</v>
      </c>
      <c r="M49" s="46">
        <v>1425</v>
      </c>
    </row>
    <row r="50" spans="1:13" x14ac:dyDescent="0.25">
      <c r="A50" s="40" t="s">
        <v>415</v>
      </c>
      <c r="B50" s="42" t="s">
        <v>380</v>
      </c>
      <c r="C50" s="43">
        <v>43922</v>
      </c>
      <c r="D50" s="40" t="s">
        <v>40</v>
      </c>
      <c r="E50" s="44">
        <v>1615.51</v>
      </c>
      <c r="F50" s="45" t="s">
        <v>35</v>
      </c>
      <c r="G50" s="40" t="s">
        <v>10</v>
      </c>
      <c r="H50" s="45"/>
      <c r="I50" s="40" t="s">
        <v>10</v>
      </c>
      <c r="J50" s="42" t="s">
        <v>381</v>
      </c>
      <c r="K50" s="40" t="s">
        <v>10</v>
      </c>
      <c r="L50" s="42" t="s">
        <v>381</v>
      </c>
      <c r="M50" s="46">
        <v>1379.67</v>
      </c>
    </row>
    <row r="51" spans="1:13" x14ac:dyDescent="0.25">
      <c r="A51" s="40" t="s">
        <v>36</v>
      </c>
      <c r="B51" s="42" t="s">
        <v>380</v>
      </c>
      <c r="C51" s="43">
        <v>44413</v>
      </c>
      <c r="D51" s="40" t="s">
        <v>117</v>
      </c>
      <c r="E51" s="44">
        <v>1598.34</v>
      </c>
      <c r="F51" s="45" t="s">
        <v>184</v>
      </c>
      <c r="G51" s="40" t="s">
        <v>291</v>
      </c>
      <c r="H51" s="45" t="s">
        <v>383</v>
      </c>
      <c r="I51" s="40" t="s">
        <v>291</v>
      </c>
      <c r="J51" s="42"/>
      <c r="K51" s="40" t="s">
        <v>10</v>
      </c>
      <c r="L51" s="42"/>
      <c r="M51" s="46">
        <v>1331.95</v>
      </c>
    </row>
    <row r="52" spans="1:13" x14ac:dyDescent="0.25">
      <c r="A52" s="40" t="s">
        <v>406</v>
      </c>
      <c r="B52" s="42" t="s">
        <v>380</v>
      </c>
      <c r="C52" s="43">
        <v>43935</v>
      </c>
      <c r="D52" s="40" t="s">
        <v>93</v>
      </c>
      <c r="E52" s="44">
        <v>1562.75</v>
      </c>
      <c r="F52" s="45" t="s">
        <v>35</v>
      </c>
      <c r="G52" s="40" t="s">
        <v>10</v>
      </c>
      <c r="H52" s="45"/>
      <c r="I52" s="40" t="s">
        <v>10</v>
      </c>
      <c r="J52" s="42" t="s">
        <v>381</v>
      </c>
      <c r="K52" s="40" t="s">
        <v>10</v>
      </c>
      <c r="L52" s="42" t="s">
        <v>381</v>
      </c>
      <c r="M52" s="46">
        <v>1330</v>
      </c>
    </row>
    <row r="53" spans="1:13" x14ac:dyDescent="0.25">
      <c r="A53" s="40" t="s">
        <v>445</v>
      </c>
      <c r="B53" s="42" t="s">
        <v>380</v>
      </c>
      <c r="C53" s="43">
        <v>43832</v>
      </c>
      <c r="D53" s="40" t="s">
        <v>30</v>
      </c>
      <c r="E53" s="44">
        <v>1432.17</v>
      </c>
      <c r="F53" s="45" t="s">
        <v>35</v>
      </c>
      <c r="G53" s="40" t="s">
        <v>10</v>
      </c>
      <c r="H53" s="45"/>
      <c r="I53" s="40" t="s">
        <v>10</v>
      </c>
      <c r="J53" s="42" t="s">
        <v>381</v>
      </c>
      <c r="K53" s="40" t="s">
        <v>10</v>
      </c>
      <c r="L53" s="42" t="s">
        <v>381</v>
      </c>
      <c r="M53" s="46">
        <v>1223.04</v>
      </c>
    </row>
    <row r="54" spans="1:13" x14ac:dyDescent="0.25">
      <c r="A54" s="40" t="s">
        <v>412</v>
      </c>
      <c r="B54" s="42" t="s">
        <v>380</v>
      </c>
      <c r="C54" s="43">
        <v>43932</v>
      </c>
      <c r="D54" s="40" t="s">
        <v>105</v>
      </c>
      <c r="E54" s="44">
        <v>1414.32</v>
      </c>
      <c r="F54" s="45" t="s">
        <v>35</v>
      </c>
      <c r="G54" s="40" t="s">
        <v>10</v>
      </c>
      <c r="H54" s="45"/>
      <c r="I54" s="40" t="s">
        <v>10</v>
      </c>
      <c r="J54" s="42" t="s">
        <v>381</v>
      </c>
      <c r="K54" s="40" t="s">
        <v>10</v>
      </c>
      <c r="L54" s="42" t="s">
        <v>381</v>
      </c>
      <c r="M54" s="46">
        <v>1203.67</v>
      </c>
    </row>
    <row r="55" spans="1:13" x14ac:dyDescent="0.25">
      <c r="A55" s="40" t="s">
        <v>417</v>
      </c>
      <c r="B55" s="42" t="s">
        <v>380</v>
      </c>
      <c r="C55" s="43">
        <v>43906</v>
      </c>
      <c r="D55" s="40" t="s">
        <v>125</v>
      </c>
      <c r="E55" s="44">
        <v>1360.21</v>
      </c>
      <c r="F55" s="45" t="s">
        <v>35</v>
      </c>
      <c r="G55" s="40" t="s">
        <v>10</v>
      </c>
      <c r="H55" s="45"/>
      <c r="I55" s="40" t="s">
        <v>10</v>
      </c>
      <c r="J55" s="42" t="s">
        <v>381</v>
      </c>
      <c r="K55" s="40" t="s">
        <v>10</v>
      </c>
      <c r="L55" s="42" t="s">
        <v>381</v>
      </c>
      <c r="M55" s="46">
        <v>1161.95</v>
      </c>
    </row>
    <row r="56" spans="1:13" x14ac:dyDescent="0.25">
      <c r="A56" s="40" t="s">
        <v>431</v>
      </c>
      <c r="B56" s="42" t="s">
        <v>380</v>
      </c>
      <c r="C56" s="43">
        <v>43874</v>
      </c>
      <c r="D56" s="40" t="s">
        <v>105</v>
      </c>
      <c r="E56" s="44">
        <v>1348.32</v>
      </c>
      <c r="F56" s="45" t="s">
        <v>35</v>
      </c>
      <c r="G56" s="40" t="s">
        <v>10</v>
      </c>
      <c r="H56" s="45"/>
      <c r="I56" s="40" t="s">
        <v>10</v>
      </c>
      <c r="J56" s="42" t="s">
        <v>381</v>
      </c>
      <c r="K56" s="40" t="s">
        <v>10</v>
      </c>
      <c r="L56" s="42" t="s">
        <v>381</v>
      </c>
      <c r="M56" s="46">
        <v>1147.5</v>
      </c>
    </row>
    <row r="57" spans="1:13" x14ac:dyDescent="0.25">
      <c r="A57" s="40" t="s">
        <v>37</v>
      </c>
      <c r="B57" s="42" t="s">
        <v>380</v>
      </c>
      <c r="C57" s="43">
        <v>44317</v>
      </c>
      <c r="D57" s="40" t="s">
        <v>33</v>
      </c>
      <c r="E57" s="44">
        <v>1280.04</v>
      </c>
      <c r="F57" s="45" t="s">
        <v>184</v>
      </c>
      <c r="G57" s="40" t="s">
        <v>291</v>
      </c>
      <c r="H57" s="45" t="s">
        <v>383</v>
      </c>
      <c r="I57" s="40" t="s">
        <v>291</v>
      </c>
      <c r="J57" s="42" t="s">
        <v>383</v>
      </c>
      <c r="K57" s="40" t="s">
        <v>291</v>
      </c>
      <c r="L57" s="42"/>
      <c r="M57" s="46">
        <v>1066.7</v>
      </c>
    </row>
    <row r="58" spans="1:13" x14ac:dyDescent="0.25">
      <c r="A58" s="40" t="s">
        <v>143</v>
      </c>
      <c r="B58" s="42" t="s">
        <v>380</v>
      </c>
      <c r="C58" s="43">
        <v>43942</v>
      </c>
      <c r="D58" s="40" t="s">
        <v>57</v>
      </c>
      <c r="E58" s="44">
        <v>1239.68</v>
      </c>
      <c r="F58" s="45" t="s">
        <v>35</v>
      </c>
      <c r="G58" s="40" t="s">
        <v>10</v>
      </c>
      <c r="H58" s="45"/>
      <c r="I58" s="40" t="s">
        <v>10</v>
      </c>
      <c r="J58" s="42" t="s">
        <v>381</v>
      </c>
      <c r="K58" s="40" t="s">
        <v>10</v>
      </c>
      <c r="L58" s="42" t="s">
        <v>381</v>
      </c>
      <c r="M58" s="46">
        <v>1055.05</v>
      </c>
    </row>
    <row r="59" spans="1:13" x14ac:dyDescent="0.25">
      <c r="A59" s="40" t="s">
        <v>443</v>
      </c>
      <c r="B59" s="42" t="s">
        <v>380</v>
      </c>
      <c r="C59" s="43">
        <v>43845</v>
      </c>
      <c r="D59" s="40" t="s">
        <v>53</v>
      </c>
      <c r="E59" s="44">
        <v>1204.57</v>
      </c>
      <c r="F59" s="45" t="s">
        <v>35</v>
      </c>
      <c r="G59" s="40" t="s">
        <v>10</v>
      </c>
      <c r="H59" s="45"/>
      <c r="I59" s="40" t="s">
        <v>10</v>
      </c>
      <c r="J59" s="42" t="s">
        <v>381</v>
      </c>
      <c r="K59" s="40" t="s">
        <v>10</v>
      </c>
      <c r="L59" s="42" t="s">
        <v>381</v>
      </c>
      <c r="M59" s="46">
        <v>1029</v>
      </c>
    </row>
    <row r="60" spans="1:13" x14ac:dyDescent="0.25">
      <c r="A60" s="40" t="s">
        <v>422</v>
      </c>
      <c r="B60" s="42" t="s">
        <v>380</v>
      </c>
      <c r="C60" s="43">
        <v>43905</v>
      </c>
      <c r="D60" s="40" t="s">
        <v>30</v>
      </c>
      <c r="E60" s="44">
        <v>1167.7</v>
      </c>
      <c r="F60" s="45" t="s">
        <v>35</v>
      </c>
      <c r="G60" s="40" t="s">
        <v>10</v>
      </c>
      <c r="H60" s="45"/>
      <c r="I60" s="40" t="s">
        <v>10</v>
      </c>
      <c r="J60" s="42" t="s">
        <v>381</v>
      </c>
      <c r="K60" s="40" t="s">
        <v>10</v>
      </c>
      <c r="L60" s="42" t="s">
        <v>381</v>
      </c>
      <c r="M60" s="46">
        <v>997.5</v>
      </c>
    </row>
    <row r="61" spans="1:13" x14ac:dyDescent="0.25">
      <c r="A61" s="40" t="s">
        <v>413</v>
      </c>
      <c r="B61" s="42" t="s">
        <v>380</v>
      </c>
      <c r="C61" s="43">
        <v>43930</v>
      </c>
      <c r="D61" s="40" t="s">
        <v>18</v>
      </c>
      <c r="E61" s="44">
        <v>1142.8699999999999</v>
      </c>
      <c r="F61" s="45" t="s">
        <v>35</v>
      </c>
      <c r="G61" s="40" t="s">
        <v>10</v>
      </c>
      <c r="H61" s="45"/>
      <c r="I61" s="40" t="s">
        <v>10</v>
      </c>
      <c r="J61" s="42" t="s">
        <v>381</v>
      </c>
      <c r="K61" s="40" t="s">
        <v>10</v>
      </c>
      <c r="L61" s="42" t="s">
        <v>381</v>
      </c>
      <c r="M61" s="46">
        <v>976.1</v>
      </c>
    </row>
    <row r="62" spans="1:13" x14ac:dyDescent="0.25">
      <c r="A62" s="40" t="s">
        <v>158</v>
      </c>
      <c r="B62" s="42" t="s">
        <v>380</v>
      </c>
      <c r="C62" s="43">
        <v>43901</v>
      </c>
      <c r="D62" s="40" t="s">
        <v>117</v>
      </c>
      <c r="E62" s="44">
        <v>1137.6600000000001</v>
      </c>
      <c r="F62" s="45" t="s">
        <v>35</v>
      </c>
      <c r="G62" s="40" t="s">
        <v>10</v>
      </c>
      <c r="H62" s="45"/>
      <c r="I62" s="40" t="s">
        <v>10</v>
      </c>
      <c r="J62" s="42" t="s">
        <v>381</v>
      </c>
      <c r="K62" s="40" t="s">
        <v>10</v>
      </c>
      <c r="L62" s="42" t="s">
        <v>381</v>
      </c>
      <c r="M62" s="46">
        <v>971.84</v>
      </c>
    </row>
    <row r="63" spans="1:13" x14ac:dyDescent="0.25">
      <c r="A63" s="40" t="s">
        <v>442</v>
      </c>
      <c r="B63" s="42" t="s">
        <v>380</v>
      </c>
      <c r="C63" s="43">
        <v>43847</v>
      </c>
      <c r="D63" s="40" t="s">
        <v>112</v>
      </c>
      <c r="E63" s="44">
        <v>1140.78</v>
      </c>
      <c r="F63" s="45" t="s">
        <v>35</v>
      </c>
      <c r="G63" s="40" t="s">
        <v>10</v>
      </c>
      <c r="H63" s="45"/>
      <c r="I63" s="40" t="s">
        <v>10</v>
      </c>
      <c r="J63" s="42" t="s">
        <v>381</v>
      </c>
      <c r="K63" s="40" t="s">
        <v>10</v>
      </c>
      <c r="L63" s="42" t="s">
        <v>381</v>
      </c>
      <c r="M63" s="46">
        <v>970.88</v>
      </c>
    </row>
    <row r="64" spans="1:13" x14ac:dyDescent="0.25">
      <c r="A64" s="40" t="s">
        <v>42</v>
      </c>
      <c r="B64" s="42" t="s">
        <v>390</v>
      </c>
      <c r="C64" s="43">
        <v>44409</v>
      </c>
      <c r="D64" s="40" t="s">
        <v>13</v>
      </c>
      <c r="E64" s="44">
        <v>1158</v>
      </c>
      <c r="F64" s="45" t="s">
        <v>184</v>
      </c>
      <c r="G64" s="40" t="s">
        <v>10</v>
      </c>
      <c r="H64" s="45"/>
      <c r="I64" s="40" t="s">
        <v>10</v>
      </c>
      <c r="J64" s="42"/>
      <c r="K64" s="40" t="s">
        <v>10</v>
      </c>
      <c r="L64" s="42"/>
      <c r="M64" s="46">
        <v>965</v>
      </c>
    </row>
    <row r="65" spans="1:13" x14ac:dyDescent="0.25">
      <c r="A65" s="40" t="s">
        <v>424</v>
      </c>
      <c r="B65" s="42" t="s">
        <v>380</v>
      </c>
      <c r="C65" s="43">
        <v>43892</v>
      </c>
      <c r="D65" s="40" t="s">
        <v>13</v>
      </c>
      <c r="E65" s="44">
        <v>1124.1199999999999</v>
      </c>
      <c r="F65" s="45" t="s">
        <v>35</v>
      </c>
      <c r="G65" s="40" t="s">
        <v>10</v>
      </c>
      <c r="H65" s="45"/>
      <c r="I65" s="40" t="s">
        <v>10</v>
      </c>
      <c r="J65" s="42" t="s">
        <v>381</v>
      </c>
      <c r="K65" s="40" t="s">
        <v>10</v>
      </c>
      <c r="L65" s="42" t="s">
        <v>381</v>
      </c>
      <c r="M65" s="46">
        <v>959.9</v>
      </c>
    </row>
    <row r="66" spans="1:13" x14ac:dyDescent="0.25">
      <c r="A66" s="40" t="s">
        <v>159</v>
      </c>
      <c r="B66" s="42" t="s">
        <v>380</v>
      </c>
      <c r="C66" s="43">
        <v>43897</v>
      </c>
      <c r="D66" s="40" t="s">
        <v>67</v>
      </c>
      <c r="E66" s="44">
        <v>1077.93</v>
      </c>
      <c r="F66" s="45" t="s">
        <v>35</v>
      </c>
      <c r="G66" s="40" t="s">
        <v>10</v>
      </c>
      <c r="H66" s="45"/>
      <c r="I66" s="40" t="s">
        <v>10</v>
      </c>
      <c r="J66" s="42" t="s">
        <v>381</v>
      </c>
      <c r="K66" s="40" t="s">
        <v>10</v>
      </c>
      <c r="L66" s="42" t="s">
        <v>381</v>
      </c>
      <c r="M66" s="46">
        <v>920.83</v>
      </c>
    </row>
    <row r="67" spans="1:13" x14ac:dyDescent="0.25">
      <c r="A67" s="40" t="s">
        <v>164</v>
      </c>
      <c r="B67" s="42" t="s">
        <v>380</v>
      </c>
      <c r="C67" s="43">
        <v>43889</v>
      </c>
      <c r="D67" s="40" t="s">
        <v>44</v>
      </c>
      <c r="E67" s="44">
        <v>1057.1500000000001</v>
      </c>
      <c r="F67" s="45" t="s">
        <v>35</v>
      </c>
      <c r="G67" s="40" t="s">
        <v>10</v>
      </c>
      <c r="H67" s="45"/>
      <c r="I67" s="40" t="s">
        <v>10</v>
      </c>
      <c r="J67" s="42" t="s">
        <v>381</v>
      </c>
      <c r="K67" s="40" t="s">
        <v>10</v>
      </c>
      <c r="L67" s="42" t="s">
        <v>381</v>
      </c>
      <c r="M67" s="46">
        <v>903.07</v>
      </c>
    </row>
    <row r="68" spans="1:13" x14ac:dyDescent="0.25">
      <c r="A68" s="40" t="s">
        <v>169</v>
      </c>
      <c r="B68" s="42" t="s">
        <v>380</v>
      </c>
      <c r="C68" s="43">
        <v>43859</v>
      </c>
      <c r="D68" s="40" t="s">
        <v>83</v>
      </c>
      <c r="E68" s="44">
        <v>1025.8499999999999</v>
      </c>
      <c r="F68" s="45" t="s">
        <v>35</v>
      </c>
      <c r="G68" s="40" t="s">
        <v>10</v>
      </c>
      <c r="H68" s="45"/>
      <c r="I68" s="40" t="s">
        <v>10</v>
      </c>
      <c r="J68" s="42" t="s">
        <v>381</v>
      </c>
      <c r="K68" s="40" t="s">
        <v>10</v>
      </c>
      <c r="L68" s="42" t="s">
        <v>381</v>
      </c>
      <c r="M68" s="46">
        <v>876.34</v>
      </c>
    </row>
    <row r="69" spans="1:13" x14ac:dyDescent="0.25">
      <c r="A69" s="40" t="s">
        <v>421</v>
      </c>
      <c r="B69" s="42" t="s">
        <v>380</v>
      </c>
      <c r="C69" s="43">
        <v>43907</v>
      </c>
      <c r="D69" s="40" t="s">
        <v>49</v>
      </c>
      <c r="E69" s="44">
        <v>977.09</v>
      </c>
      <c r="F69" s="45" t="s">
        <v>35</v>
      </c>
      <c r="G69" s="40" t="s">
        <v>10</v>
      </c>
      <c r="H69" s="45"/>
      <c r="I69" s="40" t="s">
        <v>10</v>
      </c>
      <c r="J69" s="42" t="s">
        <v>381</v>
      </c>
      <c r="K69" s="40" t="s">
        <v>10</v>
      </c>
      <c r="L69" s="42" t="s">
        <v>381</v>
      </c>
      <c r="M69" s="46">
        <v>831.57</v>
      </c>
    </row>
    <row r="70" spans="1:13" x14ac:dyDescent="0.25">
      <c r="A70" s="40" t="s">
        <v>165</v>
      </c>
      <c r="B70" s="42" t="s">
        <v>380</v>
      </c>
      <c r="C70" s="43">
        <v>43872</v>
      </c>
      <c r="D70" s="40" t="s">
        <v>98</v>
      </c>
      <c r="E70" s="44">
        <v>971.28</v>
      </c>
      <c r="F70" s="45" t="s">
        <v>35</v>
      </c>
      <c r="G70" s="40" t="s">
        <v>10</v>
      </c>
      <c r="H70" s="45"/>
      <c r="I70" s="40" t="s">
        <v>10</v>
      </c>
      <c r="J70" s="42" t="s">
        <v>381</v>
      </c>
      <c r="K70" s="40" t="s">
        <v>10</v>
      </c>
      <c r="L70" s="42" t="s">
        <v>381</v>
      </c>
      <c r="M70" s="46">
        <v>826.61</v>
      </c>
    </row>
    <row r="71" spans="1:13" x14ac:dyDescent="0.25">
      <c r="A71" s="40" t="s">
        <v>434</v>
      </c>
      <c r="B71" s="42" t="s">
        <v>380</v>
      </c>
      <c r="C71" s="43">
        <v>43868</v>
      </c>
      <c r="D71" s="40" t="s">
        <v>156</v>
      </c>
      <c r="E71" s="44">
        <v>952.15</v>
      </c>
      <c r="F71" s="45" t="s">
        <v>35</v>
      </c>
      <c r="G71" s="40" t="s">
        <v>10</v>
      </c>
      <c r="H71" s="45"/>
      <c r="I71" s="40" t="s">
        <v>10</v>
      </c>
      <c r="J71" s="42" t="s">
        <v>381</v>
      </c>
      <c r="K71" s="40" t="s">
        <v>10</v>
      </c>
      <c r="L71" s="42" t="s">
        <v>381</v>
      </c>
      <c r="M71" s="46">
        <v>812.99</v>
      </c>
    </row>
    <row r="72" spans="1:13" x14ac:dyDescent="0.25">
      <c r="A72" s="40" t="s">
        <v>162</v>
      </c>
      <c r="B72" s="42" t="s">
        <v>380</v>
      </c>
      <c r="C72" s="43">
        <v>43889</v>
      </c>
      <c r="D72" s="40" t="s">
        <v>93</v>
      </c>
      <c r="E72" s="44">
        <v>857.93</v>
      </c>
      <c r="F72" s="45" t="s">
        <v>35</v>
      </c>
      <c r="G72" s="40" t="s">
        <v>10</v>
      </c>
      <c r="H72" s="45"/>
      <c r="I72" s="40" t="s">
        <v>10</v>
      </c>
      <c r="J72" s="42" t="s">
        <v>381</v>
      </c>
      <c r="K72" s="40" t="s">
        <v>10</v>
      </c>
      <c r="L72" s="42" t="s">
        <v>381</v>
      </c>
      <c r="M72" s="46">
        <v>730.14</v>
      </c>
    </row>
    <row r="73" spans="1:13" x14ac:dyDescent="0.25">
      <c r="A73" s="40" t="s">
        <v>436</v>
      </c>
      <c r="B73" s="42" t="s">
        <v>389</v>
      </c>
      <c r="C73" s="43">
        <v>43863</v>
      </c>
      <c r="D73" s="40" t="s">
        <v>67</v>
      </c>
      <c r="E73" s="44">
        <v>832.84</v>
      </c>
      <c r="F73" s="45" t="s">
        <v>35</v>
      </c>
      <c r="G73" s="40" t="s">
        <v>10</v>
      </c>
      <c r="H73" s="45"/>
      <c r="I73" s="40" t="s">
        <v>10</v>
      </c>
      <c r="J73" s="42" t="s">
        <v>381</v>
      </c>
      <c r="K73" s="40" t="s">
        <v>10</v>
      </c>
      <c r="L73" s="42" t="s">
        <v>381</v>
      </c>
      <c r="M73" s="46">
        <v>711.45</v>
      </c>
    </row>
    <row r="74" spans="1:13" x14ac:dyDescent="0.25">
      <c r="A74" s="40" t="s">
        <v>154</v>
      </c>
      <c r="B74" s="42" t="s">
        <v>380</v>
      </c>
      <c r="C74" s="43">
        <v>43911</v>
      </c>
      <c r="D74" s="40" t="s">
        <v>105</v>
      </c>
      <c r="E74" s="44">
        <v>832.41</v>
      </c>
      <c r="F74" s="45" t="s">
        <v>35</v>
      </c>
      <c r="G74" s="40" t="s">
        <v>10</v>
      </c>
      <c r="H74" s="45"/>
      <c r="I74" s="40" t="s">
        <v>10</v>
      </c>
      <c r="J74" s="42" t="s">
        <v>381</v>
      </c>
      <c r="K74" s="40" t="s">
        <v>10</v>
      </c>
      <c r="L74" s="42" t="s">
        <v>381</v>
      </c>
      <c r="M74" s="46">
        <v>708.43</v>
      </c>
    </row>
    <row r="75" spans="1:13" x14ac:dyDescent="0.25">
      <c r="A75" s="40" t="s">
        <v>409</v>
      </c>
      <c r="B75" s="42" t="s">
        <v>380</v>
      </c>
      <c r="C75" s="43">
        <v>43940</v>
      </c>
      <c r="D75" s="40" t="s">
        <v>98</v>
      </c>
      <c r="E75" s="44">
        <v>826.16</v>
      </c>
      <c r="F75" s="45" t="s">
        <v>35</v>
      </c>
      <c r="G75" s="40" t="s">
        <v>10</v>
      </c>
      <c r="H75" s="45"/>
      <c r="I75" s="40" t="s">
        <v>10</v>
      </c>
      <c r="J75" s="42" t="s">
        <v>381</v>
      </c>
      <c r="K75" s="40" t="s">
        <v>10</v>
      </c>
      <c r="L75" s="42" t="s">
        <v>381</v>
      </c>
      <c r="M75" s="46">
        <v>703.11</v>
      </c>
    </row>
    <row r="76" spans="1:13" x14ac:dyDescent="0.25">
      <c r="A76" s="40" t="s">
        <v>439</v>
      </c>
      <c r="B76" s="42" t="s">
        <v>380</v>
      </c>
      <c r="C76" s="43">
        <v>43846</v>
      </c>
      <c r="D76" s="40" t="s">
        <v>79</v>
      </c>
      <c r="E76" s="44">
        <v>815.83</v>
      </c>
      <c r="F76" s="45" t="s">
        <v>35</v>
      </c>
      <c r="G76" s="40" t="s">
        <v>10</v>
      </c>
      <c r="H76" s="45"/>
      <c r="I76" s="40" t="s">
        <v>10</v>
      </c>
      <c r="J76" s="42" t="s">
        <v>381</v>
      </c>
      <c r="K76" s="40" t="s">
        <v>10</v>
      </c>
      <c r="L76" s="42" t="s">
        <v>381</v>
      </c>
      <c r="M76" s="46">
        <v>696.92</v>
      </c>
    </row>
    <row r="77" spans="1:13" x14ac:dyDescent="0.25">
      <c r="A77" s="40" t="s">
        <v>435</v>
      </c>
      <c r="B77" s="42" t="s">
        <v>380</v>
      </c>
      <c r="C77" s="43">
        <v>43863</v>
      </c>
      <c r="D77" s="40" t="s">
        <v>18</v>
      </c>
      <c r="E77" s="44">
        <v>799.24</v>
      </c>
      <c r="F77" s="45" t="s">
        <v>35</v>
      </c>
      <c r="G77" s="40" t="s">
        <v>10</v>
      </c>
      <c r="H77" s="45"/>
      <c r="I77" s="40" t="s">
        <v>10</v>
      </c>
      <c r="J77" s="42" t="s">
        <v>381</v>
      </c>
      <c r="K77" s="40" t="s">
        <v>10</v>
      </c>
      <c r="L77" s="42" t="s">
        <v>381</v>
      </c>
      <c r="M77" s="46">
        <v>682.38</v>
      </c>
    </row>
    <row r="78" spans="1:13" x14ac:dyDescent="0.25">
      <c r="A78" s="40" t="s">
        <v>432</v>
      </c>
      <c r="B78" s="42" t="s">
        <v>380</v>
      </c>
      <c r="C78" s="43">
        <v>43878</v>
      </c>
      <c r="D78" s="40" t="s">
        <v>86</v>
      </c>
      <c r="E78" s="44">
        <v>783.27</v>
      </c>
      <c r="F78" s="45" t="s">
        <v>35</v>
      </c>
      <c r="G78" s="40" t="s">
        <v>10</v>
      </c>
      <c r="H78" s="45"/>
      <c r="I78" s="40" t="s">
        <v>10</v>
      </c>
      <c r="J78" s="42" t="s">
        <v>381</v>
      </c>
      <c r="K78" s="40" t="s">
        <v>10</v>
      </c>
      <c r="L78" s="42" t="s">
        <v>381</v>
      </c>
      <c r="M78" s="46">
        <v>666.62</v>
      </c>
    </row>
    <row r="79" spans="1:13" x14ac:dyDescent="0.25">
      <c r="A79" s="40" t="s">
        <v>429</v>
      </c>
      <c r="B79" s="42" t="s">
        <v>380</v>
      </c>
      <c r="C79" s="43">
        <v>43877</v>
      </c>
      <c r="D79" s="40" t="s">
        <v>149</v>
      </c>
      <c r="E79" s="44">
        <v>777.15</v>
      </c>
      <c r="F79" s="45" t="s">
        <v>35</v>
      </c>
      <c r="G79" s="40" t="s">
        <v>10</v>
      </c>
      <c r="H79" s="45"/>
      <c r="I79" s="40" t="s">
        <v>10</v>
      </c>
      <c r="J79" s="42" t="s">
        <v>381</v>
      </c>
      <c r="K79" s="40" t="s">
        <v>10</v>
      </c>
      <c r="L79" s="42" t="s">
        <v>381</v>
      </c>
      <c r="M79" s="46">
        <v>663.87</v>
      </c>
    </row>
    <row r="80" spans="1:13" x14ac:dyDescent="0.25">
      <c r="A80" s="40" t="s">
        <v>418</v>
      </c>
      <c r="B80" s="42" t="s">
        <v>380</v>
      </c>
      <c r="C80" s="43">
        <v>43889</v>
      </c>
      <c r="D80" s="40" t="s">
        <v>86</v>
      </c>
      <c r="E80" s="44">
        <v>725.9</v>
      </c>
      <c r="F80" s="45" t="s">
        <v>35</v>
      </c>
      <c r="G80" s="40" t="s">
        <v>10</v>
      </c>
      <c r="H80" s="45"/>
      <c r="I80" s="40" t="s">
        <v>10</v>
      </c>
      <c r="J80" s="42" t="s">
        <v>381</v>
      </c>
      <c r="K80" s="40" t="s">
        <v>10</v>
      </c>
      <c r="L80" s="42" t="s">
        <v>381</v>
      </c>
      <c r="M80" s="46">
        <v>617.78</v>
      </c>
    </row>
    <row r="81" spans="1:13" x14ac:dyDescent="0.25">
      <c r="A81" s="40" t="s">
        <v>433</v>
      </c>
      <c r="B81" s="42" t="s">
        <v>380</v>
      </c>
      <c r="C81" s="43">
        <v>43876</v>
      </c>
      <c r="D81" s="40" t="s">
        <v>22</v>
      </c>
      <c r="E81" s="44">
        <v>712.42</v>
      </c>
      <c r="F81" s="45" t="s">
        <v>35</v>
      </c>
      <c r="G81" s="40" t="s">
        <v>10</v>
      </c>
      <c r="H81" s="45"/>
      <c r="I81" s="40" t="s">
        <v>10</v>
      </c>
      <c r="J81" s="42" t="s">
        <v>381</v>
      </c>
      <c r="K81" s="40" t="s">
        <v>10</v>
      </c>
      <c r="L81" s="42" t="s">
        <v>381</v>
      </c>
      <c r="M81" s="46">
        <v>608.58000000000004</v>
      </c>
    </row>
    <row r="82" spans="1:13" x14ac:dyDescent="0.25">
      <c r="A82" s="40" t="s">
        <v>46</v>
      </c>
      <c r="B82" s="42" t="s">
        <v>390</v>
      </c>
      <c r="C82" s="43">
        <v>44414</v>
      </c>
      <c r="D82" s="40" t="s">
        <v>53</v>
      </c>
      <c r="E82" s="44">
        <v>720</v>
      </c>
      <c r="F82" s="45" t="s">
        <v>184</v>
      </c>
      <c r="G82" s="40" t="s">
        <v>10</v>
      </c>
      <c r="H82" s="45"/>
      <c r="I82" s="40" t="s">
        <v>10</v>
      </c>
      <c r="J82" s="42"/>
      <c r="K82" s="40" t="s">
        <v>10</v>
      </c>
      <c r="L82" s="42"/>
      <c r="M82" s="46">
        <v>600</v>
      </c>
    </row>
    <row r="83" spans="1:13" x14ac:dyDescent="0.25">
      <c r="A83" s="40" t="s">
        <v>24</v>
      </c>
      <c r="B83" s="42" t="s">
        <v>380</v>
      </c>
      <c r="C83" s="43">
        <v>44414</v>
      </c>
      <c r="D83" s="40" t="s">
        <v>33</v>
      </c>
      <c r="E83" s="44">
        <v>635.80999999999995</v>
      </c>
      <c r="F83" s="45" t="s">
        <v>184</v>
      </c>
      <c r="G83" s="40" t="s">
        <v>10</v>
      </c>
      <c r="H83" s="45" t="s">
        <v>381</v>
      </c>
      <c r="I83" s="40" t="s">
        <v>291</v>
      </c>
      <c r="J83" s="42"/>
      <c r="K83" s="40" t="s">
        <v>10</v>
      </c>
      <c r="L83" s="42"/>
      <c r="M83" s="46">
        <v>529.84</v>
      </c>
    </row>
    <row r="84" spans="1:13" x14ac:dyDescent="0.25">
      <c r="A84" s="40" t="s">
        <v>28</v>
      </c>
      <c r="B84" s="42" t="s">
        <v>380</v>
      </c>
      <c r="C84" s="43">
        <v>44409</v>
      </c>
      <c r="D84" s="40" t="s">
        <v>33</v>
      </c>
      <c r="E84" s="44">
        <v>631.01</v>
      </c>
      <c r="F84" s="45" t="s">
        <v>184</v>
      </c>
      <c r="G84" s="40" t="s">
        <v>10</v>
      </c>
      <c r="H84" s="45" t="s">
        <v>381</v>
      </c>
      <c r="I84" s="40" t="s">
        <v>291</v>
      </c>
      <c r="J84" s="42"/>
      <c r="K84" s="40" t="s">
        <v>10</v>
      </c>
      <c r="L84" s="42"/>
      <c r="M84" s="46">
        <v>525.84</v>
      </c>
    </row>
    <row r="85" spans="1:13" x14ac:dyDescent="0.25">
      <c r="A85" s="40" t="s">
        <v>399</v>
      </c>
      <c r="B85" s="42" t="s">
        <v>380</v>
      </c>
      <c r="C85" s="43">
        <v>43967</v>
      </c>
      <c r="D85" s="40" t="s">
        <v>64</v>
      </c>
      <c r="E85" s="44">
        <v>585.30999999999995</v>
      </c>
      <c r="F85" s="45" t="s">
        <v>35</v>
      </c>
      <c r="G85" s="40" t="s">
        <v>10</v>
      </c>
      <c r="H85" s="45"/>
      <c r="I85" s="40" t="s">
        <v>10</v>
      </c>
      <c r="J85" s="42" t="s">
        <v>381</v>
      </c>
      <c r="K85" s="40" t="s">
        <v>10</v>
      </c>
      <c r="L85" s="42" t="s">
        <v>381</v>
      </c>
      <c r="M85" s="46">
        <v>500</v>
      </c>
    </row>
    <row r="86" spans="1:13" x14ac:dyDescent="0.25">
      <c r="A86" s="40" t="s">
        <v>392</v>
      </c>
      <c r="B86" s="42" t="s">
        <v>391</v>
      </c>
      <c r="C86" s="43">
        <v>44295</v>
      </c>
      <c r="D86" s="40" t="s">
        <v>53</v>
      </c>
      <c r="E86" s="44">
        <v>516.24</v>
      </c>
      <c r="F86" s="45" t="s">
        <v>184</v>
      </c>
      <c r="G86" s="40" t="s">
        <v>10</v>
      </c>
      <c r="H86" s="45"/>
      <c r="I86" s="40" t="s">
        <v>10</v>
      </c>
      <c r="J86" s="42"/>
      <c r="K86" s="40" t="s">
        <v>10</v>
      </c>
      <c r="L86" s="42"/>
      <c r="M86" s="46">
        <v>441</v>
      </c>
    </row>
    <row r="87" spans="1:13" x14ac:dyDescent="0.25">
      <c r="A87" s="40" t="s">
        <v>396</v>
      </c>
      <c r="B87" s="42" t="s">
        <v>380</v>
      </c>
      <c r="C87" s="43">
        <v>44055</v>
      </c>
      <c r="D87" s="40" t="s">
        <v>18</v>
      </c>
      <c r="E87" s="44">
        <v>487.8</v>
      </c>
      <c r="F87" s="45" t="s">
        <v>35</v>
      </c>
      <c r="G87" s="40" t="s">
        <v>10</v>
      </c>
      <c r="H87" s="45"/>
      <c r="I87" s="40" t="s">
        <v>10</v>
      </c>
      <c r="J87" s="42" t="s">
        <v>381</v>
      </c>
      <c r="K87" s="40" t="s">
        <v>10</v>
      </c>
      <c r="L87" s="42" t="s">
        <v>381</v>
      </c>
      <c r="M87" s="46">
        <v>416.7</v>
      </c>
    </row>
    <row r="88" spans="1:13" x14ac:dyDescent="0.25">
      <c r="A88" s="40" t="s">
        <v>397</v>
      </c>
      <c r="B88" s="42" t="s">
        <v>380</v>
      </c>
      <c r="C88" s="43">
        <v>43994</v>
      </c>
      <c r="D88" s="40" t="s">
        <v>18</v>
      </c>
      <c r="E88" s="44">
        <v>487.8</v>
      </c>
      <c r="F88" s="45" t="s">
        <v>35</v>
      </c>
      <c r="G88" s="40" t="s">
        <v>10</v>
      </c>
      <c r="H88" s="45"/>
      <c r="I88" s="40" t="s">
        <v>10</v>
      </c>
      <c r="J88" s="42" t="s">
        <v>381</v>
      </c>
      <c r="K88" s="40" t="s">
        <v>10</v>
      </c>
      <c r="L88" s="42" t="s">
        <v>381</v>
      </c>
      <c r="M88" s="46">
        <v>416.7</v>
      </c>
    </row>
    <row r="89" spans="1:13" x14ac:dyDescent="0.25">
      <c r="A89" s="40" t="s">
        <v>398</v>
      </c>
      <c r="B89" s="42" t="s">
        <v>380</v>
      </c>
      <c r="C89" s="43">
        <v>44055</v>
      </c>
      <c r="D89" s="40" t="s">
        <v>18</v>
      </c>
      <c r="E89" s="44">
        <v>487.8</v>
      </c>
      <c r="F89" s="45" t="s">
        <v>35</v>
      </c>
      <c r="G89" s="40" t="s">
        <v>10</v>
      </c>
      <c r="H89" s="45"/>
      <c r="I89" s="40" t="s">
        <v>10</v>
      </c>
      <c r="J89" s="42" t="s">
        <v>381</v>
      </c>
      <c r="K89" s="40" t="s">
        <v>10</v>
      </c>
      <c r="L89" s="42" t="s">
        <v>381</v>
      </c>
      <c r="M89" s="46">
        <v>416.7</v>
      </c>
    </row>
    <row r="90" spans="1:13" x14ac:dyDescent="0.25">
      <c r="A90" s="40" t="s">
        <v>140</v>
      </c>
      <c r="B90" s="42" t="s">
        <v>380</v>
      </c>
      <c r="C90" s="43">
        <v>44366</v>
      </c>
      <c r="D90" s="40" t="s">
        <v>53</v>
      </c>
      <c r="E90" s="44">
        <v>324.66000000000003</v>
      </c>
      <c r="F90" s="45" t="s">
        <v>35</v>
      </c>
      <c r="G90" s="40" t="s">
        <v>10</v>
      </c>
      <c r="H90" s="45"/>
      <c r="I90" s="40" t="s">
        <v>10</v>
      </c>
      <c r="J90" s="42" t="s">
        <v>381</v>
      </c>
      <c r="K90" s="40" t="s">
        <v>10</v>
      </c>
      <c r="L90" s="42" t="s">
        <v>381</v>
      </c>
      <c r="M90" s="46">
        <v>277.33999999999997</v>
      </c>
    </row>
    <row r="91" spans="1:13" x14ac:dyDescent="0.25">
      <c r="A91" s="40" t="s">
        <v>139</v>
      </c>
      <c r="B91" s="42" t="s">
        <v>380</v>
      </c>
      <c r="C91" s="43">
        <v>44369</v>
      </c>
      <c r="D91" s="40" t="s">
        <v>49</v>
      </c>
      <c r="E91" s="44">
        <v>256.27</v>
      </c>
      <c r="F91" s="45" t="s">
        <v>35</v>
      </c>
      <c r="G91" s="40" t="s">
        <v>10</v>
      </c>
      <c r="H91" s="45"/>
      <c r="I91" s="40" t="s">
        <v>10</v>
      </c>
      <c r="J91" s="42" t="s">
        <v>381</v>
      </c>
      <c r="K91" s="40" t="s">
        <v>10</v>
      </c>
      <c r="L91" s="42" t="s">
        <v>381</v>
      </c>
      <c r="M91" s="46">
        <v>218.1</v>
      </c>
    </row>
    <row r="92" spans="1:13" x14ac:dyDescent="0.25">
      <c r="A92" s="40" t="s">
        <v>37</v>
      </c>
      <c r="B92" s="42" t="s">
        <v>389</v>
      </c>
      <c r="C92" s="43">
        <v>44414</v>
      </c>
      <c r="D92" s="40" t="s">
        <v>33</v>
      </c>
      <c r="E92" s="44">
        <v>216</v>
      </c>
      <c r="F92" s="45" t="s">
        <v>184</v>
      </c>
      <c r="G92" s="40" t="s">
        <v>10</v>
      </c>
      <c r="H92" s="45"/>
      <c r="I92" s="40" t="s">
        <v>10</v>
      </c>
      <c r="J92" s="42" t="s">
        <v>381</v>
      </c>
      <c r="K92" s="40" t="s">
        <v>291</v>
      </c>
      <c r="L92" s="42"/>
      <c r="M92" s="46">
        <v>180</v>
      </c>
    </row>
    <row r="93" spans="1:13" x14ac:dyDescent="0.25">
      <c r="A93" s="40" t="s">
        <v>384</v>
      </c>
      <c r="B93" s="42" t="s">
        <v>380</v>
      </c>
      <c r="C93" s="43">
        <v>44207</v>
      </c>
      <c r="D93" s="40" t="s">
        <v>30</v>
      </c>
      <c r="E93" s="44">
        <v>179.52</v>
      </c>
      <c r="F93" s="45" t="s">
        <v>184</v>
      </c>
      <c r="G93" s="40" t="s">
        <v>291</v>
      </c>
      <c r="H93" s="45"/>
      <c r="I93" s="40" t="s">
        <v>291</v>
      </c>
      <c r="J93" s="42"/>
      <c r="K93" s="40" t="s">
        <v>10</v>
      </c>
      <c r="L93" s="42"/>
      <c r="M93" s="46">
        <v>149.6</v>
      </c>
    </row>
    <row r="94" spans="1:13" x14ac:dyDescent="0.25">
      <c r="A94" s="40" t="s">
        <v>404</v>
      </c>
      <c r="B94" s="42" t="s">
        <v>389</v>
      </c>
      <c r="C94" s="43">
        <v>43935</v>
      </c>
      <c r="D94" s="40" t="s">
        <v>89</v>
      </c>
      <c r="E94" s="44">
        <v>162.25</v>
      </c>
      <c r="F94" s="45" t="s">
        <v>35</v>
      </c>
      <c r="G94" s="40" t="s">
        <v>10</v>
      </c>
      <c r="H94" s="45"/>
      <c r="I94" s="40" t="s">
        <v>10</v>
      </c>
      <c r="J94" s="42" t="s">
        <v>381</v>
      </c>
      <c r="K94" s="40" t="s">
        <v>10</v>
      </c>
      <c r="L94" s="42" t="s">
        <v>381</v>
      </c>
      <c r="M94" s="46">
        <v>138.6</v>
      </c>
    </row>
    <row r="95" spans="1:13" x14ac:dyDescent="0.25">
      <c r="A95" s="40" t="s">
        <v>9</v>
      </c>
      <c r="B95" s="42" t="s">
        <v>380</v>
      </c>
      <c r="C95" s="43">
        <v>44414</v>
      </c>
      <c r="D95" s="40" t="s">
        <v>33</v>
      </c>
      <c r="E95" s="44">
        <v>119.7</v>
      </c>
      <c r="F95" s="45" t="s">
        <v>35</v>
      </c>
      <c r="G95" s="40" t="s">
        <v>10</v>
      </c>
      <c r="H95" s="45"/>
      <c r="I95" s="40" t="s">
        <v>10</v>
      </c>
      <c r="J95" s="42" t="s">
        <v>381</v>
      </c>
      <c r="K95" s="40" t="s">
        <v>10</v>
      </c>
      <c r="L95" s="42" t="s">
        <v>381</v>
      </c>
      <c r="M95" s="46">
        <v>99.75</v>
      </c>
    </row>
    <row r="96" spans="1:13" x14ac:dyDescent="0.25">
      <c r="A96" s="40" t="s">
        <v>16</v>
      </c>
      <c r="B96" s="42" t="s">
        <v>380</v>
      </c>
      <c r="C96" s="43">
        <v>44414</v>
      </c>
      <c r="D96" s="40" t="s">
        <v>33</v>
      </c>
      <c r="E96" s="44">
        <v>119.7</v>
      </c>
      <c r="F96" s="45" t="s">
        <v>184</v>
      </c>
      <c r="G96" s="40" t="s">
        <v>10</v>
      </c>
      <c r="H96" s="45" t="s">
        <v>381</v>
      </c>
      <c r="I96" s="40" t="s">
        <v>291</v>
      </c>
      <c r="J96" s="42"/>
      <c r="K96" s="40" t="s">
        <v>10</v>
      </c>
      <c r="L96" s="42"/>
      <c r="M96" s="46">
        <v>99.75</v>
      </c>
    </row>
    <row r="97" spans="1:13" x14ac:dyDescent="0.25">
      <c r="A97" s="40" t="s">
        <v>46</v>
      </c>
      <c r="B97" s="42" t="s">
        <v>391</v>
      </c>
      <c r="C97" s="43">
        <v>44414</v>
      </c>
      <c r="D97" s="40" t="s">
        <v>79</v>
      </c>
      <c r="E97" s="44">
        <v>94.76</v>
      </c>
      <c r="F97" s="45" t="s">
        <v>184</v>
      </c>
      <c r="G97" s="40" t="s">
        <v>10</v>
      </c>
      <c r="H97" s="45"/>
      <c r="I97" s="40" t="s">
        <v>10</v>
      </c>
      <c r="J97" s="42"/>
      <c r="K97" s="40" t="s">
        <v>10</v>
      </c>
      <c r="L97" s="42"/>
      <c r="M97" s="46">
        <v>78.97</v>
      </c>
    </row>
    <row r="98" spans="1:13" x14ac:dyDescent="0.25">
      <c r="A98" s="40" t="s">
        <v>388</v>
      </c>
      <c r="B98" s="42" t="s">
        <v>380</v>
      </c>
      <c r="C98" s="43">
        <v>44419</v>
      </c>
      <c r="D98" s="40" t="s">
        <v>30</v>
      </c>
      <c r="E98" s="44">
        <v>64.8</v>
      </c>
      <c r="F98" s="45" t="s">
        <v>184</v>
      </c>
      <c r="G98" s="40" t="s">
        <v>10</v>
      </c>
      <c r="H98" s="45"/>
      <c r="I98" s="40" t="s">
        <v>10</v>
      </c>
      <c r="J98" s="42"/>
      <c r="K98" s="40" t="s">
        <v>10</v>
      </c>
      <c r="L98" s="42"/>
      <c r="M98" s="46">
        <v>54</v>
      </c>
    </row>
    <row r="99" spans="1:13" x14ac:dyDescent="0.25">
      <c r="A99" s="40" t="s">
        <v>382</v>
      </c>
      <c r="B99" s="42" t="s">
        <v>380</v>
      </c>
      <c r="C99" s="43">
        <v>44207</v>
      </c>
      <c r="D99" s="40" t="s">
        <v>30</v>
      </c>
      <c r="E99" s="44">
        <v>52.01</v>
      </c>
      <c r="F99" s="45" t="s">
        <v>184</v>
      </c>
      <c r="G99" s="40" t="s">
        <v>10</v>
      </c>
      <c r="H99" s="45" t="s">
        <v>381</v>
      </c>
      <c r="I99" s="40" t="s">
        <v>291</v>
      </c>
      <c r="J99" s="42"/>
      <c r="K99" s="40" t="s">
        <v>10</v>
      </c>
      <c r="L99" s="42"/>
      <c r="M99" s="46">
        <v>43.34</v>
      </c>
    </row>
    <row r="100" spans="1:13" x14ac:dyDescent="0.25">
      <c r="A100" s="40" t="s">
        <v>385</v>
      </c>
      <c r="B100" s="42" t="s">
        <v>380</v>
      </c>
      <c r="C100" s="43">
        <v>44402</v>
      </c>
      <c r="D100" s="40" t="s">
        <v>26</v>
      </c>
      <c r="E100" s="44">
        <v>38</v>
      </c>
      <c r="F100" s="45" t="s">
        <v>184</v>
      </c>
      <c r="G100" s="40" t="s">
        <v>10</v>
      </c>
      <c r="H100" s="45"/>
      <c r="I100" s="40" t="s">
        <v>291</v>
      </c>
      <c r="J100" s="42"/>
      <c r="K100" s="40" t="s">
        <v>10</v>
      </c>
      <c r="L100" s="42"/>
      <c r="M100" s="46">
        <v>38</v>
      </c>
    </row>
    <row r="101" spans="1:13" x14ac:dyDescent="0.25">
      <c r="A101" s="40" t="s">
        <v>31</v>
      </c>
      <c r="B101" s="42" t="s">
        <v>380</v>
      </c>
      <c r="C101" s="43">
        <v>44413</v>
      </c>
      <c r="D101" s="40" t="s">
        <v>30</v>
      </c>
      <c r="E101" s="44">
        <v>39.58</v>
      </c>
      <c r="F101" s="45" t="s">
        <v>184</v>
      </c>
      <c r="G101" s="40" t="s">
        <v>10</v>
      </c>
      <c r="H101" s="45"/>
      <c r="I101" s="40" t="s">
        <v>10</v>
      </c>
      <c r="J101" s="42" t="s">
        <v>381</v>
      </c>
      <c r="K101" s="40" t="s">
        <v>291</v>
      </c>
      <c r="L101" s="42"/>
      <c r="M101" s="46">
        <v>32.979999999999997</v>
      </c>
    </row>
    <row r="102" spans="1:13" x14ac:dyDescent="0.25">
      <c r="A102" s="40" t="s">
        <v>46</v>
      </c>
      <c r="B102" s="42" t="s">
        <v>389</v>
      </c>
      <c r="C102" s="43">
        <v>44408</v>
      </c>
      <c r="D102" s="40" t="s">
        <v>75</v>
      </c>
      <c r="E102" s="44">
        <v>38.35</v>
      </c>
      <c r="F102" s="45" t="s">
        <v>184</v>
      </c>
      <c r="G102" s="40" t="s">
        <v>10</v>
      </c>
      <c r="H102" s="45"/>
      <c r="I102" s="40" t="s">
        <v>291</v>
      </c>
      <c r="J102" s="42" t="s">
        <v>383</v>
      </c>
      <c r="K102" s="40" t="s">
        <v>291</v>
      </c>
      <c r="L102" s="42"/>
      <c r="M102" s="46">
        <v>31.96</v>
      </c>
    </row>
    <row r="103" spans="1:13" x14ac:dyDescent="0.25">
      <c r="A103" s="40" t="s">
        <v>42</v>
      </c>
      <c r="B103" s="42" t="s">
        <v>389</v>
      </c>
      <c r="C103" s="43">
        <v>44414</v>
      </c>
      <c r="D103" s="40" t="s">
        <v>13</v>
      </c>
      <c r="E103" s="44">
        <v>36</v>
      </c>
      <c r="F103" s="45" t="s">
        <v>184</v>
      </c>
      <c r="G103" s="40" t="s">
        <v>10</v>
      </c>
      <c r="H103" s="45"/>
      <c r="I103" s="40" t="s">
        <v>10</v>
      </c>
      <c r="J103" s="42" t="s">
        <v>381</v>
      </c>
      <c r="K103" s="40" t="s">
        <v>291</v>
      </c>
      <c r="L103" s="42"/>
      <c r="M103" s="46">
        <v>30</v>
      </c>
    </row>
    <row r="104" spans="1:13" x14ac:dyDescent="0.25">
      <c r="A104" s="40" t="s">
        <v>387</v>
      </c>
      <c r="B104" s="42" t="s">
        <v>380</v>
      </c>
      <c r="C104" s="43">
        <v>44419</v>
      </c>
      <c r="D104" s="40" t="s">
        <v>30</v>
      </c>
      <c r="E104" s="44">
        <v>30</v>
      </c>
      <c r="F104" s="45" t="s">
        <v>184</v>
      </c>
      <c r="G104" s="40" t="s">
        <v>10</v>
      </c>
      <c r="H104" s="45"/>
      <c r="I104" s="40" t="s">
        <v>10</v>
      </c>
      <c r="J104" s="42"/>
      <c r="K104" s="40" t="s">
        <v>10</v>
      </c>
      <c r="L104" s="42"/>
      <c r="M104" s="46">
        <v>25</v>
      </c>
    </row>
    <row r="105" spans="1:13" x14ac:dyDescent="0.25">
      <c r="A105" s="40" t="s">
        <v>379</v>
      </c>
      <c r="B105" s="42" t="s">
        <v>380</v>
      </c>
      <c r="C105" s="43">
        <v>44207</v>
      </c>
      <c r="D105" s="40" t="s">
        <v>79</v>
      </c>
      <c r="E105" s="44">
        <v>28.8</v>
      </c>
      <c r="F105" s="45" t="s">
        <v>15</v>
      </c>
      <c r="G105" s="40" t="s">
        <v>10</v>
      </c>
      <c r="H105" s="45" t="s">
        <v>381</v>
      </c>
      <c r="I105" s="40" t="s">
        <v>291</v>
      </c>
      <c r="J105" s="42"/>
      <c r="K105" s="40" t="s">
        <v>10</v>
      </c>
      <c r="L105" s="42"/>
      <c r="M105" s="46">
        <v>24</v>
      </c>
    </row>
    <row r="106" spans="1:13" x14ac:dyDescent="0.25">
      <c r="A106" s="40" t="s">
        <v>405</v>
      </c>
      <c r="B106" s="42" t="s">
        <v>389</v>
      </c>
      <c r="C106" s="43">
        <v>43935</v>
      </c>
      <c r="D106" s="40" t="s">
        <v>40</v>
      </c>
      <c r="E106" s="44">
        <v>16.68</v>
      </c>
      <c r="F106" s="45" t="s">
        <v>35</v>
      </c>
      <c r="G106" s="40" t="s">
        <v>10</v>
      </c>
      <c r="H106" s="45"/>
      <c r="I106" s="40" t="s">
        <v>10</v>
      </c>
      <c r="J106" s="42" t="s">
        <v>381</v>
      </c>
      <c r="K106" s="40" t="s">
        <v>10</v>
      </c>
      <c r="L106" s="42" t="s">
        <v>381</v>
      </c>
      <c r="M106" s="46">
        <v>14.25</v>
      </c>
    </row>
    <row r="107" spans="1:13" x14ac:dyDescent="0.25">
      <c r="A107" s="40" t="s">
        <v>20</v>
      </c>
      <c r="B107" s="42" t="s">
        <v>380</v>
      </c>
      <c r="C107" s="43">
        <v>44408</v>
      </c>
      <c r="D107" s="40" t="s">
        <v>53</v>
      </c>
      <c r="E107" s="44">
        <v>0</v>
      </c>
      <c r="F107" s="45" t="s">
        <v>35</v>
      </c>
      <c r="G107" s="40" t="s">
        <v>10</v>
      </c>
      <c r="H107" s="45"/>
      <c r="I107" s="40" t="s">
        <v>10</v>
      </c>
      <c r="J107" s="42"/>
      <c r="K107" s="40" t="s">
        <v>10</v>
      </c>
      <c r="L107" s="42"/>
      <c r="M107" s="4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ACB80-0222-45F3-BE4D-1F891BD30564}">
  <dimension ref="A1:M35"/>
  <sheetViews>
    <sheetView topLeftCell="I1" workbookViewId="0">
      <selection activeCell="S24" sqref="S24"/>
    </sheetView>
  </sheetViews>
  <sheetFormatPr defaultRowHeight="15" x14ac:dyDescent="0.25"/>
  <cols>
    <col min="1" max="1" width="8.7109375" bestFit="1" customWidth="1"/>
    <col min="2" max="2" width="30.140625" bestFit="1" customWidth="1"/>
    <col min="3" max="3" width="19.140625" bestFit="1" customWidth="1"/>
    <col min="4" max="4" width="8.5703125" bestFit="1" customWidth="1"/>
    <col min="5" max="5" width="11.28515625" bestFit="1" customWidth="1"/>
    <col min="6" max="6" width="18" bestFit="1" customWidth="1"/>
    <col min="7" max="7" width="8.140625" bestFit="1" customWidth="1"/>
    <col min="8" max="8" width="12.85546875" bestFit="1" customWidth="1"/>
    <col min="9" max="9" width="16.7109375" bestFit="1" customWidth="1"/>
    <col min="10" max="10" width="22.5703125" bestFit="1" customWidth="1"/>
    <col min="11" max="11" width="21.85546875" bestFit="1" customWidth="1"/>
    <col min="12" max="12" width="10.28515625" bestFit="1" customWidth="1"/>
  </cols>
  <sheetData>
    <row r="1" spans="1:13" x14ac:dyDescent="0.25">
      <c r="A1" s="12" t="s">
        <v>4</v>
      </c>
      <c r="B1" s="12" t="s">
        <v>365</v>
      </c>
      <c r="C1" s="12" t="s">
        <v>210</v>
      </c>
      <c r="D1" s="12" t="s">
        <v>208</v>
      </c>
      <c r="E1" s="12" t="s">
        <v>209</v>
      </c>
      <c r="F1" s="12" t="s">
        <v>212</v>
      </c>
      <c r="G1" s="12" t="s">
        <v>213</v>
      </c>
      <c r="H1" s="12" t="s">
        <v>215</v>
      </c>
      <c r="I1" s="12" t="s">
        <v>216</v>
      </c>
      <c r="J1" s="12" t="s">
        <v>217</v>
      </c>
      <c r="K1" s="12" t="s">
        <v>218</v>
      </c>
      <c r="L1" s="12" t="s">
        <v>219</v>
      </c>
      <c r="M1" s="34" t="s">
        <v>452</v>
      </c>
    </row>
    <row r="2" spans="1:13" x14ac:dyDescent="0.25">
      <c r="A2" s="11" t="s">
        <v>29</v>
      </c>
      <c r="B2" s="11" t="s">
        <v>30</v>
      </c>
      <c r="C2" s="11" t="s">
        <v>220</v>
      </c>
      <c r="D2" s="13">
        <v>1120.92</v>
      </c>
      <c r="E2" s="13">
        <v>0</v>
      </c>
      <c r="F2" s="11" t="s">
        <v>221</v>
      </c>
      <c r="G2" s="11" t="s">
        <v>10</v>
      </c>
      <c r="H2" s="11" t="s">
        <v>222</v>
      </c>
      <c r="I2" s="11" t="s">
        <v>223</v>
      </c>
      <c r="J2" s="14">
        <v>44399</v>
      </c>
      <c r="K2" s="15">
        <v>30</v>
      </c>
      <c r="L2" s="11" t="s">
        <v>224</v>
      </c>
      <c r="M2" s="35">
        <v>571.91</v>
      </c>
    </row>
    <row r="3" spans="1:13" x14ac:dyDescent="0.25">
      <c r="A3" s="11" t="s">
        <v>45</v>
      </c>
      <c r="B3" s="11" t="s">
        <v>33</v>
      </c>
      <c r="C3" s="11" t="s">
        <v>220</v>
      </c>
      <c r="D3" s="13">
        <v>174</v>
      </c>
      <c r="E3" s="13">
        <v>60000</v>
      </c>
      <c r="F3" s="11" t="s">
        <v>221</v>
      </c>
      <c r="G3" s="11" t="s">
        <v>10</v>
      </c>
      <c r="H3" s="11" t="s">
        <v>222</v>
      </c>
      <c r="I3" s="11" t="s">
        <v>223</v>
      </c>
      <c r="J3" s="14">
        <v>44413</v>
      </c>
      <c r="K3" s="15">
        <v>30</v>
      </c>
      <c r="L3" s="11" t="s">
        <v>224</v>
      </c>
      <c r="M3" s="35">
        <v>1687.61</v>
      </c>
    </row>
    <row r="4" spans="1:13" x14ac:dyDescent="0.25">
      <c r="A4" s="11" t="s">
        <v>32</v>
      </c>
      <c r="B4" s="11" t="s">
        <v>33</v>
      </c>
      <c r="C4" s="11" t="s">
        <v>225</v>
      </c>
      <c r="D4" s="13">
        <v>16364.99</v>
      </c>
      <c r="E4" s="13">
        <v>0</v>
      </c>
      <c r="F4" s="11" t="s">
        <v>221</v>
      </c>
      <c r="G4" s="11" t="s">
        <v>10</v>
      </c>
      <c r="H4" s="11" t="s">
        <v>222</v>
      </c>
      <c r="I4" s="11" t="s">
        <v>223</v>
      </c>
      <c r="J4" s="14">
        <v>44419</v>
      </c>
      <c r="K4" s="15">
        <v>30</v>
      </c>
      <c r="L4" s="11" t="s">
        <v>224</v>
      </c>
      <c r="M4" s="35">
        <v>12331.46</v>
      </c>
    </row>
    <row r="5" spans="1:13" x14ac:dyDescent="0.25">
      <c r="A5" s="11" t="s">
        <v>12</v>
      </c>
      <c r="B5" s="11" t="s">
        <v>13</v>
      </c>
      <c r="C5" s="11" t="s">
        <v>226</v>
      </c>
      <c r="D5" s="13">
        <v>2368.16</v>
      </c>
      <c r="E5" s="13">
        <v>4000</v>
      </c>
      <c r="F5" s="11" t="s">
        <v>227</v>
      </c>
      <c r="G5" s="11" t="s">
        <v>10</v>
      </c>
      <c r="H5" s="11" t="s">
        <v>222</v>
      </c>
      <c r="I5" s="11" t="s">
        <v>223</v>
      </c>
      <c r="J5" s="14">
        <v>44412</v>
      </c>
      <c r="K5" s="15">
        <v>30</v>
      </c>
      <c r="L5" s="11" t="s">
        <v>228</v>
      </c>
      <c r="M5" s="35">
        <v>363.6</v>
      </c>
    </row>
    <row r="6" spans="1:13" x14ac:dyDescent="0.25">
      <c r="A6" s="11" t="s">
        <v>229</v>
      </c>
      <c r="B6" s="11" t="s">
        <v>230</v>
      </c>
      <c r="C6" s="11" t="s">
        <v>226</v>
      </c>
      <c r="D6" s="13">
        <v>0</v>
      </c>
      <c r="E6" s="13">
        <v>4000</v>
      </c>
      <c r="F6" s="11" t="s">
        <v>227</v>
      </c>
      <c r="G6" s="11" t="s">
        <v>10</v>
      </c>
      <c r="H6" s="11" t="s">
        <v>222</v>
      </c>
      <c r="I6" s="11" t="s">
        <v>223</v>
      </c>
      <c r="J6" s="14"/>
      <c r="K6" s="15">
        <v>30</v>
      </c>
      <c r="L6" s="11" t="s">
        <v>228</v>
      </c>
      <c r="M6" s="35">
        <v>0</v>
      </c>
    </row>
    <row r="7" spans="1:13" x14ac:dyDescent="0.25">
      <c r="A7" s="11" t="s">
        <v>74</v>
      </c>
      <c r="B7" s="11" t="s">
        <v>75</v>
      </c>
      <c r="C7" s="11" t="s">
        <v>231</v>
      </c>
      <c r="D7" s="13">
        <v>4191.6000000000004</v>
      </c>
      <c r="E7" s="13">
        <v>2000</v>
      </c>
      <c r="F7" s="11" t="s">
        <v>232</v>
      </c>
      <c r="G7" s="11" t="s">
        <v>10</v>
      </c>
      <c r="H7" s="11" t="s">
        <v>222</v>
      </c>
      <c r="I7" s="11" t="s">
        <v>223</v>
      </c>
      <c r="J7" s="14">
        <v>44413</v>
      </c>
      <c r="K7" s="15">
        <v>30</v>
      </c>
      <c r="L7" s="11" t="s">
        <v>224</v>
      </c>
      <c r="M7" s="35">
        <v>-38.35</v>
      </c>
    </row>
    <row r="8" spans="1:13" x14ac:dyDescent="0.25">
      <c r="A8" s="11" t="s">
        <v>52</v>
      </c>
      <c r="B8" s="11" t="s">
        <v>53</v>
      </c>
      <c r="C8" s="11" t="s">
        <v>53</v>
      </c>
      <c r="D8" s="13">
        <v>204.67</v>
      </c>
      <c r="E8" s="13">
        <v>0</v>
      </c>
      <c r="F8" s="11" t="s">
        <v>233</v>
      </c>
      <c r="G8" s="11" t="s">
        <v>10</v>
      </c>
      <c r="H8" s="11" t="s">
        <v>222</v>
      </c>
      <c r="I8" s="11" t="s">
        <v>223</v>
      </c>
      <c r="J8" s="14">
        <v>44413</v>
      </c>
      <c r="K8" s="15">
        <v>30</v>
      </c>
      <c r="L8" s="11" t="s">
        <v>234</v>
      </c>
      <c r="M8" s="35">
        <v>0</v>
      </c>
    </row>
    <row r="9" spans="1:13" x14ac:dyDescent="0.25">
      <c r="A9" s="11" t="s">
        <v>25</v>
      </c>
      <c r="B9" s="11" t="s">
        <v>26</v>
      </c>
      <c r="C9" s="11" t="s">
        <v>235</v>
      </c>
      <c r="D9" s="13">
        <v>133.47999999999999</v>
      </c>
      <c r="E9" s="13">
        <v>4000</v>
      </c>
      <c r="F9" s="11" t="s">
        <v>236</v>
      </c>
      <c r="G9" s="11" t="s">
        <v>10</v>
      </c>
      <c r="H9" s="11" t="s">
        <v>222</v>
      </c>
      <c r="I9" s="11" t="s">
        <v>223</v>
      </c>
      <c r="J9" s="14">
        <v>44399</v>
      </c>
      <c r="K9" s="15">
        <v>45</v>
      </c>
      <c r="L9" s="11" t="s">
        <v>224</v>
      </c>
      <c r="M9" s="35">
        <v>446</v>
      </c>
    </row>
    <row r="10" spans="1:13" x14ac:dyDescent="0.25">
      <c r="A10" s="11" t="s">
        <v>111</v>
      </c>
      <c r="B10" s="11" t="s">
        <v>112</v>
      </c>
      <c r="C10" s="11" t="s">
        <v>237</v>
      </c>
      <c r="D10" s="13">
        <v>2264.62</v>
      </c>
      <c r="E10" s="13">
        <v>4000</v>
      </c>
      <c r="F10" s="11" t="s">
        <v>238</v>
      </c>
      <c r="G10" s="11" t="s">
        <v>10</v>
      </c>
      <c r="H10" s="11" t="s">
        <v>222</v>
      </c>
      <c r="I10" s="11" t="s">
        <v>223</v>
      </c>
      <c r="J10" s="14">
        <v>44399</v>
      </c>
      <c r="K10" s="15">
        <v>0</v>
      </c>
      <c r="L10" s="11" t="s">
        <v>228</v>
      </c>
      <c r="M10" s="35">
        <v>0</v>
      </c>
    </row>
    <row r="11" spans="1:13" x14ac:dyDescent="0.25">
      <c r="A11" s="11" t="s">
        <v>88</v>
      </c>
      <c r="B11" s="11" t="s">
        <v>89</v>
      </c>
      <c r="C11" s="11" t="s">
        <v>10</v>
      </c>
      <c r="D11" s="13">
        <v>0</v>
      </c>
      <c r="E11" s="13">
        <v>0</v>
      </c>
      <c r="F11" s="11" t="s">
        <v>10</v>
      </c>
      <c r="G11" s="11" t="s">
        <v>10</v>
      </c>
      <c r="H11" s="11" t="s">
        <v>222</v>
      </c>
      <c r="I11" s="11" t="s">
        <v>223</v>
      </c>
      <c r="J11" s="14">
        <v>44313</v>
      </c>
      <c r="K11" s="15">
        <v>30</v>
      </c>
      <c r="L11" s="11" t="s">
        <v>228</v>
      </c>
      <c r="M11" s="35">
        <v>0</v>
      </c>
    </row>
    <row r="12" spans="1:13" x14ac:dyDescent="0.25">
      <c r="A12" s="11" t="s">
        <v>132</v>
      </c>
      <c r="B12" s="11" t="s">
        <v>133</v>
      </c>
      <c r="C12" s="11" t="s">
        <v>239</v>
      </c>
      <c r="D12" s="13">
        <v>2028.03</v>
      </c>
      <c r="E12" s="13">
        <v>3000</v>
      </c>
      <c r="F12" s="11" t="s">
        <v>240</v>
      </c>
      <c r="G12" s="11" t="s">
        <v>10</v>
      </c>
      <c r="H12" s="11" t="s">
        <v>222</v>
      </c>
      <c r="I12" s="11" t="s">
        <v>223</v>
      </c>
      <c r="J12" s="14">
        <v>44313</v>
      </c>
      <c r="K12" s="15">
        <v>30</v>
      </c>
      <c r="L12" s="11" t="s">
        <v>224</v>
      </c>
      <c r="M12" s="35">
        <v>0</v>
      </c>
    </row>
    <row r="13" spans="1:13" x14ac:dyDescent="0.25">
      <c r="A13" s="11" t="s">
        <v>17</v>
      </c>
      <c r="B13" s="11" t="s">
        <v>18</v>
      </c>
      <c r="C13" s="11" t="s">
        <v>241</v>
      </c>
      <c r="D13" s="13">
        <v>2807.04</v>
      </c>
      <c r="E13" s="13">
        <v>4000</v>
      </c>
      <c r="F13" s="11" t="s">
        <v>242</v>
      </c>
      <c r="G13" s="11" t="s">
        <v>10</v>
      </c>
      <c r="H13" s="11" t="s">
        <v>222</v>
      </c>
      <c r="I13" s="11" t="s">
        <v>223</v>
      </c>
      <c r="J13" s="14">
        <v>44420</v>
      </c>
      <c r="K13" s="15">
        <v>45</v>
      </c>
      <c r="L13" s="11" t="s">
        <v>228</v>
      </c>
      <c r="M13" s="35">
        <v>1764</v>
      </c>
    </row>
    <row r="14" spans="1:13" x14ac:dyDescent="0.25">
      <c r="A14" s="11" t="s">
        <v>155</v>
      </c>
      <c r="B14" s="11" t="s">
        <v>156</v>
      </c>
      <c r="C14" s="11" t="s">
        <v>243</v>
      </c>
      <c r="D14" s="13">
        <v>0</v>
      </c>
      <c r="E14" s="13">
        <v>2000</v>
      </c>
      <c r="F14" s="11" t="s">
        <v>244</v>
      </c>
      <c r="G14" s="11" t="s">
        <v>10</v>
      </c>
      <c r="H14" s="11" t="s">
        <v>222</v>
      </c>
      <c r="I14" s="11" t="s">
        <v>223</v>
      </c>
      <c r="J14" s="14">
        <v>44303</v>
      </c>
      <c r="K14" s="15">
        <v>30</v>
      </c>
      <c r="L14" s="11" t="s">
        <v>224</v>
      </c>
      <c r="M14" s="35">
        <v>0</v>
      </c>
    </row>
    <row r="15" spans="1:13" x14ac:dyDescent="0.25">
      <c r="A15" s="11" t="s">
        <v>85</v>
      </c>
      <c r="B15" s="11" t="s">
        <v>86</v>
      </c>
      <c r="C15" s="11" t="s">
        <v>245</v>
      </c>
      <c r="D15" s="13">
        <v>11260.26</v>
      </c>
      <c r="E15" s="13">
        <v>1000</v>
      </c>
      <c r="F15" s="11" t="s">
        <v>246</v>
      </c>
      <c r="G15" s="11" t="s">
        <v>10</v>
      </c>
      <c r="H15" s="11" t="s">
        <v>222</v>
      </c>
      <c r="I15" s="11" t="s">
        <v>223</v>
      </c>
      <c r="J15" s="14">
        <v>44307</v>
      </c>
      <c r="K15" s="15">
        <v>0</v>
      </c>
      <c r="L15" s="11" t="s">
        <v>228</v>
      </c>
      <c r="M15" s="35">
        <v>0</v>
      </c>
    </row>
    <row r="16" spans="1:13" x14ac:dyDescent="0.25">
      <c r="A16" s="11" t="s">
        <v>78</v>
      </c>
      <c r="B16" s="11" t="s">
        <v>79</v>
      </c>
      <c r="C16" s="11" t="s">
        <v>247</v>
      </c>
      <c r="D16" s="13">
        <v>4149.09</v>
      </c>
      <c r="E16" s="13">
        <v>4000</v>
      </c>
      <c r="F16" s="11" t="s">
        <v>248</v>
      </c>
      <c r="G16" s="11" t="s">
        <v>10</v>
      </c>
      <c r="H16" s="11" t="s">
        <v>222</v>
      </c>
      <c r="I16" s="11" t="s">
        <v>223</v>
      </c>
      <c r="J16" s="14">
        <v>44313</v>
      </c>
      <c r="K16" s="15">
        <v>45</v>
      </c>
      <c r="L16" s="11" t="s">
        <v>224</v>
      </c>
      <c r="M16" s="35">
        <v>28.8</v>
      </c>
    </row>
    <row r="17" spans="1:13" x14ac:dyDescent="0.25">
      <c r="A17" s="11" t="s">
        <v>21</v>
      </c>
      <c r="B17" s="11" t="s">
        <v>22</v>
      </c>
      <c r="C17" s="11" t="s">
        <v>249</v>
      </c>
      <c r="D17" s="13">
        <v>1945.16</v>
      </c>
      <c r="E17" s="13">
        <v>4000</v>
      </c>
      <c r="F17" s="11" t="s">
        <v>250</v>
      </c>
      <c r="G17" s="11" t="s">
        <v>10</v>
      </c>
      <c r="H17" s="11" t="s">
        <v>222</v>
      </c>
      <c r="I17" s="11" t="s">
        <v>223</v>
      </c>
      <c r="J17" s="14">
        <v>44413</v>
      </c>
      <c r="K17" s="15">
        <v>45</v>
      </c>
      <c r="L17" s="11" t="s">
        <v>228</v>
      </c>
      <c r="M17" s="35">
        <v>0</v>
      </c>
    </row>
    <row r="18" spans="1:13" x14ac:dyDescent="0.25">
      <c r="A18" s="11" t="s">
        <v>48</v>
      </c>
      <c r="B18" s="11" t="s">
        <v>49</v>
      </c>
      <c r="C18" s="11" t="s">
        <v>251</v>
      </c>
      <c r="D18" s="13">
        <v>1228.3399999999999</v>
      </c>
      <c r="E18" s="13">
        <v>1000</v>
      </c>
      <c r="F18" s="11" t="s">
        <v>252</v>
      </c>
      <c r="G18" s="11" t="s">
        <v>10</v>
      </c>
      <c r="H18" s="11" t="s">
        <v>222</v>
      </c>
      <c r="I18" s="11" t="s">
        <v>223</v>
      </c>
      <c r="J18" s="14">
        <v>44372</v>
      </c>
      <c r="K18" s="15">
        <v>0</v>
      </c>
      <c r="L18" s="11" t="s">
        <v>224</v>
      </c>
      <c r="M18" s="35">
        <v>0</v>
      </c>
    </row>
    <row r="19" spans="1:13" x14ac:dyDescent="0.25">
      <c r="A19" s="11" t="s">
        <v>66</v>
      </c>
      <c r="B19" s="11" t="s">
        <v>67</v>
      </c>
      <c r="C19" s="11" t="s">
        <v>253</v>
      </c>
      <c r="D19" s="13">
        <v>7398.35</v>
      </c>
      <c r="E19" s="13">
        <v>6000</v>
      </c>
      <c r="F19" s="11" t="s">
        <v>254</v>
      </c>
      <c r="G19" s="11" t="s">
        <v>10</v>
      </c>
      <c r="H19" s="11" t="s">
        <v>222</v>
      </c>
      <c r="I19" s="11" t="s">
        <v>223</v>
      </c>
      <c r="J19" s="14">
        <v>44321</v>
      </c>
      <c r="K19" s="15">
        <v>30</v>
      </c>
      <c r="L19" s="11" t="s">
        <v>228</v>
      </c>
      <c r="M19" s="35">
        <v>0</v>
      </c>
    </row>
    <row r="20" spans="1:13" x14ac:dyDescent="0.25">
      <c r="A20" s="11" t="s">
        <v>100</v>
      </c>
      <c r="B20" s="11" t="s">
        <v>101</v>
      </c>
      <c r="C20" s="11" t="s">
        <v>255</v>
      </c>
      <c r="D20" s="13">
        <v>6927.16</v>
      </c>
      <c r="E20" s="13">
        <v>4000</v>
      </c>
      <c r="F20" s="11" t="s">
        <v>256</v>
      </c>
      <c r="G20" s="11" t="s">
        <v>10</v>
      </c>
      <c r="H20" s="11" t="s">
        <v>222</v>
      </c>
      <c r="I20" s="11" t="s">
        <v>223</v>
      </c>
      <c r="J20" s="14">
        <v>44300</v>
      </c>
      <c r="K20" s="15">
        <v>30</v>
      </c>
      <c r="L20" s="11" t="s">
        <v>224</v>
      </c>
      <c r="M20" s="35">
        <v>0</v>
      </c>
    </row>
    <row r="21" spans="1:13" x14ac:dyDescent="0.25">
      <c r="A21" s="11" t="s">
        <v>104</v>
      </c>
      <c r="B21" s="11" t="s">
        <v>105</v>
      </c>
      <c r="C21" s="11" t="s">
        <v>257</v>
      </c>
      <c r="D21" s="13">
        <v>3597.16</v>
      </c>
      <c r="E21" s="13">
        <v>1000</v>
      </c>
      <c r="F21" s="11" t="s">
        <v>258</v>
      </c>
      <c r="G21" s="11" t="s">
        <v>10</v>
      </c>
      <c r="H21" s="11" t="s">
        <v>222</v>
      </c>
      <c r="I21" s="11" t="s">
        <v>223</v>
      </c>
      <c r="J21" s="14">
        <v>44297</v>
      </c>
      <c r="K21" s="15">
        <v>0</v>
      </c>
      <c r="L21" s="11" t="s">
        <v>228</v>
      </c>
      <c r="M21" s="35">
        <v>0</v>
      </c>
    </row>
    <row r="22" spans="1:13" x14ac:dyDescent="0.25">
      <c r="A22" s="11" t="s">
        <v>63</v>
      </c>
      <c r="B22" s="11" t="s">
        <v>64</v>
      </c>
      <c r="C22" s="11" t="s">
        <v>259</v>
      </c>
      <c r="D22" s="13">
        <v>2307.84</v>
      </c>
      <c r="E22" s="13">
        <v>2000</v>
      </c>
      <c r="F22" s="11" t="s">
        <v>260</v>
      </c>
      <c r="G22" s="11" t="s">
        <v>10</v>
      </c>
      <c r="H22" s="11" t="s">
        <v>222</v>
      </c>
      <c r="I22" s="11" t="s">
        <v>223</v>
      </c>
      <c r="J22" s="14">
        <v>44332</v>
      </c>
      <c r="K22" s="15">
        <v>30</v>
      </c>
      <c r="L22" s="11" t="s">
        <v>224</v>
      </c>
      <c r="M22" s="35">
        <v>0</v>
      </c>
    </row>
    <row r="23" spans="1:13" x14ac:dyDescent="0.25">
      <c r="A23" s="11" t="s">
        <v>145</v>
      </c>
      <c r="B23" s="11" t="s">
        <v>146</v>
      </c>
      <c r="C23" s="11" t="s">
        <v>261</v>
      </c>
      <c r="D23" s="13">
        <v>392.67</v>
      </c>
      <c r="E23" s="13">
        <v>4000</v>
      </c>
      <c r="F23" s="11" t="s">
        <v>262</v>
      </c>
      <c r="G23" s="11" t="s">
        <v>10</v>
      </c>
      <c r="H23" s="11" t="s">
        <v>222</v>
      </c>
      <c r="I23" s="11" t="s">
        <v>223</v>
      </c>
      <c r="J23" s="14">
        <v>44312</v>
      </c>
      <c r="K23" s="15">
        <v>30</v>
      </c>
      <c r="L23" s="11" t="s">
        <v>228</v>
      </c>
      <c r="M23" s="35">
        <v>0</v>
      </c>
    </row>
    <row r="24" spans="1:13" x14ac:dyDescent="0.25">
      <c r="A24" s="11" t="s">
        <v>116</v>
      </c>
      <c r="B24" s="11" t="s">
        <v>117</v>
      </c>
      <c r="C24" s="11" t="s">
        <v>263</v>
      </c>
      <c r="D24" s="13">
        <v>915.24</v>
      </c>
      <c r="E24" s="13">
        <v>1000</v>
      </c>
      <c r="F24" s="11" t="s">
        <v>264</v>
      </c>
      <c r="G24" s="11" t="s">
        <v>10</v>
      </c>
      <c r="H24" s="11" t="s">
        <v>222</v>
      </c>
      <c r="I24" s="11" t="s">
        <v>223</v>
      </c>
      <c r="J24" s="14">
        <v>44275</v>
      </c>
      <c r="K24" s="15">
        <v>30</v>
      </c>
      <c r="L24" s="11" t="s">
        <v>224</v>
      </c>
      <c r="M24" s="35">
        <v>1559.2</v>
      </c>
    </row>
    <row r="25" spans="1:13" x14ac:dyDescent="0.25">
      <c r="A25" s="11" t="s">
        <v>124</v>
      </c>
      <c r="B25" s="11" t="s">
        <v>125</v>
      </c>
      <c r="C25" s="11" t="s">
        <v>265</v>
      </c>
      <c r="D25" s="13">
        <v>311.56</v>
      </c>
      <c r="E25" s="13">
        <v>9000</v>
      </c>
      <c r="F25" s="11" t="s">
        <v>266</v>
      </c>
      <c r="G25" s="11" t="s">
        <v>10</v>
      </c>
      <c r="H25" s="11" t="s">
        <v>222</v>
      </c>
      <c r="I25" s="11" t="s">
        <v>223</v>
      </c>
      <c r="J25" s="14">
        <v>44313</v>
      </c>
      <c r="K25" s="15">
        <v>60</v>
      </c>
      <c r="L25" s="11" t="s">
        <v>228</v>
      </c>
      <c r="M25" s="35">
        <v>0</v>
      </c>
    </row>
    <row r="26" spans="1:13" x14ac:dyDescent="0.25">
      <c r="A26" s="11" t="s">
        <v>97</v>
      </c>
      <c r="B26" s="11" t="s">
        <v>98</v>
      </c>
      <c r="C26" s="11" t="s">
        <v>267</v>
      </c>
      <c r="D26" s="13">
        <v>4550.2</v>
      </c>
      <c r="E26" s="13">
        <v>8000</v>
      </c>
      <c r="F26" s="11" t="s">
        <v>268</v>
      </c>
      <c r="G26" s="11" t="s">
        <v>10</v>
      </c>
      <c r="H26" s="11" t="s">
        <v>222</v>
      </c>
      <c r="I26" s="11" t="s">
        <v>223</v>
      </c>
      <c r="J26" s="14">
        <v>44305</v>
      </c>
      <c r="K26" s="15">
        <v>30</v>
      </c>
      <c r="L26" s="11" t="s">
        <v>224</v>
      </c>
      <c r="M26" s="35">
        <v>0</v>
      </c>
    </row>
    <row r="27" spans="1:13" x14ac:dyDescent="0.25">
      <c r="A27" s="11" t="s">
        <v>56</v>
      </c>
      <c r="B27" s="11" t="s">
        <v>57</v>
      </c>
      <c r="C27" s="11" t="s">
        <v>269</v>
      </c>
      <c r="D27" s="13">
        <v>15339.68</v>
      </c>
      <c r="E27" s="13">
        <v>5000</v>
      </c>
      <c r="F27" s="11" t="s">
        <v>270</v>
      </c>
      <c r="G27" s="11" t="s">
        <v>10</v>
      </c>
      <c r="H27" s="11" t="s">
        <v>222</v>
      </c>
      <c r="I27" s="11" t="s">
        <v>223</v>
      </c>
      <c r="J27" s="14">
        <v>44419</v>
      </c>
      <c r="K27" s="15">
        <v>30</v>
      </c>
      <c r="L27" s="11" t="s">
        <v>228</v>
      </c>
      <c r="M27" s="35">
        <v>0</v>
      </c>
    </row>
    <row r="28" spans="1:13" x14ac:dyDescent="0.25">
      <c r="A28" s="11" t="s">
        <v>120</v>
      </c>
      <c r="B28" s="11" t="s">
        <v>121</v>
      </c>
      <c r="C28" s="11" t="s">
        <v>271</v>
      </c>
      <c r="D28" s="13">
        <v>7148.07</v>
      </c>
      <c r="E28" s="13">
        <v>2500</v>
      </c>
      <c r="F28" s="11" t="s">
        <v>272</v>
      </c>
      <c r="G28" s="11" t="s">
        <v>10</v>
      </c>
      <c r="H28" s="11" t="s">
        <v>222</v>
      </c>
      <c r="I28" s="11" t="s">
        <v>223</v>
      </c>
      <c r="J28" s="14">
        <v>44265</v>
      </c>
      <c r="K28" s="15">
        <v>30</v>
      </c>
      <c r="L28" s="11" t="s">
        <v>224</v>
      </c>
      <c r="M28" s="35">
        <v>0</v>
      </c>
    </row>
    <row r="29" spans="1:13" x14ac:dyDescent="0.25">
      <c r="A29" s="11" t="s">
        <v>92</v>
      </c>
      <c r="B29" s="11" t="s">
        <v>93</v>
      </c>
      <c r="C29" s="11" t="s">
        <v>273</v>
      </c>
      <c r="D29" s="13">
        <v>1562.75</v>
      </c>
      <c r="E29" s="13">
        <v>4000</v>
      </c>
      <c r="F29" s="11" t="s">
        <v>274</v>
      </c>
      <c r="G29" s="11" t="s">
        <v>10</v>
      </c>
      <c r="H29" s="11" t="s">
        <v>222</v>
      </c>
      <c r="I29" s="11" t="s">
        <v>223</v>
      </c>
      <c r="J29" s="14">
        <v>44300</v>
      </c>
      <c r="K29" s="15">
        <v>0</v>
      </c>
      <c r="L29" s="11" t="s">
        <v>228</v>
      </c>
      <c r="M29" s="35">
        <v>0</v>
      </c>
    </row>
    <row r="30" spans="1:13" x14ac:dyDescent="0.25">
      <c r="A30" s="11" t="s">
        <v>148</v>
      </c>
      <c r="B30" s="11" t="s">
        <v>149</v>
      </c>
      <c r="C30" s="11" t="s">
        <v>275</v>
      </c>
      <c r="D30" s="13">
        <v>0</v>
      </c>
      <c r="E30" s="13">
        <v>0</v>
      </c>
      <c r="F30" s="11" t="s">
        <v>276</v>
      </c>
      <c r="G30" s="11"/>
      <c r="H30" s="11" t="s">
        <v>222</v>
      </c>
      <c r="I30" s="11" t="s">
        <v>223</v>
      </c>
      <c r="J30" s="14">
        <v>44314</v>
      </c>
      <c r="K30" s="15">
        <v>30</v>
      </c>
      <c r="L30" s="11" t="s">
        <v>234</v>
      </c>
      <c r="M30" s="35">
        <v>0</v>
      </c>
    </row>
    <row r="31" spans="1:13" x14ac:dyDescent="0.25">
      <c r="A31" s="11" t="s">
        <v>69</v>
      </c>
      <c r="B31" s="11" t="s">
        <v>70</v>
      </c>
      <c r="C31" s="11" t="s">
        <v>70</v>
      </c>
      <c r="D31" s="13">
        <v>2341.25</v>
      </c>
      <c r="E31" s="13">
        <v>0</v>
      </c>
      <c r="F31" s="11" t="s">
        <v>277</v>
      </c>
      <c r="G31" s="11" t="s">
        <v>10</v>
      </c>
      <c r="H31" s="11" t="s">
        <v>222</v>
      </c>
      <c r="I31" s="11" t="s">
        <v>223</v>
      </c>
      <c r="J31" s="14">
        <v>44317</v>
      </c>
      <c r="K31" s="15">
        <v>30</v>
      </c>
      <c r="L31" s="11" t="s">
        <v>234</v>
      </c>
      <c r="M31" s="35">
        <v>0</v>
      </c>
    </row>
    <row r="32" spans="1:13" x14ac:dyDescent="0.25">
      <c r="A32" s="11" t="s">
        <v>39</v>
      </c>
      <c r="B32" s="11" t="s">
        <v>40</v>
      </c>
      <c r="C32" s="11" t="s">
        <v>278</v>
      </c>
      <c r="D32" s="13">
        <v>1598.83</v>
      </c>
      <c r="E32" s="13">
        <v>4000</v>
      </c>
      <c r="F32" s="11" t="s">
        <v>279</v>
      </c>
      <c r="G32" s="11" t="s">
        <v>10</v>
      </c>
      <c r="H32" s="11" t="s">
        <v>222</v>
      </c>
      <c r="I32" s="11" t="s">
        <v>223</v>
      </c>
      <c r="J32" s="14">
        <v>44314</v>
      </c>
      <c r="K32" s="15">
        <v>30</v>
      </c>
      <c r="L32" s="11" t="s">
        <v>224</v>
      </c>
      <c r="M32" s="35">
        <v>-90</v>
      </c>
    </row>
    <row r="33" spans="1:13" x14ac:dyDescent="0.25">
      <c r="A33" s="11" t="s">
        <v>280</v>
      </c>
      <c r="B33" s="11" t="s">
        <v>281</v>
      </c>
      <c r="C33" s="11" t="s">
        <v>10</v>
      </c>
      <c r="D33" s="13">
        <v>100</v>
      </c>
      <c r="E33" s="13">
        <v>0</v>
      </c>
      <c r="F33" s="11" t="s">
        <v>10</v>
      </c>
      <c r="G33" s="11" t="s">
        <v>10</v>
      </c>
      <c r="H33" s="11" t="s">
        <v>222</v>
      </c>
      <c r="I33" s="11" t="s">
        <v>223</v>
      </c>
      <c r="J33" s="14">
        <v>44413</v>
      </c>
      <c r="K33" s="15">
        <v>0</v>
      </c>
      <c r="L33" s="11" t="s">
        <v>282</v>
      </c>
      <c r="M33" s="35">
        <v>0</v>
      </c>
    </row>
    <row r="34" spans="1:13" x14ac:dyDescent="0.25">
      <c r="A34" s="11" t="s">
        <v>82</v>
      </c>
      <c r="B34" s="11" t="s">
        <v>83</v>
      </c>
      <c r="C34" s="11" t="s">
        <v>283</v>
      </c>
      <c r="D34" s="13">
        <v>2041.66</v>
      </c>
      <c r="E34" s="13">
        <v>2000</v>
      </c>
      <c r="F34" s="11" t="s">
        <v>284</v>
      </c>
      <c r="G34" s="11" t="s">
        <v>10</v>
      </c>
      <c r="H34" s="11" t="s">
        <v>222</v>
      </c>
      <c r="I34" s="11" t="s">
        <v>223</v>
      </c>
      <c r="J34" s="14">
        <v>44300</v>
      </c>
      <c r="K34" s="15">
        <v>30</v>
      </c>
      <c r="L34" s="11" t="s">
        <v>228</v>
      </c>
      <c r="M34" s="35">
        <v>0</v>
      </c>
    </row>
    <row r="35" spans="1:13" x14ac:dyDescent="0.25">
      <c r="A35" s="11" t="s">
        <v>43</v>
      </c>
      <c r="B35" s="11" t="s">
        <v>44</v>
      </c>
      <c r="C35" s="11" t="s">
        <v>44</v>
      </c>
      <c r="D35" s="13">
        <v>2106.84</v>
      </c>
      <c r="E35" s="13">
        <v>0</v>
      </c>
      <c r="F35" s="11" t="s">
        <v>285</v>
      </c>
      <c r="G35" s="11" t="s">
        <v>10</v>
      </c>
      <c r="H35" s="11" t="s">
        <v>222</v>
      </c>
      <c r="I35" s="11" t="s">
        <v>223</v>
      </c>
      <c r="J35" s="14">
        <v>44497</v>
      </c>
      <c r="K35" s="15">
        <v>30</v>
      </c>
      <c r="L35" s="11" t="s">
        <v>234</v>
      </c>
      <c r="M35" s="35">
        <v>-168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C05B-3F97-4CE5-BD63-E4FE3B1BC4F5}">
  <dimension ref="A1:R96"/>
  <sheetViews>
    <sheetView topLeftCell="L1" workbookViewId="0">
      <selection activeCell="Q1" sqref="Q1"/>
    </sheetView>
  </sheetViews>
  <sheetFormatPr defaultRowHeight="15" x14ac:dyDescent="0.25"/>
  <cols>
    <col min="1" max="1" width="9.140625" style="27"/>
    <col min="2" max="2" width="8.7109375" style="27" bestFit="1" customWidth="1"/>
    <col min="3" max="3" width="9" style="27" bestFit="1" customWidth="1"/>
    <col min="4" max="4" width="10.85546875" style="27" bestFit="1" customWidth="1"/>
    <col min="5" max="5" width="13.28515625" bestFit="1" customWidth="1"/>
    <col min="6" max="6" width="18.7109375" bestFit="1" customWidth="1"/>
    <col min="7" max="7" width="11.28515625" bestFit="1" customWidth="1"/>
    <col min="8" max="8" width="10.7109375" bestFit="1" customWidth="1"/>
    <col min="9" max="9" width="8.7109375" bestFit="1" customWidth="1"/>
    <col min="10" max="10" width="30.140625" bestFit="1" customWidth="1"/>
    <col min="11" max="11" width="30.140625" style="26" customWidth="1"/>
    <col min="12" max="12" width="9" bestFit="1" customWidth="1"/>
    <col min="13" max="13" width="16.5703125" bestFit="1" customWidth="1"/>
    <col min="14" max="14" width="10.85546875" bestFit="1" customWidth="1"/>
    <col min="15" max="15" width="9.140625" style="26"/>
    <col min="16" max="16" width="21" style="26" bestFit="1" customWidth="1"/>
    <col min="18" max="18" width="9.140625" style="16"/>
  </cols>
  <sheetData>
    <row r="1" spans="1:17" x14ac:dyDescent="0.25">
      <c r="A1" s="27" t="s">
        <v>451</v>
      </c>
      <c r="B1" s="29" t="s">
        <v>4</v>
      </c>
      <c r="C1" s="29" t="s">
        <v>6</v>
      </c>
      <c r="D1" s="29" t="s">
        <v>8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364</v>
      </c>
      <c r="K1" s="25" t="s">
        <v>345</v>
      </c>
      <c r="L1" s="2" t="s">
        <v>6</v>
      </c>
      <c r="M1" s="2" t="s">
        <v>7</v>
      </c>
      <c r="N1" s="2" t="s">
        <v>8</v>
      </c>
      <c r="O1" s="25" t="s">
        <v>366</v>
      </c>
      <c r="P1" s="25" t="s">
        <v>367</v>
      </c>
      <c r="Q1" s="36" t="s">
        <v>453</v>
      </c>
    </row>
    <row r="2" spans="1:17" x14ac:dyDescent="0.25">
      <c r="A2" s="27">
        <v>1</v>
      </c>
      <c r="B2" s="28" t="s">
        <v>12</v>
      </c>
      <c r="C2" s="5" t="s">
        <v>14</v>
      </c>
      <c r="D2" s="30" t="s">
        <v>15</v>
      </c>
      <c r="E2" s="1" t="s">
        <v>9</v>
      </c>
      <c r="F2" s="1" t="s">
        <v>10</v>
      </c>
      <c r="G2" s="3" t="s">
        <v>11</v>
      </c>
      <c r="H2" s="4">
        <v>44260</v>
      </c>
      <c r="I2" s="1" t="s">
        <v>12</v>
      </c>
      <c r="J2" s="1" t="s">
        <v>13</v>
      </c>
      <c r="K2" s="26" t="str">
        <f>VLOOKUP(J2,'customer list_raw'!B:C,2,0)</f>
        <v>Mike Hall</v>
      </c>
      <c r="L2" s="5" t="s">
        <v>14</v>
      </c>
      <c r="M2" s="6">
        <v>399.6</v>
      </c>
      <c r="N2" s="3" t="s">
        <v>15</v>
      </c>
      <c r="O2" s="26" t="str">
        <f>IFERROR(VLOOKUP(I2,'supplier list_raw'!A:B,2,0),"not in supplier list")</f>
        <v>not in supplier list</v>
      </c>
      <c r="P2" s="26" t="str">
        <f>IFERROR(VLOOKUP(I2,'supplier list_raw'!A:C,3,0),"not in supplier list")</f>
        <v>not in supplier list</v>
      </c>
      <c r="Q2" s="37">
        <v>333</v>
      </c>
    </row>
    <row r="3" spans="1:17" x14ac:dyDescent="0.25">
      <c r="A3" s="27">
        <v>2</v>
      </c>
      <c r="B3" s="28" t="s">
        <v>17</v>
      </c>
      <c r="C3" s="5" t="s">
        <v>14</v>
      </c>
      <c r="D3" s="30" t="s">
        <v>19</v>
      </c>
      <c r="E3" s="1" t="s">
        <v>16</v>
      </c>
      <c r="F3" s="1" t="s">
        <v>10</v>
      </c>
      <c r="G3" s="3" t="s">
        <v>11</v>
      </c>
      <c r="H3" s="4">
        <v>44260</v>
      </c>
      <c r="I3" s="1" t="s">
        <v>17</v>
      </c>
      <c r="J3" s="1" t="s">
        <v>18</v>
      </c>
      <c r="K3" s="26" t="str">
        <f>VLOOKUP(J3,'customer list_raw'!B:C,2,0)</f>
        <v>Sean Morris</v>
      </c>
      <c r="L3" s="5" t="s">
        <v>14</v>
      </c>
      <c r="M3" s="6">
        <v>1764</v>
      </c>
      <c r="N3" s="3" t="s">
        <v>19</v>
      </c>
      <c r="O3" s="26" t="str">
        <f>IFERROR(VLOOKUP(I3,'supplier list_raw'!A:B,2,0),"not in supplier list")</f>
        <v>not in supplier list</v>
      </c>
      <c r="P3" s="26" t="str">
        <f>IFERROR(VLOOKUP(I3,'supplier list_raw'!A:C,3,0),"not in supplier list")</f>
        <v>not in supplier list</v>
      </c>
      <c r="Q3" s="37">
        <v>1470</v>
      </c>
    </row>
    <row r="4" spans="1:17" x14ac:dyDescent="0.25">
      <c r="A4" s="27">
        <v>3</v>
      </c>
      <c r="B4" s="28" t="s">
        <v>21</v>
      </c>
      <c r="C4" s="5" t="s">
        <v>14</v>
      </c>
      <c r="D4" s="30" t="s">
        <v>23</v>
      </c>
      <c r="E4" s="1" t="s">
        <v>20</v>
      </c>
      <c r="F4" s="1" t="s">
        <v>10</v>
      </c>
      <c r="G4" s="3" t="s">
        <v>11</v>
      </c>
      <c r="H4" s="4">
        <v>44260</v>
      </c>
      <c r="I4" s="1" t="s">
        <v>21</v>
      </c>
      <c r="J4" s="1" t="s">
        <v>22</v>
      </c>
      <c r="K4" s="26" t="str">
        <f>VLOOKUP(J4,'customer list_raw'!B:C,2,0)</f>
        <v>Alistair Leadbetter</v>
      </c>
      <c r="L4" s="5" t="s">
        <v>14</v>
      </c>
      <c r="M4" s="6">
        <v>49</v>
      </c>
      <c r="N4" s="3" t="s">
        <v>23</v>
      </c>
      <c r="O4" s="26" t="str">
        <f>IFERROR(VLOOKUP(I4,'supplier list_raw'!A:B,2,0),"not in supplier list")</f>
        <v>not in supplier list</v>
      </c>
      <c r="P4" s="26" t="str">
        <f>IFERROR(VLOOKUP(I4,'supplier list_raw'!A:C,3,0),"not in supplier list")</f>
        <v>not in supplier list</v>
      </c>
      <c r="Q4" s="37">
        <v>49</v>
      </c>
    </row>
    <row r="5" spans="1:17" x14ac:dyDescent="0.25">
      <c r="A5" s="27">
        <v>4</v>
      </c>
      <c r="B5" s="28" t="s">
        <v>25</v>
      </c>
      <c r="C5" s="5" t="s">
        <v>14</v>
      </c>
      <c r="D5" s="30" t="s">
        <v>27</v>
      </c>
      <c r="E5" s="1" t="s">
        <v>24</v>
      </c>
      <c r="F5" s="1" t="s">
        <v>10</v>
      </c>
      <c r="G5" s="3" t="s">
        <v>11</v>
      </c>
      <c r="H5" s="4">
        <v>44260</v>
      </c>
      <c r="I5" s="1" t="s">
        <v>25</v>
      </c>
      <c r="J5" s="1" t="s">
        <v>26</v>
      </c>
      <c r="K5" s="26" t="str">
        <f>VLOOKUP(J5,'customer list_raw'!B:C,2,0)</f>
        <v>Paul Guy</v>
      </c>
      <c r="L5" s="5" t="s">
        <v>14</v>
      </c>
      <c r="M5" s="6">
        <v>408</v>
      </c>
      <c r="N5" s="3" t="s">
        <v>27</v>
      </c>
      <c r="O5" s="26" t="str">
        <f>IFERROR(VLOOKUP(I5,'supplier list_raw'!A:B,2,0),"not in supplier list")</f>
        <v>not in supplier list</v>
      </c>
      <c r="P5" s="26" t="str">
        <f>IFERROR(VLOOKUP(I5,'supplier list_raw'!A:C,3,0),"not in supplier list")</f>
        <v>not in supplier list</v>
      </c>
      <c r="Q5" s="37">
        <v>340</v>
      </c>
    </row>
    <row r="6" spans="1:17" x14ac:dyDescent="0.25">
      <c r="A6" s="27">
        <v>5</v>
      </c>
      <c r="B6" s="28" t="s">
        <v>29</v>
      </c>
      <c r="C6" s="5" t="s">
        <v>14</v>
      </c>
      <c r="D6" s="30" t="s">
        <v>19</v>
      </c>
      <c r="E6" s="1" t="s">
        <v>28</v>
      </c>
      <c r="F6" s="1" t="s">
        <v>10</v>
      </c>
      <c r="G6" s="3" t="s">
        <v>11</v>
      </c>
      <c r="H6" s="4">
        <v>44260</v>
      </c>
      <c r="I6" s="1" t="s">
        <v>29</v>
      </c>
      <c r="J6" s="1" t="s">
        <v>30</v>
      </c>
      <c r="K6" s="26" t="str">
        <f>VLOOKUP(J6,'customer list_raw'!B:C,2,0)</f>
        <v>Lee Dalkin</v>
      </c>
      <c r="L6" s="5" t="s">
        <v>14</v>
      </c>
      <c r="M6" s="6">
        <v>206</v>
      </c>
      <c r="N6" s="3" t="s">
        <v>19</v>
      </c>
      <c r="O6" s="26" t="str">
        <f>IFERROR(VLOOKUP(I6,'supplier list_raw'!A:B,2,0),"not in supplier list")</f>
        <v>not in supplier list</v>
      </c>
      <c r="P6" s="26" t="str">
        <f>IFERROR(VLOOKUP(I6,'supplier list_raw'!A:C,3,0),"not in supplier list")</f>
        <v>not in supplier list</v>
      </c>
      <c r="Q6" s="37">
        <v>171.67</v>
      </c>
    </row>
    <row r="7" spans="1:17" x14ac:dyDescent="0.25">
      <c r="A7" s="27">
        <v>6</v>
      </c>
      <c r="B7" s="28" t="s">
        <v>32</v>
      </c>
      <c r="C7" s="5" t="s">
        <v>34</v>
      </c>
      <c r="D7" s="30" t="s">
        <v>35</v>
      </c>
      <c r="E7" s="1" t="s">
        <v>31</v>
      </c>
      <c r="F7" s="1" t="s">
        <v>10</v>
      </c>
      <c r="G7" s="3" t="s">
        <v>11</v>
      </c>
      <c r="H7" s="4">
        <v>44419</v>
      </c>
      <c r="I7" s="1" t="s">
        <v>32</v>
      </c>
      <c r="J7" s="1" t="s">
        <v>33</v>
      </c>
      <c r="K7" s="26" t="str">
        <f>VLOOKUP(J7,'customer list_raw'!B:C,2,0)</f>
        <v>Lee Dalkin</v>
      </c>
      <c r="L7" s="5" t="s">
        <v>34</v>
      </c>
      <c r="M7" s="6">
        <v>15000</v>
      </c>
      <c r="N7" s="3" t="s">
        <v>35</v>
      </c>
      <c r="O7" s="26" t="str">
        <f>IFERROR(VLOOKUP(I7,'supplier list_raw'!A:B,2,0),"not in supplier list")</f>
        <v>not in supplier list</v>
      </c>
      <c r="P7" s="26" t="str">
        <f>IFERROR(VLOOKUP(I7,'supplier list_raw'!A:C,3,0),"not in supplier list")</f>
        <v>not in supplier list</v>
      </c>
      <c r="Q7" s="37">
        <v>15000</v>
      </c>
    </row>
    <row r="8" spans="1:17" x14ac:dyDescent="0.25">
      <c r="A8" s="27">
        <v>7</v>
      </c>
      <c r="B8" s="28" t="s">
        <v>32</v>
      </c>
      <c r="C8" s="5" t="s">
        <v>34</v>
      </c>
      <c r="D8" s="30" t="s">
        <v>35</v>
      </c>
      <c r="E8" s="1" t="s">
        <v>36</v>
      </c>
      <c r="F8" s="1" t="s">
        <v>10</v>
      </c>
      <c r="G8" s="3" t="s">
        <v>11</v>
      </c>
      <c r="H8" s="4">
        <v>44414</v>
      </c>
      <c r="I8" s="1" t="s">
        <v>32</v>
      </c>
      <c r="J8" s="1" t="s">
        <v>33</v>
      </c>
      <c r="K8" s="26" t="str">
        <f>VLOOKUP(J8,'customer list_raw'!B:C,2,0)</f>
        <v>Lee Dalkin</v>
      </c>
      <c r="L8" s="5" t="s">
        <v>34</v>
      </c>
      <c r="M8" s="6">
        <v>119.7</v>
      </c>
      <c r="N8" s="3" t="s">
        <v>35</v>
      </c>
      <c r="O8" s="26" t="str">
        <f>IFERROR(VLOOKUP(I8,'supplier list_raw'!A:B,2,0),"not in supplier list")</f>
        <v>not in supplier list</v>
      </c>
      <c r="P8" s="26" t="str">
        <f>IFERROR(VLOOKUP(I8,'supplier list_raw'!A:C,3,0),"not in supplier list")</f>
        <v>not in supplier list</v>
      </c>
      <c r="Q8" s="37">
        <v>99.75</v>
      </c>
    </row>
    <row r="9" spans="1:17" x14ac:dyDescent="0.25">
      <c r="A9" s="27">
        <v>8</v>
      </c>
      <c r="B9" s="28" t="s">
        <v>39</v>
      </c>
      <c r="C9" s="5" t="s">
        <v>14</v>
      </c>
      <c r="D9" s="30" t="s">
        <v>27</v>
      </c>
      <c r="E9" s="1" t="s">
        <v>37</v>
      </c>
      <c r="F9" s="1" t="s">
        <v>10</v>
      </c>
      <c r="G9" s="3" t="s">
        <v>38</v>
      </c>
      <c r="H9" s="4">
        <v>44260</v>
      </c>
      <c r="I9" s="1" t="s">
        <v>39</v>
      </c>
      <c r="J9" s="1" t="s">
        <v>40</v>
      </c>
      <c r="K9" s="26" t="str">
        <f>VLOOKUP(J9,'customer list_raw'!B:C,2,0)</f>
        <v>John Blair</v>
      </c>
      <c r="L9" s="5" t="s">
        <v>14</v>
      </c>
      <c r="M9" s="6">
        <v>90</v>
      </c>
      <c r="N9" s="3" t="s">
        <v>27</v>
      </c>
      <c r="O9" s="26" t="str">
        <f>IFERROR(VLOOKUP(I9,'supplier list_raw'!A:B,2,0),"not in supplier list")</f>
        <v>not in supplier list</v>
      </c>
      <c r="P9" s="26" t="str">
        <f>IFERROR(VLOOKUP(I9,'supplier list_raw'!A:C,3,0),"not in supplier list")</f>
        <v>not in supplier list</v>
      </c>
      <c r="Q9" s="37">
        <v>120.34</v>
      </c>
    </row>
    <row r="10" spans="1:17" x14ac:dyDescent="0.25">
      <c r="A10" s="27">
        <v>9</v>
      </c>
      <c r="B10" s="28" t="s">
        <v>32</v>
      </c>
      <c r="C10" s="5" t="s">
        <v>34</v>
      </c>
      <c r="D10" s="30" t="s">
        <v>19</v>
      </c>
      <c r="E10" s="1" t="s">
        <v>37</v>
      </c>
      <c r="F10" s="1" t="s">
        <v>41</v>
      </c>
      <c r="G10" s="3" t="s">
        <v>11</v>
      </c>
      <c r="H10" s="4">
        <v>44414</v>
      </c>
      <c r="I10" s="1" t="s">
        <v>32</v>
      </c>
      <c r="J10" s="1" t="s">
        <v>33</v>
      </c>
      <c r="K10" s="26" t="str">
        <f>VLOOKUP(J10,'customer list_raw'!B:C,2,0)</f>
        <v>Lee Dalkin</v>
      </c>
      <c r="L10" s="5" t="s">
        <v>34</v>
      </c>
      <c r="M10" s="6">
        <v>144.41</v>
      </c>
      <c r="N10" s="3" t="s">
        <v>19</v>
      </c>
      <c r="O10" s="26" t="str">
        <f>IFERROR(VLOOKUP(I10,'supplier list_raw'!A:B,2,0),"not in supplier list")</f>
        <v>not in supplier list</v>
      </c>
      <c r="P10" s="26" t="str">
        <f>IFERROR(VLOOKUP(I10,'supplier list_raw'!A:C,3,0),"not in supplier list")</f>
        <v>not in supplier list</v>
      </c>
      <c r="Q10" s="37">
        <v>75</v>
      </c>
    </row>
    <row r="11" spans="1:17" x14ac:dyDescent="0.25">
      <c r="A11" s="27">
        <v>10</v>
      </c>
      <c r="B11" s="28" t="s">
        <v>43</v>
      </c>
      <c r="C11" s="5" t="s">
        <v>14</v>
      </c>
      <c r="D11" s="30" t="s">
        <v>19</v>
      </c>
      <c r="E11" s="1" t="s">
        <v>42</v>
      </c>
      <c r="F11" s="1" t="s">
        <v>10</v>
      </c>
      <c r="G11" s="3" t="s">
        <v>38</v>
      </c>
      <c r="H11" s="4">
        <v>44260</v>
      </c>
      <c r="I11" s="1" t="s">
        <v>43</v>
      </c>
      <c r="J11" s="1" t="s">
        <v>44</v>
      </c>
      <c r="K11" s="26" t="str">
        <f>VLOOKUP(J11,'customer list_raw'!B:C,2,0)</f>
        <v>Peter Young</v>
      </c>
      <c r="L11" s="5" t="s">
        <v>14</v>
      </c>
      <c r="M11" s="6">
        <v>168</v>
      </c>
      <c r="N11" s="3" t="s">
        <v>19</v>
      </c>
      <c r="O11" s="26" t="str">
        <f>IFERROR(VLOOKUP(I11,'supplier list_raw'!A:B,2,0),"not in supplier list")</f>
        <v>not in supplier list</v>
      </c>
      <c r="P11" s="26" t="str">
        <f>IFERROR(VLOOKUP(I11,'supplier list_raw'!A:C,3,0),"not in supplier list")</f>
        <v>not in supplier list</v>
      </c>
      <c r="Q11" s="37">
        <v>140</v>
      </c>
    </row>
    <row r="12" spans="1:17" x14ac:dyDescent="0.25">
      <c r="A12" s="27">
        <v>11</v>
      </c>
      <c r="B12" s="28" t="s">
        <v>45</v>
      </c>
      <c r="C12" s="5" t="s">
        <v>34</v>
      </c>
      <c r="D12" s="30" t="s">
        <v>35</v>
      </c>
      <c r="E12" s="1" t="s">
        <v>42</v>
      </c>
      <c r="F12" s="1" t="s">
        <v>10</v>
      </c>
      <c r="G12" s="3" t="s">
        <v>11</v>
      </c>
      <c r="H12" s="4">
        <v>44198</v>
      </c>
      <c r="I12" s="1" t="s">
        <v>45</v>
      </c>
      <c r="J12" s="1" t="s">
        <v>33</v>
      </c>
      <c r="K12" s="26" t="str">
        <f>VLOOKUP(J12,'customer list_raw'!B:C,2,0)</f>
        <v>Lee Dalkin</v>
      </c>
      <c r="L12" s="5" t="s">
        <v>34</v>
      </c>
      <c r="M12" s="6">
        <v>10800</v>
      </c>
      <c r="N12" s="3" t="s">
        <v>35</v>
      </c>
      <c r="O12" s="26" t="str">
        <f>IFERROR(VLOOKUP(I12,'supplier list_raw'!A:B,2,0),"not in supplier list")</f>
        <v>not in supplier list</v>
      </c>
      <c r="P12" s="26" t="str">
        <f>IFERROR(VLOOKUP(I12,'supplier list_raw'!A:C,3,0),"not in supplier list")</f>
        <v>not in supplier list</v>
      </c>
      <c r="Q12" s="37">
        <v>9000</v>
      </c>
    </row>
    <row r="13" spans="1:17" x14ac:dyDescent="0.25">
      <c r="A13" s="27">
        <v>12</v>
      </c>
      <c r="B13" s="28" t="s">
        <v>32</v>
      </c>
      <c r="C13" s="5" t="s">
        <v>34</v>
      </c>
      <c r="D13" s="30" t="s">
        <v>35</v>
      </c>
      <c r="E13" s="1" t="s">
        <v>46</v>
      </c>
      <c r="F13" s="1" t="s">
        <v>10</v>
      </c>
      <c r="G13" s="3" t="s">
        <v>38</v>
      </c>
      <c r="H13" s="4">
        <v>44414</v>
      </c>
      <c r="I13" s="1" t="s">
        <v>32</v>
      </c>
      <c r="J13" s="1" t="s">
        <v>33</v>
      </c>
      <c r="K13" s="26" t="str">
        <f>VLOOKUP(J13,'customer list_raw'!B:C,2,0)</f>
        <v>Lee Dalkin</v>
      </c>
      <c r="L13" s="5" t="s">
        <v>34</v>
      </c>
      <c r="M13" s="6">
        <v>24.71</v>
      </c>
      <c r="N13" s="3" t="s">
        <v>35</v>
      </c>
      <c r="O13" s="26" t="str">
        <f>IFERROR(VLOOKUP(I13,'supplier list_raw'!A:B,2,0),"not in supplier list")</f>
        <v>not in supplier list</v>
      </c>
      <c r="P13" s="26" t="str">
        <f>IFERROR(VLOOKUP(I13,'supplier list_raw'!A:C,3,0),"not in supplier list")</f>
        <v>not in supplier list</v>
      </c>
      <c r="Q13" s="37">
        <v>20.59</v>
      </c>
    </row>
    <row r="14" spans="1:17" x14ac:dyDescent="0.25">
      <c r="A14" s="27">
        <v>13</v>
      </c>
      <c r="B14" s="28" t="s">
        <v>45</v>
      </c>
      <c r="C14" s="5" t="s">
        <v>34</v>
      </c>
      <c r="D14" s="30" t="s">
        <v>23</v>
      </c>
      <c r="E14" s="1" t="s">
        <v>46</v>
      </c>
      <c r="F14" s="1" t="s">
        <v>10</v>
      </c>
      <c r="G14" s="3" t="s">
        <v>11</v>
      </c>
      <c r="H14" s="4">
        <v>44412</v>
      </c>
      <c r="I14" s="1" t="s">
        <v>45</v>
      </c>
      <c r="J14" s="1" t="s">
        <v>33</v>
      </c>
      <c r="K14" s="26" t="str">
        <f>VLOOKUP(J14,'customer list_raw'!B:C,2,0)</f>
        <v>Lee Dalkin</v>
      </c>
      <c r="L14" s="5" t="s">
        <v>34</v>
      </c>
      <c r="M14" s="6">
        <v>10800</v>
      </c>
      <c r="N14" s="3" t="s">
        <v>23</v>
      </c>
      <c r="O14" s="26" t="str">
        <f>IFERROR(VLOOKUP(I14,'supplier list_raw'!A:B,2,0),"not in supplier list")</f>
        <v>not in supplier list</v>
      </c>
      <c r="P14" s="26" t="str">
        <f>IFERROR(VLOOKUP(I14,'supplier list_raw'!A:C,3,0),"not in supplier list")</f>
        <v>not in supplier list</v>
      </c>
      <c r="Q14" s="37">
        <v>9000</v>
      </c>
    </row>
    <row r="15" spans="1:17" x14ac:dyDescent="0.25">
      <c r="A15" s="27">
        <v>14</v>
      </c>
      <c r="B15" s="28" t="s">
        <v>48</v>
      </c>
      <c r="C15" s="5" t="s">
        <v>34</v>
      </c>
      <c r="D15" s="30" t="s">
        <v>35</v>
      </c>
      <c r="E15" s="1" t="s">
        <v>47</v>
      </c>
      <c r="F15" s="1" t="s">
        <v>10</v>
      </c>
      <c r="G15" s="3" t="s">
        <v>11</v>
      </c>
      <c r="H15" s="4">
        <v>44372</v>
      </c>
      <c r="I15" s="1" t="s">
        <v>48</v>
      </c>
      <c r="J15" s="1" t="s">
        <v>49</v>
      </c>
      <c r="K15" s="26" t="str">
        <f>VLOOKUP(J15,'customer list_raw'!B:C,2,0)</f>
        <v>John Smith</v>
      </c>
      <c r="L15" s="5" t="s">
        <v>34</v>
      </c>
      <c r="M15" s="6">
        <v>214.32</v>
      </c>
      <c r="N15" s="3" t="s">
        <v>35</v>
      </c>
      <c r="O15" s="26" t="str">
        <f>IFERROR(VLOOKUP(I15,'supplier list_raw'!A:B,2,0),"not in supplier list")</f>
        <v>not in supplier list</v>
      </c>
      <c r="P15" s="26" t="str">
        <f>IFERROR(VLOOKUP(I15,'supplier list_raw'!A:C,3,0),"not in supplier list")</f>
        <v>not in supplier list</v>
      </c>
      <c r="Q15" s="37">
        <v>182.4</v>
      </c>
    </row>
    <row r="16" spans="1:17" x14ac:dyDescent="0.25">
      <c r="A16" s="27">
        <v>15</v>
      </c>
      <c r="B16" s="28" t="s">
        <v>48</v>
      </c>
      <c r="C16" s="5" t="s">
        <v>34</v>
      </c>
      <c r="D16" s="30" t="s">
        <v>35</v>
      </c>
      <c r="E16" s="1" t="s">
        <v>50</v>
      </c>
      <c r="F16" s="1" t="s">
        <v>10</v>
      </c>
      <c r="G16" s="3" t="s">
        <v>11</v>
      </c>
      <c r="H16" s="4">
        <v>44370</v>
      </c>
      <c r="I16" s="1" t="s">
        <v>48</v>
      </c>
      <c r="J16" s="1" t="s">
        <v>49</v>
      </c>
      <c r="K16" s="26" t="str">
        <f>VLOOKUP(J16,'customer list_raw'!B:C,2,0)</f>
        <v>John Smith</v>
      </c>
      <c r="L16" s="5" t="s">
        <v>34</v>
      </c>
      <c r="M16" s="6">
        <v>41.95</v>
      </c>
      <c r="N16" s="3" t="s">
        <v>35</v>
      </c>
      <c r="O16" s="26" t="str">
        <f>IFERROR(VLOOKUP(I16,'supplier list_raw'!A:B,2,0),"not in supplier list")</f>
        <v>not in supplier list</v>
      </c>
      <c r="P16" s="26" t="str">
        <f>IFERROR(VLOOKUP(I16,'supplier list_raw'!A:C,3,0),"not in supplier list")</f>
        <v>not in supplier list</v>
      </c>
      <c r="Q16" s="37">
        <v>35.700000000000003</v>
      </c>
    </row>
    <row r="17" spans="1:17" x14ac:dyDescent="0.25">
      <c r="A17" s="27">
        <v>16</v>
      </c>
      <c r="B17" s="28" t="s">
        <v>52</v>
      </c>
      <c r="C17" s="5" t="s">
        <v>34</v>
      </c>
      <c r="D17" s="30" t="s">
        <v>35</v>
      </c>
      <c r="E17" s="1" t="s">
        <v>51</v>
      </c>
      <c r="F17" s="1" t="s">
        <v>10</v>
      </c>
      <c r="G17" s="3" t="s">
        <v>11</v>
      </c>
      <c r="H17" s="4">
        <v>44366</v>
      </c>
      <c r="I17" s="1" t="s">
        <v>52</v>
      </c>
      <c r="J17" s="1" t="s">
        <v>53</v>
      </c>
      <c r="K17" s="26" t="str">
        <f>VLOOKUP(J17,'customer list_raw'!B:C,2,0)</f>
        <v>Fred Briant</v>
      </c>
      <c r="L17" s="5" t="s">
        <v>34</v>
      </c>
      <c r="M17" s="6">
        <v>137.66999999999999</v>
      </c>
      <c r="N17" s="3" t="s">
        <v>35</v>
      </c>
      <c r="O17" s="26" t="str">
        <f>IFERROR(VLOOKUP(I17,'supplier list_raw'!A:B,2,0),"not in supplier list")</f>
        <v>not in supplier list</v>
      </c>
      <c r="P17" s="26" t="str">
        <f>IFERROR(VLOOKUP(I17,'supplier list_raw'!A:C,3,0),"not in supplier list")</f>
        <v>not in supplier list</v>
      </c>
      <c r="Q17" s="37">
        <v>117.6</v>
      </c>
    </row>
    <row r="18" spans="1:17" x14ac:dyDescent="0.25">
      <c r="A18" s="27">
        <v>17</v>
      </c>
      <c r="B18" s="28" t="s">
        <v>52</v>
      </c>
      <c r="C18" s="5" t="s">
        <v>34</v>
      </c>
      <c r="D18" s="30" t="s">
        <v>35</v>
      </c>
      <c r="E18" s="1" t="s">
        <v>54</v>
      </c>
      <c r="F18" s="1" t="s">
        <v>10</v>
      </c>
      <c r="G18" s="3" t="s">
        <v>11</v>
      </c>
      <c r="H18" s="4">
        <v>44366</v>
      </c>
      <c r="I18" s="1" t="s">
        <v>52</v>
      </c>
      <c r="J18" s="1" t="s">
        <v>53</v>
      </c>
      <c r="K18" s="26" t="str">
        <f>VLOOKUP(J18,'customer list_raw'!B:C,2,0)</f>
        <v>Fred Briant</v>
      </c>
      <c r="L18" s="5" t="s">
        <v>34</v>
      </c>
      <c r="M18" s="6">
        <v>187</v>
      </c>
      <c r="N18" s="3" t="s">
        <v>35</v>
      </c>
      <c r="O18" s="26" t="str">
        <f>IFERROR(VLOOKUP(I18,'supplier list_raw'!A:B,2,0),"not in supplier list")</f>
        <v>not in supplier list</v>
      </c>
      <c r="P18" s="26" t="str">
        <f>IFERROR(VLOOKUP(I18,'supplier list_raw'!A:C,3,0),"not in supplier list")</f>
        <v>not in supplier list</v>
      </c>
      <c r="Q18" s="37">
        <v>159.74</v>
      </c>
    </row>
    <row r="19" spans="1:17" x14ac:dyDescent="0.25">
      <c r="A19" s="27">
        <v>18</v>
      </c>
      <c r="B19" s="28" t="s">
        <v>56</v>
      </c>
      <c r="C19" s="5" t="s">
        <v>34</v>
      </c>
      <c r="D19" s="30" t="s">
        <v>35</v>
      </c>
      <c r="E19" s="1" t="s">
        <v>55</v>
      </c>
      <c r="F19" s="1" t="s">
        <v>10</v>
      </c>
      <c r="G19" s="3" t="s">
        <v>11</v>
      </c>
      <c r="H19" s="4">
        <v>44054</v>
      </c>
      <c r="I19" s="1" t="s">
        <v>56</v>
      </c>
      <c r="J19" s="1" t="s">
        <v>57</v>
      </c>
      <c r="K19" s="26" t="str">
        <f>VLOOKUP(J19,'customer list_raw'!B:C,2,0)</f>
        <v>Jane Scott</v>
      </c>
      <c r="L19" s="5" t="s">
        <v>34</v>
      </c>
      <c r="M19" s="6">
        <v>4700</v>
      </c>
      <c r="N19" s="3" t="s">
        <v>35</v>
      </c>
      <c r="O19" s="26" t="str">
        <f>IFERROR(VLOOKUP(I19,'supplier list_raw'!A:B,2,0),"not in supplier list")</f>
        <v>S D Enterprises</v>
      </c>
      <c r="P19" s="26" t="str">
        <f>IFERROR(VLOOKUP(I19,'supplier list_raw'!A:C,3,0),"not in supplier list")</f>
        <v>Lisa Ford</v>
      </c>
      <c r="Q19" s="37">
        <v>4000</v>
      </c>
    </row>
    <row r="20" spans="1:17" x14ac:dyDescent="0.25">
      <c r="A20" s="27">
        <v>19</v>
      </c>
      <c r="B20" s="28" t="s">
        <v>56</v>
      </c>
      <c r="C20" s="5" t="s">
        <v>34</v>
      </c>
      <c r="D20" s="30" t="s">
        <v>35</v>
      </c>
      <c r="E20" s="1" t="s">
        <v>58</v>
      </c>
      <c r="F20" s="1" t="s">
        <v>10</v>
      </c>
      <c r="G20" s="3" t="s">
        <v>11</v>
      </c>
      <c r="H20" s="4">
        <v>44023</v>
      </c>
      <c r="I20" s="1" t="s">
        <v>56</v>
      </c>
      <c r="J20" s="1" t="s">
        <v>57</v>
      </c>
      <c r="K20" s="26" t="str">
        <f>VLOOKUP(J20,'customer list_raw'!B:C,2,0)</f>
        <v>Jane Scott</v>
      </c>
      <c r="L20" s="5" t="s">
        <v>34</v>
      </c>
      <c r="M20" s="6">
        <v>4700</v>
      </c>
      <c r="N20" s="3" t="s">
        <v>35</v>
      </c>
      <c r="O20" s="26" t="str">
        <f>IFERROR(VLOOKUP(I20,'supplier list_raw'!A:B,2,0),"not in supplier list")</f>
        <v>S D Enterprises</v>
      </c>
      <c r="P20" s="26" t="str">
        <f>IFERROR(VLOOKUP(I20,'supplier list_raw'!A:C,3,0),"not in supplier list")</f>
        <v>Lisa Ford</v>
      </c>
      <c r="Q20" s="37">
        <v>4000</v>
      </c>
    </row>
    <row r="21" spans="1:17" x14ac:dyDescent="0.25">
      <c r="A21" s="27">
        <v>20</v>
      </c>
      <c r="B21" s="28" t="s">
        <v>17</v>
      </c>
      <c r="C21" s="5" t="s">
        <v>34</v>
      </c>
      <c r="D21" s="30" t="s">
        <v>35</v>
      </c>
      <c r="E21" s="1" t="s">
        <v>59</v>
      </c>
      <c r="F21" s="1" t="s">
        <v>10</v>
      </c>
      <c r="G21" s="3" t="s">
        <v>11</v>
      </c>
      <c r="H21" s="4">
        <v>44055</v>
      </c>
      <c r="I21" s="1" t="s">
        <v>17</v>
      </c>
      <c r="J21" s="1" t="s">
        <v>18</v>
      </c>
      <c r="K21" s="26" t="str">
        <f>VLOOKUP(J21,'customer list_raw'!B:C,2,0)</f>
        <v>Sean Morris</v>
      </c>
      <c r="L21" s="5" t="s">
        <v>34</v>
      </c>
      <c r="M21" s="6">
        <v>487.8</v>
      </c>
      <c r="N21" s="3" t="s">
        <v>35</v>
      </c>
      <c r="O21" s="26" t="str">
        <f>IFERROR(VLOOKUP(I21,'supplier list_raw'!A:B,2,0),"not in supplier list")</f>
        <v>not in supplier list</v>
      </c>
      <c r="P21" s="26" t="str">
        <f>IFERROR(VLOOKUP(I21,'supplier list_raw'!A:C,3,0),"not in supplier list")</f>
        <v>not in supplier list</v>
      </c>
      <c r="Q21" s="37">
        <v>416.7</v>
      </c>
    </row>
    <row r="22" spans="1:17" x14ac:dyDescent="0.25">
      <c r="A22" s="27">
        <v>21</v>
      </c>
      <c r="B22" s="28" t="s">
        <v>17</v>
      </c>
      <c r="C22" s="5" t="s">
        <v>34</v>
      </c>
      <c r="D22" s="30" t="s">
        <v>35</v>
      </c>
      <c r="E22" s="1" t="s">
        <v>60</v>
      </c>
      <c r="F22" s="1" t="s">
        <v>10</v>
      </c>
      <c r="G22" s="3" t="s">
        <v>11</v>
      </c>
      <c r="H22" s="4">
        <v>43994</v>
      </c>
      <c r="I22" s="1" t="s">
        <v>17</v>
      </c>
      <c r="J22" s="1" t="s">
        <v>18</v>
      </c>
      <c r="K22" s="26" t="str">
        <f>VLOOKUP(J22,'customer list_raw'!B:C,2,0)</f>
        <v>Sean Morris</v>
      </c>
      <c r="L22" s="5" t="s">
        <v>34</v>
      </c>
      <c r="M22" s="6">
        <v>487.8</v>
      </c>
      <c r="N22" s="3" t="s">
        <v>35</v>
      </c>
      <c r="O22" s="26" t="str">
        <f>IFERROR(VLOOKUP(I22,'supplier list_raw'!A:B,2,0),"not in supplier list")</f>
        <v>not in supplier list</v>
      </c>
      <c r="P22" s="26" t="str">
        <f>IFERROR(VLOOKUP(I22,'supplier list_raw'!A:C,3,0),"not in supplier list")</f>
        <v>not in supplier list</v>
      </c>
      <c r="Q22" s="37">
        <v>416.7</v>
      </c>
    </row>
    <row r="23" spans="1:17" x14ac:dyDescent="0.25">
      <c r="A23" s="27">
        <v>22</v>
      </c>
      <c r="B23" s="28" t="s">
        <v>17</v>
      </c>
      <c r="C23" s="5" t="s">
        <v>34</v>
      </c>
      <c r="D23" s="30" t="s">
        <v>35</v>
      </c>
      <c r="E23" s="1" t="s">
        <v>61</v>
      </c>
      <c r="F23" s="1" t="s">
        <v>10</v>
      </c>
      <c r="G23" s="3" t="s">
        <v>11</v>
      </c>
      <c r="H23" s="4">
        <v>44055</v>
      </c>
      <c r="I23" s="1" t="s">
        <v>17</v>
      </c>
      <c r="J23" s="1" t="s">
        <v>18</v>
      </c>
      <c r="K23" s="26" t="str">
        <f>VLOOKUP(J23,'customer list_raw'!B:C,2,0)</f>
        <v>Sean Morris</v>
      </c>
      <c r="L23" s="5" t="s">
        <v>34</v>
      </c>
      <c r="M23" s="6">
        <v>487.8</v>
      </c>
      <c r="N23" s="3" t="s">
        <v>35</v>
      </c>
      <c r="O23" s="26" t="str">
        <f>IFERROR(VLOOKUP(I23,'supplier list_raw'!A:B,2,0),"not in supplier list")</f>
        <v>not in supplier list</v>
      </c>
      <c r="P23" s="26" t="str">
        <f>IFERROR(VLOOKUP(I23,'supplier list_raw'!A:C,3,0),"not in supplier list")</f>
        <v>not in supplier list</v>
      </c>
      <c r="Q23" s="37">
        <v>416.7</v>
      </c>
    </row>
    <row r="24" spans="1:17" x14ac:dyDescent="0.25">
      <c r="A24" s="27">
        <v>23</v>
      </c>
      <c r="B24" s="28" t="s">
        <v>63</v>
      </c>
      <c r="C24" s="5" t="s">
        <v>34</v>
      </c>
      <c r="D24" s="30" t="s">
        <v>35</v>
      </c>
      <c r="E24" s="1" t="s">
        <v>62</v>
      </c>
      <c r="F24" s="1" t="s">
        <v>10</v>
      </c>
      <c r="G24" s="3" t="s">
        <v>11</v>
      </c>
      <c r="H24" s="4">
        <v>43967</v>
      </c>
      <c r="I24" s="1" t="s">
        <v>63</v>
      </c>
      <c r="J24" s="1" t="s">
        <v>64</v>
      </c>
      <c r="K24" s="26" t="str">
        <f>VLOOKUP(J24,'customer list_raw'!B:C,2,0)</f>
        <v>Tracy Smithson</v>
      </c>
      <c r="L24" s="5" t="s">
        <v>34</v>
      </c>
      <c r="M24" s="6">
        <v>585.30999999999995</v>
      </c>
      <c r="N24" s="3" t="s">
        <v>35</v>
      </c>
      <c r="O24" s="26" t="str">
        <f>IFERROR(VLOOKUP(I24,'supplier list_raw'!A:B,2,0),"not in supplier list")</f>
        <v>not in supplier list</v>
      </c>
      <c r="P24" s="26" t="str">
        <f>IFERROR(VLOOKUP(I24,'supplier list_raw'!A:C,3,0),"not in supplier list")</f>
        <v>not in supplier list</v>
      </c>
      <c r="Q24" s="37">
        <v>500</v>
      </c>
    </row>
    <row r="25" spans="1:17" x14ac:dyDescent="0.25">
      <c r="A25" s="27">
        <v>24</v>
      </c>
      <c r="B25" s="28" t="s">
        <v>66</v>
      </c>
      <c r="C25" s="5" t="s">
        <v>34</v>
      </c>
      <c r="D25" s="30" t="s">
        <v>35</v>
      </c>
      <c r="E25" s="1" t="s">
        <v>65</v>
      </c>
      <c r="F25" s="1" t="s">
        <v>10</v>
      </c>
      <c r="G25" s="3" t="s">
        <v>11</v>
      </c>
      <c r="H25" s="4">
        <v>43956</v>
      </c>
      <c r="I25" s="1" t="s">
        <v>66</v>
      </c>
      <c r="J25" s="1" t="s">
        <v>67</v>
      </c>
      <c r="K25" s="26" t="str">
        <f>VLOOKUP(J25,'customer list_raw'!B:C,2,0)</f>
        <v>John Bell</v>
      </c>
      <c r="L25" s="5" t="s">
        <v>34</v>
      </c>
      <c r="M25" s="6">
        <v>7398.35</v>
      </c>
      <c r="N25" s="3" t="s">
        <v>35</v>
      </c>
      <c r="O25" s="26" t="str">
        <f>IFERROR(VLOOKUP(I25,'supplier list_raw'!A:B,2,0),"not in supplier list")</f>
        <v>not in supplier list</v>
      </c>
      <c r="P25" s="26" t="str">
        <f>IFERROR(VLOOKUP(I25,'supplier list_raw'!A:C,3,0),"not in supplier list")</f>
        <v>not in supplier list</v>
      </c>
      <c r="Q25" s="37">
        <v>6320</v>
      </c>
    </row>
    <row r="26" spans="1:17" x14ac:dyDescent="0.25">
      <c r="A26" s="27">
        <v>25</v>
      </c>
      <c r="B26" s="28" t="s">
        <v>69</v>
      </c>
      <c r="C26" s="5" t="s">
        <v>34</v>
      </c>
      <c r="D26" s="30" t="s">
        <v>35</v>
      </c>
      <c r="E26" s="1" t="s">
        <v>68</v>
      </c>
      <c r="F26" s="1" t="s">
        <v>10</v>
      </c>
      <c r="G26" s="3" t="s">
        <v>11</v>
      </c>
      <c r="H26" s="4">
        <v>43952</v>
      </c>
      <c r="I26" s="1" t="s">
        <v>69</v>
      </c>
      <c r="J26" s="1" t="s">
        <v>70</v>
      </c>
      <c r="K26" s="26" t="str">
        <f>VLOOKUP(J26,'customer list_raw'!B:C,2,0)</f>
        <v>Edward Stuart</v>
      </c>
      <c r="L26" s="5" t="s">
        <v>34</v>
      </c>
      <c r="M26" s="6">
        <v>2341.25</v>
      </c>
      <c r="N26" s="3" t="s">
        <v>35</v>
      </c>
      <c r="O26" s="26" t="str">
        <f>IFERROR(VLOOKUP(I26,'supplier list_raw'!A:B,2,0),"not in supplier list")</f>
        <v>Studio Designs</v>
      </c>
      <c r="P26" s="26" t="str">
        <f>IFERROR(VLOOKUP(I26,'supplier list_raw'!A:C,3,0),"not in supplier list")</f>
        <v>Adam McCrory</v>
      </c>
      <c r="Q26" s="37">
        <v>2000</v>
      </c>
    </row>
    <row r="27" spans="1:17" x14ac:dyDescent="0.25">
      <c r="A27" s="27">
        <v>26</v>
      </c>
      <c r="B27" s="28" t="s">
        <v>56</v>
      </c>
      <c r="C27" s="5" t="s">
        <v>34</v>
      </c>
      <c r="D27" s="30" t="s">
        <v>35</v>
      </c>
      <c r="E27" s="1" t="s">
        <v>71</v>
      </c>
      <c r="F27" s="1" t="s">
        <v>10</v>
      </c>
      <c r="G27" s="3" t="s">
        <v>11</v>
      </c>
      <c r="H27" s="4">
        <v>43952</v>
      </c>
      <c r="I27" s="1" t="s">
        <v>56</v>
      </c>
      <c r="J27" s="1" t="s">
        <v>57</v>
      </c>
      <c r="K27" s="26" t="str">
        <f>VLOOKUP(J27,'customer list_raw'!B:C,2,0)</f>
        <v>Jane Scott</v>
      </c>
      <c r="L27" s="5" t="s">
        <v>34</v>
      </c>
      <c r="M27" s="6">
        <v>4700</v>
      </c>
      <c r="N27" s="3" t="s">
        <v>35</v>
      </c>
      <c r="O27" s="26" t="str">
        <f>IFERROR(VLOOKUP(I27,'supplier list_raw'!A:B,2,0),"not in supplier list")</f>
        <v>S D Enterprises</v>
      </c>
      <c r="P27" s="26" t="str">
        <f>IFERROR(VLOOKUP(I27,'supplier list_raw'!A:C,3,0),"not in supplier list")</f>
        <v>Lisa Ford</v>
      </c>
      <c r="Q27" s="37">
        <v>4000</v>
      </c>
    </row>
    <row r="28" spans="1:17" x14ac:dyDescent="0.25">
      <c r="A28" s="27">
        <v>27</v>
      </c>
      <c r="B28" s="28" t="s">
        <v>43</v>
      </c>
      <c r="C28" s="5" t="s">
        <v>34</v>
      </c>
      <c r="D28" s="30" t="s">
        <v>35</v>
      </c>
      <c r="E28" s="1" t="s">
        <v>72</v>
      </c>
      <c r="F28" s="1" t="s">
        <v>10</v>
      </c>
      <c r="G28" s="3" t="s">
        <v>11</v>
      </c>
      <c r="H28" s="4">
        <v>44132</v>
      </c>
      <c r="I28" s="1" t="s">
        <v>43</v>
      </c>
      <c r="J28" s="1" t="s">
        <v>44</v>
      </c>
      <c r="K28" s="26" t="str">
        <f>VLOOKUP(J28,'customer list_raw'!B:C,2,0)</f>
        <v>Peter Young</v>
      </c>
      <c r="L28" s="5" t="s">
        <v>34</v>
      </c>
      <c r="M28" s="6">
        <v>2106.84</v>
      </c>
      <c r="N28" s="3" t="s">
        <v>35</v>
      </c>
      <c r="O28" s="26" t="str">
        <f>IFERROR(VLOOKUP(I28,'supplier list_raw'!A:B,2,0),"not in supplier list")</f>
        <v>not in supplier list</v>
      </c>
      <c r="P28" s="26" t="str">
        <f>IFERROR(VLOOKUP(I28,'supplier list_raw'!A:C,3,0),"not in supplier list")</f>
        <v>not in supplier list</v>
      </c>
      <c r="Q28" s="37">
        <v>1793.05</v>
      </c>
    </row>
    <row r="29" spans="1:17" x14ac:dyDescent="0.25">
      <c r="A29" s="27">
        <v>28</v>
      </c>
      <c r="B29" s="28" t="s">
        <v>74</v>
      </c>
      <c r="C29" s="5" t="s">
        <v>34</v>
      </c>
      <c r="D29" s="30" t="s">
        <v>35</v>
      </c>
      <c r="E29" s="1" t="s">
        <v>73</v>
      </c>
      <c r="F29" s="1" t="s">
        <v>10</v>
      </c>
      <c r="G29" s="3" t="s">
        <v>11</v>
      </c>
      <c r="H29" s="4">
        <v>43948</v>
      </c>
      <c r="I29" s="1" t="s">
        <v>74</v>
      </c>
      <c r="J29" s="1" t="s">
        <v>75</v>
      </c>
      <c r="K29" s="26" t="str">
        <f>VLOOKUP(J29,'customer list_raw'!B:C,2,0)</f>
        <v>Susan Livingstone</v>
      </c>
      <c r="L29" s="5" t="s">
        <v>34</v>
      </c>
      <c r="M29" s="6">
        <v>4309.7700000000004</v>
      </c>
      <c r="N29" s="3" t="s">
        <v>35</v>
      </c>
      <c r="O29" s="26" t="str">
        <f>IFERROR(VLOOKUP(I29,'supplier list_raw'!A:B,2,0),"not in supplier list")</f>
        <v>not in supplier list</v>
      </c>
      <c r="P29" s="26" t="str">
        <f>IFERROR(VLOOKUP(I29,'supplier list_raw'!A:C,3,0),"not in supplier list")</f>
        <v>not in supplier list</v>
      </c>
      <c r="Q29" s="37">
        <v>3681.6</v>
      </c>
    </row>
    <row r="30" spans="1:17" x14ac:dyDescent="0.25">
      <c r="A30" s="27">
        <v>29</v>
      </c>
      <c r="B30" s="28" t="s">
        <v>56</v>
      </c>
      <c r="C30" s="5" t="s">
        <v>34</v>
      </c>
      <c r="D30" s="30" t="s">
        <v>35</v>
      </c>
      <c r="E30" s="1" t="s">
        <v>76</v>
      </c>
      <c r="F30" s="1" t="s">
        <v>10</v>
      </c>
      <c r="G30" s="3" t="s">
        <v>11</v>
      </c>
      <c r="H30" s="4">
        <v>43948</v>
      </c>
      <c r="I30" s="1" t="s">
        <v>56</v>
      </c>
      <c r="J30" s="1" t="s">
        <v>57</v>
      </c>
      <c r="K30" s="26" t="str">
        <f>VLOOKUP(J30,'customer list_raw'!B:C,2,0)</f>
        <v>Jane Scott</v>
      </c>
      <c r="L30" s="5" t="s">
        <v>34</v>
      </c>
      <c r="M30" s="6">
        <v>1239.68</v>
      </c>
      <c r="N30" s="3" t="s">
        <v>35</v>
      </c>
      <c r="O30" s="26" t="str">
        <f>IFERROR(VLOOKUP(I30,'supplier list_raw'!A:B,2,0),"not in supplier list")</f>
        <v>S D Enterprises</v>
      </c>
      <c r="P30" s="26" t="str">
        <f>IFERROR(VLOOKUP(I30,'supplier list_raw'!A:C,3,0),"not in supplier list")</f>
        <v>Lisa Ford</v>
      </c>
      <c r="Q30" s="37">
        <v>1055.05</v>
      </c>
    </row>
    <row r="31" spans="1:17" x14ac:dyDescent="0.25">
      <c r="A31" s="27">
        <v>30</v>
      </c>
      <c r="B31" s="28" t="s">
        <v>78</v>
      </c>
      <c r="C31" s="5" t="s">
        <v>34</v>
      </c>
      <c r="D31" s="30" t="s">
        <v>35</v>
      </c>
      <c r="E31" s="1" t="s">
        <v>77</v>
      </c>
      <c r="F31" s="1" t="s">
        <v>10</v>
      </c>
      <c r="G31" s="3" t="s">
        <v>11</v>
      </c>
      <c r="H31" s="4">
        <v>43948</v>
      </c>
      <c r="I31" s="1" t="s">
        <v>78</v>
      </c>
      <c r="J31" s="1" t="s">
        <v>79</v>
      </c>
      <c r="K31" s="26" t="str">
        <f>VLOOKUP(J31,'customer list_raw'!B:C,2,0)</f>
        <v>Clint Peddie</v>
      </c>
      <c r="L31" s="5" t="s">
        <v>34</v>
      </c>
      <c r="M31" s="6">
        <v>4149.09</v>
      </c>
      <c r="N31" s="3" t="s">
        <v>35</v>
      </c>
      <c r="O31" s="26" t="str">
        <f>IFERROR(VLOOKUP(I31,'supplier list_raw'!A:B,2,0),"not in supplier list")</f>
        <v>not in supplier list</v>
      </c>
      <c r="P31" s="26" t="str">
        <f>IFERROR(VLOOKUP(I31,'supplier list_raw'!A:C,3,0),"not in supplier list")</f>
        <v>not in supplier list</v>
      </c>
      <c r="Q31" s="37">
        <v>4149.09</v>
      </c>
    </row>
    <row r="32" spans="1:17" x14ac:dyDescent="0.25">
      <c r="A32" s="27">
        <v>31</v>
      </c>
      <c r="B32" s="28" t="s">
        <v>21</v>
      </c>
      <c r="C32" s="5" t="s">
        <v>34</v>
      </c>
      <c r="D32" s="30" t="s">
        <v>35</v>
      </c>
      <c r="E32" s="1" t="s">
        <v>80</v>
      </c>
      <c r="F32" s="1" t="s">
        <v>10</v>
      </c>
      <c r="G32" s="3" t="s">
        <v>11</v>
      </c>
      <c r="H32" s="4">
        <v>43935</v>
      </c>
      <c r="I32" s="1" t="s">
        <v>21</v>
      </c>
      <c r="J32" s="1" t="s">
        <v>22</v>
      </c>
      <c r="K32" s="26" t="str">
        <f>VLOOKUP(J32,'customer list_raw'!B:C,2,0)</f>
        <v>Alistair Leadbetter</v>
      </c>
      <c r="L32" s="5" t="s">
        <v>34</v>
      </c>
      <c r="M32" s="6">
        <v>1975.16</v>
      </c>
      <c r="N32" s="3" t="s">
        <v>35</v>
      </c>
      <c r="O32" s="26" t="str">
        <f>IFERROR(VLOOKUP(I32,'supplier list_raw'!A:B,2,0),"not in supplier list")</f>
        <v>not in supplier list</v>
      </c>
      <c r="P32" s="26" t="str">
        <f>IFERROR(VLOOKUP(I32,'supplier list_raw'!A:C,3,0),"not in supplier list")</f>
        <v>not in supplier list</v>
      </c>
      <c r="Q32" s="37">
        <v>1687.27</v>
      </c>
    </row>
    <row r="33" spans="1:17" x14ac:dyDescent="0.25">
      <c r="A33" s="27">
        <v>32</v>
      </c>
      <c r="B33" s="28" t="s">
        <v>82</v>
      </c>
      <c r="C33" s="5" t="s">
        <v>34</v>
      </c>
      <c r="D33" s="30" t="s">
        <v>35</v>
      </c>
      <c r="E33" s="1" t="s">
        <v>81</v>
      </c>
      <c r="F33" s="1" t="s">
        <v>10</v>
      </c>
      <c r="G33" s="3" t="s">
        <v>11</v>
      </c>
      <c r="H33" s="4">
        <v>43935</v>
      </c>
      <c r="I33" s="1" t="s">
        <v>82</v>
      </c>
      <c r="J33" s="1" t="s">
        <v>83</v>
      </c>
      <c r="K33" s="26" t="str">
        <f>VLOOKUP(J33,'customer list_raw'!B:C,2,0)</f>
        <v>June Whitehouse</v>
      </c>
      <c r="L33" s="5" t="s">
        <v>34</v>
      </c>
      <c r="M33" s="6">
        <v>2041.65</v>
      </c>
      <c r="N33" s="3" t="s">
        <v>35</v>
      </c>
      <c r="O33" s="26" t="str">
        <f>IFERROR(VLOOKUP(I33,'supplier list_raw'!A:B,2,0),"not in supplier list")</f>
        <v>not in supplier list</v>
      </c>
      <c r="P33" s="26" t="str">
        <f>IFERROR(VLOOKUP(I33,'supplier list_raw'!A:C,3,0),"not in supplier list")</f>
        <v>not in supplier list</v>
      </c>
      <c r="Q33" s="37">
        <v>1744.08</v>
      </c>
    </row>
    <row r="34" spans="1:17" x14ac:dyDescent="0.25">
      <c r="A34" s="27">
        <v>33</v>
      </c>
      <c r="B34" s="28" t="s">
        <v>85</v>
      </c>
      <c r="C34" s="5" t="s">
        <v>34</v>
      </c>
      <c r="D34" s="30" t="s">
        <v>35</v>
      </c>
      <c r="E34" s="1" t="s">
        <v>84</v>
      </c>
      <c r="F34" s="1" t="s">
        <v>10</v>
      </c>
      <c r="G34" s="3" t="s">
        <v>11</v>
      </c>
      <c r="H34" s="4">
        <v>43935</v>
      </c>
      <c r="I34" s="1" t="s">
        <v>85</v>
      </c>
      <c r="J34" s="1" t="s">
        <v>86</v>
      </c>
      <c r="K34" s="26" t="str">
        <f>VLOOKUP(J34,'customer list_raw'!B:C,2,0)</f>
        <v>David Bradford</v>
      </c>
      <c r="L34" s="5" t="s">
        <v>34</v>
      </c>
      <c r="M34" s="6">
        <v>11260.26</v>
      </c>
      <c r="N34" s="3" t="s">
        <v>35</v>
      </c>
      <c r="O34" s="26" t="str">
        <f>IFERROR(VLOOKUP(I34,'supplier list_raw'!A:B,2,0),"not in supplier list")</f>
        <v>not in supplier list</v>
      </c>
      <c r="P34" s="26" t="str">
        <f>IFERROR(VLOOKUP(I34,'supplier list_raw'!A:C,3,0),"not in supplier list")</f>
        <v>not in supplier list</v>
      </c>
      <c r="Q34" s="37">
        <v>9583.2000000000007</v>
      </c>
    </row>
    <row r="35" spans="1:17" x14ac:dyDescent="0.25">
      <c r="A35" s="27">
        <v>34</v>
      </c>
      <c r="B35" s="28" t="s">
        <v>88</v>
      </c>
      <c r="C35" s="5" t="s">
        <v>34</v>
      </c>
      <c r="D35" s="30" t="s">
        <v>35</v>
      </c>
      <c r="E35" s="1" t="s">
        <v>87</v>
      </c>
      <c r="F35" s="1" t="s">
        <v>10</v>
      </c>
      <c r="G35" s="3" t="s">
        <v>38</v>
      </c>
      <c r="H35" s="4">
        <v>43935</v>
      </c>
      <c r="I35" s="1" t="s">
        <v>88</v>
      </c>
      <c r="J35" s="1" t="s">
        <v>89</v>
      </c>
      <c r="K35" s="26" t="str">
        <f>VLOOKUP(J35,'customer list_raw'!B:C,2,0)</f>
        <v/>
      </c>
      <c r="L35" s="5" t="s">
        <v>34</v>
      </c>
      <c r="M35" s="6">
        <v>162.25</v>
      </c>
      <c r="N35" s="3" t="s">
        <v>35</v>
      </c>
      <c r="O35" s="26" t="str">
        <f>IFERROR(VLOOKUP(I35,'supplier list_raw'!A:B,2,0),"not in supplier list")</f>
        <v>not in supplier list</v>
      </c>
      <c r="P35" s="26" t="str">
        <f>IFERROR(VLOOKUP(I35,'supplier list_raw'!A:C,3,0),"not in supplier list")</f>
        <v>not in supplier list</v>
      </c>
      <c r="Q35" s="37">
        <v>138.6</v>
      </c>
    </row>
    <row r="36" spans="1:17" x14ac:dyDescent="0.25">
      <c r="A36" s="27">
        <v>35</v>
      </c>
      <c r="B36" s="28" t="s">
        <v>39</v>
      </c>
      <c r="C36" s="5" t="s">
        <v>34</v>
      </c>
      <c r="D36" s="30" t="s">
        <v>35</v>
      </c>
      <c r="E36" s="1" t="s">
        <v>90</v>
      </c>
      <c r="F36" s="1" t="s">
        <v>10</v>
      </c>
      <c r="G36" s="3" t="s">
        <v>38</v>
      </c>
      <c r="H36" s="4">
        <v>43935</v>
      </c>
      <c r="I36" s="1" t="s">
        <v>39</v>
      </c>
      <c r="J36" s="1" t="s">
        <v>40</v>
      </c>
      <c r="K36" s="26" t="str">
        <f>VLOOKUP(J36,'customer list_raw'!B:C,2,0)</f>
        <v>John Blair</v>
      </c>
      <c r="L36" s="5" t="s">
        <v>34</v>
      </c>
      <c r="M36" s="6">
        <v>16.68</v>
      </c>
      <c r="N36" s="3" t="s">
        <v>35</v>
      </c>
      <c r="O36" s="26" t="str">
        <f>IFERROR(VLOOKUP(I36,'supplier list_raw'!A:B,2,0),"not in supplier list")</f>
        <v>not in supplier list</v>
      </c>
      <c r="P36" s="26" t="str">
        <f>IFERROR(VLOOKUP(I36,'supplier list_raw'!A:C,3,0),"not in supplier list")</f>
        <v>not in supplier list</v>
      </c>
      <c r="Q36" s="37">
        <v>14.25</v>
      </c>
    </row>
    <row r="37" spans="1:17" x14ac:dyDescent="0.25">
      <c r="A37" s="27">
        <v>36</v>
      </c>
      <c r="B37" s="28" t="s">
        <v>92</v>
      </c>
      <c r="C37" s="5" t="s">
        <v>34</v>
      </c>
      <c r="D37" s="30" t="s">
        <v>35</v>
      </c>
      <c r="E37" s="1" t="s">
        <v>91</v>
      </c>
      <c r="F37" s="1" t="s">
        <v>10</v>
      </c>
      <c r="G37" s="3" t="s">
        <v>11</v>
      </c>
      <c r="H37" s="4">
        <v>43935</v>
      </c>
      <c r="I37" s="1" t="s">
        <v>92</v>
      </c>
      <c r="J37" s="1" t="s">
        <v>93</v>
      </c>
      <c r="K37" s="26" t="str">
        <f>VLOOKUP(J37,'customer list_raw'!B:C,2,0)</f>
        <v>Jonathon Sayers</v>
      </c>
      <c r="L37" s="5" t="s">
        <v>34</v>
      </c>
      <c r="M37" s="6">
        <v>1562.75</v>
      </c>
      <c r="N37" s="3" t="s">
        <v>35</v>
      </c>
      <c r="O37" s="26" t="str">
        <f>IFERROR(VLOOKUP(I37,'supplier list_raw'!A:B,2,0),"not in supplier list")</f>
        <v>not in supplier list</v>
      </c>
      <c r="P37" s="26" t="str">
        <f>IFERROR(VLOOKUP(I37,'supplier list_raw'!A:C,3,0),"not in supplier list")</f>
        <v>not in supplier list</v>
      </c>
      <c r="Q37" s="37">
        <v>1330</v>
      </c>
    </row>
    <row r="38" spans="1:17" x14ac:dyDescent="0.25">
      <c r="A38" s="27">
        <v>37</v>
      </c>
      <c r="B38" s="28" t="s">
        <v>88</v>
      </c>
      <c r="C38" s="5" t="s">
        <v>34</v>
      </c>
      <c r="D38" s="30" t="s">
        <v>35</v>
      </c>
      <c r="E38" s="1" t="s">
        <v>94</v>
      </c>
      <c r="F38" s="1" t="s">
        <v>10</v>
      </c>
      <c r="G38" s="3" t="s">
        <v>11</v>
      </c>
      <c r="H38" s="4">
        <v>43935</v>
      </c>
      <c r="I38" s="1" t="s">
        <v>88</v>
      </c>
      <c r="J38" s="1" t="s">
        <v>89</v>
      </c>
      <c r="K38" s="26" t="str">
        <f>VLOOKUP(J38,'customer list_raw'!B:C,2,0)</f>
        <v/>
      </c>
      <c r="L38" s="5" t="s">
        <v>34</v>
      </c>
      <c r="M38" s="6">
        <v>14475.97</v>
      </c>
      <c r="N38" s="3" t="s">
        <v>35</v>
      </c>
      <c r="O38" s="26" t="str">
        <f>IFERROR(VLOOKUP(I38,'supplier list_raw'!A:B,2,0),"not in supplier list")</f>
        <v>not in supplier list</v>
      </c>
      <c r="P38" s="26" t="str">
        <f>IFERROR(VLOOKUP(I38,'supplier list_raw'!A:C,3,0),"not in supplier list")</f>
        <v>not in supplier list</v>
      </c>
      <c r="Q38" s="37">
        <v>12366</v>
      </c>
    </row>
    <row r="39" spans="1:17" x14ac:dyDescent="0.25">
      <c r="A39" s="27">
        <v>38</v>
      </c>
      <c r="B39" s="28" t="s">
        <v>12</v>
      </c>
      <c r="C39" s="5" t="s">
        <v>34</v>
      </c>
      <c r="D39" s="30" t="s">
        <v>35</v>
      </c>
      <c r="E39" s="1" t="s">
        <v>95</v>
      </c>
      <c r="F39" s="1" t="s">
        <v>10</v>
      </c>
      <c r="G39" s="3" t="s">
        <v>11</v>
      </c>
      <c r="H39" s="4">
        <v>43945</v>
      </c>
      <c r="I39" s="1" t="s">
        <v>12</v>
      </c>
      <c r="J39" s="1" t="s">
        <v>13</v>
      </c>
      <c r="K39" s="26" t="str">
        <f>VLOOKUP(J39,'customer list_raw'!B:C,2,0)</f>
        <v>Mike Hall</v>
      </c>
      <c r="L39" s="5" t="s">
        <v>34</v>
      </c>
      <c r="M39" s="6">
        <v>2470.67</v>
      </c>
      <c r="N39" s="3" t="s">
        <v>35</v>
      </c>
      <c r="O39" s="26" t="str">
        <f>IFERROR(VLOOKUP(I39,'supplier list_raw'!A:B,2,0),"not in supplier list")</f>
        <v>not in supplier list</v>
      </c>
      <c r="P39" s="26" t="str">
        <f>IFERROR(VLOOKUP(I39,'supplier list_raw'!A:C,3,0),"not in supplier list")</f>
        <v>not in supplier list</v>
      </c>
      <c r="Q39" s="37">
        <v>2110.5500000000002</v>
      </c>
    </row>
    <row r="40" spans="1:17" x14ac:dyDescent="0.25">
      <c r="A40" s="27">
        <v>39</v>
      </c>
      <c r="B40" s="28" t="s">
        <v>97</v>
      </c>
      <c r="C40" s="5" t="s">
        <v>34</v>
      </c>
      <c r="D40" s="30" t="s">
        <v>35</v>
      </c>
      <c r="E40" s="1" t="s">
        <v>96</v>
      </c>
      <c r="F40" s="1" t="s">
        <v>10</v>
      </c>
      <c r="G40" s="3" t="s">
        <v>11</v>
      </c>
      <c r="H40" s="4">
        <v>43940</v>
      </c>
      <c r="I40" s="1" t="s">
        <v>97</v>
      </c>
      <c r="J40" s="1" t="s">
        <v>98</v>
      </c>
      <c r="K40" s="26" t="str">
        <f>VLOOKUP(J40,'customer list_raw'!B:C,2,0)</f>
        <v>Stephen Baker</v>
      </c>
      <c r="L40" s="5" t="s">
        <v>34</v>
      </c>
      <c r="M40" s="6">
        <v>826.16</v>
      </c>
      <c r="N40" s="3" t="s">
        <v>35</v>
      </c>
      <c r="O40" s="26" t="str">
        <f>IFERROR(VLOOKUP(I40,'supplier list_raw'!A:B,2,0),"not in supplier list")</f>
        <v>not in supplier list</v>
      </c>
      <c r="P40" s="26" t="str">
        <f>IFERROR(VLOOKUP(I40,'supplier list_raw'!A:C,3,0),"not in supplier list")</f>
        <v>not in supplier list</v>
      </c>
      <c r="Q40" s="37">
        <v>703.11</v>
      </c>
    </row>
    <row r="41" spans="1:17" x14ac:dyDescent="0.25">
      <c r="A41" s="27">
        <v>40</v>
      </c>
      <c r="B41" s="28" t="s">
        <v>100</v>
      </c>
      <c r="C41" s="5" t="s">
        <v>34</v>
      </c>
      <c r="D41" s="30" t="s">
        <v>35</v>
      </c>
      <c r="E41" s="1" t="s">
        <v>99</v>
      </c>
      <c r="F41" s="1" t="s">
        <v>10</v>
      </c>
      <c r="G41" s="3" t="s">
        <v>11</v>
      </c>
      <c r="H41" s="4">
        <v>43935</v>
      </c>
      <c r="I41" s="1" t="s">
        <v>100</v>
      </c>
      <c r="J41" s="1" t="s">
        <v>101</v>
      </c>
      <c r="K41" s="26" t="str">
        <f>VLOOKUP(J41,'customer list_raw'!B:C,2,0)</f>
        <v>Siobhan Winter</v>
      </c>
      <c r="L41" s="5" t="s">
        <v>34</v>
      </c>
      <c r="M41" s="6">
        <v>3596.51</v>
      </c>
      <c r="N41" s="3" t="s">
        <v>35</v>
      </c>
      <c r="O41" s="26" t="str">
        <f>IFERROR(VLOOKUP(I41,'supplier list_raw'!A:B,2,0),"not in supplier list")</f>
        <v>not in supplier list</v>
      </c>
      <c r="P41" s="26" t="str">
        <f>IFERROR(VLOOKUP(I41,'supplier list_raw'!A:C,3,0),"not in supplier list")</f>
        <v>not in supplier list</v>
      </c>
      <c r="Q41" s="37">
        <v>3072.3</v>
      </c>
    </row>
    <row r="42" spans="1:17" x14ac:dyDescent="0.25">
      <c r="A42" s="27">
        <v>41</v>
      </c>
      <c r="B42" s="28" t="s">
        <v>43</v>
      </c>
      <c r="C42" s="5" t="s">
        <v>34</v>
      </c>
      <c r="D42" s="30" t="s">
        <v>35</v>
      </c>
      <c r="E42" s="1" t="s">
        <v>102</v>
      </c>
      <c r="F42" s="1" t="s">
        <v>10</v>
      </c>
      <c r="G42" s="3" t="s">
        <v>11</v>
      </c>
      <c r="H42" s="4">
        <v>43933</v>
      </c>
      <c r="I42" s="1" t="s">
        <v>43</v>
      </c>
      <c r="J42" s="1" t="s">
        <v>44</v>
      </c>
      <c r="K42" s="26" t="str">
        <f>VLOOKUP(J42,'customer list_raw'!B:C,2,0)</f>
        <v>Peter Young</v>
      </c>
      <c r="L42" s="5" t="s">
        <v>34</v>
      </c>
      <c r="M42" s="6">
        <v>2031.12</v>
      </c>
      <c r="N42" s="3" t="s">
        <v>35</v>
      </c>
      <c r="O42" s="26" t="str">
        <f>IFERROR(VLOOKUP(I42,'supplier list_raw'!A:B,2,0),"not in supplier list")</f>
        <v>not in supplier list</v>
      </c>
      <c r="P42" s="26" t="str">
        <f>IFERROR(VLOOKUP(I42,'supplier list_raw'!A:C,3,0),"not in supplier list")</f>
        <v>not in supplier list</v>
      </c>
      <c r="Q42" s="37">
        <v>1735</v>
      </c>
    </row>
    <row r="43" spans="1:17" x14ac:dyDescent="0.25">
      <c r="A43" s="27">
        <v>42</v>
      </c>
      <c r="B43" s="28" t="s">
        <v>104</v>
      </c>
      <c r="C43" s="5" t="s">
        <v>34</v>
      </c>
      <c r="D43" s="30" t="s">
        <v>35</v>
      </c>
      <c r="E43" s="1" t="s">
        <v>103</v>
      </c>
      <c r="F43" s="1" t="s">
        <v>10</v>
      </c>
      <c r="G43" s="3" t="s">
        <v>11</v>
      </c>
      <c r="H43" s="4">
        <v>43932</v>
      </c>
      <c r="I43" s="1" t="s">
        <v>104</v>
      </c>
      <c r="J43" s="1" t="s">
        <v>105</v>
      </c>
      <c r="K43" s="26" t="str">
        <f>VLOOKUP(J43,'customer list_raw'!B:C,2,0)</f>
        <v>Mike Bradford</v>
      </c>
      <c r="L43" s="5" t="s">
        <v>34</v>
      </c>
      <c r="M43" s="6">
        <v>1414.32</v>
      </c>
      <c r="N43" s="3" t="s">
        <v>35</v>
      </c>
      <c r="O43" s="26" t="str">
        <f>IFERROR(VLOOKUP(I43,'supplier list_raw'!A:B,2,0),"not in supplier list")</f>
        <v>not in supplier list</v>
      </c>
      <c r="P43" s="26" t="str">
        <f>IFERROR(VLOOKUP(I43,'supplier list_raw'!A:C,3,0),"not in supplier list")</f>
        <v>not in supplier list</v>
      </c>
      <c r="Q43" s="37">
        <v>1203.67</v>
      </c>
    </row>
    <row r="44" spans="1:17" x14ac:dyDescent="0.25">
      <c r="A44" s="27">
        <v>43</v>
      </c>
      <c r="B44" s="28" t="s">
        <v>17</v>
      </c>
      <c r="C44" s="5" t="s">
        <v>34</v>
      </c>
      <c r="D44" s="30" t="s">
        <v>35</v>
      </c>
      <c r="E44" s="1" t="s">
        <v>106</v>
      </c>
      <c r="F44" s="1" t="s">
        <v>10</v>
      </c>
      <c r="G44" s="3" t="s">
        <v>11</v>
      </c>
      <c r="H44" s="4">
        <v>43930</v>
      </c>
      <c r="I44" s="1" t="s">
        <v>17</v>
      </c>
      <c r="J44" s="1" t="s">
        <v>18</v>
      </c>
      <c r="K44" s="26" t="str">
        <f>VLOOKUP(J44,'customer list_raw'!B:C,2,0)</f>
        <v>Sean Morris</v>
      </c>
      <c r="L44" s="5" t="s">
        <v>34</v>
      </c>
      <c r="M44" s="6">
        <v>1142.8699999999999</v>
      </c>
      <c r="N44" s="3" t="s">
        <v>35</v>
      </c>
      <c r="O44" s="26" t="str">
        <f>IFERROR(VLOOKUP(I44,'supplier list_raw'!A:B,2,0),"not in supplier list")</f>
        <v>not in supplier list</v>
      </c>
      <c r="P44" s="26" t="str">
        <f>IFERROR(VLOOKUP(I44,'supplier list_raw'!A:C,3,0),"not in supplier list")</f>
        <v>not in supplier list</v>
      </c>
      <c r="Q44" s="37">
        <v>976.1</v>
      </c>
    </row>
    <row r="45" spans="1:17" x14ac:dyDescent="0.25">
      <c r="A45" s="27">
        <v>44</v>
      </c>
      <c r="B45" s="28" t="s">
        <v>63</v>
      </c>
      <c r="C45" s="5" t="s">
        <v>34</v>
      </c>
      <c r="D45" s="30" t="s">
        <v>35</v>
      </c>
      <c r="E45" s="1" t="s">
        <v>107</v>
      </c>
      <c r="F45" s="1" t="s">
        <v>10</v>
      </c>
      <c r="G45" s="3" t="s">
        <v>11</v>
      </c>
      <c r="H45" s="4">
        <v>43924</v>
      </c>
      <c r="I45" s="1" t="s">
        <v>63</v>
      </c>
      <c r="J45" s="1" t="s">
        <v>64</v>
      </c>
      <c r="K45" s="26" t="str">
        <f>VLOOKUP(J45,'customer list_raw'!B:C,2,0)</f>
        <v>Tracy Smithson</v>
      </c>
      <c r="L45" s="5" t="s">
        <v>34</v>
      </c>
      <c r="M45" s="6">
        <v>2722.53</v>
      </c>
      <c r="N45" s="3" t="s">
        <v>35</v>
      </c>
      <c r="O45" s="26" t="str">
        <f>IFERROR(VLOOKUP(I45,'supplier list_raw'!A:B,2,0),"not in supplier list")</f>
        <v>not in supplier list</v>
      </c>
      <c r="P45" s="26" t="str">
        <f>IFERROR(VLOOKUP(I45,'supplier list_raw'!A:C,3,0),"not in supplier list")</f>
        <v>not in supplier list</v>
      </c>
      <c r="Q45" s="37">
        <v>2325.34</v>
      </c>
    </row>
    <row r="46" spans="1:17" x14ac:dyDescent="0.25">
      <c r="A46" s="27">
        <v>45</v>
      </c>
      <c r="B46" s="28" t="s">
        <v>39</v>
      </c>
      <c r="C46" s="5" t="s">
        <v>34</v>
      </c>
      <c r="D46" s="30" t="s">
        <v>35</v>
      </c>
      <c r="E46" s="1" t="s">
        <v>108</v>
      </c>
      <c r="F46" s="1" t="s">
        <v>10</v>
      </c>
      <c r="G46" s="3" t="s">
        <v>11</v>
      </c>
      <c r="H46" s="4">
        <v>43922</v>
      </c>
      <c r="I46" s="1" t="s">
        <v>39</v>
      </c>
      <c r="J46" s="1" t="s">
        <v>40</v>
      </c>
      <c r="K46" s="26" t="str">
        <f>VLOOKUP(J46,'customer list_raw'!B:C,2,0)</f>
        <v>John Blair</v>
      </c>
      <c r="L46" s="5" t="s">
        <v>34</v>
      </c>
      <c r="M46" s="6">
        <v>1615.51</v>
      </c>
      <c r="N46" s="3" t="s">
        <v>35</v>
      </c>
      <c r="O46" s="26" t="str">
        <f>IFERROR(VLOOKUP(I46,'supplier list_raw'!A:B,2,0),"not in supplier list")</f>
        <v>not in supplier list</v>
      </c>
      <c r="P46" s="26" t="str">
        <f>IFERROR(VLOOKUP(I46,'supplier list_raw'!A:C,3,0),"not in supplier list")</f>
        <v>not in supplier list</v>
      </c>
      <c r="Q46" s="37">
        <v>1379.67</v>
      </c>
    </row>
    <row r="47" spans="1:17" x14ac:dyDescent="0.25">
      <c r="A47" s="27">
        <v>46</v>
      </c>
      <c r="B47" s="28" t="s">
        <v>88</v>
      </c>
      <c r="C47" s="5" t="s">
        <v>34</v>
      </c>
      <c r="D47" s="30" t="s">
        <v>35</v>
      </c>
      <c r="E47" s="1" t="s">
        <v>109</v>
      </c>
      <c r="F47" s="1" t="s">
        <v>10</v>
      </c>
      <c r="G47" s="3" t="s">
        <v>11</v>
      </c>
      <c r="H47" s="4">
        <v>43920</v>
      </c>
      <c r="I47" s="1" t="s">
        <v>88</v>
      </c>
      <c r="J47" s="1" t="s">
        <v>89</v>
      </c>
      <c r="K47" s="26" t="str">
        <f>VLOOKUP(J47,'customer list_raw'!B:C,2,0)</f>
        <v/>
      </c>
      <c r="L47" s="5" t="s">
        <v>34</v>
      </c>
      <c r="M47" s="6">
        <v>9227.11</v>
      </c>
      <c r="N47" s="3" t="s">
        <v>35</v>
      </c>
      <c r="O47" s="26" t="str">
        <f>IFERROR(VLOOKUP(I47,'supplier list_raw'!A:B,2,0),"not in supplier list")</f>
        <v>not in supplier list</v>
      </c>
      <c r="P47" s="26" t="str">
        <f>IFERROR(VLOOKUP(I47,'supplier list_raw'!A:C,3,0),"not in supplier list")</f>
        <v>not in supplier list</v>
      </c>
      <c r="Q47" s="37">
        <v>7882.2</v>
      </c>
    </row>
    <row r="48" spans="1:17" x14ac:dyDescent="0.25">
      <c r="A48" s="27">
        <v>47</v>
      </c>
      <c r="B48" s="28" t="s">
        <v>111</v>
      </c>
      <c r="C48" s="5" t="s">
        <v>34</v>
      </c>
      <c r="D48" s="30" t="s">
        <v>35</v>
      </c>
      <c r="E48" s="1" t="s">
        <v>110</v>
      </c>
      <c r="F48" s="1" t="s">
        <v>10</v>
      </c>
      <c r="G48" s="3" t="s">
        <v>11</v>
      </c>
      <c r="H48" s="4">
        <v>43920</v>
      </c>
      <c r="I48" s="1" t="s">
        <v>111</v>
      </c>
      <c r="J48" s="1" t="s">
        <v>112</v>
      </c>
      <c r="K48" s="26" t="str">
        <f>VLOOKUP(J48,'customer list_raw'!B:C,2,0)</f>
        <v>Stephen Kiszow</v>
      </c>
      <c r="L48" s="5" t="s">
        <v>34</v>
      </c>
      <c r="M48" s="6">
        <v>2166.61</v>
      </c>
      <c r="N48" s="3" t="s">
        <v>35</v>
      </c>
      <c r="O48" s="26" t="str">
        <f>IFERROR(VLOOKUP(I48,'supplier list_raw'!A:B,2,0),"not in supplier list")</f>
        <v>not in supplier list</v>
      </c>
      <c r="P48" s="26" t="str">
        <f>IFERROR(VLOOKUP(I48,'supplier list_raw'!A:C,3,0),"not in supplier list")</f>
        <v>not in supplier list</v>
      </c>
      <c r="Q48" s="37">
        <v>1843.93</v>
      </c>
    </row>
    <row r="49" spans="1:17" x14ac:dyDescent="0.25">
      <c r="A49" s="27">
        <v>48</v>
      </c>
      <c r="B49" s="28" t="s">
        <v>104</v>
      </c>
      <c r="C49" s="5" t="s">
        <v>34</v>
      </c>
      <c r="D49" s="30" t="s">
        <v>35</v>
      </c>
      <c r="E49" s="1" t="s">
        <v>113</v>
      </c>
      <c r="F49" s="1" t="s">
        <v>10</v>
      </c>
      <c r="G49" s="3" t="s">
        <v>11</v>
      </c>
      <c r="H49" s="4">
        <v>43920</v>
      </c>
      <c r="I49" s="1" t="s">
        <v>104</v>
      </c>
      <c r="J49" s="1" t="s">
        <v>105</v>
      </c>
      <c r="K49" s="26" t="str">
        <f>VLOOKUP(J49,'customer list_raw'!B:C,2,0)</f>
        <v>Mike Bradford</v>
      </c>
      <c r="L49" s="5" t="s">
        <v>34</v>
      </c>
      <c r="M49" s="6">
        <v>762.62</v>
      </c>
      <c r="N49" s="3" t="s">
        <v>35</v>
      </c>
      <c r="O49" s="26" t="str">
        <f>IFERROR(VLOOKUP(I49,'supplier list_raw'!A:B,2,0),"not in supplier list")</f>
        <v>not in supplier list</v>
      </c>
      <c r="P49" s="26" t="str">
        <f>IFERROR(VLOOKUP(I49,'supplier list_raw'!A:C,3,0),"not in supplier list")</f>
        <v>not in supplier list</v>
      </c>
      <c r="Q49" s="37">
        <v>649.03</v>
      </c>
    </row>
    <row r="50" spans="1:17" x14ac:dyDescent="0.25">
      <c r="A50" s="27">
        <v>49</v>
      </c>
      <c r="B50" s="28" t="s">
        <v>100</v>
      </c>
      <c r="C50" s="5" t="s">
        <v>34</v>
      </c>
      <c r="D50" s="30" t="s">
        <v>35</v>
      </c>
      <c r="E50" s="1" t="s">
        <v>114</v>
      </c>
      <c r="F50" s="1" t="s">
        <v>10</v>
      </c>
      <c r="G50" s="3" t="s">
        <v>11</v>
      </c>
      <c r="H50" s="4">
        <v>43910</v>
      </c>
      <c r="I50" s="1" t="s">
        <v>100</v>
      </c>
      <c r="J50" s="1" t="s">
        <v>101</v>
      </c>
      <c r="K50" s="26" t="str">
        <f>VLOOKUP(J50,'customer list_raw'!B:C,2,0)</f>
        <v>Siobhan Winter</v>
      </c>
      <c r="L50" s="5" t="s">
        <v>34</v>
      </c>
      <c r="M50" s="6">
        <v>3319.95</v>
      </c>
      <c r="N50" s="3" t="s">
        <v>35</v>
      </c>
      <c r="O50" s="26" t="str">
        <f>IFERROR(VLOOKUP(I50,'supplier list_raw'!A:B,2,0),"not in supplier list")</f>
        <v>not in supplier list</v>
      </c>
      <c r="P50" s="26" t="str">
        <f>IFERROR(VLOOKUP(I50,'supplier list_raw'!A:C,3,0),"not in supplier list")</f>
        <v>not in supplier list</v>
      </c>
      <c r="Q50" s="37">
        <v>3319.95</v>
      </c>
    </row>
    <row r="51" spans="1:17" x14ac:dyDescent="0.25">
      <c r="A51" s="27">
        <v>50</v>
      </c>
      <c r="B51" s="28" t="s">
        <v>116</v>
      </c>
      <c r="C51" s="5" t="s">
        <v>34</v>
      </c>
      <c r="D51" s="30" t="s">
        <v>35</v>
      </c>
      <c r="E51" s="1" t="s">
        <v>115</v>
      </c>
      <c r="F51" s="1" t="s">
        <v>10</v>
      </c>
      <c r="G51" s="3" t="s">
        <v>11</v>
      </c>
      <c r="H51" s="4">
        <v>43910</v>
      </c>
      <c r="I51" s="1" t="s">
        <v>116</v>
      </c>
      <c r="J51" s="1" t="s">
        <v>117</v>
      </c>
      <c r="K51" s="26" t="str">
        <f>VLOOKUP(J51,'customer list_raw'!B:C,2,0)</f>
        <v>Simon Billington</v>
      </c>
      <c r="L51" s="5" t="s">
        <v>34</v>
      </c>
      <c r="M51" s="6">
        <v>1137.6600000000001</v>
      </c>
      <c r="N51" s="3" t="s">
        <v>35</v>
      </c>
      <c r="O51" s="26" t="str">
        <f>IFERROR(VLOOKUP(I51,'supplier list_raw'!A:B,2,0),"not in supplier list")</f>
        <v>not in supplier list</v>
      </c>
      <c r="P51" s="26" t="str">
        <f>IFERROR(VLOOKUP(I51,'supplier list_raw'!A:C,3,0),"not in supplier list")</f>
        <v>not in supplier list</v>
      </c>
      <c r="Q51" s="37">
        <v>971.84</v>
      </c>
    </row>
    <row r="52" spans="1:17" x14ac:dyDescent="0.25">
      <c r="A52" s="27">
        <v>51</v>
      </c>
      <c r="B52" s="28" t="s">
        <v>66</v>
      </c>
      <c r="C52" s="5" t="s">
        <v>34</v>
      </c>
      <c r="D52" s="30" t="s">
        <v>35</v>
      </c>
      <c r="E52" s="1" t="s">
        <v>118</v>
      </c>
      <c r="F52" s="1" t="s">
        <v>10</v>
      </c>
      <c r="G52" s="3" t="s">
        <v>11</v>
      </c>
      <c r="H52" s="4">
        <v>43900</v>
      </c>
      <c r="I52" s="1" t="s">
        <v>66</v>
      </c>
      <c r="J52" s="1" t="s">
        <v>67</v>
      </c>
      <c r="K52" s="26" t="str">
        <f>VLOOKUP(J52,'customer list_raw'!B:C,2,0)</f>
        <v>John Bell</v>
      </c>
      <c r="L52" s="5" t="s">
        <v>34</v>
      </c>
      <c r="M52" s="6">
        <v>1077.93</v>
      </c>
      <c r="N52" s="3" t="s">
        <v>35</v>
      </c>
      <c r="O52" s="26" t="str">
        <f>IFERROR(VLOOKUP(I52,'supplier list_raw'!A:B,2,0),"not in supplier list")</f>
        <v>not in supplier list</v>
      </c>
      <c r="P52" s="26" t="str">
        <f>IFERROR(VLOOKUP(I52,'supplier list_raw'!A:C,3,0),"not in supplier list")</f>
        <v>not in supplier list</v>
      </c>
      <c r="Q52" s="37">
        <v>920.83</v>
      </c>
    </row>
    <row r="53" spans="1:17" x14ac:dyDescent="0.25">
      <c r="A53" s="27">
        <v>52</v>
      </c>
      <c r="B53" s="28" t="s">
        <v>120</v>
      </c>
      <c r="C53" s="5" t="s">
        <v>34</v>
      </c>
      <c r="D53" s="30" t="s">
        <v>35</v>
      </c>
      <c r="E53" s="1" t="s">
        <v>119</v>
      </c>
      <c r="F53" s="1" t="s">
        <v>10</v>
      </c>
      <c r="G53" s="3" t="s">
        <v>11</v>
      </c>
      <c r="H53" s="4">
        <v>43900</v>
      </c>
      <c r="I53" s="1" t="s">
        <v>120</v>
      </c>
      <c r="J53" s="1" t="s">
        <v>121</v>
      </c>
      <c r="K53" s="26" t="str">
        <f>VLOOKUP(J53,'customer list_raw'!B:C,2,0)</f>
        <v>Lesley Walton</v>
      </c>
      <c r="L53" s="5" t="s">
        <v>34</v>
      </c>
      <c r="M53" s="6">
        <v>4151.7700000000004</v>
      </c>
      <c r="N53" s="3" t="s">
        <v>35</v>
      </c>
      <c r="O53" s="26" t="str">
        <f>IFERROR(VLOOKUP(I53,'supplier list_raw'!A:B,2,0),"not in supplier list")</f>
        <v>not in supplier list</v>
      </c>
      <c r="P53" s="26" t="str">
        <f>IFERROR(VLOOKUP(I53,'supplier list_raw'!A:C,3,0),"not in supplier list")</f>
        <v>not in supplier list</v>
      </c>
      <c r="Q53" s="37">
        <v>3546.63</v>
      </c>
    </row>
    <row r="54" spans="1:17" x14ac:dyDescent="0.25">
      <c r="A54" s="27">
        <v>53</v>
      </c>
      <c r="B54" s="28" t="s">
        <v>25</v>
      </c>
      <c r="C54" s="5" t="s">
        <v>34</v>
      </c>
      <c r="D54" s="30" t="s">
        <v>35</v>
      </c>
      <c r="E54" s="1" t="s">
        <v>122</v>
      </c>
      <c r="F54" s="1" t="s">
        <v>10</v>
      </c>
      <c r="G54" s="3" t="s">
        <v>11</v>
      </c>
      <c r="H54" s="4">
        <v>43900</v>
      </c>
      <c r="I54" s="1" t="s">
        <v>25</v>
      </c>
      <c r="J54" s="1" t="s">
        <v>26</v>
      </c>
      <c r="K54" s="26" t="str">
        <f>VLOOKUP(J54,'customer list_raw'!B:C,2,0)</f>
        <v>Paul Guy</v>
      </c>
      <c r="L54" s="5" t="s">
        <v>34</v>
      </c>
      <c r="M54" s="6">
        <v>12369.05</v>
      </c>
      <c r="N54" s="3" t="s">
        <v>35</v>
      </c>
      <c r="O54" s="26" t="str">
        <f>IFERROR(VLOOKUP(I54,'supplier list_raw'!A:B,2,0),"not in supplier list")</f>
        <v>not in supplier list</v>
      </c>
      <c r="P54" s="26" t="str">
        <f>IFERROR(VLOOKUP(I54,'supplier list_raw'!A:C,3,0),"not in supplier list")</f>
        <v>not in supplier list</v>
      </c>
      <c r="Q54" s="37">
        <v>10566.19</v>
      </c>
    </row>
    <row r="55" spans="1:17" x14ac:dyDescent="0.25">
      <c r="A55" s="27">
        <v>54</v>
      </c>
      <c r="B55" s="28" t="s">
        <v>124</v>
      </c>
      <c r="C55" s="5" t="s">
        <v>34</v>
      </c>
      <c r="D55" s="30" t="s">
        <v>35</v>
      </c>
      <c r="E55" s="1" t="s">
        <v>123</v>
      </c>
      <c r="F55" s="1" t="s">
        <v>10</v>
      </c>
      <c r="G55" s="3" t="s">
        <v>11</v>
      </c>
      <c r="H55" s="4">
        <v>43906</v>
      </c>
      <c r="I55" s="1" t="s">
        <v>124</v>
      </c>
      <c r="J55" s="1" t="s">
        <v>125</v>
      </c>
      <c r="K55" s="26" t="str">
        <f>VLOOKUP(J55,'customer list_raw'!B:C,2,0)</f>
        <v>Ahmed Roumani</v>
      </c>
      <c r="L55" s="5" t="s">
        <v>34</v>
      </c>
      <c r="M55" s="6">
        <v>1360.21</v>
      </c>
      <c r="N55" s="3" t="s">
        <v>35</v>
      </c>
      <c r="O55" s="26" t="str">
        <f>IFERROR(VLOOKUP(I55,'supplier list_raw'!A:B,2,0),"not in supplier list")</f>
        <v>not in supplier list</v>
      </c>
      <c r="P55" s="26" t="str">
        <f>IFERROR(VLOOKUP(I55,'supplier list_raw'!A:C,3,0),"not in supplier list")</f>
        <v>not in supplier list</v>
      </c>
      <c r="Q55" s="37">
        <v>1161.95</v>
      </c>
    </row>
    <row r="56" spans="1:17" x14ac:dyDescent="0.25">
      <c r="A56" s="27">
        <v>55</v>
      </c>
      <c r="B56" s="28" t="s">
        <v>85</v>
      </c>
      <c r="C56" s="5" t="s">
        <v>34</v>
      </c>
      <c r="D56" s="30" t="s">
        <v>35</v>
      </c>
      <c r="E56" s="1" t="s">
        <v>126</v>
      </c>
      <c r="F56" s="1" t="s">
        <v>10</v>
      </c>
      <c r="G56" s="3" t="s">
        <v>11</v>
      </c>
      <c r="H56" s="4">
        <v>43889</v>
      </c>
      <c r="I56" s="1" t="s">
        <v>85</v>
      </c>
      <c r="J56" s="1" t="s">
        <v>86</v>
      </c>
      <c r="K56" s="26" t="str">
        <f>VLOOKUP(J56,'customer list_raw'!B:C,2,0)</f>
        <v>David Bradford</v>
      </c>
      <c r="L56" s="5" t="s">
        <v>34</v>
      </c>
      <c r="M56" s="6">
        <v>725.9</v>
      </c>
      <c r="N56" s="3" t="s">
        <v>35</v>
      </c>
      <c r="O56" s="26" t="str">
        <f>IFERROR(VLOOKUP(I56,'supplier list_raw'!A:B,2,0),"not in supplier list")</f>
        <v>not in supplier list</v>
      </c>
      <c r="P56" s="26" t="str">
        <f>IFERROR(VLOOKUP(I56,'supplier list_raw'!A:C,3,0),"not in supplier list")</f>
        <v>not in supplier list</v>
      </c>
      <c r="Q56" s="37">
        <v>617.78</v>
      </c>
    </row>
    <row r="57" spans="1:17" x14ac:dyDescent="0.25">
      <c r="A57" s="27">
        <v>56</v>
      </c>
      <c r="B57" s="28" t="s">
        <v>97</v>
      </c>
      <c r="C57" s="5" t="s">
        <v>34</v>
      </c>
      <c r="D57" s="30" t="s">
        <v>35</v>
      </c>
      <c r="E57" s="1" t="s">
        <v>127</v>
      </c>
      <c r="F57" s="1" t="s">
        <v>10</v>
      </c>
      <c r="G57" s="3" t="s">
        <v>11</v>
      </c>
      <c r="H57" s="4">
        <v>43901</v>
      </c>
      <c r="I57" s="1" t="s">
        <v>97</v>
      </c>
      <c r="J57" s="1" t="s">
        <v>98</v>
      </c>
      <c r="K57" s="26" t="str">
        <f>VLOOKUP(J57,'customer list_raw'!B:C,2,0)</f>
        <v>Stephen Baker</v>
      </c>
      <c r="L57" s="5" t="s">
        <v>34</v>
      </c>
      <c r="M57" s="6">
        <v>2733.54</v>
      </c>
      <c r="N57" s="3" t="s">
        <v>35</v>
      </c>
      <c r="O57" s="26" t="str">
        <f>IFERROR(VLOOKUP(I57,'supplier list_raw'!A:B,2,0),"not in supplier list")</f>
        <v>not in supplier list</v>
      </c>
      <c r="P57" s="26" t="str">
        <f>IFERROR(VLOOKUP(I57,'supplier list_raw'!A:C,3,0),"not in supplier list")</f>
        <v>not in supplier list</v>
      </c>
      <c r="Q57" s="37">
        <v>2326.41</v>
      </c>
    </row>
    <row r="58" spans="1:17" x14ac:dyDescent="0.25">
      <c r="A58" s="27">
        <v>57</v>
      </c>
      <c r="B58" s="28" t="s">
        <v>17</v>
      </c>
      <c r="C58" s="5" t="s">
        <v>34</v>
      </c>
      <c r="D58" s="30" t="s">
        <v>35</v>
      </c>
      <c r="E58" s="1" t="s">
        <v>128</v>
      </c>
      <c r="F58" s="1" t="s">
        <v>10</v>
      </c>
      <c r="G58" s="3" t="s">
        <v>11</v>
      </c>
      <c r="H58" s="4">
        <v>43903</v>
      </c>
      <c r="I58" s="1" t="s">
        <v>17</v>
      </c>
      <c r="J58" s="1" t="s">
        <v>18</v>
      </c>
      <c r="K58" s="26" t="str">
        <f>VLOOKUP(J58,'customer list_raw'!B:C,2,0)</f>
        <v>Sean Morris</v>
      </c>
      <c r="L58" s="5" t="s">
        <v>34</v>
      </c>
      <c r="M58" s="6">
        <v>1806.86</v>
      </c>
      <c r="N58" s="3" t="s">
        <v>35</v>
      </c>
      <c r="O58" s="26" t="str">
        <f>IFERROR(VLOOKUP(I58,'supplier list_raw'!A:B,2,0),"not in supplier list")</f>
        <v>not in supplier list</v>
      </c>
      <c r="P58" s="26" t="str">
        <f>IFERROR(VLOOKUP(I58,'supplier list_raw'!A:C,3,0),"not in supplier list")</f>
        <v>not in supplier list</v>
      </c>
      <c r="Q58" s="37">
        <v>1543.5</v>
      </c>
    </row>
    <row r="59" spans="1:17" x14ac:dyDescent="0.25">
      <c r="A59" s="27">
        <v>58</v>
      </c>
      <c r="B59" s="28" t="s">
        <v>48</v>
      </c>
      <c r="C59" s="5" t="s">
        <v>34</v>
      </c>
      <c r="D59" s="30" t="s">
        <v>35</v>
      </c>
      <c r="E59" s="1" t="s">
        <v>129</v>
      </c>
      <c r="F59" s="1" t="s">
        <v>10</v>
      </c>
      <c r="G59" s="3" t="s">
        <v>11</v>
      </c>
      <c r="H59" s="4">
        <v>43907</v>
      </c>
      <c r="I59" s="1" t="s">
        <v>48</v>
      </c>
      <c r="J59" s="1" t="s">
        <v>49</v>
      </c>
      <c r="K59" s="26" t="str">
        <f>VLOOKUP(J59,'customer list_raw'!B:C,2,0)</f>
        <v>John Smith</v>
      </c>
      <c r="L59" s="5" t="s">
        <v>34</v>
      </c>
      <c r="M59" s="6">
        <v>977.09</v>
      </c>
      <c r="N59" s="3" t="s">
        <v>35</v>
      </c>
      <c r="O59" s="26" t="str">
        <f>IFERROR(VLOOKUP(I59,'supplier list_raw'!A:B,2,0),"not in supplier list")</f>
        <v>not in supplier list</v>
      </c>
      <c r="P59" s="26" t="str">
        <f>IFERROR(VLOOKUP(I59,'supplier list_raw'!A:C,3,0),"not in supplier list")</f>
        <v>not in supplier list</v>
      </c>
      <c r="Q59" s="37">
        <v>831.57</v>
      </c>
    </row>
    <row r="60" spans="1:17" x14ac:dyDescent="0.25">
      <c r="A60" s="27">
        <v>59</v>
      </c>
      <c r="B60" s="28" t="s">
        <v>29</v>
      </c>
      <c r="C60" s="5" t="s">
        <v>34</v>
      </c>
      <c r="D60" s="30" t="s">
        <v>35</v>
      </c>
      <c r="E60" s="1" t="s">
        <v>130</v>
      </c>
      <c r="F60" s="1" t="s">
        <v>10</v>
      </c>
      <c r="G60" s="3" t="s">
        <v>11</v>
      </c>
      <c r="H60" s="4">
        <v>43905</v>
      </c>
      <c r="I60" s="1" t="s">
        <v>29</v>
      </c>
      <c r="J60" s="1" t="s">
        <v>30</v>
      </c>
      <c r="K60" s="26" t="str">
        <f>VLOOKUP(J60,'customer list_raw'!B:C,2,0)</f>
        <v>Lee Dalkin</v>
      </c>
      <c r="L60" s="5" t="s">
        <v>34</v>
      </c>
      <c r="M60" s="6">
        <v>1167.7</v>
      </c>
      <c r="N60" s="3" t="s">
        <v>35</v>
      </c>
      <c r="O60" s="26" t="str">
        <f>IFERROR(VLOOKUP(I60,'supplier list_raw'!A:B,2,0),"not in supplier list")</f>
        <v>not in supplier list</v>
      </c>
      <c r="P60" s="26" t="str">
        <f>IFERROR(VLOOKUP(I60,'supplier list_raw'!A:C,3,0),"not in supplier list")</f>
        <v>not in supplier list</v>
      </c>
      <c r="Q60" s="37">
        <v>997.5</v>
      </c>
    </row>
    <row r="61" spans="1:17" x14ac:dyDescent="0.25">
      <c r="A61" s="27">
        <v>60</v>
      </c>
      <c r="B61" s="28" t="s">
        <v>132</v>
      </c>
      <c r="C61" s="5" t="s">
        <v>34</v>
      </c>
      <c r="D61" s="30" t="s">
        <v>35</v>
      </c>
      <c r="E61" s="1" t="s">
        <v>131</v>
      </c>
      <c r="F61" s="1" t="s">
        <v>10</v>
      </c>
      <c r="G61" s="3" t="s">
        <v>11</v>
      </c>
      <c r="H61" s="4">
        <v>43897</v>
      </c>
      <c r="I61" s="1" t="s">
        <v>132</v>
      </c>
      <c r="J61" s="1" t="s">
        <v>133</v>
      </c>
      <c r="K61" s="26" t="str">
        <f>VLOOKUP(J61,'customer list_raw'!B:C,2,0)</f>
        <v>Keith Office</v>
      </c>
      <c r="L61" s="5" t="s">
        <v>34</v>
      </c>
      <c r="M61" s="6">
        <v>2645.98</v>
      </c>
      <c r="N61" s="3" t="s">
        <v>35</v>
      </c>
      <c r="O61" s="26" t="str">
        <f>IFERROR(VLOOKUP(I61,'supplier list_raw'!A:B,2,0),"not in supplier list")</f>
        <v>not in supplier list</v>
      </c>
      <c r="P61" s="26" t="str">
        <f>IFERROR(VLOOKUP(I61,'supplier list_raw'!A:C,3,0),"not in supplier list")</f>
        <v>not in supplier list</v>
      </c>
      <c r="Q61" s="37">
        <v>2259.94</v>
      </c>
    </row>
    <row r="62" spans="1:17" x14ac:dyDescent="0.25">
      <c r="A62" s="27">
        <v>61</v>
      </c>
      <c r="B62" s="28" t="s">
        <v>12</v>
      </c>
      <c r="C62" s="5" t="s">
        <v>34</v>
      </c>
      <c r="D62" s="30" t="s">
        <v>35</v>
      </c>
      <c r="E62" s="1" t="s">
        <v>134</v>
      </c>
      <c r="F62" s="1" t="s">
        <v>10</v>
      </c>
      <c r="G62" s="3" t="s">
        <v>11</v>
      </c>
      <c r="H62" s="4">
        <v>43892</v>
      </c>
      <c r="I62" s="1" t="s">
        <v>12</v>
      </c>
      <c r="J62" s="1" t="s">
        <v>13</v>
      </c>
      <c r="K62" s="26" t="str">
        <f>VLOOKUP(J62,'customer list_raw'!B:C,2,0)</f>
        <v>Mike Hall</v>
      </c>
      <c r="L62" s="5" t="s">
        <v>34</v>
      </c>
      <c r="M62" s="6">
        <v>1124.1199999999999</v>
      </c>
      <c r="N62" s="3" t="s">
        <v>35</v>
      </c>
      <c r="O62" s="26" t="str">
        <f>IFERROR(VLOOKUP(I62,'supplier list_raw'!A:B,2,0),"not in supplier list")</f>
        <v>not in supplier list</v>
      </c>
      <c r="P62" s="26" t="str">
        <f>IFERROR(VLOOKUP(I62,'supplier list_raw'!A:C,3,0),"not in supplier list")</f>
        <v>not in supplier list</v>
      </c>
      <c r="Q62" s="37">
        <v>959.9</v>
      </c>
    </row>
    <row r="63" spans="1:17" x14ac:dyDescent="0.25">
      <c r="A63" s="27">
        <v>62</v>
      </c>
      <c r="B63" s="28" t="s">
        <v>63</v>
      </c>
      <c r="C63" s="5" t="s">
        <v>34</v>
      </c>
      <c r="D63" s="30" t="s">
        <v>35</v>
      </c>
      <c r="E63" s="1" t="s">
        <v>135</v>
      </c>
      <c r="F63" s="1" t="s">
        <v>10</v>
      </c>
      <c r="G63" s="3" t="s">
        <v>38</v>
      </c>
      <c r="H63" s="4">
        <v>43889</v>
      </c>
      <c r="I63" s="1" t="s">
        <v>63</v>
      </c>
      <c r="J63" s="1" t="s">
        <v>64</v>
      </c>
      <c r="K63" s="26" t="str">
        <f>VLOOKUP(J63,'customer list_raw'!B:C,2,0)</f>
        <v>Tracy Smithson</v>
      </c>
      <c r="L63" s="5" t="s">
        <v>34</v>
      </c>
      <c r="M63" s="6">
        <v>1668.14</v>
      </c>
      <c r="N63" s="3" t="s">
        <v>35</v>
      </c>
      <c r="O63" s="26" t="str">
        <f>IFERROR(VLOOKUP(I63,'supplier list_raw'!A:B,2,0),"not in supplier list")</f>
        <v>not in supplier list</v>
      </c>
      <c r="P63" s="26" t="str">
        <f>IFERROR(VLOOKUP(I63,'supplier list_raw'!A:C,3,0),"not in supplier list")</f>
        <v>not in supplier list</v>
      </c>
      <c r="Q63" s="37">
        <v>1425</v>
      </c>
    </row>
    <row r="64" spans="1:17" x14ac:dyDescent="0.25">
      <c r="A64" s="27">
        <v>63</v>
      </c>
      <c r="B64" s="28" t="s">
        <v>88</v>
      </c>
      <c r="C64" s="5" t="s">
        <v>34</v>
      </c>
      <c r="D64" s="30" t="s">
        <v>35</v>
      </c>
      <c r="E64" s="1" t="s">
        <v>136</v>
      </c>
      <c r="F64" s="1" t="s">
        <v>10</v>
      </c>
      <c r="G64" s="3" t="s">
        <v>11</v>
      </c>
      <c r="H64" s="4">
        <v>43889</v>
      </c>
      <c r="I64" s="1" t="s">
        <v>88</v>
      </c>
      <c r="J64" s="1" t="s">
        <v>89</v>
      </c>
      <c r="K64" s="26" t="str">
        <f>VLOOKUP(J64,'customer list_raw'!B:C,2,0)</f>
        <v/>
      </c>
      <c r="L64" s="5" t="s">
        <v>34</v>
      </c>
      <c r="M64" s="6">
        <v>12235.03</v>
      </c>
      <c r="N64" s="3" t="s">
        <v>35</v>
      </c>
      <c r="O64" s="26" t="str">
        <f>IFERROR(VLOOKUP(I64,'supplier list_raw'!A:B,2,0),"not in supplier list")</f>
        <v>not in supplier list</v>
      </c>
      <c r="P64" s="26" t="str">
        <f>IFERROR(VLOOKUP(I64,'supplier list_raw'!A:C,3,0),"not in supplier list")</f>
        <v>not in supplier list</v>
      </c>
      <c r="Q64" s="37">
        <v>10451.700000000001</v>
      </c>
    </row>
    <row r="65" spans="1:17" x14ac:dyDescent="0.25">
      <c r="A65" s="27">
        <v>64</v>
      </c>
      <c r="B65" s="28" t="s">
        <v>29</v>
      </c>
      <c r="C65" s="5" t="s">
        <v>34</v>
      </c>
      <c r="D65" s="30" t="s">
        <v>35</v>
      </c>
      <c r="E65" s="1" t="s">
        <v>137</v>
      </c>
      <c r="F65" s="1" t="s">
        <v>10</v>
      </c>
      <c r="G65" s="3" t="s">
        <v>11</v>
      </c>
      <c r="H65" s="4">
        <v>43889</v>
      </c>
      <c r="I65" s="1" t="s">
        <v>29</v>
      </c>
      <c r="J65" s="1" t="s">
        <v>30</v>
      </c>
      <c r="K65" s="26" t="str">
        <f>VLOOKUP(J65,'customer list_raw'!B:C,2,0)</f>
        <v>Lee Dalkin</v>
      </c>
      <c r="L65" s="5" t="s">
        <v>34</v>
      </c>
      <c r="M65" s="6">
        <v>3511.88</v>
      </c>
      <c r="N65" s="3" t="s">
        <v>35</v>
      </c>
      <c r="O65" s="26" t="str">
        <f>IFERROR(VLOOKUP(I65,'supplier list_raw'!A:B,2,0),"not in supplier list")</f>
        <v>not in supplier list</v>
      </c>
      <c r="P65" s="26" t="str">
        <f>IFERROR(VLOOKUP(I65,'supplier list_raw'!A:C,3,0),"not in supplier list")</f>
        <v>not in supplier list</v>
      </c>
      <c r="Q65" s="37">
        <v>3000</v>
      </c>
    </row>
    <row r="66" spans="1:17" x14ac:dyDescent="0.25">
      <c r="A66" s="27">
        <v>65</v>
      </c>
      <c r="B66" s="28" t="s">
        <v>92</v>
      </c>
      <c r="C66" s="5" t="s">
        <v>34</v>
      </c>
      <c r="D66" s="30" t="s">
        <v>35</v>
      </c>
      <c r="E66" s="1" t="s">
        <v>138</v>
      </c>
      <c r="F66" s="1" t="s">
        <v>10</v>
      </c>
      <c r="G66" s="3" t="s">
        <v>11</v>
      </c>
      <c r="H66" s="4">
        <v>43889</v>
      </c>
      <c r="I66" s="1" t="s">
        <v>92</v>
      </c>
      <c r="J66" s="1" t="s">
        <v>93</v>
      </c>
      <c r="K66" s="26" t="str">
        <f>VLOOKUP(J66,'customer list_raw'!B:C,2,0)</f>
        <v>Jonathon Sayers</v>
      </c>
      <c r="L66" s="5" t="s">
        <v>34</v>
      </c>
      <c r="M66" s="6">
        <v>857.93</v>
      </c>
      <c r="N66" s="3" t="s">
        <v>35</v>
      </c>
      <c r="O66" s="26" t="str">
        <f>IFERROR(VLOOKUP(I66,'supplier list_raw'!A:B,2,0),"not in supplier list")</f>
        <v>not in supplier list</v>
      </c>
      <c r="P66" s="26" t="str">
        <f>IFERROR(VLOOKUP(I66,'supplier list_raw'!A:C,3,0),"not in supplier list")</f>
        <v>not in supplier list</v>
      </c>
      <c r="Q66" s="37">
        <v>730.14</v>
      </c>
    </row>
    <row r="67" spans="1:17" x14ac:dyDescent="0.25">
      <c r="A67" s="27">
        <v>66</v>
      </c>
      <c r="B67" s="28" t="s">
        <v>120</v>
      </c>
      <c r="C67" s="5" t="s">
        <v>34</v>
      </c>
      <c r="D67" s="30" t="s">
        <v>35</v>
      </c>
      <c r="E67" s="1" t="s">
        <v>139</v>
      </c>
      <c r="F67" s="1" t="s">
        <v>10</v>
      </c>
      <c r="G67" s="3" t="s">
        <v>11</v>
      </c>
      <c r="H67" s="4">
        <v>43889</v>
      </c>
      <c r="I67" s="1" t="s">
        <v>120</v>
      </c>
      <c r="J67" s="1" t="s">
        <v>121</v>
      </c>
      <c r="K67" s="26" t="str">
        <f>VLOOKUP(J67,'customer list_raw'!B:C,2,0)</f>
        <v>Lesley Walton</v>
      </c>
      <c r="L67" s="5" t="s">
        <v>34</v>
      </c>
      <c r="M67" s="6">
        <v>3154</v>
      </c>
      <c r="N67" s="3" t="s">
        <v>35</v>
      </c>
      <c r="O67" s="26" t="str">
        <f>IFERROR(VLOOKUP(I67,'supplier list_raw'!A:B,2,0),"not in supplier list")</f>
        <v>not in supplier list</v>
      </c>
      <c r="P67" s="26" t="str">
        <f>IFERROR(VLOOKUP(I67,'supplier list_raw'!A:C,3,0),"not in supplier list")</f>
        <v>not in supplier list</v>
      </c>
      <c r="Q67" s="37">
        <v>3154</v>
      </c>
    </row>
    <row r="68" spans="1:17" x14ac:dyDescent="0.25">
      <c r="A68" s="27">
        <v>67</v>
      </c>
      <c r="B68" s="28" t="s">
        <v>43</v>
      </c>
      <c r="C68" s="5" t="s">
        <v>34</v>
      </c>
      <c r="D68" s="30" t="s">
        <v>35</v>
      </c>
      <c r="E68" s="1" t="s">
        <v>140</v>
      </c>
      <c r="F68" s="1" t="s">
        <v>10</v>
      </c>
      <c r="G68" s="3" t="s">
        <v>11</v>
      </c>
      <c r="H68" s="4">
        <v>43889</v>
      </c>
      <c r="I68" s="1" t="s">
        <v>43</v>
      </c>
      <c r="J68" s="1" t="s">
        <v>44</v>
      </c>
      <c r="K68" s="26" t="str">
        <f>VLOOKUP(J68,'customer list_raw'!B:C,2,0)</f>
        <v>Peter Young</v>
      </c>
      <c r="L68" s="5" t="s">
        <v>34</v>
      </c>
      <c r="M68" s="6">
        <v>1057.1500000000001</v>
      </c>
      <c r="N68" s="3" t="s">
        <v>35</v>
      </c>
      <c r="O68" s="26" t="str">
        <f>IFERROR(VLOOKUP(I68,'supplier list_raw'!A:B,2,0),"not in supplier list")</f>
        <v>not in supplier list</v>
      </c>
      <c r="P68" s="26" t="str">
        <f>IFERROR(VLOOKUP(I68,'supplier list_raw'!A:C,3,0),"not in supplier list")</f>
        <v>not in supplier list</v>
      </c>
      <c r="Q68" s="37">
        <v>903.07</v>
      </c>
    </row>
    <row r="69" spans="1:17" x14ac:dyDescent="0.25">
      <c r="A69" s="27">
        <v>68</v>
      </c>
      <c r="B69" s="28" t="s">
        <v>97</v>
      </c>
      <c r="C69" s="5" t="s">
        <v>34</v>
      </c>
      <c r="D69" s="30" t="s">
        <v>35</v>
      </c>
      <c r="E69" s="1" t="s">
        <v>141</v>
      </c>
      <c r="F69" s="1" t="s">
        <v>10</v>
      </c>
      <c r="G69" s="3" t="s">
        <v>11</v>
      </c>
      <c r="H69" s="4">
        <v>43873</v>
      </c>
      <c r="I69" s="1" t="s">
        <v>97</v>
      </c>
      <c r="J69" s="1" t="s">
        <v>98</v>
      </c>
      <c r="K69" s="26" t="str">
        <f>VLOOKUP(J69,'customer list_raw'!B:C,2,0)</f>
        <v>Stephen Baker</v>
      </c>
      <c r="L69" s="5" t="s">
        <v>34</v>
      </c>
      <c r="M69" s="6">
        <v>971.28</v>
      </c>
      <c r="N69" s="3" t="s">
        <v>35</v>
      </c>
      <c r="O69" s="26" t="str">
        <f>IFERROR(VLOOKUP(I69,'supplier list_raw'!A:B,2,0),"not in supplier list")</f>
        <v>not in supplier list</v>
      </c>
      <c r="P69" s="26" t="str">
        <f>IFERROR(VLOOKUP(I69,'supplier list_raw'!A:C,3,0),"not in supplier list")</f>
        <v>not in supplier list</v>
      </c>
      <c r="Q69" s="37">
        <v>826.61</v>
      </c>
    </row>
    <row r="70" spans="1:17" x14ac:dyDescent="0.25">
      <c r="A70" s="27">
        <v>69</v>
      </c>
      <c r="B70" s="28" t="s">
        <v>56</v>
      </c>
      <c r="C70" s="5" t="s">
        <v>34</v>
      </c>
      <c r="D70" s="30" t="s">
        <v>35</v>
      </c>
      <c r="E70" s="1" t="s">
        <v>142</v>
      </c>
      <c r="F70" s="1" t="s">
        <v>10</v>
      </c>
      <c r="G70" s="3" t="s">
        <v>11</v>
      </c>
      <c r="H70" s="4">
        <v>43873</v>
      </c>
      <c r="I70" s="1" t="s">
        <v>56</v>
      </c>
      <c r="J70" s="1" t="s">
        <v>57</v>
      </c>
      <c r="K70" s="26" t="str">
        <f>VLOOKUP(J70,'customer list_raw'!B:C,2,0)</f>
        <v>Jane Scott</v>
      </c>
      <c r="L70" s="5" t="s">
        <v>34</v>
      </c>
      <c r="M70" s="6">
        <v>3539.02</v>
      </c>
      <c r="N70" s="3" t="s">
        <v>35</v>
      </c>
      <c r="O70" s="26" t="str">
        <f>IFERROR(VLOOKUP(I70,'supplier list_raw'!A:B,2,0),"not in supplier list")</f>
        <v>S D Enterprises</v>
      </c>
      <c r="P70" s="26" t="str">
        <f>IFERROR(VLOOKUP(I70,'supplier list_raw'!A:C,3,0),"not in supplier list")</f>
        <v>Lisa Ford</v>
      </c>
      <c r="Q70" s="37">
        <v>3011.93</v>
      </c>
    </row>
    <row r="71" spans="1:17" x14ac:dyDescent="0.25">
      <c r="A71" s="27">
        <v>70</v>
      </c>
      <c r="B71" s="28" t="s">
        <v>63</v>
      </c>
      <c r="C71" s="5" t="s">
        <v>34</v>
      </c>
      <c r="D71" s="30" t="s">
        <v>35</v>
      </c>
      <c r="E71" s="1" t="s">
        <v>143</v>
      </c>
      <c r="F71" s="1" t="s">
        <v>10</v>
      </c>
      <c r="G71" s="3" t="s">
        <v>11</v>
      </c>
      <c r="H71" s="4">
        <v>43873</v>
      </c>
      <c r="I71" s="1" t="s">
        <v>63</v>
      </c>
      <c r="J71" s="1" t="s">
        <v>64</v>
      </c>
      <c r="K71" s="26" t="str">
        <f>VLOOKUP(J71,'customer list_raw'!B:C,2,0)</f>
        <v>Tracy Smithson</v>
      </c>
      <c r="L71" s="5" t="s">
        <v>34</v>
      </c>
      <c r="M71" s="6">
        <v>10725.48</v>
      </c>
      <c r="N71" s="3" t="s">
        <v>35</v>
      </c>
      <c r="O71" s="26" t="str">
        <f>IFERROR(VLOOKUP(I71,'supplier list_raw'!A:B,2,0),"not in supplier list")</f>
        <v>not in supplier list</v>
      </c>
      <c r="P71" s="26" t="str">
        <f>IFERROR(VLOOKUP(I71,'supplier list_raw'!A:C,3,0),"not in supplier list")</f>
        <v>not in supplier list</v>
      </c>
      <c r="Q71" s="37">
        <v>9162.18</v>
      </c>
    </row>
    <row r="72" spans="1:17" x14ac:dyDescent="0.25">
      <c r="A72" s="27">
        <v>71</v>
      </c>
      <c r="B72" s="28" t="s">
        <v>145</v>
      </c>
      <c r="C72" s="5" t="s">
        <v>34</v>
      </c>
      <c r="D72" s="30" t="s">
        <v>35</v>
      </c>
      <c r="E72" s="1" t="s">
        <v>144</v>
      </c>
      <c r="F72" s="1" t="s">
        <v>10</v>
      </c>
      <c r="G72" s="3" t="s">
        <v>11</v>
      </c>
      <c r="H72" s="4">
        <v>43889</v>
      </c>
      <c r="I72" s="1" t="s">
        <v>145</v>
      </c>
      <c r="J72" s="1" t="s">
        <v>146</v>
      </c>
      <c r="K72" s="26" t="str">
        <f>VLOOKUP(J72,'customer list_raw'!B:C,2,0)</f>
        <v>John Bampton</v>
      </c>
      <c r="L72" s="5" t="s">
        <v>34</v>
      </c>
      <c r="M72" s="6">
        <v>1745.27</v>
      </c>
      <c r="N72" s="3" t="s">
        <v>35</v>
      </c>
      <c r="O72" s="26" t="str">
        <f>IFERROR(VLOOKUP(I72,'supplier list_raw'!A:B,2,0),"not in supplier list")</f>
        <v>not in supplier list</v>
      </c>
      <c r="P72" s="26" t="str">
        <f>IFERROR(VLOOKUP(I72,'supplier list_raw'!A:C,3,0),"not in supplier list")</f>
        <v>not in supplier list</v>
      </c>
      <c r="Q72" s="37">
        <v>1490.88</v>
      </c>
    </row>
    <row r="73" spans="1:17" x14ac:dyDescent="0.25">
      <c r="A73" s="27">
        <v>72</v>
      </c>
      <c r="B73" s="28" t="s">
        <v>148</v>
      </c>
      <c r="C73" s="5" t="s">
        <v>34</v>
      </c>
      <c r="D73" s="30" t="s">
        <v>35</v>
      </c>
      <c r="E73" s="1" t="s">
        <v>147</v>
      </c>
      <c r="F73" s="1" t="s">
        <v>10</v>
      </c>
      <c r="G73" s="3" t="s">
        <v>11</v>
      </c>
      <c r="H73" s="4">
        <v>43877</v>
      </c>
      <c r="I73" s="1" t="s">
        <v>148</v>
      </c>
      <c r="J73" s="1" t="s">
        <v>149</v>
      </c>
      <c r="K73" s="26" t="str">
        <f>VLOOKUP(J73,'customer list_raw'!B:C,2,0)</f>
        <v>Steven Young</v>
      </c>
      <c r="L73" s="5" t="s">
        <v>34</v>
      </c>
      <c r="M73" s="6">
        <v>777.15</v>
      </c>
      <c r="N73" s="3" t="s">
        <v>35</v>
      </c>
      <c r="O73" s="26" t="str">
        <f>IFERROR(VLOOKUP(I73,'supplier list_raw'!A:B,2,0),"not in supplier list")</f>
        <v>not in supplier list</v>
      </c>
      <c r="P73" s="26" t="str">
        <f>IFERROR(VLOOKUP(I73,'supplier list_raw'!A:C,3,0),"not in supplier list")</f>
        <v>not in supplier list</v>
      </c>
      <c r="Q73" s="37">
        <v>663.87</v>
      </c>
    </row>
    <row r="74" spans="1:17" x14ac:dyDescent="0.25">
      <c r="A74" s="27">
        <v>73</v>
      </c>
      <c r="B74" s="28" t="s">
        <v>39</v>
      </c>
      <c r="C74" s="5" t="s">
        <v>34</v>
      </c>
      <c r="D74" s="30" t="s">
        <v>35</v>
      </c>
      <c r="E74" s="1" t="s">
        <v>150</v>
      </c>
      <c r="F74" s="1" t="s">
        <v>10</v>
      </c>
      <c r="G74" s="3" t="s">
        <v>11</v>
      </c>
      <c r="H74" s="4">
        <v>43872</v>
      </c>
      <c r="I74" s="1" t="s">
        <v>39</v>
      </c>
      <c r="J74" s="1" t="s">
        <v>40</v>
      </c>
      <c r="K74" s="26" t="str">
        <f>VLOOKUP(J74,'customer list_raw'!B:C,2,0)</f>
        <v>John Blair</v>
      </c>
      <c r="L74" s="5" t="s">
        <v>34</v>
      </c>
      <c r="M74" s="6">
        <v>1920.58</v>
      </c>
      <c r="N74" s="3" t="s">
        <v>35</v>
      </c>
      <c r="O74" s="26" t="str">
        <f>IFERROR(VLOOKUP(I74,'supplier list_raw'!A:B,2,0),"not in supplier list")</f>
        <v>not in supplier list</v>
      </c>
      <c r="P74" s="26" t="str">
        <f>IFERROR(VLOOKUP(I74,'supplier list_raw'!A:C,3,0),"not in supplier list")</f>
        <v>not in supplier list</v>
      </c>
      <c r="Q74" s="37">
        <v>1640.65</v>
      </c>
    </row>
    <row r="75" spans="1:17" x14ac:dyDescent="0.25">
      <c r="A75" s="27">
        <v>74</v>
      </c>
      <c r="B75" s="28" t="s">
        <v>104</v>
      </c>
      <c r="C75" s="5" t="s">
        <v>34</v>
      </c>
      <c r="D75" s="30" t="s">
        <v>35</v>
      </c>
      <c r="E75" s="1" t="s">
        <v>151</v>
      </c>
      <c r="F75" s="1" t="s">
        <v>10</v>
      </c>
      <c r="G75" s="3" t="s">
        <v>11</v>
      </c>
      <c r="H75" s="4">
        <v>43874</v>
      </c>
      <c r="I75" s="1" t="s">
        <v>104</v>
      </c>
      <c r="J75" s="1" t="s">
        <v>105</v>
      </c>
      <c r="K75" s="26" t="str">
        <f>VLOOKUP(J75,'customer list_raw'!B:C,2,0)</f>
        <v>Mike Bradford</v>
      </c>
      <c r="L75" s="5" t="s">
        <v>34</v>
      </c>
      <c r="M75" s="6">
        <v>1348.32</v>
      </c>
      <c r="N75" s="3" t="s">
        <v>35</v>
      </c>
      <c r="O75" s="26" t="str">
        <f>IFERROR(VLOOKUP(I75,'supplier list_raw'!A:B,2,0),"not in supplier list")</f>
        <v>not in supplier list</v>
      </c>
      <c r="P75" s="26" t="str">
        <f>IFERROR(VLOOKUP(I75,'supplier list_raw'!A:C,3,0),"not in supplier list")</f>
        <v>not in supplier list</v>
      </c>
      <c r="Q75" s="37">
        <v>1147.5</v>
      </c>
    </row>
    <row r="76" spans="1:17" x14ac:dyDescent="0.25">
      <c r="A76" s="27">
        <v>75</v>
      </c>
      <c r="B76" s="28" t="s">
        <v>85</v>
      </c>
      <c r="C76" s="5" t="s">
        <v>34</v>
      </c>
      <c r="D76" s="30" t="s">
        <v>35</v>
      </c>
      <c r="E76" s="1" t="s">
        <v>152</v>
      </c>
      <c r="F76" s="1" t="s">
        <v>10</v>
      </c>
      <c r="G76" s="3" t="s">
        <v>11</v>
      </c>
      <c r="H76" s="4">
        <v>43878</v>
      </c>
      <c r="I76" s="1" t="s">
        <v>85</v>
      </c>
      <c r="J76" s="1" t="s">
        <v>86</v>
      </c>
      <c r="K76" s="26" t="str">
        <f>VLOOKUP(J76,'customer list_raw'!B:C,2,0)</f>
        <v>David Bradford</v>
      </c>
      <c r="L76" s="5" t="s">
        <v>34</v>
      </c>
      <c r="M76" s="6">
        <v>783.27</v>
      </c>
      <c r="N76" s="3" t="s">
        <v>35</v>
      </c>
      <c r="O76" s="26" t="str">
        <f>IFERROR(VLOOKUP(I76,'supplier list_raw'!A:B,2,0),"not in supplier list")</f>
        <v>not in supplier list</v>
      </c>
      <c r="P76" s="26" t="str">
        <f>IFERROR(VLOOKUP(I76,'supplier list_raw'!A:C,3,0),"not in supplier list")</f>
        <v>not in supplier list</v>
      </c>
      <c r="Q76" s="37">
        <v>666.62</v>
      </c>
    </row>
    <row r="77" spans="1:17" x14ac:dyDescent="0.25">
      <c r="A77" s="27">
        <v>76</v>
      </c>
      <c r="B77" s="28" t="s">
        <v>21</v>
      </c>
      <c r="C77" s="5" t="s">
        <v>34</v>
      </c>
      <c r="D77" s="30" t="s">
        <v>35</v>
      </c>
      <c r="E77" s="1" t="s">
        <v>153</v>
      </c>
      <c r="F77" s="1" t="s">
        <v>10</v>
      </c>
      <c r="G77" s="3" t="s">
        <v>11</v>
      </c>
      <c r="H77" s="4">
        <v>43876</v>
      </c>
      <c r="I77" s="1" t="s">
        <v>21</v>
      </c>
      <c r="J77" s="1" t="s">
        <v>22</v>
      </c>
      <c r="K77" s="26" t="str">
        <f>VLOOKUP(J77,'customer list_raw'!B:C,2,0)</f>
        <v>Alistair Leadbetter</v>
      </c>
      <c r="L77" s="5" t="s">
        <v>34</v>
      </c>
      <c r="M77" s="6">
        <v>712.42</v>
      </c>
      <c r="N77" s="3" t="s">
        <v>35</v>
      </c>
      <c r="O77" s="26" t="str">
        <f>IFERROR(VLOOKUP(I77,'supplier list_raw'!A:B,2,0),"not in supplier list")</f>
        <v>not in supplier list</v>
      </c>
      <c r="P77" s="26" t="str">
        <f>IFERROR(VLOOKUP(I77,'supplier list_raw'!A:C,3,0),"not in supplier list")</f>
        <v>not in supplier list</v>
      </c>
      <c r="Q77" s="37">
        <v>608.58000000000004</v>
      </c>
    </row>
    <row r="78" spans="1:17" x14ac:dyDescent="0.25">
      <c r="A78" s="27">
        <v>77</v>
      </c>
      <c r="B78" s="28" t="s">
        <v>155</v>
      </c>
      <c r="C78" s="5" t="s">
        <v>34</v>
      </c>
      <c r="D78" s="30" t="s">
        <v>35</v>
      </c>
      <c r="E78" s="1" t="s">
        <v>154</v>
      </c>
      <c r="F78" s="1" t="s">
        <v>10</v>
      </c>
      <c r="G78" s="3" t="s">
        <v>11</v>
      </c>
      <c r="H78" s="4">
        <v>43868</v>
      </c>
      <c r="I78" s="1" t="s">
        <v>155</v>
      </c>
      <c r="J78" s="1" t="s">
        <v>156</v>
      </c>
      <c r="K78" s="26" t="str">
        <f>VLOOKUP(J78,'customer list_raw'!B:C,2,0)</f>
        <v>Peter Quigley</v>
      </c>
      <c r="L78" s="5" t="s">
        <v>34</v>
      </c>
      <c r="M78" s="6">
        <v>952.15</v>
      </c>
      <c r="N78" s="3" t="s">
        <v>35</v>
      </c>
      <c r="O78" s="26" t="str">
        <f>IFERROR(VLOOKUP(I78,'supplier list_raw'!A:B,2,0),"not in supplier list")</f>
        <v>not in supplier list</v>
      </c>
      <c r="P78" s="26" t="str">
        <f>IFERROR(VLOOKUP(I78,'supplier list_raw'!A:C,3,0),"not in supplier list")</f>
        <v>not in supplier list</v>
      </c>
      <c r="Q78" s="37">
        <v>812.99</v>
      </c>
    </row>
    <row r="79" spans="1:17" x14ac:dyDescent="0.25">
      <c r="A79" s="27">
        <v>78</v>
      </c>
      <c r="B79" s="28" t="s">
        <v>17</v>
      </c>
      <c r="C79" s="5" t="s">
        <v>34</v>
      </c>
      <c r="D79" s="30" t="s">
        <v>35</v>
      </c>
      <c r="E79" s="1" t="s">
        <v>157</v>
      </c>
      <c r="F79" s="1" t="s">
        <v>10</v>
      </c>
      <c r="G79" s="3" t="s">
        <v>11</v>
      </c>
      <c r="H79" s="4">
        <v>43863</v>
      </c>
      <c r="I79" s="1" t="s">
        <v>17</v>
      </c>
      <c r="J79" s="1" t="s">
        <v>18</v>
      </c>
      <c r="K79" s="26" t="str">
        <f>VLOOKUP(J79,'customer list_raw'!B:C,2,0)</f>
        <v>Sean Morris</v>
      </c>
      <c r="L79" s="5" t="s">
        <v>34</v>
      </c>
      <c r="M79" s="6">
        <v>799.24</v>
      </c>
      <c r="N79" s="3" t="s">
        <v>35</v>
      </c>
      <c r="O79" s="26" t="str">
        <f>IFERROR(VLOOKUP(I79,'supplier list_raw'!A:B,2,0),"not in supplier list")</f>
        <v>not in supplier list</v>
      </c>
      <c r="P79" s="26" t="str">
        <f>IFERROR(VLOOKUP(I79,'supplier list_raw'!A:C,3,0),"not in supplier list")</f>
        <v>not in supplier list</v>
      </c>
      <c r="Q79" s="37">
        <v>682.38</v>
      </c>
    </row>
    <row r="80" spans="1:17" x14ac:dyDescent="0.25">
      <c r="A80" s="27">
        <v>79</v>
      </c>
      <c r="B80" s="28" t="s">
        <v>66</v>
      </c>
      <c r="C80" s="5" t="s">
        <v>34</v>
      </c>
      <c r="D80" s="30" t="s">
        <v>35</v>
      </c>
      <c r="E80" s="1" t="s">
        <v>158</v>
      </c>
      <c r="F80" s="1" t="s">
        <v>10</v>
      </c>
      <c r="G80" s="3" t="s">
        <v>38</v>
      </c>
      <c r="H80" s="4">
        <v>43863</v>
      </c>
      <c r="I80" s="1" t="s">
        <v>66</v>
      </c>
      <c r="J80" s="1" t="s">
        <v>67</v>
      </c>
      <c r="K80" s="26" t="str">
        <f>VLOOKUP(J80,'customer list_raw'!B:C,2,0)</f>
        <v>John Bell</v>
      </c>
      <c r="L80" s="5" t="s">
        <v>34</v>
      </c>
      <c r="M80" s="6">
        <v>832.84</v>
      </c>
      <c r="N80" s="3" t="s">
        <v>35</v>
      </c>
      <c r="O80" s="26" t="str">
        <f>IFERROR(VLOOKUP(I80,'supplier list_raw'!A:B,2,0),"not in supplier list")</f>
        <v>not in supplier list</v>
      </c>
      <c r="P80" s="26" t="str">
        <f>IFERROR(VLOOKUP(I80,'supplier list_raw'!A:C,3,0),"not in supplier list")</f>
        <v>not in supplier list</v>
      </c>
      <c r="Q80" s="37">
        <v>711.45</v>
      </c>
    </row>
    <row r="81" spans="1:17" x14ac:dyDescent="0.25">
      <c r="A81" s="27">
        <v>80</v>
      </c>
      <c r="B81" s="28" t="s">
        <v>111</v>
      </c>
      <c r="C81" s="5" t="s">
        <v>34</v>
      </c>
      <c r="D81" s="30" t="s">
        <v>35</v>
      </c>
      <c r="E81" s="1" t="s">
        <v>159</v>
      </c>
      <c r="F81" s="1" t="s">
        <v>10</v>
      </c>
      <c r="G81" s="3" t="s">
        <v>11</v>
      </c>
      <c r="H81" s="4">
        <v>43859</v>
      </c>
      <c r="I81" s="1" t="s">
        <v>111</v>
      </c>
      <c r="J81" s="1" t="s">
        <v>112</v>
      </c>
      <c r="K81" s="26" t="str">
        <f>VLOOKUP(J81,'customer list_raw'!B:C,2,0)</f>
        <v>Stephen Kiszow</v>
      </c>
      <c r="L81" s="5" t="s">
        <v>34</v>
      </c>
      <c r="M81" s="6">
        <v>2520.38</v>
      </c>
      <c r="N81" s="3" t="s">
        <v>35</v>
      </c>
      <c r="O81" s="26" t="str">
        <f>IFERROR(VLOOKUP(I81,'supplier list_raw'!A:B,2,0),"not in supplier list")</f>
        <v>not in supplier list</v>
      </c>
      <c r="P81" s="26" t="str">
        <f>IFERROR(VLOOKUP(I81,'supplier list_raw'!A:C,3,0),"not in supplier list")</f>
        <v>not in supplier list</v>
      </c>
      <c r="Q81" s="37">
        <v>2145</v>
      </c>
    </row>
    <row r="82" spans="1:17" x14ac:dyDescent="0.25">
      <c r="A82" s="27">
        <v>81</v>
      </c>
      <c r="B82" s="28" t="s">
        <v>148</v>
      </c>
      <c r="C82" s="5" t="s">
        <v>34</v>
      </c>
      <c r="D82" s="30" t="s">
        <v>35</v>
      </c>
      <c r="E82" s="1" t="s">
        <v>160</v>
      </c>
      <c r="F82" s="1" t="s">
        <v>10</v>
      </c>
      <c r="G82" s="3" t="s">
        <v>11</v>
      </c>
      <c r="H82" s="4">
        <v>43859</v>
      </c>
      <c r="I82" s="1" t="s">
        <v>148</v>
      </c>
      <c r="J82" s="1" t="s">
        <v>149</v>
      </c>
      <c r="K82" s="26" t="str">
        <f>VLOOKUP(J82,'customer list_raw'!B:C,2,0)</f>
        <v>Steven Young</v>
      </c>
      <c r="L82" s="5" t="s">
        <v>34</v>
      </c>
      <c r="M82" s="6">
        <v>3417.82</v>
      </c>
      <c r="N82" s="3" t="s">
        <v>35</v>
      </c>
      <c r="O82" s="26" t="str">
        <f>IFERROR(VLOOKUP(I82,'supplier list_raw'!A:B,2,0),"not in supplier list")</f>
        <v>not in supplier list</v>
      </c>
      <c r="P82" s="26" t="str">
        <f>IFERROR(VLOOKUP(I82,'supplier list_raw'!A:C,3,0),"not in supplier list")</f>
        <v>not in supplier list</v>
      </c>
      <c r="Q82" s="37">
        <v>2919.65</v>
      </c>
    </row>
    <row r="83" spans="1:17" x14ac:dyDescent="0.25">
      <c r="A83" s="27">
        <v>82</v>
      </c>
      <c r="B83" s="28" t="s">
        <v>82</v>
      </c>
      <c r="C83" s="5" t="s">
        <v>34</v>
      </c>
      <c r="D83" s="30" t="s">
        <v>35</v>
      </c>
      <c r="E83" s="1" t="s">
        <v>161</v>
      </c>
      <c r="F83" s="1" t="s">
        <v>10</v>
      </c>
      <c r="G83" s="3" t="s">
        <v>11</v>
      </c>
      <c r="H83" s="4">
        <v>43859</v>
      </c>
      <c r="I83" s="1" t="s">
        <v>82</v>
      </c>
      <c r="J83" s="1" t="s">
        <v>83</v>
      </c>
      <c r="K83" s="26" t="str">
        <f>VLOOKUP(J83,'customer list_raw'!B:C,2,0)</f>
        <v>June Whitehouse</v>
      </c>
      <c r="L83" s="5" t="s">
        <v>34</v>
      </c>
      <c r="M83" s="6">
        <v>1025.8499999999999</v>
      </c>
      <c r="N83" s="3" t="s">
        <v>35</v>
      </c>
      <c r="O83" s="26" t="str">
        <f>IFERROR(VLOOKUP(I83,'supplier list_raw'!A:B,2,0),"not in supplier list")</f>
        <v>not in supplier list</v>
      </c>
      <c r="P83" s="26" t="str">
        <f>IFERROR(VLOOKUP(I83,'supplier list_raw'!A:C,3,0),"not in supplier list")</f>
        <v>not in supplier list</v>
      </c>
      <c r="Q83" s="37">
        <v>876.34</v>
      </c>
    </row>
    <row r="84" spans="1:17" x14ac:dyDescent="0.25">
      <c r="A84" s="27">
        <v>83</v>
      </c>
      <c r="B84" s="28" t="s">
        <v>25</v>
      </c>
      <c r="C84" s="5" t="s">
        <v>34</v>
      </c>
      <c r="D84" s="30" t="s">
        <v>35</v>
      </c>
      <c r="E84" s="1" t="s">
        <v>162</v>
      </c>
      <c r="F84" s="1" t="s">
        <v>10</v>
      </c>
      <c r="G84" s="3" t="s">
        <v>11</v>
      </c>
      <c r="H84" s="4">
        <v>43859</v>
      </c>
      <c r="I84" s="1" t="s">
        <v>25</v>
      </c>
      <c r="J84" s="1" t="s">
        <v>26</v>
      </c>
      <c r="K84" s="26" t="str">
        <f>VLOOKUP(J84,'customer list_raw'!B:C,2,0)</f>
        <v>Paul Guy</v>
      </c>
      <c r="L84" s="5" t="s">
        <v>34</v>
      </c>
      <c r="M84" s="6">
        <v>4176.2</v>
      </c>
      <c r="N84" s="3" t="s">
        <v>35</v>
      </c>
      <c r="O84" s="26" t="str">
        <f>IFERROR(VLOOKUP(I84,'supplier list_raw'!A:B,2,0),"not in supplier list")</f>
        <v>not in supplier list</v>
      </c>
      <c r="P84" s="26" t="str">
        <f>IFERROR(VLOOKUP(I84,'supplier list_raw'!A:C,3,0),"not in supplier list")</f>
        <v>not in supplier list</v>
      </c>
      <c r="Q84" s="37">
        <v>4176.2</v>
      </c>
    </row>
    <row r="85" spans="1:17" x14ac:dyDescent="0.25">
      <c r="A85" s="27">
        <v>84</v>
      </c>
      <c r="B85" s="28" t="s">
        <v>69</v>
      </c>
      <c r="C85" s="5" t="s">
        <v>34</v>
      </c>
      <c r="D85" s="30" t="s">
        <v>35</v>
      </c>
      <c r="E85" s="1" t="s">
        <v>163</v>
      </c>
      <c r="F85" s="1" t="s">
        <v>10</v>
      </c>
      <c r="G85" s="3" t="s">
        <v>11</v>
      </c>
      <c r="H85" s="4">
        <v>43848</v>
      </c>
      <c r="I85" s="1" t="s">
        <v>69</v>
      </c>
      <c r="J85" s="1" t="s">
        <v>70</v>
      </c>
      <c r="K85" s="26" t="str">
        <f>VLOOKUP(J85,'customer list_raw'!B:C,2,0)</f>
        <v>Edward Stuart</v>
      </c>
      <c r="L85" s="5" t="s">
        <v>34</v>
      </c>
      <c r="M85" s="6">
        <v>1770.15</v>
      </c>
      <c r="N85" s="3" t="s">
        <v>35</v>
      </c>
      <c r="O85" s="26" t="str">
        <f>IFERROR(VLOOKUP(I85,'supplier list_raw'!A:B,2,0),"not in supplier list")</f>
        <v>Studio Designs</v>
      </c>
      <c r="P85" s="26" t="str">
        <f>IFERROR(VLOOKUP(I85,'supplier list_raw'!A:C,3,0),"not in supplier list")</f>
        <v>Adam McCrory</v>
      </c>
      <c r="Q85" s="37">
        <v>1512.14</v>
      </c>
    </row>
    <row r="86" spans="1:17" x14ac:dyDescent="0.25">
      <c r="A86" s="27">
        <v>85</v>
      </c>
      <c r="B86" s="28" t="s">
        <v>116</v>
      </c>
      <c r="C86" s="5" t="s">
        <v>34</v>
      </c>
      <c r="D86" s="30" t="s">
        <v>35</v>
      </c>
      <c r="E86" s="1" t="s">
        <v>164</v>
      </c>
      <c r="F86" s="1" t="s">
        <v>10</v>
      </c>
      <c r="G86" s="3" t="s">
        <v>11</v>
      </c>
      <c r="H86" s="4">
        <v>43848</v>
      </c>
      <c r="I86" s="1" t="s">
        <v>116</v>
      </c>
      <c r="J86" s="1" t="s">
        <v>117</v>
      </c>
      <c r="K86" s="26" t="str">
        <f>VLOOKUP(J86,'customer list_raw'!B:C,2,0)</f>
        <v>Simon Billington</v>
      </c>
      <c r="L86" s="5" t="s">
        <v>34</v>
      </c>
      <c r="M86" s="6">
        <v>1686.47</v>
      </c>
      <c r="N86" s="3" t="s">
        <v>35</v>
      </c>
      <c r="O86" s="26" t="str">
        <f>IFERROR(VLOOKUP(I86,'supplier list_raw'!A:B,2,0),"not in supplier list")</f>
        <v>not in supplier list</v>
      </c>
      <c r="P86" s="26" t="str">
        <f>IFERROR(VLOOKUP(I86,'supplier list_raw'!A:C,3,0),"not in supplier list")</f>
        <v>not in supplier list</v>
      </c>
      <c r="Q86" s="37">
        <v>1440.67</v>
      </c>
    </row>
    <row r="87" spans="1:17" x14ac:dyDescent="0.25">
      <c r="A87" s="27">
        <v>86</v>
      </c>
      <c r="B87" s="28" t="s">
        <v>100</v>
      </c>
      <c r="C87" s="5" t="s">
        <v>34</v>
      </c>
      <c r="D87" s="30" t="s">
        <v>35</v>
      </c>
      <c r="E87" s="1" t="s">
        <v>165</v>
      </c>
      <c r="F87" s="1" t="s">
        <v>10</v>
      </c>
      <c r="G87" s="3" t="s">
        <v>11</v>
      </c>
      <c r="H87" s="4">
        <v>43848</v>
      </c>
      <c r="I87" s="1" t="s">
        <v>100</v>
      </c>
      <c r="J87" s="1" t="s">
        <v>101</v>
      </c>
      <c r="K87" s="26" t="str">
        <f>VLOOKUP(J87,'customer list_raw'!B:C,2,0)</f>
        <v>Siobhan Winter</v>
      </c>
      <c r="L87" s="5" t="s">
        <v>34</v>
      </c>
      <c r="M87" s="6">
        <v>4916.51</v>
      </c>
      <c r="N87" s="3" t="s">
        <v>35</v>
      </c>
      <c r="O87" s="26" t="str">
        <f>IFERROR(VLOOKUP(I87,'supplier list_raw'!A:B,2,0),"not in supplier list")</f>
        <v>not in supplier list</v>
      </c>
      <c r="P87" s="26" t="str">
        <f>IFERROR(VLOOKUP(I87,'supplier list_raw'!A:C,3,0),"not in supplier list")</f>
        <v>not in supplier list</v>
      </c>
      <c r="Q87" s="37">
        <v>4199.8900000000003</v>
      </c>
    </row>
    <row r="88" spans="1:17" x14ac:dyDescent="0.25">
      <c r="A88" s="27">
        <v>87</v>
      </c>
      <c r="B88" s="28" t="s">
        <v>66</v>
      </c>
      <c r="C88" s="5" t="s">
        <v>34</v>
      </c>
      <c r="D88" s="30" t="s">
        <v>35</v>
      </c>
      <c r="E88" s="1" t="s">
        <v>166</v>
      </c>
      <c r="F88" s="1" t="s">
        <v>10</v>
      </c>
      <c r="G88" s="3" t="s">
        <v>11</v>
      </c>
      <c r="H88" s="4">
        <v>43834</v>
      </c>
      <c r="I88" s="1" t="s">
        <v>66</v>
      </c>
      <c r="J88" s="1" t="s">
        <v>67</v>
      </c>
      <c r="K88" s="26" t="str">
        <f>VLOOKUP(J88,'customer list_raw'!B:C,2,0)</f>
        <v>John Bell</v>
      </c>
      <c r="L88" s="5" t="s">
        <v>34</v>
      </c>
      <c r="M88" s="6">
        <v>11218.33</v>
      </c>
      <c r="N88" s="3" t="s">
        <v>35</v>
      </c>
      <c r="O88" s="26" t="str">
        <f>IFERROR(VLOOKUP(I88,'supplier list_raw'!A:B,2,0),"not in supplier list")</f>
        <v>not in supplier list</v>
      </c>
      <c r="P88" s="26" t="str">
        <f>IFERROR(VLOOKUP(I88,'supplier list_raw'!A:C,3,0),"not in supplier list")</f>
        <v>not in supplier list</v>
      </c>
      <c r="Q88" s="37">
        <v>9583.2000000000007</v>
      </c>
    </row>
    <row r="89" spans="1:17" x14ac:dyDescent="0.25">
      <c r="A89" s="27">
        <v>88</v>
      </c>
      <c r="B89" s="28" t="s">
        <v>48</v>
      </c>
      <c r="C89" s="5" t="s">
        <v>34</v>
      </c>
      <c r="D89" s="30" t="s">
        <v>35</v>
      </c>
      <c r="E89" s="1" t="s">
        <v>167</v>
      </c>
      <c r="F89" s="1" t="s">
        <v>10</v>
      </c>
      <c r="G89" s="3" t="s">
        <v>11</v>
      </c>
      <c r="H89" s="4">
        <v>43849</v>
      </c>
      <c r="I89" s="1" t="s">
        <v>48</v>
      </c>
      <c r="J89" s="1" t="s">
        <v>49</v>
      </c>
      <c r="K89" s="26" t="str">
        <f>VLOOKUP(J89,'customer list_raw'!B:C,2,0)</f>
        <v>John Smith</v>
      </c>
      <c r="L89" s="5" t="s">
        <v>34</v>
      </c>
      <c r="M89" s="6">
        <v>2549.33</v>
      </c>
      <c r="N89" s="3" t="s">
        <v>35</v>
      </c>
      <c r="O89" s="26" t="str">
        <f>IFERROR(VLOOKUP(I89,'supplier list_raw'!A:B,2,0),"not in supplier list")</f>
        <v>not in supplier list</v>
      </c>
      <c r="P89" s="26" t="str">
        <f>IFERROR(VLOOKUP(I89,'supplier list_raw'!A:C,3,0),"not in supplier list")</f>
        <v>not in supplier list</v>
      </c>
      <c r="Q89" s="37">
        <v>2169.63</v>
      </c>
    </row>
    <row r="90" spans="1:17" x14ac:dyDescent="0.25">
      <c r="A90" s="27">
        <v>89</v>
      </c>
      <c r="B90" s="28" t="s">
        <v>78</v>
      </c>
      <c r="C90" s="5" t="s">
        <v>34</v>
      </c>
      <c r="D90" s="30" t="s">
        <v>35</v>
      </c>
      <c r="E90" s="1" t="s">
        <v>168</v>
      </c>
      <c r="F90" s="1" t="s">
        <v>10</v>
      </c>
      <c r="G90" s="3" t="s">
        <v>11</v>
      </c>
      <c r="H90" s="4">
        <v>43846</v>
      </c>
      <c r="I90" s="1" t="s">
        <v>78</v>
      </c>
      <c r="J90" s="1" t="s">
        <v>79</v>
      </c>
      <c r="K90" s="26" t="str">
        <f>VLOOKUP(J90,'customer list_raw'!B:C,2,0)</f>
        <v>Clint Peddie</v>
      </c>
      <c r="L90" s="5" t="s">
        <v>34</v>
      </c>
      <c r="M90" s="6">
        <v>815.83</v>
      </c>
      <c r="N90" s="3" t="s">
        <v>35</v>
      </c>
      <c r="O90" s="26" t="str">
        <f>IFERROR(VLOOKUP(I90,'supplier list_raw'!A:B,2,0),"not in supplier list")</f>
        <v>not in supplier list</v>
      </c>
      <c r="P90" s="26" t="str">
        <f>IFERROR(VLOOKUP(I90,'supplier list_raw'!A:C,3,0),"not in supplier list")</f>
        <v>not in supplier list</v>
      </c>
      <c r="Q90" s="37">
        <v>696.92</v>
      </c>
    </row>
    <row r="91" spans="1:17" x14ac:dyDescent="0.25">
      <c r="A91" s="27">
        <v>90</v>
      </c>
      <c r="B91" s="28" t="s">
        <v>155</v>
      </c>
      <c r="C91" s="5" t="s">
        <v>34</v>
      </c>
      <c r="D91" s="30" t="s">
        <v>35</v>
      </c>
      <c r="E91" s="1" t="s">
        <v>169</v>
      </c>
      <c r="F91" s="1" t="s">
        <v>10</v>
      </c>
      <c r="G91" s="3" t="s">
        <v>11</v>
      </c>
      <c r="H91" s="4">
        <v>43841</v>
      </c>
      <c r="I91" s="1" t="s">
        <v>155</v>
      </c>
      <c r="J91" s="1" t="s">
        <v>156</v>
      </c>
      <c r="K91" s="26" t="str">
        <f>VLOOKUP(J91,'customer list_raw'!B:C,2,0)</f>
        <v>Peter Quigley</v>
      </c>
      <c r="L91" s="5" t="s">
        <v>34</v>
      </c>
      <c r="M91" s="6">
        <v>3669.91</v>
      </c>
      <c r="N91" s="3" t="s">
        <v>35</v>
      </c>
      <c r="O91" s="26" t="str">
        <f>IFERROR(VLOOKUP(I91,'supplier list_raw'!A:B,2,0),"not in supplier list")</f>
        <v>not in supplier list</v>
      </c>
      <c r="P91" s="26" t="str">
        <f>IFERROR(VLOOKUP(I91,'supplier list_raw'!A:C,3,0),"not in supplier list")</f>
        <v>not in supplier list</v>
      </c>
      <c r="Q91" s="37">
        <v>3135</v>
      </c>
    </row>
    <row r="92" spans="1:17" x14ac:dyDescent="0.25">
      <c r="A92" s="27">
        <v>91</v>
      </c>
      <c r="B92" s="28" t="s">
        <v>132</v>
      </c>
      <c r="C92" s="5" t="s">
        <v>34</v>
      </c>
      <c r="D92" s="30" t="s">
        <v>35</v>
      </c>
      <c r="E92" s="1" t="s">
        <v>170</v>
      </c>
      <c r="F92" s="1" t="s">
        <v>10</v>
      </c>
      <c r="G92" s="3" t="s">
        <v>11</v>
      </c>
      <c r="H92" s="4">
        <v>43843</v>
      </c>
      <c r="I92" s="1" t="s">
        <v>132</v>
      </c>
      <c r="J92" s="1" t="s">
        <v>133</v>
      </c>
      <c r="K92" s="26" t="str">
        <f>VLOOKUP(J92,'customer list_raw'!B:C,2,0)</f>
        <v>Keith Office</v>
      </c>
      <c r="L92" s="5" t="s">
        <v>34</v>
      </c>
      <c r="M92" s="6">
        <v>1946.18</v>
      </c>
      <c r="N92" s="3" t="s">
        <v>35</v>
      </c>
      <c r="O92" s="26" t="str">
        <f>IFERROR(VLOOKUP(I92,'supplier list_raw'!A:B,2,0),"not in supplier list")</f>
        <v>not in supplier list</v>
      </c>
      <c r="P92" s="26" t="str">
        <f>IFERROR(VLOOKUP(I92,'supplier list_raw'!A:C,3,0),"not in supplier list")</f>
        <v>not in supplier list</v>
      </c>
      <c r="Q92" s="37">
        <v>1662.5</v>
      </c>
    </row>
    <row r="93" spans="1:17" x14ac:dyDescent="0.25">
      <c r="A93" s="27">
        <v>92</v>
      </c>
      <c r="B93" s="28" t="s">
        <v>111</v>
      </c>
      <c r="C93" s="5" t="s">
        <v>34</v>
      </c>
      <c r="D93" s="30" t="s">
        <v>35</v>
      </c>
      <c r="E93" s="1" t="s">
        <v>171</v>
      </c>
      <c r="F93" s="1" t="s">
        <v>10</v>
      </c>
      <c r="G93" s="3" t="s">
        <v>11</v>
      </c>
      <c r="H93" s="4">
        <v>43847</v>
      </c>
      <c r="I93" s="1" t="s">
        <v>111</v>
      </c>
      <c r="J93" s="1" t="s">
        <v>112</v>
      </c>
      <c r="K93" s="26" t="str">
        <f>VLOOKUP(J93,'customer list_raw'!B:C,2,0)</f>
        <v>Stephen Kiszow</v>
      </c>
      <c r="L93" s="5" t="s">
        <v>34</v>
      </c>
      <c r="M93" s="6">
        <v>1140.78</v>
      </c>
      <c r="N93" s="3" t="s">
        <v>35</v>
      </c>
      <c r="O93" s="26" t="str">
        <f>IFERROR(VLOOKUP(I93,'supplier list_raw'!A:B,2,0),"not in supplier list")</f>
        <v>not in supplier list</v>
      </c>
      <c r="P93" s="26" t="str">
        <f>IFERROR(VLOOKUP(I93,'supplier list_raw'!A:C,3,0),"not in supplier list")</f>
        <v>not in supplier list</v>
      </c>
      <c r="Q93" s="37">
        <v>970.88</v>
      </c>
    </row>
    <row r="94" spans="1:17" x14ac:dyDescent="0.25">
      <c r="A94" s="27">
        <v>93</v>
      </c>
      <c r="B94" s="28" t="s">
        <v>52</v>
      </c>
      <c r="C94" s="5" t="s">
        <v>34</v>
      </c>
      <c r="D94" s="30" t="s">
        <v>35</v>
      </c>
      <c r="E94" s="1" t="s">
        <v>172</v>
      </c>
      <c r="F94" s="1" t="s">
        <v>10</v>
      </c>
      <c r="G94" s="3" t="s">
        <v>11</v>
      </c>
      <c r="H94" s="4">
        <v>43845</v>
      </c>
      <c r="I94" s="1" t="s">
        <v>52</v>
      </c>
      <c r="J94" s="1" t="s">
        <v>53</v>
      </c>
      <c r="K94" s="26" t="str">
        <f>VLOOKUP(J94,'customer list_raw'!B:C,2,0)</f>
        <v>Fred Briant</v>
      </c>
      <c r="L94" s="5" t="s">
        <v>34</v>
      </c>
      <c r="M94" s="6">
        <v>1204.57</v>
      </c>
      <c r="N94" s="3" t="s">
        <v>35</v>
      </c>
      <c r="O94" s="26" t="str">
        <f>IFERROR(VLOOKUP(I94,'supplier list_raw'!A:B,2,0),"not in supplier list")</f>
        <v>not in supplier list</v>
      </c>
      <c r="P94" s="26" t="str">
        <f>IFERROR(VLOOKUP(I94,'supplier list_raw'!A:C,3,0),"not in supplier list")</f>
        <v>not in supplier list</v>
      </c>
      <c r="Q94" s="37">
        <v>1029</v>
      </c>
    </row>
    <row r="95" spans="1:17" x14ac:dyDescent="0.25">
      <c r="A95" s="27">
        <v>94</v>
      </c>
      <c r="B95" s="28" t="s">
        <v>74</v>
      </c>
      <c r="C95" s="5" t="s">
        <v>34</v>
      </c>
      <c r="D95" s="30" t="s">
        <v>35</v>
      </c>
      <c r="E95" s="1" t="s">
        <v>173</v>
      </c>
      <c r="F95" s="1" t="s">
        <v>10</v>
      </c>
      <c r="G95" s="3" t="s">
        <v>11</v>
      </c>
      <c r="H95" s="4">
        <v>43837</v>
      </c>
      <c r="I95" s="1" t="s">
        <v>74</v>
      </c>
      <c r="J95" s="1" t="s">
        <v>75</v>
      </c>
      <c r="K95" s="26" t="str">
        <f>VLOOKUP(J95,'customer list_raw'!B:C,2,0)</f>
        <v>Susan Livingstone</v>
      </c>
      <c r="L95" s="5" t="s">
        <v>34</v>
      </c>
      <c r="M95" s="6">
        <v>2684.26</v>
      </c>
      <c r="N95" s="3" t="s">
        <v>35</v>
      </c>
      <c r="O95" s="26" t="str">
        <f>IFERROR(VLOOKUP(I95,'supplier list_raw'!A:B,2,0),"not in supplier list")</f>
        <v>not in supplier list</v>
      </c>
      <c r="P95" s="26" t="str">
        <f>IFERROR(VLOOKUP(I95,'supplier list_raw'!A:C,3,0),"not in supplier list")</f>
        <v>not in supplier list</v>
      </c>
      <c r="Q95" s="37">
        <v>2292.64</v>
      </c>
    </row>
    <row r="96" spans="1:17" x14ac:dyDescent="0.25">
      <c r="A96" s="27">
        <v>95</v>
      </c>
      <c r="B96" s="28" t="s">
        <v>29</v>
      </c>
      <c r="C96" s="5" t="s">
        <v>34</v>
      </c>
      <c r="D96" s="30" t="s">
        <v>35</v>
      </c>
      <c r="E96" s="1" t="s">
        <v>174</v>
      </c>
      <c r="F96" s="1" t="s">
        <v>10</v>
      </c>
      <c r="G96" s="3" t="s">
        <v>11</v>
      </c>
      <c r="H96" s="4">
        <v>43832</v>
      </c>
      <c r="I96" s="1" t="s">
        <v>29</v>
      </c>
      <c r="J96" s="1" t="s">
        <v>30</v>
      </c>
      <c r="K96" s="26" t="str">
        <f>VLOOKUP(J96,'customer list_raw'!B:C,2,0)</f>
        <v>Lee Dalkin</v>
      </c>
      <c r="L96" s="5" t="s">
        <v>34</v>
      </c>
      <c r="M96" s="6">
        <v>1432.17</v>
      </c>
      <c r="N96" s="3" t="s">
        <v>35</v>
      </c>
      <c r="O96" s="26" t="str">
        <f>IFERROR(VLOOKUP(I96,'supplier list_raw'!A:B,2,0),"not in supplier list")</f>
        <v>not in supplier list</v>
      </c>
      <c r="P96" s="26" t="str">
        <f>IFERROR(VLOOKUP(I96,'supplier list_raw'!A:C,3,0),"not in supplier list")</f>
        <v>not in supplier list</v>
      </c>
      <c r="Q96" s="37">
        <v>1223.04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AC7AF-9376-4C6A-BD2F-E90482185F1C}">
  <dimension ref="A1:M17"/>
  <sheetViews>
    <sheetView workbookViewId="0">
      <selection activeCell="B24" sqref="B24"/>
    </sheetView>
  </sheetViews>
  <sheetFormatPr defaultRowHeight="15" x14ac:dyDescent="0.25"/>
  <cols>
    <col min="1" max="1" width="8.28515625" bestFit="1" customWidth="1"/>
    <col min="2" max="2" width="28.140625" bestFit="1" customWidth="1"/>
    <col min="3" max="3" width="19.28515625" bestFit="1" customWidth="1"/>
    <col min="4" max="4" width="11.42578125" bestFit="1" customWidth="1"/>
    <col min="5" max="5" width="8.5703125" bestFit="1" customWidth="1"/>
    <col min="6" max="6" width="11.28515625" bestFit="1" customWidth="1"/>
    <col min="7" max="7" width="18" bestFit="1" customWidth="1"/>
    <col min="8" max="8" width="12.85546875" bestFit="1" customWidth="1"/>
    <col min="9" max="9" width="13.42578125" bestFit="1" customWidth="1"/>
    <col min="10" max="10" width="22.5703125" bestFit="1" customWidth="1"/>
    <col min="11" max="11" width="22.5703125" style="47" customWidth="1"/>
    <col min="12" max="12" width="23.140625" bestFit="1" customWidth="1"/>
  </cols>
  <sheetData>
    <row r="1" spans="1:13" x14ac:dyDescent="0.25">
      <c r="A1" s="18" t="s">
        <v>4</v>
      </c>
      <c r="B1" s="18" t="s">
        <v>448</v>
      </c>
      <c r="C1" s="18" t="s">
        <v>449</v>
      </c>
      <c r="D1" s="18" t="s">
        <v>176</v>
      </c>
      <c r="E1" s="18" t="s">
        <v>208</v>
      </c>
      <c r="F1" s="18" t="s">
        <v>209</v>
      </c>
      <c r="G1" s="18" t="s">
        <v>212</v>
      </c>
      <c r="H1" s="18" t="s">
        <v>215</v>
      </c>
      <c r="I1" s="18" t="s">
        <v>286</v>
      </c>
      <c r="J1" s="18" t="s">
        <v>217</v>
      </c>
      <c r="K1" s="49"/>
      <c r="L1" s="18" t="s">
        <v>287</v>
      </c>
      <c r="M1" s="49" t="s">
        <v>455</v>
      </c>
    </row>
    <row r="2" spans="1:13" x14ac:dyDescent="0.25">
      <c r="A2" s="17" t="s">
        <v>288</v>
      </c>
      <c r="B2" s="17" t="s">
        <v>189</v>
      </c>
      <c r="C2" s="17" t="s">
        <v>289</v>
      </c>
      <c r="D2" s="17" t="s">
        <v>188</v>
      </c>
      <c r="E2" s="19">
        <v>4346.16</v>
      </c>
      <c r="F2" s="19">
        <v>17000</v>
      </c>
      <c r="G2" s="17" t="s">
        <v>290</v>
      </c>
      <c r="H2" s="17" t="s">
        <v>222</v>
      </c>
      <c r="I2" s="17" t="s">
        <v>291</v>
      </c>
      <c r="J2" s="20">
        <v>44414</v>
      </c>
      <c r="K2" s="43" t="s">
        <v>457</v>
      </c>
      <c r="L2" s="17" t="s">
        <v>292</v>
      </c>
      <c r="M2" s="50">
        <v>4582.53</v>
      </c>
    </row>
    <row r="3" spans="1:13" x14ac:dyDescent="0.25">
      <c r="A3" s="17" t="s">
        <v>293</v>
      </c>
      <c r="B3" s="17" t="s">
        <v>194</v>
      </c>
      <c r="C3" s="17" t="s">
        <v>294</v>
      </c>
      <c r="D3" s="17" t="s">
        <v>193</v>
      </c>
      <c r="E3" s="19">
        <v>540</v>
      </c>
      <c r="F3" s="19">
        <v>0</v>
      </c>
      <c r="G3" s="17" t="s">
        <v>295</v>
      </c>
      <c r="H3" s="17" t="s">
        <v>222</v>
      </c>
      <c r="I3" s="17" t="s">
        <v>291</v>
      </c>
      <c r="J3" s="20">
        <v>44413</v>
      </c>
      <c r="K3" s="43" t="s">
        <v>457</v>
      </c>
      <c r="L3" s="17" t="s">
        <v>296</v>
      </c>
      <c r="M3" s="50">
        <v>1595.99</v>
      </c>
    </row>
    <row r="4" spans="1:13" x14ac:dyDescent="0.25">
      <c r="A4" s="17" t="s">
        <v>297</v>
      </c>
      <c r="B4" s="17" t="s">
        <v>200</v>
      </c>
      <c r="C4" s="17" t="s">
        <v>298</v>
      </c>
      <c r="D4" s="17" t="s">
        <v>199</v>
      </c>
      <c r="E4" s="19">
        <v>27065.89</v>
      </c>
      <c r="F4" s="19">
        <v>10000</v>
      </c>
      <c r="G4" s="17" t="s">
        <v>299</v>
      </c>
      <c r="H4" s="17" t="s">
        <v>222</v>
      </c>
      <c r="I4" s="17" t="s">
        <v>291</v>
      </c>
      <c r="J4" s="20">
        <v>44412</v>
      </c>
      <c r="K4" s="43" t="s">
        <v>457</v>
      </c>
      <c r="L4" s="17" t="s">
        <v>292</v>
      </c>
      <c r="M4" s="50">
        <v>29997.49</v>
      </c>
    </row>
    <row r="5" spans="1:13" x14ac:dyDescent="0.25">
      <c r="A5" s="17" t="s">
        <v>300</v>
      </c>
      <c r="B5" s="17" t="s">
        <v>196</v>
      </c>
      <c r="C5" s="17" t="s">
        <v>301</v>
      </c>
      <c r="D5" s="17" t="s">
        <v>195</v>
      </c>
      <c r="E5" s="19">
        <v>290.01</v>
      </c>
      <c r="F5" s="19">
        <v>0</v>
      </c>
      <c r="G5" s="17" t="s">
        <v>302</v>
      </c>
      <c r="H5" s="17" t="s">
        <v>222</v>
      </c>
      <c r="I5" s="17" t="s">
        <v>291</v>
      </c>
      <c r="J5" s="20">
        <v>44399</v>
      </c>
      <c r="K5" s="43" t="s">
        <v>457</v>
      </c>
      <c r="L5" s="17" t="s">
        <v>292</v>
      </c>
      <c r="M5" s="50">
        <v>463.86</v>
      </c>
    </row>
    <row r="6" spans="1:13" x14ac:dyDescent="0.25">
      <c r="A6" s="17" t="s">
        <v>303</v>
      </c>
      <c r="B6" s="17" t="s">
        <v>203</v>
      </c>
      <c r="C6" s="17" t="s">
        <v>304</v>
      </c>
      <c r="D6" s="17" t="s">
        <v>202</v>
      </c>
      <c r="E6" s="19">
        <v>200.4</v>
      </c>
      <c r="F6" s="19">
        <v>10000</v>
      </c>
      <c r="G6" s="17" t="s">
        <v>305</v>
      </c>
      <c r="H6" s="17" t="s">
        <v>222</v>
      </c>
      <c r="I6" s="17" t="s">
        <v>291</v>
      </c>
      <c r="J6" s="20">
        <v>44399</v>
      </c>
      <c r="K6" s="43" t="s">
        <v>457</v>
      </c>
      <c r="L6" s="17" t="s">
        <v>292</v>
      </c>
      <c r="M6" s="50">
        <v>-59.82</v>
      </c>
    </row>
    <row r="7" spans="1:13" x14ac:dyDescent="0.25">
      <c r="A7" s="17" t="s">
        <v>306</v>
      </c>
      <c r="B7" s="17" t="s">
        <v>192</v>
      </c>
      <c r="C7" s="17" t="s">
        <v>307</v>
      </c>
      <c r="D7" s="17" t="s">
        <v>191</v>
      </c>
      <c r="E7" s="19">
        <v>24.82</v>
      </c>
      <c r="F7" s="19">
        <v>20000</v>
      </c>
      <c r="G7" s="17" t="s">
        <v>308</v>
      </c>
      <c r="H7" s="17" t="s">
        <v>222</v>
      </c>
      <c r="I7" s="17" t="s">
        <v>291</v>
      </c>
      <c r="J7" s="20">
        <v>44399</v>
      </c>
      <c r="K7" s="43" t="s">
        <v>457</v>
      </c>
      <c r="L7" s="17" t="s">
        <v>292</v>
      </c>
      <c r="M7" s="50">
        <v>702.89</v>
      </c>
    </row>
    <row r="8" spans="1:13" x14ac:dyDescent="0.25">
      <c r="A8" s="17" t="s">
        <v>56</v>
      </c>
      <c r="B8" s="17" t="s">
        <v>57</v>
      </c>
      <c r="C8" s="17" t="s">
        <v>309</v>
      </c>
      <c r="D8" s="17" t="s">
        <v>190</v>
      </c>
      <c r="E8" s="19">
        <v>1567.94</v>
      </c>
      <c r="F8" s="19">
        <v>5000</v>
      </c>
      <c r="G8" s="17" t="s">
        <v>310</v>
      </c>
      <c r="H8" s="17" t="s">
        <v>222</v>
      </c>
      <c r="I8" s="17" t="s">
        <v>291</v>
      </c>
      <c r="J8" s="20">
        <v>44413</v>
      </c>
      <c r="K8" s="43" t="s">
        <v>457</v>
      </c>
      <c r="L8" s="17" t="s">
        <v>292</v>
      </c>
      <c r="M8" s="50">
        <v>0</v>
      </c>
    </row>
    <row r="9" spans="1:13" x14ac:dyDescent="0.25">
      <c r="A9" s="17" t="s">
        <v>69</v>
      </c>
      <c r="B9" s="17" t="s">
        <v>313</v>
      </c>
      <c r="C9" s="17" t="s">
        <v>311</v>
      </c>
      <c r="D9" s="17" t="s">
        <v>312</v>
      </c>
      <c r="E9" s="19">
        <v>412.8</v>
      </c>
      <c r="F9" s="19">
        <v>4500</v>
      </c>
      <c r="G9" s="17" t="s">
        <v>314</v>
      </c>
      <c r="H9" s="17" t="s">
        <v>222</v>
      </c>
      <c r="I9" s="17" t="s">
        <v>291</v>
      </c>
      <c r="J9" s="20">
        <v>44399</v>
      </c>
      <c r="K9" s="43" t="s">
        <v>457</v>
      </c>
      <c r="L9" s="17" t="s">
        <v>292</v>
      </c>
      <c r="M9" s="50">
        <v>0</v>
      </c>
    </row>
    <row r="10" spans="1:13" x14ac:dyDescent="0.25">
      <c r="A10" s="17" t="s">
        <v>315</v>
      </c>
      <c r="B10" s="17" t="s">
        <v>207</v>
      </c>
      <c r="C10" s="17" t="s">
        <v>316</v>
      </c>
      <c r="D10" s="17" t="s">
        <v>206</v>
      </c>
      <c r="E10" s="19">
        <v>9374.9500000000007</v>
      </c>
      <c r="F10" s="19">
        <v>15000</v>
      </c>
      <c r="G10" s="17" t="s">
        <v>317</v>
      </c>
      <c r="H10" s="17" t="s">
        <v>222</v>
      </c>
      <c r="I10" s="17" t="s">
        <v>291</v>
      </c>
      <c r="J10" s="20">
        <v>44399</v>
      </c>
      <c r="K10" s="43" t="s">
        <v>457</v>
      </c>
      <c r="L10" s="17" t="s">
        <v>292</v>
      </c>
      <c r="M10" s="50">
        <v>36992.6</v>
      </c>
    </row>
    <row r="11" spans="1:13" x14ac:dyDescent="0.25">
      <c r="A11" s="17" t="s">
        <v>318</v>
      </c>
      <c r="B11" s="17" t="s">
        <v>321</v>
      </c>
      <c r="C11" s="17" t="s">
        <v>319</v>
      </c>
      <c r="D11" s="17" t="s">
        <v>320</v>
      </c>
      <c r="E11" s="19">
        <v>2055.3000000000002</v>
      </c>
      <c r="F11" s="19">
        <v>3000</v>
      </c>
      <c r="G11" s="17" t="s">
        <v>322</v>
      </c>
      <c r="H11" s="17" t="s">
        <v>222</v>
      </c>
      <c r="I11" s="17" t="s">
        <v>291</v>
      </c>
      <c r="J11" s="20">
        <v>44399</v>
      </c>
      <c r="K11" s="43" t="s">
        <v>457</v>
      </c>
      <c r="L11" s="17" t="s">
        <v>292</v>
      </c>
      <c r="M11" s="50">
        <v>0</v>
      </c>
    </row>
    <row r="12" spans="1:13" x14ac:dyDescent="0.25">
      <c r="A12" s="17" t="s">
        <v>323</v>
      </c>
      <c r="B12" s="17" t="s">
        <v>205</v>
      </c>
      <c r="C12" s="17" t="s">
        <v>324</v>
      </c>
      <c r="D12" s="17" t="s">
        <v>204</v>
      </c>
      <c r="E12" s="19">
        <v>455.91</v>
      </c>
      <c r="F12" s="19">
        <v>4000</v>
      </c>
      <c r="G12" s="17" t="s">
        <v>325</v>
      </c>
      <c r="H12" s="17" t="s">
        <v>222</v>
      </c>
      <c r="I12" s="17" t="s">
        <v>291</v>
      </c>
      <c r="J12" s="20">
        <v>44399</v>
      </c>
      <c r="K12" s="43" t="s">
        <v>457</v>
      </c>
      <c r="L12" s="17" t="s">
        <v>292</v>
      </c>
      <c r="M12" s="50">
        <v>269.27999999999997</v>
      </c>
    </row>
    <row r="13" spans="1:13" x14ac:dyDescent="0.25">
      <c r="A13" s="17" t="s">
        <v>326</v>
      </c>
      <c r="B13" s="17" t="s">
        <v>198</v>
      </c>
      <c r="C13" s="17" t="s">
        <v>327</v>
      </c>
      <c r="D13" s="17" t="s">
        <v>197</v>
      </c>
      <c r="E13" s="19">
        <v>1000.76</v>
      </c>
      <c r="F13" s="19">
        <v>5000</v>
      </c>
      <c r="G13" s="17" t="s">
        <v>328</v>
      </c>
      <c r="H13" s="17" t="s">
        <v>222</v>
      </c>
      <c r="I13" s="17" t="s">
        <v>291</v>
      </c>
      <c r="J13" s="20">
        <v>44399</v>
      </c>
      <c r="K13" s="43" t="s">
        <v>457</v>
      </c>
      <c r="L13" s="17" t="s">
        <v>292</v>
      </c>
      <c r="M13" s="50">
        <v>811.01</v>
      </c>
    </row>
    <row r="14" spans="1:13" x14ac:dyDescent="0.25">
      <c r="A14" s="17" t="s">
        <v>329</v>
      </c>
      <c r="B14" s="17" t="s">
        <v>332</v>
      </c>
      <c r="C14" s="17" t="s">
        <v>330</v>
      </c>
      <c r="D14" s="17" t="s">
        <v>331</v>
      </c>
      <c r="E14" s="19">
        <v>-126.28</v>
      </c>
      <c r="F14" s="19">
        <v>5000</v>
      </c>
      <c r="G14" s="17" t="s">
        <v>333</v>
      </c>
      <c r="H14" s="17" t="s">
        <v>222</v>
      </c>
      <c r="I14" s="17" t="s">
        <v>291</v>
      </c>
      <c r="J14" s="20">
        <v>44399</v>
      </c>
      <c r="K14" s="43" t="s">
        <v>457</v>
      </c>
      <c r="L14" s="17" t="s">
        <v>292</v>
      </c>
      <c r="M14" s="50">
        <v>0</v>
      </c>
    </row>
    <row r="15" spans="1:13" x14ac:dyDescent="0.25">
      <c r="A15" s="17" t="s">
        <v>334</v>
      </c>
      <c r="B15" s="17" t="s">
        <v>183</v>
      </c>
      <c r="C15" s="17" t="s">
        <v>335</v>
      </c>
      <c r="D15" s="17" t="s">
        <v>182</v>
      </c>
      <c r="E15" s="19">
        <v>0</v>
      </c>
      <c r="F15" s="19">
        <v>0</v>
      </c>
      <c r="G15" s="17" t="s">
        <v>336</v>
      </c>
      <c r="H15" s="17" t="s">
        <v>222</v>
      </c>
      <c r="I15" s="17" t="s">
        <v>291</v>
      </c>
      <c r="J15" s="20">
        <v>44452</v>
      </c>
      <c r="K15" s="43" t="s">
        <v>457</v>
      </c>
      <c r="L15" s="17" t="s">
        <v>292</v>
      </c>
      <c r="M15" s="50">
        <v>201.6</v>
      </c>
    </row>
    <row r="16" spans="1:13" x14ac:dyDescent="0.25">
      <c r="A16" s="17" t="s">
        <v>337</v>
      </c>
      <c r="B16" s="17" t="s">
        <v>340</v>
      </c>
      <c r="C16" s="17" t="s">
        <v>338</v>
      </c>
      <c r="D16" s="17" t="s">
        <v>339</v>
      </c>
      <c r="E16" s="19">
        <v>322.27999999999997</v>
      </c>
      <c r="F16" s="19">
        <v>14000</v>
      </c>
      <c r="G16" s="17" t="s">
        <v>341</v>
      </c>
      <c r="H16" s="17" t="s">
        <v>222</v>
      </c>
      <c r="I16" s="17" t="s">
        <v>291</v>
      </c>
      <c r="J16" s="20">
        <v>44399</v>
      </c>
      <c r="K16" s="43" t="s">
        <v>457</v>
      </c>
      <c r="L16" s="17" t="s">
        <v>292</v>
      </c>
      <c r="M16" s="50">
        <v>0</v>
      </c>
    </row>
    <row r="17" spans="1:13" x14ac:dyDescent="0.25">
      <c r="A17" s="17" t="s">
        <v>342</v>
      </c>
      <c r="B17" s="17" t="s">
        <v>187</v>
      </c>
      <c r="C17" s="17" t="s">
        <v>343</v>
      </c>
      <c r="D17" s="17" t="s">
        <v>186</v>
      </c>
      <c r="E17" s="19">
        <v>5868.13</v>
      </c>
      <c r="F17" s="19">
        <v>10000</v>
      </c>
      <c r="G17" s="17" t="s">
        <v>344</v>
      </c>
      <c r="H17" s="17" t="s">
        <v>222</v>
      </c>
      <c r="I17" s="17" t="s">
        <v>291</v>
      </c>
      <c r="J17" s="20">
        <v>44453</v>
      </c>
      <c r="K17" s="43" t="s">
        <v>457</v>
      </c>
      <c r="L17" s="17" t="s">
        <v>292</v>
      </c>
      <c r="M17" s="50">
        <v>13222.58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F8BE-1323-4ED0-B68A-9E61F8B1D2EC}">
  <dimension ref="A1:K35"/>
  <sheetViews>
    <sheetView workbookViewId="0">
      <selection activeCell="F39" sqref="F39"/>
    </sheetView>
  </sheetViews>
  <sheetFormatPr defaultRowHeight="15" x14ac:dyDescent="0.25"/>
  <cols>
    <col min="1" max="1" width="8.7109375" style="16" bestFit="1" customWidth="1"/>
    <col min="2" max="2" width="30.140625" style="16" bestFit="1" customWidth="1"/>
    <col min="3" max="3" width="19.140625" style="16" bestFit="1" customWidth="1"/>
    <col min="4" max="4" width="19.140625" customWidth="1"/>
    <col min="5" max="5" width="22.140625" bestFit="1" customWidth="1"/>
    <col min="6" max="6" width="8.5703125" style="16" bestFit="1" customWidth="1"/>
    <col min="7" max="7" width="11.28515625" style="16" bestFit="1" customWidth="1"/>
    <col min="8" max="8" width="22.5703125" style="16" bestFit="1" customWidth="1"/>
    <col min="9" max="9" width="21.85546875" style="16" bestFit="1" customWidth="1"/>
    <col min="10" max="10" width="10.28515625" style="16" bestFit="1" customWidth="1"/>
    <col min="11" max="11" width="29" style="47" bestFit="1" customWidth="1"/>
    <col min="12" max="16384" width="9.140625" style="16"/>
  </cols>
  <sheetData>
    <row r="1" spans="1:11" x14ac:dyDescent="0.25">
      <c r="A1" s="18" t="s">
        <v>4</v>
      </c>
      <c r="B1" s="18" t="s">
        <v>365</v>
      </c>
      <c r="C1" s="18" t="s">
        <v>210</v>
      </c>
      <c r="D1" s="29" t="s">
        <v>366</v>
      </c>
      <c r="E1" s="29" t="s">
        <v>367</v>
      </c>
      <c r="F1" s="18" t="s">
        <v>208</v>
      </c>
      <c r="G1" s="18" t="s">
        <v>209</v>
      </c>
      <c r="H1" s="18" t="s">
        <v>217</v>
      </c>
      <c r="I1" s="18" t="s">
        <v>218</v>
      </c>
      <c r="J1" s="18" t="s">
        <v>219</v>
      </c>
      <c r="K1" s="49" t="s">
        <v>452</v>
      </c>
    </row>
    <row r="2" spans="1:11" x14ac:dyDescent="0.25">
      <c r="A2" s="17" t="s">
        <v>29</v>
      </c>
      <c r="B2" s="17" t="s">
        <v>30</v>
      </c>
      <c r="C2" s="17" t="s">
        <v>220</v>
      </c>
      <c r="D2" t="str">
        <f>IFERROR(VLOOKUP(A2,'supplier list_raw'!A:B,2,0),"code not in supplier list")</f>
        <v>code not in supplier list</v>
      </c>
      <c r="E2" t="str">
        <f>IFERROR(VLOOKUP(A2,'supplier list_raw'!A:C,3,0),"code not in supplier list")</f>
        <v>code not in supplier list</v>
      </c>
      <c r="F2" s="19">
        <v>1120.92</v>
      </c>
      <c r="G2" s="19">
        <v>0</v>
      </c>
      <c r="H2" s="20">
        <v>44399</v>
      </c>
      <c r="I2" s="15">
        <v>30</v>
      </c>
      <c r="J2" s="17" t="s">
        <v>224</v>
      </c>
      <c r="K2" s="44">
        <v>571.91</v>
      </c>
    </row>
    <row r="3" spans="1:11" x14ac:dyDescent="0.25">
      <c r="A3" s="17" t="s">
        <v>45</v>
      </c>
      <c r="B3" s="17" t="s">
        <v>33</v>
      </c>
      <c r="C3" s="17" t="s">
        <v>220</v>
      </c>
      <c r="D3" s="27" t="str">
        <f>IFERROR(VLOOKUP(A3,'supplier list_raw'!A:B,2,0),"code not in supplier list")</f>
        <v>code not in supplier list</v>
      </c>
      <c r="E3" s="27" t="str">
        <f>IFERROR(VLOOKUP(A3,'supplier list_raw'!A:C,3,0),"code not in supplier list")</f>
        <v>code not in supplier list</v>
      </c>
      <c r="F3" s="19">
        <v>174</v>
      </c>
      <c r="G3" s="19">
        <v>60000</v>
      </c>
      <c r="H3" s="20">
        <v>44413</v>
      </c>
      <c r="I3" s="15">
        <v>30</v>
      </c>
      <c r="J3" s="17" t="s">
        <v>224</v>
      </c>
      <c r="K3" s="44">
        <v>1687.61</v>
      </c>
    </row>
    <row r="4" spans="1:11" x14ac:dyDescent="0.25">
      <c r="A4" s="17" t="s">
        <v>32</v>
      </c>
      <c r="B4" s="17" t="s">
        <v>33</v>
      </c>
      <c r="C4" s="17" t="s">
        <v>225</v>
      </c>
      <c r="D4" s="27" t="str">
        <f>IFERROR(VLOOKUP(A4,'supplier list_raw'!A:B,2,0),"code not in supplier list")</f>
        <v>code not in supplier list</v>
      </c>
      <c r="E4" s="27" t="str">
        <f>IFERROR(VLOOKUP(A4,'supplier list_raw'!A:C,3,0),"code not in supplier list")</f>
        <v>code not in supplier list</v>
      </c>
      <c r="F4" s="19">
        <v>16364.99</v>
      </c>
      <c r="G4" s="19">
        <v>0</v>
      </c>
      <c r="H4" s="20">
        <v>44419</v>
      </c>
      <c r="I4" s="15">
        <v>30</v>
      </c>
      <c r="J4" s="17" t="s">
        <v>224</v>
      </c>
      <c r="K4" s="44">
        <v>12331.46</v>
      </c>
    </row>
    <row r="5" spans="1:11" x14ac:dyDescent="0.25">
      <c r="A5" s="17" t="s">
        <v>12</v>
      </c>
      <c r="B5" s="17" t="s">
        <v>13</v>
      </c>
      <c r="C5" s="17" t="s">
        <v>226</v>
      </c>
      <c r="D5" s="27" t="str">
        <f>IFERROR(VLOOKUP(A5,'supplier list_raw'!A:B,2,0),"code not in supplier list")</f>
        <v>code not in supplier list</v>
      </c>
      <c r="E5" s="27" t="str">
        <f>IFERROR(VLOOKUP(A5,'supplier list_raw'!A:C,3,0),"code not in supplier list")</f>
        <v>code not in supplier list</v>
      </c>
      <c r="F5" s="19">
        <v>2368.16</v>
      </c>
      <c r="G5" s="19">
        <v>4000</v>
      </c>
      <c r="H5" s="20">
        <v>44412</v>
      </c>
      <c r="I5" s="15">
        <v>30</v>
      </c>
      <c r="J5" s="17" t="s">
        <v>228</v>
      </c>
      <c r="K5" s="44">
        <v>363.6</v>
      </c>
    </row>
    <row r="6" spans="1:11" x14ac:dyDescent="0.25">
      <c r="A6" s="17" t="s">
        <v>229</v>
      </c>
      <c r="B6" s="17" t="s">
        <v>230</v>
      </c>
      <c r="C6" s="17" t="s">
        <v>226</v>
      </c>
      <c r="D6" s="27" t="str">
        <f>IFERROR(VLOOKUP(A6,'supplier list_raw'!A:B,2,0),"code not in supplier list")</f>
        <v>code not in supplier list</v>
      </c>
      <c r="E6" s="27" t="str">
        <f>IFERROR(VLOOKUP(A6,'supplier list_raw'!A:C,3,0),"code not in supplier list")</f>
        <v>code not in supplier list</v>
      </c>
      <c r="F6" s="19">
        <v>0</v>
      </c>
      <c r="G6" s="19">
        <v>4000</v>
      </c>
      <c r="H6" s="20"/>
      <c r="I6" s="15">
        <v>30</v>
      </c>
      <c r="J6" s="17" t="s">
        <v>228</v>
      </c>
      <c r="K6" s="44">
        <v>0</v>
      </c>
    </row>
    <row r="7" spans="1:11" x14ac:dyDescent="0.25">
      <c r="A7" s="17" t="s">
        <v>74</v>
      </c>
      <c r="B7" s="17" t="s">
        <v>75</v>
      </c>
      <c r="C7" s="17" t="s">
        <v>231</v>
      </c>
      <c r="D7" s="27" t="str">
        <f>IFERROR(VLOOKUP(A7,'supplier list_raw'!A:B,2,0),"code not in supplier list")</f>
        <v>code not in supplier list</v>
      </c>
      <c r="E7" s="27" t="str">
        <f>IFERROR(VLOOKUP(A7,'supplier list_raw'!A:C,3,0),"code not in supplier list")</f>
        <v>code not in supplier list</v>
      </c>
      <c r="F7" s="19">
        <v>4191.6000000000004</v>
      </c>
      <c r="G7" s="19">
        <v>2000</v>
      </c>
      <c r="H7" s="20">
        <v>44413</v>
      </c>
      <c r="I7" s="15">
        <v>30</v>
      </c>
      <c r="J7" s="17" t="s">
        <v>224</v>
      </c>
      <c r="K7" s="44">
        <v>-38.35</v>
      </c>
    </row>
    <row r="8" spans="1:11" x14ac:dyDescent="0.25">
      <c r="A8" s="17" t="s">
        <v>52</v>
      </c>
      <c r="B8" s="17" t="s">
        <v>53</v>
      </c>
      <c r="C8" s="17" t="s">
        <v>53</v>
      </c>
      <c r="D8" s="27" t="str">
        <f>IFERROR(VLOOKUP(A8,'supplier list_raw'!A:B,2,0),"code not in supplier list")</f>
        <v>code not in supplier list</v>
      </c>
      <c r="E8" s="27" t="str">
        <f>IFERROR(VLOOKUP(A8,'supplier list_raw'!A:C,3,0),"code not in supplier list")</f>
        <v>code not in supplier list</v>
      </c>
      <c r="F8" s="19">
        <v>204.67</v>
      </c>
      <c r="G8" s="19">
        <v>0</v>
      </c>
      <c r="H8" s="20">
        <v>44413</v>
      </c>
      <c r="I8" s="15">
        <v>30</v>
      </c>
      <c r="J8" s="17" t="s">
        <v>234</v>
      </c>
      <c r="K8" s="44">
        <v>0</v>
      </c>
    </row>
    <row r="9" spans="1:11" x14ac:dyDescent="0.25">
      <c r="A9" s="17" t="s">
        <v>25</v>
      </c>
      <c r="B9" s="17" t="s">
        <v>26</v>
      </c>
      <c r="C9" s="17" t="s">
        <v>235</v>
      </c>
      <c r="D9" s="27" t="str">
        <f>IFERROR(VLOOKUP(A9,'supplier list_raw'!A:B,2,0),"code not in supplier list")</f>
        <v>code not in supplier list</v>
      </c>
      <c r="E9" s="27" t="str">
        <f>IFERROR(VLOOKUP(A9,'supplier list_raw'!A:C,3,0),"code not in supplier list")</f>
        <v>code not in supplier list</v>
      </c>
      <c r="F9" s="19">
        <v>133.47999999999999</v>
      </c>
      <c r="G9" s="19">
        <v>4000</v>
      </c>
      <c r="H9" s="20">
        <v>44399</v>
      </c>
      <c r="I9" s="15">
        <v>45</v>
      </c>
      <c r="J9" s="17" t="s">
        <v>224</v>
      </c>
      <c r="K9" s="44">
        <v>446</v>
      </c>
    </row>
    <row r="10" spans="1:11" x14ac:dyDescent="0.25">
      <c r="A10" s="17" t="s">
        <v>111</v>
      </c>
      <c r="B10" s="17" t="s">
        <v>112</v>
      </c>
      <c r="C10" s="17" t="s">
        <v>237</v>
      </c>
      <c r="D10" s="27" t="str">
        <f>IFERROR(VLOOKUP(A10,'supplier list_raw'!A:B,2,0),"code not in supplier list")</f>
        <v>code not in supplier list</v>
      </c>
      <c r="E10" s="27" t="str">
        <f>IFERROR(VLOOKUP(A10,'supplier list_raw'!A:C,3,0),"code not in supplier list")</f>
        <v>code not in supplier list</v>
      </c>
      <c r="F10" s="19">
        <v>2264.62</v>
      </c>
      <c r="G10" s="19">
        <v>4000</v>
      </c>
      <c r="H10" s="20">
        <v>44399</v>
      </c>
      <c r="I10" s="15">
        <v>0</v>
      </c>
      <c r="J10" s="17" t="s">
        <v>228</v>
      </c>
      <c r="K10" s="44">
        <v>0</v>
      </c>
    </row>
    <row r="11" spans="1:11" x14ac:dyDescent="0.25">
      <c r="A11" s="17" t="s">
        <v>88</v>
      </c>
      <c r="B11" s="17" t="s">
        <v>89</v>
      </c>
      <c r="C11" s="17" t="s">
        <v>10</v>
      </c>
      <c r="D11" s="27" t="str">
        <f>IFERROR(VLOOKUP(A11,'supplier list_raw'!A:B,2,0),"code not in supplier list")</f>
        <v>code not in supplier list</v>
      </c>
      <c r="E11" s="27" t="str">
        <f>IFERROR(VLOOKUP(A11,'supplier list_raw'!A:C,3,0),"code not in supplier list")</f>
        <v>code not in supplier list</v>
      </c>
      <c r="F11" s="19">
        <v>0</v>
      </c>
      <c r="G11" s="19">
        <v>0</v>
      </c>
      <c r="H11" s="20">
        <v>44313</v>
      </c>
      <c r="I11" s="15">
        <v>30</v>
      </c>
      <c r="J11" s="17" t="s">
        <v>228</v>
      </c>
      <c r="K11" s="44">
        <v>0</v>
      </c>
    </row>
    <row r="12" spans="1:11" x14ac:dyDescent="0.25">
      <c r="A12" s="17" t="s">
        <v>132</v>
      </c>
      <c r="B12" s="17" t="s">
        <v>133</v>
      </c>
      <c r="C12" s="17" t="s">
        <v>239</v>
      </c>
      <c r="D12" s="27" t="str">
        <f>IFERROR(VLOOKUP(A12,'supplier list_raw'!A:B,2,0),"code not in supplier list")</f>
        <v>code not in supplier list</v>
      </c>
      <c r="E12" s="27" t="str">
        <f>IFERROR(VLOOKUP(A12,'supplier list_raw'!A:C,3,0),"code not in supplier list")</f>
        <v>code not in supplier list</v>
      </c>
      <c r="F12" s="19">
        <v>2028.03</v>
      </c>
      <c r="G12" s="19">
        <v>3000</v>
      </c>
      <c r="H12" s="20">
        <v>44313</v>
      </c>
      <c r="I12" s="15">
        <v>30</v>
      </c>
      <c r="J12" s="17" t="s">
        <v>224</v>
      </c>
      <c r="K12" s="44">
        <v>0</v>
      </c>
    </row>
    <row r="13" spans="1:11" x14ac:dyDescent="0.25">
      <c r="A13" s="17" t="s">
        <v>17</v>
      </c>
      <c r="B13" s="17" t="s">
        <v>18</v>
      </c>
      <c r="C13" s="17" t="s">
        <v>241</v>
      </c>
      <c r="D13" s="27" t="str">
        <f>IFERROR(VLOOKUP(A13,'supplier list_raw'!A:B,2,0),"code not in supplier list")</f>
        <v>code not in supplier list</v>
      </c>
      <c r="E13" s="27" t="str">
        <f>IFERROR(VLOOKUP(A13,'supplier list_raw'!A:C,3,0),"code not in supplier list")</f>
        <v>code not in supplier list</v>
      </c>
      <c r="F13" s="19">
        <v>2807.04</v>
      </c>
      <c r="G13" s="19">
        <v>4000</v>
      </c>
      <c r="H13" s="20">
        <v>44420</v>
      </c>
      <c r="I13" s="15">
        <v>45</v>
      </c>
      <c r="J13" s="17" t="s">
        <v>228</v>
      </c>
      <c r="K13" s="44">
        <v>1764</v>
      </c>
    </row>
    <row r="14" spans="1:11" x14ac:dyDescent="0.25">
      <c r="A14" s="17" t="s">
        <v>155</v>
      </c>
      <c r="B14" s="17" t="s">
        <v>156</v>
      </c>
      <c r="C14" s="17" t="s">
        <v>243</v>
      </c>
      <c r="D14" s="27" t="str">
        <f>IFERROR(VLOOKUP(A14,'supplier list_raw'!A:B,2,0),"code not in supplier list")</f>
        <v>code not in supplier list</v>
      </c>
      <c r="E14" s="27" t="str">
        <f>IFERROR(VLOOKUP(A14,'supplier list_raw'!A:C,3,0),"code not in supplier list")</f>
        <v>code not in supplier list</v>
      </c>
      <c r="F14" s="19">
        <v>0</v>
      </c>
      <c r="G14" s="19">
        <v>2000</v>
      </c>
      <c r="H14" s="20">
        <v>44303</v>
      </c>
      <c r="I14" s="15">
        <v>30</v>
      </c>
      <c r="J14" s="17" t="s">
        <v>224</v>
      </c>
      <c r="K14" s="44">
        <v>0</v>
      </c>
    </row>
    <row r="15" spans="1:11" x14ac:dyDescent="0.25">
      <c r="A15" s="17" t="s">
        <v>85</v>
      </c>
      <c r="B15" s="17" t="s">
        <v>86</v>
      </c>
      <c r="C15" s="17" t="s">
        <v>245</v>
      </c>
      <c r="D15" s="27" t="str">
        <f>IFERROR(VLOOKUP(A15,'supplier list_raw'!A:B,2,0),"code not in supplier list")</f>
        <v>code not in supplier list</v>
      </c>
      <c r="E15" s="27" t="str">
        <f>IFERROR(VLOOKUP(A15,'supplier list_raw'!A:C,3,0),"code not in supplier list")</f>
        <v>code not in supplier list</v>
      </c>
      <c r="F15" s="19">
        <v>11260.26</v>
      </c>
      <c r="G15" s="19">
        <v>1000</v>
      </c>
      <c r="H15" s="20">
        <v>44307</v>
      </c>
      <c r="I15" s="15">
        <v>0</v>
      </c>
      <c r="J15" s="17" t="s">
        <v>228</v>
      </c>
      <c r="K15" s="44">
        <v>0</v>
      </c>
    </row>
    <row r="16" spans="1:11" x14ac:dyDescent="0.25">
      <c r="A16" s="17" t="s">
        <v>78</v>
      </c>
      <c r="B16" s="17" t="s">
        <v>79</v>
      </c>
      <c r="C16" s="17" t="s">
        <v>247</v>
      </c>
      <c r="D16" s="27" t="str">
        <f>IFERROR(VLOOKUP(A16,'supplier list_raw'!A:B,2,0),"code not in supplier list")</f>
        <v>code not in supplier list</v>
      </c>
      <c r="E16" s="27" t="str">
        <f>IFERROR(VLOOKUP(A16,'supplier list_raw'!A:C,3,0),"code not in supplier list")</f>
        <v>code not in supplier list</v>
      </c>
      <c r="F16" s="19">
        <v>4149.09</v>
      </c>
      <c r="G16" s="19">
        <v>4000</v>
      </c>
      <c r="H16" s="20">
        <v>44313</v>
      </c>
      <c r="I16" s="15">
        <v>45</v>
      </c>
      <c r="J16" s="17" t="s">
        <v>224</v>
      </c>
      <c r="K16" s="44">
        <v>28.8</v>
      </c>
    </row>
    <row r="17" spans="1:11" x14ac:dyDescent="0.25">
      <c r="A17" s="17" t="s">
        <v>21</v>
      </c>
      <c r="B17" s="17" t="s">
        <v>22</v>
      </c>
      <c r="C17" s="17" t="s">
        <v>249</v>
      </c>
      <c r="D17" s="27" t="str">
        <f>IFERROR(VLOOKUP(A17,'supplier list_raw'!A:B,2,0),"code not in supplier list")</f>
        <v>code not in supplier list</v>
      </c>
      <c r="E17" s="27" t="str">
        <f>IFERROR(VLOOKUP(A17,'supplier list_raw'!A:C,3,0),"code not in supplier list")</f>
        <v>code not in supplier list</v>
      </c>
      <c r="F17" s="19">
        <v>1945.16</v>
      </c>
      <c r="G17" s="19">
        <v>4000</v>
      </c>
      <c r="H17" s="20">
        <v>44413</v>
      </c>
      <c r="I17" s="15">
        <v>45</v>
      </c>
      <c r="J17" s="17" t="s">
        <v>228</v>
      </c>
      <c r="K17" s="44">
        <v>0</v>
      </c>
    </row>
    <row r="18" spans="1:11" x14ac:dyDescent="0.25">
      <c r="A18" s="17" t="s">
        <v>48</v>
      </c>
      <c r="B18" s="17" t="s">
        <v>49</v>
      </c>
      <c r="C18" s="17" t="s">
        <v>251</v>
      </c>
      <c r="D18" s="27" t="str">
        <f>IFERROR(VLOOKUP(A18,'supplier list_raw'!A:B,2,0),"code not in supplier list")</f>
        <v>code not in supplier list</v>
      </c>
      <c r="E18" s="27" t="str">
        <f>IFERROR(VLOOKUP(A18,'supplier list_raw'!A:C,3,0),"code not in supplier list")</f>
        <v>code not in supplier list</v>
      </c>
      <c r="F18" s="19">
        <v>1228.3399999999999</v>
      </c>
      <c r="G18" s="19">
        <v>1000</v>
      </c>
      <c r="H18" s="20">
        <v>44372</v>
      </c>
      <c r="I18" s="15">
        <v>0</v>
      </c>
      <c r="J18" s="17" t="s">
        <v>224</v>
      </c>
      <c r="K18" s="44">
        <v>0</v>
      </c>
    </row>
    <row r="19" spans="1:11" x14ac:dyDescent="0.25">
      <c r="A19" s="17" t="s">
        <v>66</v>
      </c>
      <c r="B19" s="17" t="s">
        <v>67</v>
      </c>
      <c r="C19" s="17" t="s">
        <v>253</v>
      </c>
      <c r="D19" s="27" t="str">
        <f>IFERROR(VLOOKUP(A19,'supplier list_raw'!A:B,2,0),"code not in supplier list")</f>
        <v>code not in supplier list</v>
      </c>
      <c r="E19" s="27" t="str">
        <f>IFERROR(VLOOKUP(A19,'supplier list_raw'!A:C,3,0),"code not in supplier list")</f>
        <v>code not in supplier list</v>
      </c>
      <c r="F19" s="19">
        <v>7398.35</v>
      </c>
      <c r="G19" s="19">
        <v>6000</v>
      </c>
      <c r="H19" s="20">
        <v>44321</v>
      </c>
      <c r="I19" s="15">
        <v>30</v>
      </c>
      <c r="J19" s="17" t="s">
        <v>228</v>
      </c>
      <c r="K19" s="44">
        <v>0</v>
      </c>
    </row>
    <row r="20" spans="1:11" x14ac:dyDescent="0.25">
      <c r="A20" s="17" t="s">
        <v>100</v>
      </c>
      <c r="B20" s="17" t="s">
        <v>101</v>
      </c>
      <c r="C20" s="17" t="s">
        <v>255</v>
      </c>
      <c r="D20" s="27" t="str">
        <f>IFERROR(VLOOKUP(A20,'supplier list_raw'!A:B,2,0),"code not in supplier list")</f>
        <v>code not in supplier list</v>
      </c>
      <c r="E20" s="27" t="str">
        <f>IFERROR(VLOOKUP(A20,'supplier list_raw'!A:C,3,0),"code not in supplier list")</f>
        <v>code not in supplier list</v>
      </c>
      <c r="F20" s="19">
        <v>6927.16</v>
      </c>
      <c r="G20" s="19">
        <v>4000</v>
      </c>
      <c r="H20" s="20">
        <v>44300</v>
      </c>
      <c r="I20" s="15">
        <v>30</v>
      </c>
      <c r="J20" s="17" t="s">
        <v>224</v>
      </c>
      <c r="K20" s="44">
        <v>0</v>
      </c>
    </row>
    <row r="21" spans="1:11" x14ac:dyDescent="0.25">
      <c r="A21" s="17" t="s">
        <v>104</v>
      </c>
      <c r="B21" s="17" t="s">
        <v>105</v>
      </c>
      <c r="C21" s="17" t="s">
        <v>257</v>
      </c>
      <c r="D21" s="27" t="str">
        <f>IFERROR(VLOOKUP(A21,'supplier list_raw'!A:B,2,0),"code not in supplier list")</f>
        <v>code not in supplier list</v>
      </c>
      <c r="E21" s="27" t="str">
        <f>IFERROR(VLOOKUP(A21,'supplier list_raw'!A:C,3,0),"code not in supplier list")</f>
        <v>code not in supplier list</v>
      </c>
      <c r="F21" s="19">
        <v>3597.16</v>
      </c>
      <c r="G21" s="19">
        <v>1000</v>
      </c>
      <c r="H21" s="20">
        <v>44297</v>
      </c>
      <c r="I21" s="15">
        <v>0</v>
      </c>
      <c r="J21" s="17" t="s">
        <v>228</v>
      </c>
      <c r="K21" s="44">
        <v>0</v>
      </c>
    </row>
    <row r="22" spans="1:11" x14ac:dyDescent="0.25">
      <c r="A22" s="17" t="s">
        <v>63</v>
      </c>
      <c r="B22" s="17" t="s">
        <v>64</v>
      </c>
      <c r="C22" s="17" t="s">
        <v>259</v>
      </c>
      <c r="D22" s="27" t="str">
        <f>IFERROR(VLOOKUP(A22,'supplier list_raw'!A:B,2,0),"code not in supplier list")</f>
        <v>code not in supplier list</v>
      </c>
      <c r="E22" s="27" t="str">
        <f>IFERROR(VLOOKUP(A22,'supplier list_raw'!A:C,3,0),"code not in supplier list")</f>
        <v>code not in supplier list</v>
      </c>
      <c r="F22" s="19">
        <v>2307.84</v>
      </c>
      <c r="G22" s="19">
        <v>2000</v>
      </c>
      <c r="H22" s="20">
        <v>44332</v>
      </c>
      <c r="I22" s="15">
        <v>30</v>
      </c>
      <c r="J22" s="17" t="s">
        <v>224</v>
      </c>
      <c r="K22" s="44">
        <v>0</v>
      </c>
    </row>
    <row r="23" spans="1:11" x14ac:dyDescent="0.25">
      <c r="A23" s="17" t="s">
        <v>145</v>
      </c>
      <c r="B23" s="17" t="s">
        <v>146</v>
      </c>
      <c r="C23" s="17" t="s">
        <v>261</v>
      </c>
      <c r="D23" s="27" t="str">
        <f>IFERROR(VLOOKUP(A23,'supplier list_raw'!A:B,2,0),"code not in supplier list")</f>
        <v>code not in supplier list</v>
      </c>
      <c r="E23" s="27" t="str">
        <f>IFERROR(VLOOKUP(A23,'supplier list_raw'!A:C,3,0),"code not in supplier list")</f>
        <v>code not in supplier list</v>
      </c>
      <c r="F23" s="19">
        <v>392.67</v>
      </c>
      <c r="G23" s="19">
        <v>4000</v>
      </c>
      <c r="H23" s="20">
        <v>44312</v>
      </c>
      <c r="I23" s="15">
        <v>30</v>
      </c>
      <c r="J23" s="17" t="s">
        <v>228</v>
      </c>
      <c r="K23" s="44">
        <v>0</v>
      </c>
    </row>
    <row r="24" spans="1:11" x14ac:dyDescent="0.25">
      <c r="A24" s="17" t="s">
        <v>116</v>
      </c>
      <c r="B24" s="17" t="s">
        <v>117</v>
      </c>
      <c r="C24" s="17" t="s">
        <v>263</v>
      </c>
      <c r="D24" s="27" t="str">
        <f>IFERROR(VLOOKUP(A24,'supplier list_raw'!A:B,2,0),"code not in supplier list")</f>
        <v>code not in supplier list</v>
      </c>
      <c r="E24" s="27" t="str">
        <f>IFERROR(VLOOKUP(A24,'supplier list_raw'!A:C,3,0),"code not in supplier list")</f>
        <v>code not in supplier list</v>
      </c>
      <c r="F24" s="19">
        <v>915.24</v>
      </c>
      <c r="G24" s="19">
        <v>1000</v>
      </c>
      <c r="H24" s="20">
        <v>44275</v>
      </c>
      <c r="I24" s="15">
        <v>30</v>
      </c>
      <c r="J24" s="17" t="s">
        <v>224</v>
      </c>
      <c r="K24" s="44">
        <v>1559.2</v>
      </c>
    </row>
    <row r="25" spans="1:11" x14ac:dyDescent="0.25">
      <c r="A25" s="17" t="s">
        <v>124</v>
      </c>
      <c r="B25" s="17" t="s">
        <v>125</v>
      </c>
      <c r="C25" s="17" t="s">
        <v>265</v>
      </c>
      <c r="D25" s="27" t="str">
        <f>IFERROR(VLOOKUP(A25,'supplier list_raw'!A:B,2,0),"code not in supplier list")</f>
        <v>code not in supplier list</v>
      </c>
      <c r="E25" s="27" t="str">
        <f>IFERROR(VLOOKUP(A25,'supplier list_raw'!A:C,3,0),"code not in supplier list")</f>
        <v>code not in supplier list</v>
      </c>
      <c r="F25" s="19">
        <v>311.56</v>
      </c>
      <c r="G25" s="19">
        <v>9000</v>
      </c>
      <c r="H25" s="20">
        <v>44313</v>
      </c>
      <c r="I25" s="15">
        <v>60</v>
      </c>
      <c r="J25" s="17" t="s">
        <v>228</v>
      </c>
      <c r="K25" s="44">
        <v>0</v>
      </c>
    </row>
    <row r="26" spans="1:11" x14ac:dyDescent="0.25">
      <c r="A26" s="17" t="s">
        <v>97</v>
      </c>
      <c r="B26" s="17" t="s">
        <v>98</v>
      </c>
      <c r="C26" s="17" t="s">
        <v>267</v>
      </c>
      <c r="D26" s="27" t="str">
        <f>IFERROR(VLOOKUP(A26,'supplier list_raw'!A:B,2,0),"code not in supplier list")</f>
        <v>code not in supplier list</v>
      </c>
      <c r="E26" s="27" t="str">
        <f>IFERROR(VLOOKUP(A26,'supplier list_raw'!A:C,3,0),"code not in supplier list")</f>
        <v>code not in supplier list</v>
      </c>
      <c r="F26" s="19">
        <v>4550.2</v>
      </c>
      <c r="G26" s="19">
        <v>8000</v>
      </c>
      <c r="H26" s="20">
        <v>44305</v>
      </c>
      <c r="I26" s="15">
        <v>30</v>
      </c>
      <c r="J26" s="17" t="s">
        <v>224</v>
      </c>
      <c r="K26" s="44">
        <v>0</v>
      </c>
    </row>
    <row r="27" spans="1:11" x14ac:dyDescent="0.25">
      <c r="A27" s="17" t="s">
        <v>56</v>
      </c>
      <c r="B27" s="17" t="s">
        <v>57</v>
      </c>
      <c r="C27" s="17" t="s">
        <v>269</v>
      </c>
      <c r="D27" s="27" t="str">
        <f>IFERROR(VLOOKUP(A27,'supplier list_raw'!A:B,2,0),"code not in supplier list")</f>
        <v>S D Enterprises</v>
      </c>
      <c r="E27" s="27" t="str">
        <f>IFERROR(VLOOKUP(A27,'supplier list_raw'!A:C,3,0),"code not in supplier list")</f>
        <v>Lisa Ford</v>
      </c>
      <c r="F27" s="19">
        <v>15339.68</v>
      </c>
      <c r="G27" s="19">
        <v>5000</v>
      </c>
      <c r="H27" s="20">
        <v>44419</v>
      </c>
      <c r="I27" s="15">
        <v>30</v>
      </c>
      <c r="J27" s="17" t="s">
        <v>228</v>
      </c>
      <c r="K27" s="44">
        <v>0</v>
      </c>
    </row>
    <row r="28" spans="1:11" x14ac:dyDescent="0.25">
      <c r="A28" s="17" t="s">
        <v>120</v>
      </c>
      <c r="B28" s="17" t="s">
        <v>121</v>
      </c>
      <c r="C28" s="17" t="s">
        <v>271</v>
      </c>
      <c r="D28" s="27" t="str">
        <f>IFERROR(VLOOKUP(A28,'supplier list_raw'!A:B,2,0),"code not in supplier list")</f>
        <v>code not in supplier list</v>
      </c>
      <c r="E28" s="27" t="str">
        <f>IFERROR(VLOOKUP(A28,'supplier list_raw'!A:C,3,0),"code not in supplier list")</f>
        <v>code not in supplier list</v>
      </c>
      <c r="F28" s="19">
        <v>7148.07</v>
      </c>
      <c r="G28" s="19">
        <v>2500</v>
      </c>
      <c r="H28" s="20">
        <v>44265</v>
      </c>
      <c r="I28" s="15">
        <v>30</v>
      </c>
      <c r="J28" s="17" t="s">
        <v>224</v>
      </c>
      <c r="K28" s="44">
        <v>0</v>
      </c>
    </row>
    <row r="29" spans="1:11" x14ac:dyDescent="0.25">
      <c r="A29" s="17" t="s">
        <v>92</v>
      </c>
      <c r="B29" s="17" t="s">
        <v>93</v>
      </c>
      <c r="C29" s="17" t="s">
        <v>273</v>
      </c>
      <c r="D29" s="27" t="str">
        <f>IFERROR(VLOOKUP(A29,'supplier list_raw'!A:B,2,0),"code not in supplier list")</f>
        <v>code not in supplier list</v>
      </c>
      <c r="E29" s="27" t="str">
        <f>IFERROR(VLOOKUP(A29,'supplier list_raw'!A:C,3,0),"code not in supplier list")</f>
        <v>code not in supplier list</v>
      </c>
      <c r="F29" s="19">
        <v>1562.75</v>
      </c>
      <c r="G29" s="19">
        <v>4000</v>
      </c>
      <c r="H29" s="20">
        <v>44300</v>
      </c>
      <c r="I29" s="15">
        <v>0</v>
      </c>
      <c r="J29" s="17" t="s">
        <v>228</v>
      </c>
      <c r="K29" s="44">
        <v>0</v>
      </c>
    </row>
    <row r="30" spans="1:11" x14ac:dyDescent="0.25">
      <c r="A30" s="17" t="s">
        <v>148</v>
      </c>
      <c r="B30" s="17" t="s">
        <v>149</v>
      </c>
      <c r="C30" s="17" t="s">
        <v>275</v>
      </c>
      <c r="D30" s="27" t="str">
        <f>IFERROR(VLOOKUP(A30,'supplier list_raw'!A:B,2,0),"code not in supplier list")</f>
        <v>code not in supplier list</v>
      </c>
      <c r="E30" s="27" t="str">
        <f>IFERROR(VLOOKUP(A30,'supplier list_raw'!A:C,3,0),"code not in supplier list")</f>
        <v>code not in supplier list</v>
      </c>
      <c r="F30" s="19">
        <v>0</v>
      </c>
      <c r="G30" s="19">
        <v>0</v>
      </c>
      <c r="H30" s="20">
        <v>44314</v>
      </c>
      <c r="I30" s="15">
        <v>30</v>
      </c>
      <c r="J30" s="17" t="s">
        <v>234</v>
      </c>
      <c r="K30" s="44">
        <v>0</v>
      </c>
    </row>
    <row r="31" spans="1:11" x14ac:dyDescent="0.25">
      <c r="A31" s="17" t="s">
        <v>69</v>
      </c>
      <c r="B31" s="17" t="s">
        <v>70</v>
      </c>
      <c r="C31" s="17" t="s">
        <v>70</v>
      </c>
      <c r="D31" s="27" t="str">
        <f>IFERROR(VLOOKUP(A31,'supplier list_raw'!A:B,2,0),"code not in supplier list")</f>
        <v>Studio Designs</v>
      </c>
      <c r="E31" s="27" t="str">
        <f>IFERROR(VLOOKUP(A31,'supplier list_raw'!A:C,3,0),"code not in supplier list")</f>
        <v>Adam McCrory</v>
      </c>
      <c r="F31" s="19">
        <v>2341.25</v>
      </c>
      <c r="G31" s="19">
        <v>0</v>
      </c>
      <c r="H31" s="20">
        <v>44317</v>
      </c>
      <c r="I31" s="15">
        <v>30</v>
      </c>
      <c r="J31" s="17" t="s">
        <v>234</v>
      </c>
      <c r="K31" s="44">
        <v>0</v>
      </c>
    </row>
    <row r="32" spans="1:11" x14ac:dyDescent="0.25">
      <c r="A32" s="17" t="s">
        <v>39</v>
      </c>
      <c r="B32" s="17" t="s">
        <v>40</v>
      </c>
      <c r="C32" s="17" t="s">
        <v>278</v>
      </c>
      <c r="D32" s="27" t="str">
        <f>IFERROR(VLOOKUP(A32,'supplier list_raw'!A:B,2,0),"code not in supplier list")</f>
        <v>code not in supplier list</v>
      </c>
      <c r="E32" s="27" t="str">
        <f>IFERROR(VLOOKUP(A32,'supplier list_raw'!A:C,3,0),"code not in supplier list")</f>
        <v>code not in supplier list</v>
      </c>
      <c r="F32" s="19">
        <v>1598.83</v>
      </c>
      <c r="G32" s="19">
        <v>4000</v>
      </c>
      <c r="H32" s="20">
        <v>44314</v>
      </c>
      <c r="I32" s="15">
        <v>30</v>
      </c>
      <c r="J32" s="17" t="s">
        <v>224</v>
      </c>
      <c r="K32" s="44">
        <v>-90</v>
      </c>
    </row>
    <row r="33" spans="1:11" x14ac:dyDescent="0.25">
      <c r="A33" s="17" t="s">
        <v>280</v>
      </c>
      <c r="B33" s="17" t="s">
        <v>281</v>
      </c>
      <c r="C33" s="17" t="s">
        <v>10</v>
      </c>
      <c r="D33" s="27" t="str">
        <f>IFERROR(VLOOKUP(A33,'supplier list_raw'!A:B,2,0),"code not in supplier list")</f>
        <v>code not in supplier list</v>
      </c>
      <c r="E33" s="27" t="str">
        <f>IFERROR(VLOOKUP(A33,'supplier list_raw'!A:C,3,0),"code not in supplier list")</f>
        <v>code not in supplier list</v>
      </c>
      <c r="F33" s="19">
        <v>100</v>
      </c>
      <c r="G33" s="19">
        <v>0</v>
      </c>
      <c r="H33" s="20">
        <v>44413</v>
      </c>
      <c r="I33" s="15">
        <v>0</v>
      </c>
      <c r="J33" s="17" t="s">
        <v>282</v>
      </c>
      <c r="K33" s="44">
        <v>0</v>
      </c>
    </row>
    <row r="34" spans="1:11" x14ac:dyDescent="0.25">
      <c r="A34" s="17" t="s">
        <v>82</v>
      </c>
      <c r="B34" s="17" t="s">
        <v>83</v>
      </c>
      <c r="C34" s="17" t="s">
        <v>283</v>
      </c>
      <c r="D34" s="27" t="str">
        <f>IFERROR(VLOOKUP(A34,'supplier list_raw'!A:B,2,0),"code not in supplier list")</f>
        <v>code not in supplier list</v>
      </c>
      <c r="E34" s="27" t="str">
        <f>IFERROR(VLOOKUP(A34,'supplier list_raw'!A:C,3,0),"code not in supplier list")</f>
        <v>code not in supplier list</v>
      </c>
      <c r="F34" s="19">
        <v>2041.66</v>
      </c>
      <c r="G34" s="19">
        <v>2000</v>
      </c>
      <c r="H34" s="20">
        <v>44300</v>
      </c>
      <c r="I34" s="15">
        <v>30</v>
      </c>
      <c r="J34" s="17" t="s">
        <v>228</v>
      </c>
      <c r="K34" s="44">
        <v>0</v>
      </c>
    </row>
    <row r="35" spans="1:11" x14ac:dyDescent="0.25">
      <c r="A35" s="17" t="s">
        <v>43</v>
      </c>
      <c r="B35" s="17" t="s">
        <v>44</v>
      </c>
      <c r="C35" s="17" t="s">
        <v>44</v>
      </c>
      <c r="D35" s="27" t="str">
        <f>IFERROR(VLOOKUP(A35,'supplier list_raw'!A:B,2,0),"code not in supplier list")</f>
        <v>code not in supplier list</v>
      </c>
      <c r="E35" s="27" t="str">
        <f>IFERROR(VLOOKUP(A35,'supplier list_raw'!A:C,3,0),"code not in supplier list")</f>
        <v>code not in supplier list</v>
      </c>
      <c r="F35" s="19">
        <v>2106.84</v>
      </c>
      <c r="G35" s="19">
        <v>0</v>
      </c>
      <c r="H35" s="20">
        <v>44497</v>
      </c>
      <c r="I35" s="15">
        <v>30</v>
      </c>
      <c r="J35" s="17" t="s">
        <v>234</v>
      </c>
      <c r="K35" s="44">
        <v>-168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113A5-5B80-4518-8E83-CD002FA09937}">
  <dimension ref="A1:AA98"/>
  <sheetViews>
    <sheetView topLeftCell="G1" workbookViewId="0">
      <pane ySplit="1" topLeftCell="A2" activePane="bottomLeft" state="frozen"/>
      <selection activeCell="C1" sqref="C1"/>
      <selection pane="bottomLeft" activeCell="L1" sqref="L1:L1048576"/>
    </sheetView>
  </sheetViews>
  <sheetFormatPr defaultRowHeight="15" x14ac:dyDescent="0.25"/>
  <cols>
    <col min="1" max="1" width="11" bestFit="1" customWidth="1"/>
    <col min="2" max="2" width="15.5703125" bestFit="1" customWidth="1"/>
    <col min="3" max="3" width="10.7109375" bestFit="1" customWidth="1"/>
    <col min="4" max="4" width="11.42578125" bestFit="1" customWidth="1"/>
    <col min="5" max="5" width="28.140625" bestFit="1" customWidth="1"/>
    <col min="6" max="6" width="8.5703125" bestFit="1" customWidth="1"/>
    <col min="7" max="7" width="14.85546875" style="47" bestFit="1" customWidth="1"/>
    <col min="8" max="8" width="19.85546875" style="47" bestFit="1" customWidth="1"/>
    <col min="9" max="9" width="10.7109375" style="47" bestFit="1" customWidth="1"/>
    <col min="10" max="10" width="23.42578125" style="27" customWidth="1"/>
    <col min="11" max="11" width="10.85546875" bestFit="1" customWidth="1"/>
    <col min="12" max="12" width="10.85546875" style="47" customWidth="1"/>
    <col min="13" max="13" width="9.140625" style="47"/>
    <col min="14" max="14" width="28.140625" bestFit="1" customWidth="1"/>
    <col min="15" max="15" width="14.85546875" bestFit="1" customWidth="1"/>
    <col min="16" max="16" width="21.7109375" bestFit="1" customWidth="1"/>
    <col min="17" max="17" width="8" bestFit="1" customWidth="1"/>
    <col min="18" max="18" width="21.7109375" bestFit="1" customWidth="1"/>
    <col min="19" max="20" width="9" bestFit="1" customWidth="1"/>
    <col min="21" max="21" width="19.85546875" bestFit="1" customWidth="1"/>
    <col min="22" max="22" width="26.7109375" bestFit="1" customWidth="1"/>
    <col min="23" max="23" width="9" bestFit="1" customWidth="1"/>
    <col min="24" max="24" width="9.42578125" bestFit="1" customWidth="1"/>
    <col min="25" max="26" width="9" bestFit="1" customWidth="1"/>
    <col min="27" max="28" width="7" bestFit="1" customWidth="1"/>
    <col min="29" max="29" width="9.7109375" bestFit="1" customWidth="1"/>
    <col min="30" max="30" width="7" bestFit="1" customWidth="1"/>
    <col min="31" max="31" width="8.85546875" bestFit="1" customWidth="1"/>
    <col min="32" max="32" width="8" bestFit="1" customWidth="1"/>
    <col min="33" max="33" width="8.28515625" bestFit="1" customWidth="1"/>
    <col min="34" max="34" width="8" bestFit="1" customWidth="1"/>
    <col min="35" max="35" width="9.28515625" bestFit="1" customWidth="1"/>
    <col min="36" max="36" width="7" bestFit="1" customWidth="1"/>
    <col min="37" max="37" width="9.140625" bestFit="1" customWidth="1"/>
    <col min="38" max="38" width="7" bestFit="1" customWidth="1"/>
    <col min="39" max="39" width="8.85546875" bestFit="1" customWidth="1"/>
    <col min="40" max="40" width="21.7109375" bestFit="1" customWidth="1"/>
    <col min="41" max="41" width="12.140625" bestFit="1" customWidth="1"/>
    <col min="42" max="42" width="7" bestFit="1" customWidth="1"/>
    <col min="43" max="43" width="6.85546875" bestFit="1" customWidth="1"/>
    <col min="44" max="44" width="8.7109375" bestFit="1" customWidth="1"/>
    <col min="45" max="45" width="9" bestFit="1" customWidth="1"/>
    <col min="46" max="46" width="7" bestFit="1" customWidth="1"/>
    <col min="48" max="48" width="9" bestFit="1" customWidth="1"/>
    <col min="49" max="49" width="9.42578125" bestFit="1" customWidth="1"/>
    <col min="50" max="51" width="9" bestFit="1" customWidth="1"/>
    <col min="52" max="53" width="7" bestFit="1" customWidth="1"/>
    <col min="54" max="54" width="9.7109375" bestFit="1" customWidth="1"/>
    <col min="55" max="55" width="6.85546875" bestFit="1" customWidth="1"/>
    <col min="56" max="56" width="8.85546875" bestFit="1" customWidth="1"/>
    <col min="57" max="57" width="8" bestFit="1" customWidth="1"/>
    <col min="58" max="58" width="8.28515625" bestFit="1" customWidth="1"/>
    <col min="59" max="59" width="8" bestFit="1" customWidth="1"/>
    <col min="60" max="60" width="9.28515625" bestFit="1" customWidth="1"/>
    <col min="61" max="61" width="6.85546875" bestFit="1" customWidth="1"/>
    <col min="63" max="63" width="7" bestFit="1" customWidth="1"/>
    <col min="64" max="64" width="8.85546875" bestFit="1" customWidth="1"/>
    <col min="65" max="65" width="19.85546875" bestFit="1" customWidth="1"/>
    <col min="66" max="66" width="26.7109375" bestFit="1" customWidth="1"/>
  </cols>
  <sheetData>
    <row r="1" spans="1:27" x14ac:dyDescent="0.25">
      <c r="A1" s="8" t="s">
        <v>175</v>
      </c>
      <c r="B1" s="8" t="s">
        <v>2</v>
      </c>
      <c r="C1" s="8" t="s">
        <v>3</v>
      </c>
      <c r="D1" s="8" t="s">
        <v>176</v>
      </c>
      <c r="E1" s="8" t="s">
        <v>448</v>
      </c>
      <c r="F1" s="8" t="s">
        <v>178</v>
      </c>
      <c r="G1" s="49" t="s">
        <v>454</v>
      </c>
      <c r="H1" s="49" t="s">
        <v>459</v>
      </c>
      <c r="I1" s="49" t="s">
        <v>458</v>
      </c>
      <c r="J1" s="29" t="s">
        <v>447</v>
      </c>
      <c r="K1" s="8" t="s">
        <v>8</v>
      </c>
      <c r="L1" s="49"/>
      <c r="M1" s="49"/>
      <c r="O1" s="18" t="s">
        <v>346</v>
      </c>
      <c r="P1" s="18" t="s">
        <v>347</v>
      </c>
      <c r="Q1" s="18" t="s">
        <v>348</v>
      </c>
      <c r="R1" s="18" t="s">
        <v>349</v>
      </c>
      <c r="S1" s="18" t="s">
        <v>350</v>
      </c>
      <c r="T1" s="18" t="s">
        <v>351</v>
      </c>
      <c r="U1" s="18" t="s">
        <v>352</v>
      </c>
      <c r="V1" s="18" t="s">
        <v>353</v>
      </c>
      <c r="W1" s="18" t="s">
        <v>354</v>
      </c>
      <c r="X1" s="18" t="s">
        <v>355</v>
      </c>
      <c r="Y1" s="18" t="s">
        <v>356</v>
      </c>
      <c r="Z1" s="18" t="s">
        <v>357</v>
      </c>
      <c r="AA1" s="18"/>
    </row>
    <row r="2" spans="1:27" x14ac:dyDescent="0.25">
      <c r="A2" s="7" t="s">
        <v>174</v>
      </c>
      <c r="B2" s="7" t="s">
        <v>181</v>
      </c>
      <c r="C2" s="9">
        <v>43835</v>
      </c>
      <c r="D2" s="7" t="s">
        <v>186</v>
      </c>
      <c r="E2" s="7" t="s">
        <v>187</v>
      </c>
      <c r="F2" s="10">
        <v>632.88</v>
      </c>
      <c r="G2" s="50">
        <v>527.4</v>
      </c>
      <c r="H2" s="50">
        <f>SUMIF($C:$C,C2,$G:$G)</f>
        <v>527.4</v>
      </c>
      <c r="I2" s="50"/>
      <c r="J2" s="20" t="str">
        <f>VLOOKUP(E2,'supplier list_raw'!B:C,2,0)</f>
        <v>Kathy Jordan</v>
      </c>
      <c r="K2" s="7" t="s">
        <v>184</v>
      </c>
      <c r="L2" s="48"/>
      <c r="M2" s="50"/>
      <c r="N2" t="s">
        <v>358</v>
      </c>
      <c r="O2" s="21" t="s">
        <v>183</v>
      </c>
      <c r="P2" s="21" t="s">
        <v>187</v>
      </c>
      <c r="Q2" s="21" t="s">
        <v>189</v>
      </c>
      <c r="R2" s="21" t="s">
        <v>57</v>
      </c>
      <c r="S2" s="21" t="s">
        <v>192</v>
      </c>
      <c r="T2" s="21" t="s">
        <v>194</v>
      </c>
      <c r="U2" s="21" t="s">
        <v>196</v>
      </c>
      <c r="V2" s="21" t="s">
        <v>198</v>
      </c>
      <c r="W2" s="21" t="s">
        <v>200</v>
      </c>
      <c r="X2" s="21" t="s">
        <v>203</v>
      </c>
      <c r="Y2" s="21" t="s">
        <v>205</v>
      </c>
      <c r="Z2" s="21" t="s">
        <v>207</v>
      </c>
      <c r="AA2" s="16"/>
    </row>
    <row r="3" spans="1:27" x14ac:dyDescent="0.25">
      <c r="A3" s="7" t="s">
        <v>173</v>
      </c>
      <c r="B3" s="7" t="s">
        <v>181</v>
      </c>
      <c r="C3" s="9">
        <v>43845</v>
      </c>
      <c r="D3" s="7" t="s">
        <v>186</v>
      </c>
      <c r="E3" s="7" t="s">
        <v>187</v>
      </c>
      <c r="F3" s="10">
        <v>1068.1199999999999</v>
      </c>
      <c r="G3" s="50">
        <v>890.1</v>
      </c>
      <c r="H3" s="50">
        <f t="shared" ref="H3:H65" si="0">SUMIF($C:$C,C3,$G:$G)</f>
        <v>890.1</v>
      </c>
      <c r="I3" s="50"/>
      <c r="J3" s="20" t="str">
        <f>VLOOKUP(E3,'supplier list_raw'!B:C,2,0)</f>
        <v>Kathy Jordan</v>
      </c>
      <c r="K3" s="7" t="s">
        <v>184</v>
      </c>
      <c r="L3" s="48"/>
      <c r="M3" s="50"/>
      <c r="N3" t="s">
        <v>359</v>
      </c>
      <c r="O3">
        <f>COUNTIF($E:$E,O2)</f>
        <v>1</v>
      </c>
      <c r="P3" s="16">
        <f t="shared" ref="P3:Z3" si="1">COUNTIF($E:$E,P2)</f>
        <v>13</v>
      </c>
      <c r="Q3" s="16">
        <f t="shared" si="1"/>
        <v>14</v>
      </c>
      <c r="R3" s="16">
        <f t="shared" si="1"/>
        <v>1</v>
      </c>
      <c r="S3" s="16">
        <f t="shared" si="1"/>
        <v>1</v>
      </c>
      <c r="T3" s="16">
        <f t="shared" si="1"/>
        <v>3</v>
      </c>
      <c r="U3" s="16">
        <f t="shared" si="1"/>
        <v>2</v>
      </c>
      <c r="V3" s="16">
        <f t="shared" si="1"/>
        <v>3</v>
      </c>
      <c r="W3" s="16">
        <f t="shared" si="1"/>
        <v>13</v>
      </c>
      <c r="X3" s="16">
        <f t="shared" si="1"/>
        <v>1</v>
      </c>
      <c r="Y3" s="16">
        <f t="shared" si="1"/>
        <v>1</v>
      </c>
      <c r="Z3" s="16">
        <f t="shared" si="1"/>
        <v>11</v>
      </c>
    </row>
    <row r="4" spans="1:27" x14ac:dyDescent="0.25">
      <c r="A4" s="7" t="s">
        <v>172</v>
      </c>
      <c r="B4" s="7" t="s">
        <v>181</v>
      </c>
      <c r="C4" s="9">
        <v>43847</v>
      </c>
      <c r="D4" s="7" t="s">
        <v>188</v>
      </c>
      <c r="E4" s="7" t="s">
        <v>189</v>
      </c>
      <c r="F4" s="10">
        <v>193.32</v>
      </c>
      <c r="G4" s="50">
        <v>161.1</v>
      </c>
      <c r="H4" s="50">
        <f t="shared" si="0"/>
        <v>161.1</v>
      </c>
      <c r="I4" s="50"/>
      <c r="J4" s="20" t="str">
        <f>VLOOKUP(E4,'supplier list_raw'!B:C,2,0)</f>
        <v>Mark Ramsay</v>
      </c>
      <c r="K4" s="7" t="s">
        <v>184</v>
      </c>
      <c r="L4" s="48"/>
      <c r="M4" s="50"/>
      <c r="N4" t="s">
        <v>360</v>
      </c>
      <c r="O4">
        <f ca="1">SUMIF($E:$F,O2,$F:$F)</f>
        <v>201.6</v>
      </c>
      <c r="P4" s="16">
        <f t="shared" ref="P4:Z4" ca="1" si="2">SUMIF($E:$F,P2,$F:$F)</f>
        <v>13253.56</v>
      </c>
      <c r="Q4" s="16">
        <f t="shared" ca="1" si="2"/>
        <v>6786.2899999999981</v>
      </c>
      <c r="R4" s="16">
        <f t="shared" ca="1" si="2"/>
        <v>0</v>
      </c>
      <c r="S4" s="16">
        <f t="shared" ca="1" si="2"/>
        <v>702.89</v>
      </c>
      <c r="T4" s="16">
        <f t="shared" ca="1" si="2"/>
        <v>1775.99</v>
      </c>
      <c r="U4" s="16">
        <f t="shared" ca="1" si="2"/>
        <v>725.93999999999994</v>
      </c>
      <c r="V4" s="16">
        <f t="shared" ca="1" si="2"/>
        <v>811.02</v>
      </c>
      <c r="W4" s="16">
        <f t="shared" ca="1" si="2"/>
        <v>32309.67</v>
      </c>
      <c r="X4" s="16">
        <f t="shared" ca="1" si="2"/>
        <v>59.82</v>
      </c>
      <c r="Y4" s="16">
        <f t="shared" ca="1" si="2"/>
        <v>269.27999999999997</v>
      </c>
      <c r="Z4" s="16">
        <f t="shared" ca="1" si="2"/>
        <v>36992.6</v>
      </c>
      <c r="AA4" s="16"/>
    </row>
    <row r="5" spans="1:27" x14ac:dyDescent="0.25">
      <c r="A5" s="7" t="s">
        <v>171</v>
      </c>
      <c r="B5" s="7" t="s">
        <v>181</v>
      </c>
      <c r="C5" s="9">
        <v>43850</v>
      </c>
      <c r="D5" s="7" t="s">
        <v>206</v>
      </c>
      <c r="E5" s="7" t="s">
        <v>207</v>
      </c>
      <c r="F5" s="10">
        <v>1962.36</v>
      </c>
      <c r="G5" s="50">
        <v>1635.3</v>
      </c>
      <c r="H5" s="50">
        <f t="shared" si="0"/>
        <v>1635.3</v>
      </c>
      <c r="I5" s="50"/>
      <c r="J5" s="20" t="str">
        <f>VLOOKUP(E5,'supplier list_raw'!B:C,2,0)</f>
        <v>Neil Haswell</v>
      </c>
      <c r="K5" s="7" t="s">
        <v>184</v>
      </c>
      <c r="L5" s="48"/>
      <c r="M5" s="50"/>
    </row>
    <row r="6" spans="1:27" x14ac:dyDescent="0.25">
      <c r="A6" s="7" t="s">
        <v>170</v>
      </c>
      <c r="B6" s="7" t="s">
        <v>181</v>
      </c>
      <c r="C6" s="9">
        <v>43862</v>
      </c>
      <c r="D6" s="7" t="s">
        <v>186</v>
      </c>
      <c r="E6" s="7" t="s">
        <v>187</v>
      </c>
      <c r="F6" s="10">
        <v>2018.3</v>
      </c>
      <c r="G6" s="50">
        <v>1681.92</v>
      </c>
      <c r="H6" s="50">
        <f t="shared" si="0"/>
        <v>1681.92</v>
      </c>
      <c r="I6" s="50"/>
      <c r="J6" s="20" t="str">
        <f>VLOOKUP(E6,'supplier list_raw'!B:C,2,0)</f>
        <v>Kathy Jordan</v>
      </c>
      <c r="K6" s="7" t="s">
        <v>184</v>
      </c>
      <c r="L6" s="48"/>
      <c r="M6" s="50"/>
    </row>
    <row r="7" spans="1:27" x14ac:dyDescent="0.25">
      <c r="A7" s="7" t="s">
        <v>169</v>
      </c>
      <c r="B7" s="7" t="s">
        <v>181</v>
      </c>
      <c r="C7" s="9">
        <v>43866</v>
      </c>
      <c r="D7" s="7" t="s">
        <v>188</v>
      </c>
      <c r="E7" s="7" t="s">
        <v>189</v>
      </c>
      <c r="F7" s="10">
        <v>97.2</v>
      </c>
      <c r="G7" s="50">
        <v>81</v>
      </c>
      <c r="H7" s="50">
        <f t="shared" si="0"/>
        <v>81</v>
      </c>
      <c r="I7" s="50"/>
      <c r="J7" s="20" t="str">
        <f>VLOOKUP(E7,'supplier list_raw'!B:C,2,0)</f>
        <v>Mark Ramsay</v>
      </c>
      <c r="K7" s="7" t="s">
        <v>184</v>
      </c>
      <c r="L7" s="48"/>
      <c r="M7" s="50"/>
    </row>
    <row r="8" spans="1:27" x14ac:dyDescent="0.25">
      <c r="A8" s="7" t="s">
        <v>168</v>
      </c>
      <c r="B8" s="7" t="s">
        <v>181</v>
      </c>
      <c r="C8" s="9">
        <v>43870</v>
      </c>
      <c r="D8" s="7" t="s">
        <v>186</v>
      </c>
      <c r="E8" s="7" t="s">
        <v>187</v>
      </c>
      <c r="F8" s="10">
        <v>28.84</v>
      </c>
      <c r="G8" s="50">
        <v>24.03</v>
      </c>
      <c r="H8" s="50">
        <f t="shared" si="0"/>
        <v>24.03</v>
      </c>
      <c r="I8" s="50"/>
      <c r="J8" s="20" t="str">
        <f>VLOOKUP(E8,'supplier list_raw'!B:C,2,0)</f>
        <v>Kathy Jordan</v>
      </c>
      <c r="K8" s="7" t="s">
        <v>184</v>
      </c>
      <c r="L8" s="48"/>
      <c r="M8" s="50"/>
      <c r="N8" s="22" t="s">
        <v>366</v>
      </c>
      <c r="O8" s="47" t="s">
        <v>363</v>
      </c>
      <c r="P8" s="47" t="s">
        <v>456</v>
      </c>
    </row>
    <row r="9" spans="1:27" x14ac:dyDescent="0.25">
      <c r="A9" s="7" t="s">
        <v>167</v>
      </c>
      <c r="B9" s="7" t="s">
        <v>181</v>
      </c>
      <c r="C9" s="9">
        <v>43880</v>
      </c>
      <c r="D9" s="7" t="s">
        <v>206</v>
      </c>
      <c r="E9" s="7" t="s">
        <v>207</v>
      </c>
      <c r="F9" s="10">
        <v>237.6</v>
      </c>
      <c r="G9" s="50">
        <v>198</v>
      </c>
      <c r="H9" s="50">
        <f t="shared" si="0"/>
        <v>198</v>
      </c>
      <c r="I9" s="50"/>
      <c r="J9" s="20" t="str">
        <f>VLOOKUP(E9,'supplier list_raw'!B:C,2,0)</f>
        <v>Neil Haswell</v>
      </c>
      <c r="K9" s="7" t="s">
        <v>184</v>
      </c>
      <c r="L9" s="48"/>
      <c r="M9" s="50"/>
      <c r="N9" s="23" t="s">
        <v>194</v>
      </c>
      <c r="O9" s="24">
        <v>1775.99</v>
      </c>
      <c r="P9" s="24">
        <v>1926.3600000000001</v>
      </c>
    </row>
    <row r="10" spans="1:27" x14ac:dyDescent="0.25">
      <c r="A10" s="7" t="s">
        <v>163</v>
      </c>
      <c r="B10" s="7" t="s">
        <v>181</v>
      </c>
      <c r="C10" s="9">
        <v>43881</v>
      </c>
      <c r="D10" s="7" t="s">
        <v>206</v>
      </c>
      <c r="E10" s="7" t="s">
        <v>207</v>
      </c>
      <c r="F10" s="10">
        <v>18431.5</v>
      </c>
      <c r="G10" s="50">
        <v>15359.58</v>
      </c>
      <c r="H10" s="50">
        <f t="shared" si="0"/>
        <v>15359.58</v>
      </c>
      <c r="I10" s="50"/>
      <c r="J10" s="20" t="str">
        <f>VLOOKUP(E10,'supplier list_raw'!B:C,2,0)</f>
        <v>Neil Haswell</v>
      </c>
      <c r="K10" s="7" t="s">
        <v>184</v>
      </c>
      <c r="L10" s="48"/>
      <c r="M10" s="50"/>
      <c r="N10" s="23" t="s">
        <v>189</v>
      </c>
      <c r="O10" s="24">
        <v>6786.2899999999991</v>
      </c>
      <c r="P10" s="24">
        <v>6091.22</v>
      </c>
    </row>
    <row r="11" spans="1:27" x14ac:dyDescent="0.25">
      <c r="A11" s="7" t="s">
        <v>166</v>
      </c>
      <c r="B11" s="7" t="s">
        <v>181</v>
      </c>
      <c r="C11" s="9">
        <v>43882</v>
      </c>
      <c r="D11" s="7" t="s">
        <v>199</v>
      </c>
      <c r="E11" s="7" t="s">
        <v>200</v>
      </c>
      <c r="F11" s="10">
        <v>1425.6</v>
      </c>
      <c r="G11" s="50">
        <v>1188</v>
      </c>
      <c r="H11" s="50">
        <f t="shared" si="0"/>
        <v>1188</v>
      </c>
      <c r="I11" s="50"/>
      <c r="J11" s="20" t="str">
        <f>VLOOKUP(E11,'supplier list_raw'!B:C,2,0)</f>
        <v>Stuart Lynn</v>
      </c>
      <c r="K11" s="7" t="s">
        <v>184</v>
      </c>
      <c r="L11" s="48"/>
      <c r="M11" s="50"/>
      <c r="N11" s="23" t="s">
        <v>200</v>
      </c>
      <c r="O11" s="24">
        <v>32309.670000000002</v>
      </c>
      <c r="P11" s="24">
        <v>25829.37</v>
      </c>
    </row>
    <row r="12" spans="1:27" x14ac:dyDescent="0.25">
      <c r="A12" s="7" t="s">
        <v>164</v>
      </c>
      <c r="B12" s="7" t="s">
        <v>181</v>
      </c>
      <c r="C12" s="9">
        <v>43883</v>
      </c>
      <c r="D12" s="7" t="s">
        <v>199</v>
      </c>
      <c r="E12" s="7" t="s">
        <v>200</v>
      </c>
      <c r="F12" s="10">
        <v>3402</v>
      </c>
      <c r="G12" s="50">
        <v>2835</v>
      </c>
      <c r="H12" s="50">
        <f t="shared" si="0"/>
        <v>3402.01</v>
      </c>
      <c r="I12" s="50"/>
      <c r="J12" s="20" t="str">
        <f>VLOOKUP(E12,'supplier list_raw'!B:C,2,0)</f>
        <v>Stuart Lynn</v>
      </c>
      <c r="K12" s="7" t="s">
        <v>184</v>
      </c>
      <c r="L12" s="48"/>
      <c r="M12" s="50"/>
      <c r="N12" s="23" t="s">
        <v>196</v>
      </c>
      <c r="O12" s="24">
        <v>725.93999999999994</v>
      </c>
      <c r="P12" s="24">
        <v>817.95</v>
      </c>
    </row>
    <row r="13" spans="1:27" x14ac:dyDescent="0.25">
      <c r="A13" s="7" t="s">
        <v>165</v>
      </c>
      <c r="B13" s="7" t="s">
        <v>181</v>
      </c>
      <c r="C13" s="9">
        <v>43883</v>
      </c>
      <c r="D13" s="7" t="s">
        <v>188</v>
      </c>
      <c r="E13" s="7" t="s">
        <v>189</v>
      </c>
      <c r="F13" s="10">
        <v>680.41</v>
      </c>
      <c r="G13" s="50">
        <v>567.01</v>
      </c>
      <c r="H13" s="50">
        <f t="shared" si="0"/>
        <v>3402.01</v>
      </c>
      <c r="I13" s="50"/>
      <c r="J13" s="20" t="str">
        <f>VLOOKUP(E13,'supplier list_raw'!B:C,2,0)</f>
        <v>Mark Ramsay</v>
      </c>
      <c r="K13" s="7" t="s">
        <v>184</v>
      </c>
      <c r="L13" s="48"/>
      <c r="M13" s="50"/>
      <c r="N13" s="23" t="s">
        <v>203</v>
      </c>
      <c r="O13" s="24">
        <v>59.82</v>
      </c>
      <c r="P13" s="24">
        <v>49.85</v>
      </c>
    </row>
    <row r="14" spans="1:27" x14ac:dyDescent="0.25">
      <c r="A14" s="7" t="s">
        <v>162</v>
      </c>
      <c r="B14" s="7" t="s">
        <v>181</v>
      </c>
      <c r="C14" s="9">
        <v>43889</v>
      </c>
      <c r="D14" s="7" t="s">
        <v>206</v>
      </c>
      <c r="E14" s="7" t="s">
        <v>207</v>
      </c>
      <c r="F14" s="10">
        <v>226.8</v>
      </c>
      <c r="G14" s="50">
        <v>189</v>
      </c>
      <c r="H14" s="50">
        <f t="shared" si="0"/>
        <v>189</v>
      </c>
      <c r="I14" s="50"/>
      <c r="J14" s="20" t="str">
        <f>VLOOKUP(E14,'supplier list_raw'!B:C,2,0)</f>
        <v>Neil Haswell</v>
      </c>
      <c r="K14" s="7" t="s">
        <v>184</v>
      </c>
      <c r="L14" s="48"/>
      <c r="M14" s="50"/>
      <c r="N14" s="23" t="s">
        <v>192</v>
      </c>
      <c r="O14" s="24">
        <v>702.89</v>
      </c>
      <c r="P14" s="24">
        <v>585.74</v>
      </c>
    </row>
    <row r="15" spans="1:27" x14ac:dyDescent="0.25">
      <c r="A15" s="7" t="s">
        <v>157</v>
      </c>
      <c r="B15" s="7" t="s">
        <v>181</v>
      </c>
      <c r="C15" s="9">
        <v>43915</v>
      </c>
      <c r="D15" s="7" t="s">
        <v>188</v>
      </c>
      <c r="E15" s="7" t="s">
        <v>189</v>
      </c>
      <c r="F15" s="10">
        <v>567</v>
      </c>
      <c r="G15" s="50">
        <v>472.5</v>
      </c>
      <c r="H15" s="50">
        <f t="shared" si="0"/>
        <v>472.5</v>
      </c>
      <c r="I15" s="50"/>
      <c r="J15" s="20" t="str">
        <f>VLOOKUP(E15,'supplier list_raw'!B:C,2,0)</f>
        <v>Mark Ramsay</v>
      </c>
      <c r="K15" s="7" t="s">
        <v>184</v>
      </c>
      <c r="L15" s="48"/>
      <c r="M15" s="50"/>
      <c r="N15" s="23" t="s">
        <v>57</v>
      </c>
      <c r="O15" s="24">
        <v>0</v>
      </c>
      <c r="P15" s="24">
        <v>0</v>
      </c>
    </row>
    <row r="16" spans="1:27" x14ac:dyDescent="0.25">
      <c r="A16" s="7" t="s">
        <v>158</v>
      </c>
      <c r="B16" s="7" t="s">
        <v>181</v>
      </c>
      <c r="C16" s="9">
        <v>43919</v>
      </c>
      <c r="D16" s="7" t="s">
        <v>188</v>
      </c>
      <c r="E16" s="7" t="s">
        <v>189</v>
      </c>
      <c r="F16" s="10">
        <v>25.92</v>
      </c>
      <c r="G16" s="50">
        <v>21.6</v>
      </c>
      <c r="H16" s="50">
        <f t="shared" si="0"/>
        <v>2145.6</v>
      </c>
      <c r="I16" s="50"/>
      <c r="J16" s="20" t="str">
        <f>VLOOKUP(E16,'supplier list_raw'!B:C,2,0)</f>
        <v>Mark Ramsay</v>
      </c>
      <c r="K16" s="7" t="s">
        <v>184</v>
      </c>
      <c r="L16" s="48"/>
      <c r="M16" s="50"/>
      <c r="N16" s="23" t="s">
        <v>207</v>
      </c>
      <c r="O16" s="24">
        <v>36992.6</v>
      </c>
      <c r="P16" s="24">
        <v>30827.16</v>
      </c>
    </row>
    <row r="17" spans="1:16" x14ac:dyDescent="0.25">
      <c r="A17" s="7" t="s">
        <v>159</v>
      </c>
      <c r="B17" s="7" t="s">
        <v>181</v>
      </c>
      <c r="C17" s="9">
        <v>43919</v>
      </c>
      <c r="D17" s="7" t="s">
        <v>206</v>
      </c>
      <c r="E17" s="7" t="s">
        <v>207</v>
      </c>
      <c r="F17" s="10">
        <v>237.6</v>
      </c>
      <c r="G17" s="50">
        <v>198</v>
      </c>
      <c r="H17" s="50">
        <f t="shared" si="0"/>
        <v>2145.6</v>
      </c>
      <c r="I17" s="50"/>
      <c r="J17" s="20" t="str">
        <f>VLOOKUP(E17,'supplier list_raw'!B:C,2,0)</f>
        <v>Neil Haswell</v>
      </c>
      <c r="K17" s="7" t="s">
        <v>184</v>
      </c>
      <c r="L17" s="48"/>
      <c r="M17" s="50"/>
      <c r="N17" s="23" t="s">
        <v>205</v>
      </c>
      <c r="O17" s="24">
        <v>269.27999999999997</v>
      </c>
      <c r="P17" s="24">
        <v>224.4</v>
      </c>
    </row>
    <row r="18" spans="1:16" x14ac:dyDescent="0.25">
      <c r="A18" s="7" t="s">
        <v>160</v>
      </c>
      <c r="B18" s="7" t="s">
        <v>181</v>
      </c>
      <c r="C18" s="9">
        <v>43919</v>
      </c>
      <c r="D18" s="7" t="s">
        <v>199</v>
      </c>
      <c r="E18" s="7" t="s">
        <v>200</v>
      </c>
      <c r="F18" s="10">
        <v>2311.1999999999998</v>
      </c>
      <c r="G18" s="50">
        <v>1926</v>
      </c>
      <c r="H18" s="50">
        <f t="shared" si="0"/>
        <v>2145.6</v>
      </c>
      <c r="I18" s="50"/>
      <c r="J18" s="20" t="str">
        <f>VLOOKUP(E18,'supplier list_raw'!B:C,2,0)</f>
        <v>Stuart Lynn</v>
      </c>
      <c r="K18" s="7" t="s">
        <v>184</v>
      </c>
      <c r="L18" s="48"/>
      <c r="M18" s="50"/>
      <c r="N18" s="23" t="s">
        <v>198</v>
      </c>
      <c r="O18" s="24">
        <v>811.02</v>
      </c>
      <c r="P18" s="24">
        <v>675.83999999999992</v>
      </c>
    </row>
    <row r="19" spans="1:16" x14ac:dyDescent="0.25">
      <c r="A19" s="7" t="s">
        <v>153</v>
      </c>
      <c r="B19" s="7" t="s">
        <v>181</v>
      </c>
      <c r="C19" s="9">
        <v>43920</v>
      </c>
      <c r="D19" s="7" t="s">
        <v>206</v>
      </c>
      <c r="E19" s="7" t="s">
        <v>207</v>
      </c>
      <c r="F19" s="10">
        <v>5724.22</v>
      </c>
      <c r="G19" s="50">
        <v>4770.18</v>
      </c>
      <c r="H19" s="50">
        <f t="shared" si="0"/>
        <v>11833.74</v>
      </c>
      <c r="I19" s="50"/>
      <c r="J19" s="20" t="str">
        <f>VLOOKUP(E19,'supplier list_raw'!B:C,2,0)</f>
        <v>Neil Haswell</v>
      </c>
      <c r="K19" s="7" t="s">
        <v>184</v>
      </c>
      <c r="L19" s="48"/>
      <c r="M19" s="50"/>
      <c r="N19" s="23" t="s">
        <v>183</v>
      </c>
      <c r="O19" s="24">
        <v>201.6</v>
      </c>
      <c r="P19" s="24">
        <v>168</v>
      </c>
    </row>
    <row r="20" spans="1:16" x14ac:dyDescent="0.25">
      <c r="A20" s="7" t="s">
        <v>154</v>
      </c>
      <c r="B20" s="7" t="s">
        <v>181</v>
      </c>
      <c r="C20" s="9">
        <v>43920</v>
      </c>
      <c r="D20" s="7" t="s">
        <v>199</v>
      </c>
      <c r="E20" s="7" t="s">
        <v>200</v>
      </c>
      <c r="F20" s="10">
        <v>6285.6</v>
      </c>
      <c r="G20" s="50">
        <v>5238</v>
      </c>
      <c r="H20" s="50">
        <f t="shared" si="0"/>
        <v>11833.74</v>
      </c>
      <c r="I20" s="50"/>
      <c r="J20" s="20" t="str">
        <f>VLOOKUP(E20,'supplier list_raw'!B:C,2,0)</f>
        <v>Stuart Lynn</v>
      </c>
      <c r="K20" s="7" t="s">
        <v>184</v>
      </c>
      <c r="L20" s="48"/>
      <c r="M20" s="50"/>
      <c r="N20" s="23" t="s">
        <v>187</v>
      </c>
      <c r="O20" s="24">
        <v>13253.56</v>
      </c>
      <c r="P20" s="24">
        <v>11044.630000000001</v>
      </c>
    </row>
    <row r="21" spans="1:16" x14ac:dyDescent="0.25">
      <c r="A21" s="7" t="s">
        <v>161</v>
      </c>
      <c r="B21" s="7" t="s">
        <v>181</v>
      </c>
      <c r="C21" s="9">
        <v>43920</v>
      </c>
      <c r="D21" s="7" t="s">
        <v>186</v>
      </c>
      <c r="E21" s="7" t="s">
        <v>187</v>
      </c>
      <c r="F21" s="10">
        <v>2190.67</v>
      </c>
      <c r="G21" s="50">
        <v>1825.56</v>
      </c>
      <c r="H21" s="50">
        <f t="shared" si="0"/>
        <v>11833.74</v>
      </c>
      <c r="I21" s="50"/>
      <c r="J21" s="20" t="str">
        <f>VLOOKUP(E21,'supplier list_raw'!B:C,2,0)</f>
        <v>Kathy Jordan</v>
      </c>
      <c r="K21" s="7" t="s">
        <v>184</v>
      </c>
      <c r="L21" s="48"/>
      <c r="M21" s="50"/>
      <c r="N21" s="23" t="s">
        <v>361</v>
      </c>
      <c r="O21" s="24"/>
      <c r="P21" s="24"/>
    </row>
    <row r="22" spans="1:16" x14ac:dyDescent="0.25">
      <c r="A22" s="7" t="s">
        <v>152</v>
      </c>
      <c r="B22" s="7" t="s">
        <v>181</v>
      </c>
      <c r="C22" s="9">
        <v>43922</v>
      </c>
      <c r="D22" s="7" t="s">
        <v>199</v>
      </c>
      <c r="E22" s="7" t="s">
        <v>200</v>
      </c>
      <c r="F22" s="10">
        <v>1296</v>
      </c>
      <c r="G22" s="50">
        <v>1080</v>
      </c>
      <c r="H22" s="50">
        <f t="shared" si="0"/>
        <v>1080</v>
      </c>
      <c r="I22" s="50"/>
      <c r="J22" s="20" t="str">
        <f>VLOOKUP(E22,'supplier list_raw'!B:C,2,0)</f>
        <v>Stuart Lynn</v>
      </c>
      <c r="K22" s="7" t="s">
        <v>184</v>
      </c>
      <c r="L22" s="48"/>
      <c r="M22" s="50"/>
      <c r="N22" s="23" t="s">
        <v>362</v>
      </c>
      <c r="O22" s="24">
        <v>93888.66</v>
      </c>
      <c r="P22" s="24">
        <v>78240.51999999999</v>
      </c>
    </row>
    <row r="23" spans="1:16" x14ac:dyDescent="0.25">
      <c r="A23" s="7" t="s">
        <v>151</v>
      </c>
      <c r="B23" s="7" t="s">
        <v>181</v>
      </c>
      <c r="C23" s="9">
        <v>43923</v>
      </c>
      <c r="D23" s="7" t="s">
        <v>206</v>
      </c>
      <c r="E23" s="7" t="s">
        <v>207</v>
      </c>
      <c r="F23" s="10">
        <v>3512.16</v>
      </c>
      <c r="G23" s="50">
        <v>2926.8</v>
      </c>
      <c r="H23" s="50">
        <f t="shared" si="0"/>
        <v>2926.8</v>
      </c>
      <c r="I23" s="50"/>
      <c r="J23" s="20" t="str">
        <f>VLOOKUP(E23,'supplier list_raw'!B:C,2,0)</f>
        <v>Neil Haswell</v>
      </c>
      <c r="K23" s="7" t="s">
        <v>184</v>
      </c>
      <c r="L23" s="48"/>
      <c r="M23" s="50"/>
    </row>
    <row r="24" spans="1:16" x14ac:dyDescent="0.25">
      <c r="A24" s="7" t="s">
        <v>150</v>
      </c>
      <c r="B24" s="7" t="s">
        <v>181</v>
      </c>
      <c r="C24" s="9">
        <v>43924</v>
      </c>
      <c r="D24" s="7" t="s">
        <v>197</v>
      </c>
      <c r="E24" s="7" t="s">
        <v>198</v>
      </c>
      <c r="F24" s="10">
        <v>502.66</v>
      </c>
      <c r="G24" s="50">
        <v>418.88</v>
      </c>
      <c r="H24" s="50">
        <f t="shared" si="0"/>
        <v>418.88</v>
      </c>
      <c r="I24" s="50"/>
      <c r="J24" s="20" t="str">
        <f>VLOOKUP(E24,'supplier list_raw'!B:C,2,0)</f>
        <v>Jill Henderson</v>
      </c>
      <c r="K24" s="7" t="s">
        <v>184</v>
      </c>
      <c r="L24" s="48"/>
      <c r="M24" s="50"/>
    </row>
    <row r="25" spans="1:16" x14ac:dyDescent="0.25">
      <c r="A25" s="7" t="s">
        <v>141</v>
      </c>
      <c r="B25" s="7" t="s">
        <v>181</v>
      </c>
      <c r="C25" s="9">
        <v>43926</v>
      </c>
      <c r="D25" s="7" t="s">
        <v>186</v>
      </c>
      <c r="E25" s="7" t="s">
        <v>187</v>
      </c>
      <c r="F25" s="10">
        <v>393.12</v>
      </c>
      <c r="G25" s="50">
        <v>327.60000000000002</v>
      </c>
      <c r="H25" s="50">
        <f t="shared" si="0"/>
        <v>8463.11</v>
      </c>
      <c r="I25" s="50"/>
      <c r="J25" s="20" t="str">
        <f>VLOOKUP(E25,'supplier list_raw'!B:C,2,0)</f>
        <v>Kathy Jordan</v>
      </c>
      <c r="K25" s="7" t="s">
        <v>184</v>
      </c>
      <c r="L25" s="48"/>
      <c r="M25" s="50"/>
    </row>
    <row r="26" spans="1:16" x14ac:dyDescent="0.25">
      <c r="A26" s="7" t="s">
        <v>142</v>
      </c>
      <c r="B26" s="7" t="s">
        <v>181</v>
      </c>
      <c r="C26" s="9">
        <v>43926</v>
      </c>
      <c r="D26" s="7" t="s">
        <v>206</v>
      </c>
      <c r="E26" s="7" t="s">
        <v>207</v>
      </c>
      <c r="F26" s="10">
        <v>5437.8</v>
      </c>
      <c r="G26" s="50">
        <v>4531.5</v>
      </c>
      <c r="H26" s="50">
        <f t="shared" si="0"/>
        <v>8463.11</v>
      </c>
      <c r="I26" s="50"/>
      <c r="J26" s="20" t="str">
        <f>VLOOKUP(E26,'supplier list_raw'!B:C,2,0)</f>
        <v>Neil Haswell</v>
      </c>
      <c r="K26" s="7" t="s">
        <v>184</v>
      </c>
      <c r="L26" s="48"/>
      <c r="M26" s="50"/>
    </row>
    <row r="27" spans="1:16" x14ac:dyDescent="0.25">
      <c r="A27" s="7" t="s">
        <v>143</v>
      </c>
      <c r="B27" s="7" t="s">
        <v>181</v>
      </c>
      <c r="C27" s="9">
        <v>43926</v>
      </c>
      <c r="D27" s="7" t="s">
        <v>199</v>
      </c>
      <c r="E27" s="7" t="s">
        <v>200</v>
      </c>
      <c r="F27" s="10">
        <v>1857.6</v>
      </c>
      <c r="G27" s="50">
        <v>1548</v>
      </c>
      <c r="H27" s="50">
        <f t="shared" si="0"/>
        <v>8463.11</v>
      </c>
      <c r="I27" s="50"/>
      <c r="J27" s="20" t="str">
        <f>VLOOKUP(E27,'supplier list_raw'!B:C,2,0)</f>
        <v>Stuart Lynn</v>
      </c>
      <c r="K27" s="7" t="s">
        <v>184</v>
      </c>
      <c r="L27" s="48"/>
      <c r="M27" s="50"/>
    </row>
    <row r="28" spans="1:16" x14ac:dyDescent="0.25">
      <c r="A28" s="7" t="s">
        <v>144</v>
      </c>
      <c r="B28" s="7" t="s">
        <v>181</v>
      </c>
      <c r="C28" s="9">
        <v>43926</v>
      </c>
      <c r="D28" s="7" t="s">
        <v>188</v>
      </c>
      <c r="E28" s="7" t="s">
        <v>189</v>
      </c>
      <c r="F28" s="10">
        <v>91.54</v>
      </c>
      <c r="G28" s="50">
        <v>76.28</v>
      </c>
      <c r="H28" s="50">
        <f t="shared" si="0"/>
        <v>8463.11</v>
      </c>
      <c r="I28" s="50"/>
      <c r="J28" s="20" t="str">
        <f>VLOOKUP(E28,'supplier list_raw'!B:C,2,0)</f>
        <v>Mark Ramsay</v>
      </c>
      <c r="K28" s="7" t="s">
        <v>184</v>
      </c>
      <c r="L28" s="48"/>
      <c r="M28" s="50"/>
    </row>
    <row r="29" spans="1:16" x14ac:dyDescent="0.25">
      <c r="A29" s="7" t="s">
        <v>147</v>
      </c>
      <c r="B29" s="7" t="s">
        <v>181</v>
      </c>
      <c r="C29" s="9">
        <v>43926</v>
      </c>
      <c r="D29" s="7" t="s">
        <v>186</v>
      </c>
      <c r="E29" s="7" t="s">
        <v>187</v>
      </c>
      <c r="F29" s="10">
        <v>2375.6799999999998</v>
      </c>
      <c r="G29" s="50">
        <v>1979.73</v>
      </c>
      <c r="H29" s="50">
        <f t="shared" si="0"/>
        <v>8463.11</v>
      </c>
      <c r="I29" s="50"/>
      <c r="J29" s="20" t="str">
        <f>VLOOKUP(E29,'supplier list_raw'!B:C,2,0)</f>
        <v>Kathy Jordan</v>
      </c>
      <c r="K29" s="7" t="s">
        <v>184</v>
      </c>
      <c r="L29" s="48"/>
      <c r="M29" s="50"/>
    </row>
    <row r="30" spans="1:16" x14ac:dyDescent="0.25">
      <c r="A30" s="7" t="s">
        <v>131</v>
      </c>
      <c r="B30" s="7" t="s">
        <v>181</v>
      </c>
      <c r="C30" s="9">
        <v>43948</v>
      </c>
      <c r="D30" s="7" t="s">
        <v>186</v>
      </c>
      <c r="E30" s="7" t="s">
        <v>187</v>
      </c>
      <c r="F30" s="10">
        <v>1960.63</v>
      </c>
      <c r="G30" s="50">
        <v>1633.86</v>
      </c>
      <c r="H30" s="50">
        <f t="shared" si="0"/>
        <v>9451.9399999999987</v>
      </c>
      <c r="I30" s="50"/>
      <c r="J30" s="20" t="str">
        <f>VLOOKUP(E30,'supplier list_raw'!B:C,2,0)</f>
        <v>Kathy Jordan</v>
      </c>
      <c r="K30" s="7" t="s">
        <v>184</v>
      </c>
      <c r="L30" s="48"/>
      <c r="M30" s="50"/>
    </row>
    <row r="31" spans="1:16" x14ac:dyDescent="0.25">
      <c r="A31" s="7" t="s">
        <v>134</v>
      </c>
      <c r="B31" s="7" t="s">
        <v>181</v>
      </c>
      <c r="C31" s="9">
        <v>43948</v>
      </c>
      <c r="D31" s="7" t="s">
        <v>197</v>
      </c>
      <c r="E31" s="7" t="s">
        <v>198</v>
      </c>
      <c r="F31" s="10">
        <v>154.18</v>
      </c>
      <c r="G31" s="50">
        <v>128.47999999999999</v>
      </c>
      <c r="H31" s="50">
        <f t="shared" si="0"/>
        <v>9451.9399999999987</v>
      </c>
      <c r="I31" s="50"/>
      <c r="J31" s="20" t="str">
        <f>VLOOKUP(E31,'supplier list_raw'!B:C,2,0)</f>
        <v>Jill Henderson</v>
      </c>
      <c r="K31" s="7" t="s">
        <v>184</v>
      </c>
      <c r="L31" s="48"/>
      <c r="M31" s="50"/>
    </row>
    <row r="32" spans="1:16" x14ac:dyDescent="0.25">
      <c r="A32" s="7" t="s">
        <v>135</v>
      </c>
      <c r="B32" s="7" t="s">
        <v>181</v>
      </c>
      <c r="C32" s="9">
        <v>43948</v>
      </c>
      <c r="D32" s="7" t="s">
        <v>199</v>
      </c>
      <c r="E32" s="7" t="s">
        <v>200</v>
      </c>
      <c r="F32" s="10">
        <v>8121.6</v>
      </c>
      <c r="G32" s="50">
        <v>6768</v>
      </c>
      <c r="H32" s="50">
        <f t="shared" si="0"/>
        <v>9451.9399999999987</v>
      </c>
      <c r="I32" s="50"/>
      <c r="J32" s="20" t="str">
        <f>VLOOKUP(E32,'supplier list_raw'!B:C,2,0)</f>
        <v>Stuart Lynn</v>
      </c>
      <c r="K32" s="7" t="s">
        <v>184</v>
      </c>
      <c r="L32" s="48"/>
      <c r="M32" s="50"/>
    </row>
    <row r="33" spans="1:13" x14ac:dyDescent="0.25">
      <c r="A33" s="7" t="s">
        <v>136</v>
      </c>
      <c r="B33" s="7" t="s">
        <v>181</v>
      </c>
      <c r="C33" s="9">
        <v>43948</v>
      </c>
      <c r="D33" s="7" t="s">
        <v>188</v>
      </c>
      <c r="E33" s="7" t="s">
        <v>189</v>
      </c>
      <c r="F33" s="10">
        <v>1001.16</v>
      </c>
      <c r="G33" s="50">
        <v>834.3</v>
      </c>
      <c r="H33" s="50">
        <f t="shared" si="0"/>
        <v>9451.9399999999987</v>
      </c>
      <c r="I33" s="50"/>
      <c r="J33" s="20" t="str">
        <f>VLOOKUP(E33,'supplier list_raw'!B:C,2,0)</f>
        <v>Mark Ramsay</v>
      </c>
      <c r="K33" s="7" t="s">
        <v>184</v>
      </c>
      <c r="L33" s="48"/>
      <c r="M33" s="50"/>
    </row>
    <row r="34" spans="1:13" x14ac:dyDescent="0.25">
      <c r="A34" s="7" t="s">
        <v>139</v>
      </c>
      <c r="B34" s="7" t="s">
        <v>181</v>
      </c>
      <c r="C34" s="9">
        <v>43948</v>
      </c>
      <c r="D34" s="7" t="s">
        <v>206</v>
      </c>
      <c r="E34" s="7" t="s">
        <v>207</v>
      </c>
      <c r="F34" s="10">
        <v>104.76</v>
      </c>
      <c r="G34" s="50">
        <v>87.3</v>
      </c>
      <c r="H34" s="50">
        <f t="shared" si="0"/>
        <v>9451.9399999999987</v>
      </c>
      <c r="I34" s="50"/>
      <c r="J34" s="20" t="str">
        <f>VLOOKUP(E34,'supplier list_raw'!B:C,2,0)</f>
        <v>Neil Haswell</v>
      </c>
      <c r="K34" s="7" t="s">
        <v>184</v>
      </c>
      <c r="L34" s="48"/>
      <c r="M34" s="50"/>
    </row>
    <row r="35" spans="1:13" x14ac:dyDescent="0.25">
      <c r="A35" s="7" t="s">
        <v>140</v>
      </c>
      <c r="B35" s="7" t="s">
        <v>181</v>
      </c>
      <c r="C35" s="9">
        <v>43949</v>
      </c>
      <c r="D35" s="7" t="s">
        <v>186</v>
      </c>
      <c r="E35" s="7" t="s">
        <v>187</v>
      </c>
      <c r="F35" s="10">
        <v>1285.96</v>
      </c>
      <c r="G35" s="50">
        <v>1071.6300000000001</v>
      </c>
      <c r="H35" s="50">
        <f t="shared" si="0"/>
        <v>1071.6300000000001</v>
      </c>
      <c r="I35" s="50"/>
      <c r="J35" s="20" t="str">
        <f>VLOOKUP(E35,'supplier list_raw'!B:C,2,0)</f>
        <v>Kathy Jordan</v>
      </c>
      <c r="K35" s="7" t="s">
        <v>184</v>
      </c>
      <c r="L35" s="48"/>
      <c r="M35" s="50"/>
    </row>
    <row r="36" spans="1:13" x14ac:dyDescent="0.25">
      <c r="A36" s="7" t="s">
        <v>138</v>
      </c>
      <c r="B36" s="7" t="s">
        <v>181</v>
      </c>
      <c r="C36" s="9">
        <v>43950</v>
      </c>
      <c r="D36" s="7" t="s">
        <v>199</v>
      </c>
      <c r="E36" s="7" t="s">
        <v>200</v>
      </c>
      <c r="F36" s="10">
        <v>3564</v>
      </c>
      <c r="G36" s="50">
        <v>2970</v>
      </c>
      <c r="H36" s="50">
        <f t="shared" si="0"/>
        <v>2970</v>
      </c>
      <c r="I36" s="50"/>
      <c r="J36" s="20" t="str">
        <f>VLOOKUP(E36,'supplier list_raw'!B:C,2,0)</f>
        <v>Stuart Lynn</v>
      </c>
      <c r="K36" s="7" t="s">
        <v>184</v>
      </c>
      <c r="L36" s="48"/>
      <c r="M36" s="50"/>
    </row>
    <row r="37" spans="1:13" x14ac:dyDescent="0.25">
      <c r="A37" s="7" t="s">
        <v>130</v>
      </c>
      <c r="B37" s="7" t="s">
        <v>181</v>
      </c>
      <c r="C37" s="9">
        <v>43951</v>
      </c>
      <c r="D37" s="7" t="s">
        <v>199</v>
      </c>
      <c r="E37" s="7" t="s">
        <v>200</v>
      </c>
      <c r="F37" s="10">
        <v>677.98</v>
      </c>
      <c r="G37" s="50">
        <v>564.98</v>
      </c>
      <c r="H37" s="50">
        <f t="shared" si="0"/>
        <v>848.48</v>
      </c>
      <c r="I37" s="50"/>
      <c r="J37" s="20" t="str">
        <f>VLOOKUP(E37,'supplier list_raw'!B:C,2,0)</f>
        <v>Stuart Lynn</v>
      </c>
      <c r="K37" s="7" t="s">
        <v>184</v>
      </c>
      <c r="L37" s="48"/>
      <c r="M37" s="50"/>
    </row>
    <row r="38" spans="1:13" x14ac:dyDescent="0.25">
      <c r="A38" s="7" t="s">
        <v>137</v>
      </c>
      <c r="B38" s="7" t="s">
        <v>181</v>
      </c>
      <c r="C38" s="9">
        <v>43951</v>
      </c>
      <c r="D38" s="7" t="s">
        <v>206</v>
      </c>
      <c r="E38" s="7" t="s">
        <v>207</v>
      </c>
      <c r="F38" s="10">
        <v>340.2</v>
      </c>
      <c r="G38" s="50">
        <v>283.5</v>
      </c>
      <c r="H38" s="50">
        <f t="shared" si="0"/>
        <v>848.48</v>
      </c>
      <c r="I38" s="50"/>
      <c r="J38" s="20" t="str">
        <f>VLOOKUP(E38,'supplier list_raw'!B:C,2,0)</f>
        <v>Neil Haswell</v>
      </c>
      <c r="K38" s="7" t="s">
        <v>184</v>
      </c>
      <c r="L38" s="48"/>
      <c r="M38" s="50"/>
    </row>
    <row r="39" spans="1:13" x14ac:dyDescent="0.25">
      <c r="A39" s="7" t="s">
        <v>129</v>
      </c>
      <c r="B39" s="7" t="s">
        <v>181</v>
      </c>
      <c r="C39" s="9">
        <v>43966</v>
      </c>
      <c r="D39" s="7" t="s">
        <v>199</v>
      </c>
      <c r="E39" s="7" t="s">
        <v>200</v>
      </c>
      <c r="F39" s="10">
        <v>936.49</v>
      </c>
      <c r="G39" s="50">
        <v>780.41</v>
      </c>
      <c r="H39" s="50">
        <f t="shared" si="0"/>
        <v>780.41</v>
      </c>
      <c r="I39" s="50"/>
      <c r="J39" s="20" t="str">
        <f>VLOOKUP(E39,'supplier list_raw'!B:C,2,0)</f>
        <v>Stuart Lynn</v>
      </c>
      <c r="K39" s="7" t="s">
        <v>184</v>
      </c>
      <c r="L39" s="48"/>
      <c r="M39" s="50"/>
    </row>
    <row r="40" spans="1:13" x14ac:dyDescent="0.25">
      <c r="A40" s="7" t="s">
        <v>108</v>
      </c>
      <c r="B40" s="7" t="s">
        <v>181</v>
      </c>
      <c r="C40" s="9">
        <v>44197</v>
      </c>
      <c r="D40" s="7" t="s">
        <v>193</v>
      </c>
      <c r="E40" s="7" t="s">
        <v>194</v>
      </c>
      <c r="F40" s="10">
        <v>792</v>
      </c>
      <c r="G40" s="50">
        <v>660</v>
      </c>
      <c r="H40" s="50">
        <f t="shared" si="0"/>
        <v>660</v>
      </c>
      <c r="I40" s="50"/>
      <c r="J40" s="20" t="str">
        <f>VLOOKUP(E40,'supplier list_raw'!B:C,2,0)</f>
        <v>Mr. Billy Thompson</v>
      </c>
      <c r="K40" s="7" t="s">
        <v>184</v>
      </c>
      <c r="L40" s="48"/>
      <c r="M40" s="50"/>
    </row>
    <row r="41" spans="1:13" x14ac:dyDescent="0.25">
      <c r="A41" s="7" t="s">
        <v>73</v>
      </c>
      <c r="B41" s="7" t="s">
        <v>181</v>
      </c>
      <c r="C41" s="9">
        <v>44207</v>
      </c>
      <c r="D41" s="7" t="s">
        <v>182</v>
      </c>
      <c r="E41" s="7" t="s">
        <v>183</v>
      </c>
      <c r="F41" s="10">
        <v>201.6</v>
      </c>
      <c r="G41" s="50">
        <v>168</v>
      </c>
      <c r="H41" s="50">
        <f t="shared" si="0"/>
        <v>168</v>
      </c>
      <c r="I41" s="50"/>
      <c r="J41" s="20" t="str">
        <f>VLOOKUP(E41,'supplier list_raw'!B:C,2,0)</f>
        <v>Mark Singh</v>
      </c>
      <c r="K41" s="7" t="s">
        <v>184</v>
      </c>
      <c r="L41" s="48"/>
      <c r="M41" s="50"/>
    </row>
    <row r="42" spans="1:13" x14ac:dyDescent="0.25">
      <c r="A42" s="7" t="s">
        <v>109</v>
      </c>
      <c r="B42" s="7" t="s">
        <v>181</v>
      </c>
      <c r="C42" s="9">
        <v>44228</v>
      </c>
      <c r="D42" s="7" t="s">
        <v>193</v>
      </c>
      <c r="E42" s="7" t="s">
        <v>194</v>
      </c>
      <c r="F42" s="10">
        <v>180</v>
      </c>
      <c r="G42" s="50">
        <v>596.37</v>
      </c>
      <c r="H42" s="50">
        <f t="shared" si="0"/>
        <v>596.37</v>
      </c>
      <c r="I42" s="50"/>
      <c r="J42" s="20" t="str">
        <f>VLOOKUP(E42,'supplier list_raw'!B:C,2,0)</f>
        <v>Mr. Billy Thompson</v>
      </c>
      <c r="K42" s="7" t="s">
        <v>35</v>
      </c>
      <c r="L42" s="48"/>
      <c r="M42" s="50"/>
    </row>
    <row r="43" spans="1:13" x14ac:dyDescent="0.25">
      <c r="A43" s="7" t="s">
        <v>107</v>
      </c>
      <c r="B43" s="7" t="s">
        <v>181</v>
      </c>
      <c r="C43" s="9">
        <v>44237</v>
      </c>
      <c r="D43" s="7" t="s">
        <v>188</v>
      </c>
      <c r="E43" s="7" t="s">
        <v>189</v>
      </c>
      <c r="F43" s="10">
        <v>386.64</v>
      </c>
      <c r="G43" s="50">
        <v>109.2</v>
      </c>
      <c r="H43" s="50">
        <f t="shared" si="0"/>
        <v>109.2</v>
      </c>
      <c r="I43" s="50"/>
      <c r="J43" s="20" t="str">
        <f>VLOOKUP(E43,'supplier list_raw'!B:C,2,0)</f>
        <v>Mark Ramsay</v>
      </c>
      <c r="K43" s="7" t="s">
        <v>184</v>
      </c>
      <c r="L43" s="48"/>
      <c r="M43" s="50"/>
    </row>
    <row r="44" spans="1:13" x14ac:dyDescent="0.25">
      <c r="A44" s="7" t="s">
        <v>91</v>
      </c>
      <c r="B44" s="7" t="s">
        <v>181</v>
      </c>
      <c r="C44" s="9">
        <v>44317</v>
      </c>
      <c r="D44" s="7" t="s">
        <v>188</v>
      </c>
      <c r="E44" s="7" t="s">
        <v>189</v>
      </c>
      <c r="F44" s="10">
        <v>97.2</v>
      </c>
      <c r="G44" s="50">
        <v>81</v>
      </c>
      <c r="H44" s="50">
        <f t="shared" si="0"/>
        <v>81</v>
      </c>
      <c r="I44" s="50"/>
      <c r="J44" s="20" t="str">
        <f>VLOOKUP(E44,'supplier list_raw'!B:C,2,0)</f>
        <v>Mark Ramsay</v>
      </c>
      <c r="K44" s="7" t="s">
        <v>184</v>
      </c>
      <c r="L44" s="48"/>
      <c r="M44" s="50"/>
    </row>
    <row r="45" spans="1:13" x14ac:dyDescent="0.25">
      <c r="A45" s="7" t="s">
        <v>99</v>
      </c>
      <c r="B45" s="7" t="s">
        <v>181</v>
      </c>
      <c r="C45" s="9">
        <v>44318</v>
      </c>
      <c r="D45" s="7" t="s">
        <v>197</v>
      </c>
      <c r="E45" s="7" t="s">
        <v>198</v>
      </c>
      <c r="F45" s="10">
        <v>154.18</v>
      </c>
      <c r="G45" s="50">
        <v>128.47999999999999</v>
      </c>
      <c r="H45" s="50">
        <f t="shared" si="0"/>
        <v>128.47999999999999</v>
      </c>
      <c r="I45" s="50"/>
      <c r="J45" s="20" t="str">
        <f>VLOOKUP(E45,'supplier list_raw'!B:C,2,0)</f>
        <v>Jill Henderson</v>
      </c>
      <c r="K45" s="7" t="s">
        <v>184</v>
      </c>
      <c r="L45" s="48"/>
      <c r="M45" s="50"/>
    </row>
    <row r="46" spans="1:13" x14ac:dyDescent="0.25">
      <c r="A46" s="7" t="s">
        <v>90</v>
      </c>
      <c r="B46" s="7" t="s">
        <v>181</v>
      </c>
      <c r="C46" s="9">
        <v>44360</v>
      </c>
      <c r="D46" s="7" t="s">
        <v>186</v>
      </c>
      <c r="E46" s="7" t="s">
        <v>187</v>
      </c>
      <c r="F46" s="10">
        <v>632.88</v>
      </c>
      <c r="G46" s="50">
        <v>527.4</v>
      </c>
      <c r="H46" s="50">
        <f t="shared" si="0"/>
        <v>527.4</v>
      </c>
      <c r="I46" s="50"/>
      <c r="J46" s="20" t="str">
        <f>VLOOKUP(E46,'supplier list_raw'!B:C,2,0)</f>
        <v>Kathy Jordan</v>
      </c>
      <c r="K46" s="7" t="s">
        <v>184</v>
      </c>
      <c r="L46" s="48"/>
      <c r="M46" s="50"/>
    </row>
    <row r="47" spans="1:13" x14ac:dyDescent="0.25">
      <c r="A47" s="7" t="s">
        <v>127</v>
      </c>
      <c r="B47" s="7" t="s">
        <v>181</v>
      </c>
      <c r="C47" s="9">
        <v>44372</v>
      </c>
      <c r="D47" s="7" t="s">
        <v>206</v>
      </c>
      <c r="E47" s="7" t="s">
        <v>207</v>
      </c>
      <c r="F47" s="10">
        <v>777.6</v>
      </c>
      <c r="G47" s="50">
        <v>648</v>
      </c>
      <c r="H47" s="50">
        <f t="shared" si="0"/>
        <v>970.2</v>
      </c>
      <c r="I47" s="50"/>
      <c r="J47" s="20" t="str">
        <f>VLOOKUP(E47,'supplier list_raw'!B:C,2,0)</f>
        <v>Neil Haswell</v>
      </c>
      <c r="K47" s="7" t="s">
        <v>184</v>
      </c>
      <c r="L47" s="48"/>
      <c r="M47" s="50"/>
    </row>
    <row r="48" spans="1:13" x14ac:dyDescent="0.25">
      <c r="A48" s="7" t="s">
        <v>128</v>
      </c>
      <c r="B48" s="7" t="s">
        <v>181</v>
      </c>
      <c r="C48" s="9">
        <v>44372</v>
      </c>
      <c r="D48" s="7" t="s">
        <v>188</v>
      </c>
      <c r="E48" s="7" t="s">
        <v>189</v>
      </c>
      <c r="F48" s="10">
        <v>386.64</v>
      </c>
      <c r="G48" s="50">
        <v>322.2</v>
      </c>
      <c r="H48" s="50">
        <f t="shared" si="0"/>
        <v>970.2</v>
      </c>
      <c r="I48" s="50"/>
      <c r="J48" s="20" t="str">
        <f>VLOOKUP(E48,'supplier list_raw'!B:C,2,0)</f>
        <v>Mark Ramsay</v>
      </c>
      <c r="K48" s="7" t="s">
        <v>184</v>
      </c>
      <c r="L48" s="48"/>
      <c r="M48" s="50"/>
    </row>
    <row r="49" spans="1:13" x14ac:dyDescent="0.25">
      <c r="A49" s="7" t="s">
        <v>126</v>
      </c>
      <c r="B49" s="7" t="s">
        <v>181</v>
      </c>
      <c r="C49" s="9">
        <v>44373</v>
      </c>
      <c r="D49" s="7" t="s">
        <v>204</v>
      </c>
      <c r="E49" s="7" t="s">
        <v>205</v>
      </c>
      <c r="F49" s="10">
        <v>269.27999999999997</v>
      </c>
      <c r="G49" s="50">
        <v>224.4</v>
      </c>
      <c r="H49" s="50">
        <f t="shared" si="0"/>
        <v>224.4</v>
      </c>
      <c r="I49" s="50"/>
      <c r="J49" s="20" t="str">
        <f>VLOOKUP(E49,'supplier list_raw'!B:C,2,0)</f>
        <v>Melanie Dodd</v>
      </c>
      <c r="K49" s="7" t="s">
        <v>184</v>
      </c>
      <c r="L49" s="48"/>
      <c r="M49" s="50"/>
    </row>
    <row r="50" spans="1:13" x14ac:dyDescent="0.25">
      <c r="A50" s="7" t="s">
        <v>102</v>
      </c>
      <c r="B50" s="7" t="s">
        <v>181</v>
      </c>
      <c r="C50" s="9">
        <v>44378</v>
      </c>
      <c r="D50" s="7" t="s">
        <v>188</v>
      </c>
      <c r="E50" s="7" t="s">
        <v>189</v>
      </c>
      <c r="F50" s="10">
        <v>2043</v>
      </c>
      <c r="G50" s="50">
        <v>1702.5</v>
      </c>
      <c r="H50" s="50">
        <f t="shared" si="0"/>
        <v>2467.33</v>
      </c>
      <c r="I50" s="50"/>
      <c r="J50" s="20" t="str">
        <f>VLOOKUP(E50,'supplier list_raw'!B:C,2,0)</f>
        <v>Mark Ramsay</v>
      </c>
      <c r="K50" s="7" t="s">
        <v>35</v>
      </c>
      <c r="L50" s="48"/>
      <c r="M50" s="50"/>
    </row>
    <row r="51" spans="1:13" x14ac:dyDescent="0.25">
      <c r="A51" s="7" t="s">
        <v>103</v>
      </c>
      <c r="B51" s="7" t="s">
        <v>181</v>
      </c>
      <c r="C51" s="9">
        <v>44378</v>
      </c>
      <c r="D51" s="7" t="s">
        <v>199</v>
      </c>
      <c r="E51" s="7" t="s">
        <v>200</v>
      </c>
      <c r="F51" s="10">
        <v>857.98</v>
      </c>
      <c r="G51" s="50">
        <v>714.98</v>
      </c>
      <c r="H51" s="50">
        <f t="shared" si="0"/>
        <v>2467.33</v>
      </c>
      <c r="I51" s="50"/>
      <c r="J51" s="20" t="str">
        <f>VLOOKUP(E51,'supplier list_raw'!B:C,2,0)</f>
        <v>Stuart Lynn</v>
      </c>
      <c r="K51" s="7" t="s">
        <v>35</v>
      </c>
      <c r="L51" s="48"/>
      <c r="M51" s="50"/>
    </row>
    <row r="52" spans="1:13" x14ac:dyDescent="0.25">
      <c r="A52" s="7" t="s">
        <v>108</v>
      </c>
      <c r="B52" s="7" t="s">
        <v>201</v>
      </c>
      <c r="C52" s="9">
        <v>44378</v>
      </c>
      <c r="D52" s="7" t="s">
        <v>202</v>
      </c>
      <c r="E52" s="7" t="s">
        <v>203</v>
      </c>
      <c r="F52" s="10">
        <v>59.82</v>
      </c>
      <c r="G52" s="50">
        <v>49.85</v>
      </c>
      <c r="H52" s="50">
        <f t="shared" si="0"/>
        <v>2467.33</v>
      </c>
      <c r="I52" s="50"/>
      <c r="J52" s="20" t="str">
        <f>VLOOKUP(E52,'supplier list_raw'!B:C,2,0)</f>
        <v>John Sinclair</v>
      </c>
      <c r="K52" s="7" t="s">
        <v>184</v>
      </c>
      <c r="L52" s="48"/>
      <c r="M52" s="50"/>
    </row>
    <row r="53" spans="1:13" x14ac:dyDescent="0.25">
      <c r="A53" s="7" t="s">
        <v>107</v>
      </c>
      <c r="B53" s="7" t="s">
        <v>201</v>
      </c>
      <c r="C53" s="9">
        <v>44407</v>
      </c>
      <c r="D53" s="7" t="s">
        <v>195</v>
      </c>
      <c r="E53" s="7" t="s">
        <v>196</v>
      </c>
      <c r="F53" s="10">
        <v>131.04</v>
      </c>
      <c r="G53" s="50">
        <v>322.2</v>
      </c>
      <c r="H53" s="50">
        <f t="shared" si="0"/>
        <v>322.2</v>
      </c>
      <c r="I53" s="50"/>
      <c r="J53" s="20" t="str">
        <f>VLOOKUP(E53,'supplier list_raw'!B:C,2,0)</f>
        <v>Stephen Wilmshurst</v>
      </c>
      <c r="K53" s="7" t="s">
        <v>184</v>
      </c>
      <c r="L53" s="48"/>
      <c r="M53" s="50"/>
    </row>
    <row r="54" spans="1:13" x14ac:dyDescent="0.25">
      <c r="A54" s="7" t="s">
        <v>96</v>
      </c>
      <c r="B54" s="7" t="s">
        <v>181</v>
      </c>
      <c r="C54" s="9">
        <v>44408</v>
      </c>
      <c r="D54" s="7" t="s">
        <v>195</v>
      </c>
      <c r="E54" s="7" t="s">
        <v>196</v>
      </c>
      <c r="F54" s="10">
        <v>594.9</v>
      </c>
      <c r="G54" s="50">
        <v>495.75</v>
      </c>
      <c r="H54" s="50">
        <f t="shared" si="0"/>
        <v>495.75</v>
      </c>
      <c r="I54" s="50"/>
      <c r="J54" s="20" t="str">
        <f>VLOOKUP(E54,'supplier list_raw'!B:C,2,0)</f>
        <v>Stephen Wilmshurst</v>
      </c>
      <c r="K54" s="7" t="s">
        <v>184</v>
      </c>
      <c r="L54" s="48"/>
      <c r="M54" s="50"/>
    </row>
    <row r="55" spans="1:13" x14ac:dyDescent="0.25">
      <c r="A55" s="7" t="s">
        <v>106</v>
      </c>
      <c r="B55" s="7" t="s">
        <v>181</v>
      </c>
      <c r="C55" s="9">
        <v>44412</v>
      </c>
      <c r="D55" s="7" t="s">
        <v>199</v>
      </c>
      <c r="E55" s="7" t="s">
        <v>200</v>
      </c>
      <c r="F55" s="10">
        <v>857.98</v>
      </c>
      <c r="G55" s="50">
        <v>66</v>
      </c>
      <c r="H55" s="50">
        <f t="shared" si="0"/>
        <v>216</v>
      </c>
      <c r="I55" s="50"/>
      <c r="J55" s="20" t="str">
        <f>VLOOKUP(E55,'supplier list_raw'!B:C,2,0)</f>
        <v>Stuart Lynn</v>
      </c>
      <c r="K55" s="7" t="s">
        <v>184</v>
      </c>
      <c r="L55" s="48"/>
      <c r="M55" s="50"/>
    </row>
    <row r="56" spans="1:13" x14ac:dyDescent="0.25">
      <c r="A56" s="7" t="s">
        <v>109</v>
      </c>
      <c r="B56" s="7" t="s">
        <v>201</v>
      </c>
      <c r="C56" s="9">
        <v>44412</v>
      </c>
      <c r="D56" s="7" t="s">
        <v>199</v>
      </c>
      <c r="E56" s="7" t="s">
        <v>200</v>
      </c>
      <c r="F56" s="10">
        <v>715.64</v>
      </c>
      <c r="G56" s="50">
        <v>150</v>
      </c>
      <c r="H56" s="50">
        <f t="shared" si="0"/>
        <v>216</v>
      </c>
      <c r="I56" s="50"/>
      <c r="J56" s="20" t="str">
        <f>VLOOKUP(E56,'supplier list_raw'!B:C,2,0)</f>
        <v>Stuart Lynn</v>
      </c>
      <c r="K56" s="7" t="s">
        <v>184</v>
      </c>
      <c r="L56" s="48"/>
      <c r="M56" s="50"/>
    </row>
    <row r="57" spans="1:13" x14ac:dyDescent="0.25">
      <c r="A57" s="7" t="s">
        <v>81</v>
      </c>
      <c r="B57" s="7" t="s">
        <v>181</v>
      </c>
      <c r="C57" s="9">
        <v>44414</v>
      </c>
      <c r="D57" s="7" t="s">
        <v>190</v>
      </c>
      <c r="E57" s="7" t="s">
        <v>57</v>
      </c>
      <c r="F57" s="10">
        <v>0</v>
      </c>
      <c r="G57" s="50">
        <v>0</v>
      </c>
      <c r="H57" s="50">
        <f t="shared" si="0"/>
        <v>2279.7200000000003</v>
      </c>
      <c r="I57" s="50"/>
      <c r="J57" s="20" t="str">
        <f>VLOOKUP(E57,'supplier list_raw'!B:C,2,0)</f>
        <v>Lisa Ford</v>
      </c>
      <c r="K57" s="7" t="s">
        <v>35</v>
      </c>
      <c r="L57" s="48"/>
      <c r="M57" s="50"/>
    </row>
    <row r="58" spans="1:13" x14ac:dyDescent="0.25">
      <c r="A58" s="7" t="s">
        <v>94</v>
      </c>
      <c r="B58" s="7" t="s">
        <v>181</v>
      </c>
      <c r="C58" s="9">
        <v>44414</v>
      </c>
      <c r="D58" s="7" t="s">
        <v>188</v>
      </c>
      <c r="E58" s="7" t="s">
        <v>189</v>
      </c>
      <c r="F58" s="10">
        <v>1073.7</v>
      </c>
      <c r="G58" s="50">
        <v>894.75</v>
      </c>
      <c r="H58" s="50">
        <f t="shared" si="0"/>
        <v>2279.7200000000003</v>
      </c>
      <c r="I58" s="50"/>
      <c r="J58" s="20" t="str">
        <f>VLOOKUP(E58,'supplier list_raw'!B:C,2,0)</f>
        <v>Mark Ramsay</v>
      </c>
      <c r="K58" s="7" t="s">
        <v>184</v>
      </c>
      <c r="L58" s="48"/>
      <c r="M58" s="50"/>
    </row>
    <row r="59" spans="1:13" x14ac:dyDescent="0.25">
      <c r="A59" s="7" t="s">
        <v>95</v>
      </c>
      <c r="B59" s="7" t="s">
        <v>181</v>
      </c>
      <c r="C59" s="9">
        <v>44414</v>
      </c>
      <c r="D59" s="7" t="s">
        <v>193</v>
      </c>
      <c r="E59" s="7" t="s">
        <v>194</v>
      </c>
      <c r="F59" s="10">
        <v>803.99</v>
      </c>
      <c r="G59" s="50">
        <v>669.99</v>
      </c>
      <c r="H59" s="50">
        <f t="shared" si="0"/>
        <v>2279.7200000000003</v>
      </c>
      <c r="I59" s="50"/>
      <c r="J59" s="20" t="str">
        <f>VLOOKUP(E59,'supplier list_raw'!B:C,2,0)</f>
        <v>Mr. Billy Thompson</v>
      </c>
      <c r="K59" s="7" t="s">
        <v>184</v>
      </c>
      <c r="L59" s="48"/>
      <c r="M59" s="50"/>
    </row>
    <row r="60" spans="1:13" x14ac:dyDescent="0.25">
      <c r="A60" s="7" t="s">
        <v>106</v>
      </c>
      <c r="B60" s="7" t="s">
        <v>201</v>
      </c>
      <c r="C60" s="9">
        <v>44414</v>
      </c>
      <c r="D60" s="7" t="s">
        <v>188</v>
      </c>
      <c r="E60" s="7" t="s">
        <v>189</v>
      </c>
      <c r="F60" s="10">
        <v>79.2</v>
      </c>
      <c r="G60" s="50">
        <v>714.98</v>
      </c>
      <c r="H60" s="50">
        <f t="shared" si="0"/>
        <v>2279.7200000000003</v>
      </c>
      <c r="I60" s="50"/>
      <c r="J60" s="20" t="str">
        <f>VLOOKUP(E60,'supplier list_raw'!B:C,2,0)</f>
        <v>Mark Ramsay</v>
      </c>
      <c r="K60" s="7" t="s">
        <v>184</v>
      </c>
      <c r="L60" s="48"/>
      <c r="M60" s="50"/>
    </row>
    <row r="61" spans="1:13" x14ac:dyDescent="0.25">
      <c r="A61" s="7" t="s">
        <v>80</v>
      </c>
      <c r="B61" s="7" t="s">
        <v>181</v>
      </c>
      <c r="C61" s="9">
        <v>44415</v>
      </c>
      <c r="D61" s="7" t="s">
        <v>188</v>
      </c>
      <c r="E61" s="7" t="s">
        <v>189</v>
      </c>
      <c r="F61" s="10">
        <v>63.36</v>
      </c>
      <c r="G61" s="50">
        <v>52.8</v>
      </c>
      <c r="H61" s="50">
        <f t="shared" si="0"/>
        <v>52.8</v>
      </c>
      <c r="I61" s="50"/>
      <c r="J61" s="20" t="str">
        <f>VLOOKUP(E61,'supplier list_raw'!B:C,2,0)</f>
        <v>Mark Ramsay</v>
      </c>
      <c r="K61" s="7" t="s">
        <v>184</v>
      </c>
      <c r="L61" s="48"/>
      <c r="M61" s="50"/>
    </row>
    <row r="62" spans="1:13" x14ac:dyDescent="0.25">
      <c r="A62" s="7" t="s">
        <v>76</v>
      </c>
      <c r="B62" s="7" t="s">
        <v>181</v>
      </c>
      <c r="C62" s="9">
        <v>44419</v>
      </c>
      <c r="D62" s="7" t="s">
        <v>186</v>
      </c>
      <c r="E62" s="7" t="s">
        <v>187</v>
      </c>
      <c r="F62" s="10">
        <v>12</v>
      </c>
      <c r="G62" s="50">
        <v>10</v>
      </c>
      <c r="H62" s="50">
        <f t="shared" si="0"/>
        <v>28</v>
      </c>
      <c r="I62" s="50"/>
      <c r="J62" s="20" t="str">
        <f>VLOOKUP(E62,'supplier list_raw'!B:C,2,0)</f>
        <v>Kathy Jordan</v>
      </c>
      <c r="K62" s="7" t="s">
        <v>184</v>
      </c>
      <c r="L62" s="48"/>
      <c r="M62" s="50"/>
    </row>
    <row r="63" spans="1:13" x14ac:dyDescent="0.25">
      <c r="A63" s="7" t="s">
        <v>77</v>
      </c>
      <c r="B63" s="7" t="s">
        <v>181</v>
      </c>
      <c r="C63" s="9">
        <v>44419</v>
      </c>
      <c r="D63" s="7" t="s">
        <v>186</v>
      </c>
      <c r="E63" s="7" t="s">
        <v>187</v>
      </c>
      <c r="F63" s="10">
        <v>21.6</v>
      </c>
      <c r="G63" s="50">
        <v>18</v>
      </c>
      <c r="H63" s="50">
        <f t="shared" si="0"/>
        <v>28</v>
      </c>
      <c r="I63" s="50"/>
      <c r="J63" s="20" t="str">
        <f>VLOOKUP(E63,'supplier list_raw'!B:C,2,0)</f>
        <v>Kathy Jordan</v>
      </c>
      <c r="K63" s="7" t="s">
        <v>184</v>
      </c>
      <c r="L63" s="48"/>
      <c r="M63" s="50"/>
    </row>
    <row r="64" spans="1:13" x14ac:dyDescent="0.25">
      <c r="A64" s="7" t="s">
        <v>87</v>
      </c>
      <c r="B64" s="7" t="s">
        <v>181</v>
      </c>
      <c r="C64" s="9">
        <v>44454</v>
      </c>
      <c r="D64" s="7" t="s">
        <v>186</v>
      </c>
      <c r="E64" s="7" t="s">
        <v>187</v>
      </c>
      <c r="F64" s="10">
        <v>632.88</v>
      </c>
      <c r="G64" s="50">
        <v>527.4</v>
      </c>
      <c r="H64" s="50">
        <f t="shared" si="0"/>
        <v>527.4</v>
      </c>
      <c r="I64" s="50"/>
      <c r="J64" s="20" t="str">
        <f>VLOOKUP(E64,'supplier list_raw'!B:C,2,0)</f>
        <v>Kathy Jordan</v>
      </c>
      <c r="K64" s="7" t="s">
        <v>184</v>
      </c>
      <c r="L64" s="48"/>
      <c r="M64" s="50"/>
    </row>
    <row r="65" spans="1:13" x14ac:dyDescent="0.25">
      <c r="A65" s="7" t="s">
        <v>84</v>
      </c>
      <c r="B65" s="7" t="s">
        <v>181</v>
      </c>
      <c r="C65" s="9">
        <v>44481</v>
      </c>
      <c r="D65" s="7" t="s">
        <v>191</v>
      </c>
      <c r="E65" s="7" t="s">
        <v>192</v>
      </c>
      <c r="F65" s="10">
        <v>702.89</v>
      </c>
      <c r="G65" s="50">
        <v>585.74</v>
      </c>
      <c r="H65" s="50">
        <f t="shared" si="0"/>
        <v>585.74</v>
      </c>
      <c r="I65" s="50"/>
      <c r="J65" s="20" t="str">
        <f>VLOOKUP(E65,'supplier list_raw'!B:C,2,0)</f>
        <v>Debbie Minto</v>
      </c>
      <c r="K65" s="7" t="s">
        <v>184</v>
      </c>
      <c r="L65" s="48"/>
      <c r="M65" s="50"/>
    </row>
    <row r="66" spans="1:13" x14ac:dyDescent="0.25">
      <c r="C66" s="51"/>
      <c r="D66" s="52"/>
      <c r="E66" s="52"/>
      <c r="F66" s="52"/>
      <c r="G66" s="52"/>
      <c r="H66" s="52"/>
      <c r="I66" s="52"/>
      <c r="J66" s="52"/>
      <c r="K66" s="52"/>
    </row>
    <row r="67" spans="1:13" x14ac:dyDescent="0.25">
      <c r="C67" s="43"/>
      <c r="I67" s="53"/>
    </row>
    <row r="68" spans="1:13" x14ac:dyDescent="0.25">
      <c r="C68" s="43"/>
      <c r="I68" s="53"/>
    </row>
    <row r="69" spans="1:13" x14ac:dyDescent="0.25">
      <c r="C69" s="43"/>
      <c r="I69" s="53"/>
    </row>
    <row r="70" spans="1:13" x14ac:dyDescent="0.25">
      <c r="C70" s="43"/>
      <c r="I70" s="53"/>
    </row>
    <row r="71" spans="1:13" x14ac:dyDescent="0.25">
      <c r="C71" s="43"/>
      <c r="I71" s="53"/>
    </row>
    <row r="72" spans="1:13" x14ac:dyDescent="0.25">
      <c r="C72" s="43"/>
      <c r="I72" s="53"/>
    </row>
    <row r="73" spans="1:13" x14ac:dyDescent="0.25">
      <c r="C73" s="43"/>
      <c r="I73" s="53"/>
    </row>
    <row r="74" spans="1:13" x14ac:dyDescent="0.25">
      <c r="C74" s="43"/>
      <c r="I74" s="53"/>
    </row>
    <row r="75" spans="1:13" x14ac:dyDescent="0.25">
      <c r="C75" s="43"/>
      <c r="I75" s="53"/>
    </row>
    <row r="76" spans="1:13" x14ac:dyDescent="0.25">
      <c r="C76" s="43"/>
      <c r="I76" s="53"/>
    </row>
    <row r="77" spans="1:13" x14ac:dyDescent="0.25">
      <c r="C77" s="43"/>
      <c r="I77" s="53"/>
    </row>
    <row r="78" spans="1:13" x14ac:dyDescent="0.25">
      <c r="C78" s="43"/>
      <c r="I78" s="53"/>
    </row>
    <row r="79" spans="1:13" x14ac:dyDescent="0.25">
      <c r="C79" s="43"/>
      <c r="I79" s="53"/>
    </row>
    <row r="80" spans="1:13" x14ac:dyDescent="0.25">
      <c r="C80" s="43"/>
      <c r="I80" s="53"/>
    </row>
    <row r="81" spans="3:9" x14ac:dyDescent="0.25">
      <c r="C81" s="43"/>
      <c r="I81" s="53"/>
    </row>
    <row r="82" spans="3:9" x14ac:dyDescent="0.25">
      <c r="C82" s="43"/>
      <c r="I82" s="53"/>
    </row>
    <row r="83" spans="3:9" x14ac:dyDescent="0.25">
      <c r="C83" s="43"/>
      <c r="I83" s="53"/>
    </row>
    <row r="84" spans="3:9" x14ac:dyDescent="0.25">
      <c r="C84" s="43"/>
      <c r="I84" s="53"/>
    </row>
    <row r="85" spans="3:9" x14ac:dyDescent="0.25">
      <c r="C85" s="43"/>
      <c r="I85" s="53"/>
    </row>
    <row r="86" spans="3:9" x14ac:dyDescent="0.25">
      <c r="C86" s="43"/>
      <c r="I86" s="53"/>
    </row>
    <row r="87" spans="3:9" x14ac:dyDescent="0.25">
      <c r="C87" s="43"/>
      <c r="I87" s="53"/>
    </row>
    <row r="88" spans="3:9" x14ac:dyDescent="0.25">
      <c r="C88" s="43"/>
      <c r="I88" s="53"/>
    </row>
    <row r="89" spans="3:9" x14ac:dyDescent="0.25">
      <c r="C89" s="43"/>
      <c r="I89" s="53"/>
    </row>
    <row r="90" spans="3:9" x14ac:dyDescent="0.25">
      <c r="C90" s="43"/>
      <c r="I90" s="53"/>
    </row>
    <row r="91" spans="3:9" x14ac:dyDescent="0.25">
      <c r="C91" s="43"/>
      <c r="I91" s="53"/>
    </row>
    <row r="92" spans="3:9" x14ac:dyDescent="0.25">
      <c r="C92" s="43"/>
      <c r="I92" s="53"/>
    </row>
    <row r="93" spans="3:9" x14ac:dyDescent="0.25">
      <c r="C93" s="43"/>
      <c r="I93" s="53"/>
    </row>
    <row r="94" spans="3:9" x14ac:dyDescent="0.25">
      <c r="C94" s="43"/>
      <c r="I94" s="53"/>
    </row>
    <row r="95" spans="3:9" x14ac:dyDescent="0.25">
      <c r="C95" s="43"/>
      <c r="I95" s="53"/>
    </row>
    <row r="96" spans="3:9" x14ac:dyDescent="0.25">
      <c r="C96" s="43"/>
      <c r="I96" s="53"/>
    </row>
    <row r="97" spans="3:9" x14ac:dyDescent="0.25">
      <c r="C97" s="43"/>
      <c r="I97" s="53"/>
    </row>
    <row r="98" spans="3:9" x14ac:dyDescent="0.25">
      <c r="C98" s="43"/>
      <c r="I98" s="53"/>
    </row>
  </sheetData>
  <autoFilter ref="A1:K65" xr:uid="{AF0A0274-9A77-4094-8FD3-A02C7E8CBCF9}">
    <sortState xmlns:xlrd2="http://schemas.microsoft.com/office/spreadsheetml/2017/richdata2" ref="A2:K65">
      <sortCondition ref="C1:C65"/>
    </sortState>
  </autoFilter>
  <phoneticPr fontId="2" type="noConversion"/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64888-F25F-46C2-BD93-FF2B7BE25BE9}">
  <dimension ref="A1:U98"/>
  <sheetViews>
    <sheetView tabSelected="1" zoomScaleNormal="100" workbookViewId="0">
      <selection activeCell="K35" sqref="K35"/>
    </sheetView>
  </sheetViews>
  <sheetFormatPr defaultRowHeight="15" x14ac:dyDescent="0.25"/>
  <cols>
    <col min="1" max="1" width="10.7109375" style="43" bestFit="1" customWidth="1"/>
  </cols>
  <sheetData>
    <row r="1" spans="1:21" x14ac:dyDescent="0.25">
      <c r="A1" s="43" t="s">
        <v>3</v>
      </c>
      <c r="B1" t="s">
        <v>478</v>
      </c>
      <c r="C1" t="s">
        <v>483</v>
      </c>
      <c r="G1" s="22" t="s">
        <v>480</v>
      </c>
      <c r="H1" s="22" t="s">
        <v>484</v>
      </c>
      <c r="I1" s="22" t="s">
        <v>479</v>
      </c>
      <c r="S1" s="22" t="s">
        <v>480</v>
      </c>
      <c r="T1" s="22" t="s">
        <v>484</v>
      </c>
      <c r="U1" s="22" t="s">
        <v>479</v>
      </c>
    </row>
    <row r="2" spans="1:21" x14ac:dyDescent="0.25">
      <c r="A2" s="43">
        <v>43835</v>
      </c>
      <c r="B2">
        <f>SUMIF('purchase order list_v1'!$C:$C,A2,'purchase order list_v1'!$G:$G)</f>
        <v>527.4</v>
      </c>
      <c r="C2" s="47">
        <v>600</v>
      </c>
      <c r="D2" s="55">
        <f>(C2-B2)/B2</f>
        <v>0.1376564277588169</v>
      </c>
      <c r="G2" s="23" t="s">
        <v>476</v>
      </c>
      <c r="H2" s="24"/>
      <c r="I2" s="24"/>
      <c r="S2" s="23" t="s">
        <v>361</v>
      </c>
      <c r="T2" s="24"/>
      <c r="U2" s="24"/>
    </row>
    <row r="3" spans="1:21" x14ac:dyDescent="0.25">
      <c r="A3" s="43">
        <v>43845</v>
      </c>
      <c r="B3" s="47">
        <f>SUMIF('purchase order list_v1'!$C:$C,A3,'purchase order list_v1'!$G:$G)</f>
        <v>890.1</v>
      </c>
      <c r="C3" s="47">
        <v>1000</v>
      </c>
      <c r="D3" s="55">
        <f t="shared" ref="D3:D66" si="0">(C3-B3)/B3</f>
        <v>0.12346927311538027</v>
      </c>
      <c r="G3" s="54" t="s">
        <v>476</v>
      </c>
      <c r="H3" s="24"/>
      <c r="I3" s="24"/>
      <c r="S3" s="23" t="s">
        <v>462</v>
      </c>
      <c r="T3" s="24">
        <v>12000</v>
      </c>
      <c r="U3" s="24">
        <v>4041.8999999999996</v>
      </c>
    </row>
    <row r="4" spans="1:21" x14ac:dyDescent="0.25">
      <c r="A4" s="43">
        <v>43847</v>
      </c>
      <c r="B4" s="47">
        <f>SUMIF('purchase order list_v1'!$C:$C,A4,'purchase order list_v1'!$G:$G)</f>
        <v>161.1</v>
      </c>
      <c r="C4" s="47">
        <v>1500</v>
      </c>
      <c r="D4" s="55">
        <f t="shared" si="0"/>
        <v>8.3109869646182499</v>
      </c>
      <c r="G4" s="23" t="s">
        <v>466</v>
      </c>
      <c r="H4" s="24">
        <v>157300</v>
      </c>
      <c r="I4" s="24">
        <v>67800.53</v>
      </c>
      <c r="S4" s="23" t="s">
        <v>463</v>
      </c>
      <c r="T4" s="24">
        <v>80350</v>
      </c>
      <c r="U4" s="24">
        <v>22829.11</v>
      </c>
    </row>
    <row r="5" spans="1:21" x14ac:dyDescent="0.25">
      <c r="A5" s="43">
        <v>43850</v>
      </c>
      <c r="B5" s="47">
        <f>SUMIF('purchase order list_v1'!$C:$C,A5,'purchase order list_v1'!$G:$G)</f>
        <v>1635.3</v>
      </c>
      <c r="C5" s="47">
        <v>3000</v>
      </c>
      <c r="D5" s="55">
        <f t="shared" si="0"/>
        <v>0.83452577508713999</v>
      </c>
      <c r="G5" s="54" t="s">
        <v>461</v>
      </c>
      <c r="H5" s="24">
        <v>104400</v>
      </c>
      <c r="I5" s="24">
        <v>39789.279999999999</v>
      </c>
      <c r="S5" s="23" t="s">
        <v>467</v>
      </c>
      <c r="T5" s="24">
        <v>23700</v>
      </c>
      <c r="U5" s="24">
        <v>14451.84</v>
      </c>
    </row>
    <row r="6" spans="1:21" x14ac:dyDescent="0.25">
      <c r="A6" s="43">
        <v>43862</v>
      </c>
      <c r="B6" s="47">
        <f>SUMIF('purchase order list_v1'!$C:$C,A6,'purchase order list_v1'!$G:$G)</f>
        <v>1681.92</v>
      </c>
      <c r="C6" s="47">
        <v>3500</v>
      </c>
      <c r="D6" s="55">
        <f t="shared" si="0"/>
        <v>1.0809550989345509</v>
      </c>
      <c r="G6" s="54" t="s">
        <v>468</v>
      </c>
      <c r="H6" s="24">
        <v>52900</v>
      </c>
      <c r="I6" s="24">
        <v>28011.25</v>
      </c>
      <c r="S6" s="23" t="s">
        <v>469</v>
      </c>
      <c r="T6" s="24">
        <v>48900</v>
      </c>
      <c r="U6" s="24">
        <v>27230.84</v>
      </c>
    </row>
    <row r="7" spans="1:21" x14ac:dyDescent="0.25">
      <c r="A7" s="43">
        <v>43866</v>
      </c>
      <c r="B7" s="47">
        <f>SUMIF('purchase order list_v1'!$C:$C,A7,'purchase order list_v1'!$G:$G)</f>
        <v>81</v>
      </c>
      <c r="C7" s="47">
        <v>8300</v>
      </c>
      <c r="D7" s="55">
        <f t="shared" si="0"/>
        <v>101.46913580246914</v>
      </c>
      <c r="G7" s="23" t="s">
        <v>460</v>
      </c>
      <c r="H7" s="24">
        <v>55910</v>
      </c>
      <c r="I7" s="24">
        <v>10439.99</v>
      </c>
      <c r="S7" s="23" t="s">
        <v>470</v>
      </c>
      <c r="T7" s="24">
        <v>9460</v>
      </c>
      <c r="U7" s="24">
        <v>989.89</v>
      </c>
    </row>
    <row r="8" spans="1:21" x14ac:dyDescent="0.25">
      <c r="A8" s="43">
        <v>43870</v>
      </c>
      <c r="B8" s="47">
        <f>SUMIF('purchase order list_v1'!$C:$C,A8,'purchase order list_v1'!$G:$G)</f>
        <v>24.03</v>
      </c>
      <c r="C8" s="47">
        <v>11500</v>
      </c>
      <c r="D8" s="55">
        <f t="shared" si="0"/>
        <v>477.56845609654596</v>
      </c>
      <c r="G8" s="54" t="s">
        <v>461</v>
      </c>
      <c r="H8" s="24">
        <v>11650</v>
      </c>
      <c r="I8" s="24">
        <v>1533.57</v>
      </c>
      <c r="S8" s="23" t="s">
        <v>471</v>
      </c>
      <c r="T8" s="24">
        <v>10400</v>
      </c>
      <c r="U8" s="24">
        <v>1722</v>
      </c>
    </row>
    <row r="9" spans="1:21" x14ac:dyDescent="0.25">
      <c r="A9" s="43">
        <v>43880</v>
      </c>
      <c r="B9" s="47">
        <f>SUMIF('purchase order list_v1'!$C:$C,A9,'purchase order list_v1'!$G:$G)</f>
        <v>198</v>
      </c>
      <c r="C9" s="47">
        <v>13800</v>
      </c>
      <c r="D9" s="55">
        <f t="shared" si="0"/>
        <v>68.696969696969703</v>
      </c>
      <c r="G9" s="54" t="s">
        <v>468</v>
      </c>
      <c r="H9" s="24">
        <v>15860</v>
      </c>
      <c r="I9" s="24">
        <v>1931.48</v>
      </c>
      <c r="S9" s="23" t="s">
        <v>472</v>
      </c>
      <c r="T9" s="24">
        <v>11300</v>
      </c>
      <c r="U9" s="24">
        <v>3285.2799999999997</v>
      </c>
    </row>
    <row r="10" spans="1:21" x14ac:dyDescent="0.25">
      <c r="A10" s="43">
        <v>43881</v>
      </c>
      <c r="B10" s="47">
        <f>SUMIF('purchase order list_v1'!$C:$C,A10,'purchase order list_v1'!$G:$G)</f>
        <v>15359.58</v>
      </c>
      <c r="C10" s="47">
        <v>15500</v>
      </c>
      <c r="D10" s="55">
        <f t="shared" si="0"/>
        <v>9.1421770647374528E-3</v>
      </c>
      <c r="G10" s="54" t="s">
        <v>464</v>
      </c>
      <c r="H10" s="24">
        <v>27400</v>
      </c>
      <c r="I10" s="24">
        <v>6389.2</v>
      </c>
      <c r="S10" s="23" t="s">
        <v>465</v>
      </c>
      <c r="T10" s="24">
        <v>14600</v>
      </c>
      <c r="U10" s="24">
        <v>2576.5200000000004</v>
      </c>
    </row>
    <row r="11" spans="1:21" x14ac:dyDescent="0.25">
      <c r="A11" s="43">
        <v>43882</v>
      </c>
      <c r="B11" s="47">
        <f>SUMIF('purchase order list_v1'!$C:$C,A11,'purchase order list_v1'!$G:$G)</f>
        <v>1188</v>
      </c>
      <c r="C11" s="47">
        <v>10000</v>
      </c>
      <c r="D11" s="55">
        <f t="shared" si="0"/>
        <v>7.4175084175084178</v>
      </c>
      <c r="G11" s="54" t="s">
        <v>473</v>
      </c>
      <c r="H11" s="24">
        <v>1000</v>
      </c>
      <c r="I11" s="24">
        <v>585.74</v>
      </c>
      <c r="S11" s="23" t="s">
        <v>475</v>
      </c>
      <c r="T11" s="24">
        <v>1500</v>
      </c>
      <c r="U11" s="24">
        <v>527.4</v>
      </c>
    </row>
    <row r="12" spans="1:21" x14ac:dyDescent="0.25">
      <c r="A12" s="43">
        <v>43883</v>
      </c>
      <c r="B12" s="47">
        <f>SUMIF('purchase order list_v1'!$C:$C,A12,'purchase order list_v1'!$G:$G)</f>
        <v>3402.01</v>
      </c>
      <c r="C12" s="47">
        <v>7000</v>
      </c>
      <c r="D12" s="55">
        <f t="shared" si="0"/>
        <v>1.0576071204964124</v>
      </c>
      <c r="G12" s="23" t="s">
        <v>362</v>
      </c>
      <c r="H12" s="24">
        <v>213210</v>
      </c>
      <c r="I12" s="24">
        <v>78240.52</v>
      </c>
      <c r="S12" s="23" t="s">
        <v>474</v>
      </c>
      <c r="T12" s="24">
        <v>1000</v>
      </c>
      <c r="U12" s="24">
        <v>585.74</v>
      </c>
    </row>
    <row r="13" spans="1:21" x14ac:dyDescent="0.25">
      <c r="A13" s="43">
        <v>43889</v>
      </c>
      <c r="B13" s="47">
        <f>SUMIF('purchase order list_v1'!$C:$C,A13,'purchase order list_v1'!$G:$G)</f>
        <v>189</v>
      </c>
      <c r="C13" s="47">
        <v>5000</v>
      </c>
      <c r="D13" s="55">
        <f t="shared" si="0"/>
        <v>25.455026455026456</v>
      </c>
      <c r="S13" s="23" t="s">
        <v>362</v>
      </c>
      <c r="T13" s="24">
        <v>213210</v>
      </c>
      <c r="U13" s="24">
        <v>78240.52</v>
      </c>
    </row>
    <row r="14" spans="1:21" x14ac:dyDescent="0.25">
      <c r="A14" s="43">
        <v>43915</v>
      </c>
      <c r="B14" s="47">
        <f>SUMIF('purchase order list_v1'!$C:$C,A14,'purchase order list_v1'!$G:$G)</f>
        <v>472.5</v>
      </c>
      <c r="C14" s="47">
        <v>4000</v>
      </c>
      <c r="D14" s="55">
        <f t="shared" si="0"/>
        <v>7.465608465608466</v>
      </c>
    </row>
    <row r="15" spans="1:21" x14ac:dyDescent="0.25">
      <c r="A15" s="43">
        <v>43919</v>
      </c>
      <c r="B15" s="47">
        <f>SUMIF('purchase order list_v1'!$C:$C,A15,'purchase order list_v1'!$G:$G)</f>
        <v>2145.6</v>
      </c>
      <c r="C15" s="47">
        <v>7700</v>
      </c>
      <c r="D15" s="55">
        <f t="shared" si="0"/>
        <v>2.5887397464578674</v>
      </c>
    </row>
    <row r="16" spans="1:21" x14ac:dyDescent="0.25">
      <c r="A16" s="43">
        <v>43920</v>
      </c>
      <c r="B16" s="47">
        <f>SUMIF('purchase order list_v1'!$C:$C,A16,'purchase order list_v1'!$G:$G)</f>
        <v>11833.74</v>
      </c>
      <c r="C16" s="47">
        <v>12000</v>
      </c>
      <c r="D16" s="55">
        <f t="shared" si="0"/>
        <v>1.4049658011752853E-2</v>
      </c>
    </row>
    <row r="17" spans="1:4" x14ac:dyDescent="0.25">
      <c r="A17" s="43">
        <v>43922</v>
      </c>
      <c r="B17" s="47">
        <f>SUMIF('purchase order list_v1'!$C:$C,A17,'purchase order list_v1'!$G:$G)</f>
        <v>1080</v>
      </c>
      <c r="C17" s="47">
        <v>8800</v>
      </c>
      <c r="D17" s="55">
        <f t="shared" si="0"/>
        <v>7.1481481481481479</v>
      </c>
    </row>
    <row r="18" spans="1:4" x14ac:dyDescent="0.25">
      <c r="A18" s="43">
        <v>43923</v>
      </c>
      <c r="B18" s="47">
        <f>SUMIF('purchase order list_v1'!$C:$C,A18,'purchase order list_v1'!$G:$G)</f>
        <v>2926.8</v>
      </c>
      <c r="C18" s="47">
        <v>3500</v>
      </c>
      <c r="D18" s="55">
        <f t="shared" si="0"/>
        <v>0.19584529178625112</v>
      </c>
    </row>
    <row r="19" spans="1:4" x14ac:dyDescent="0.25">
      <c r="A19" s="43">
        <v>43924</v>
      </c>
      <c r="B19" s="47">
        <f>SUMIF('purchase order list_v1'!$C:$C,A19,'purchase order list_v1'!$G:$G)</f>
        <v>418.88</v>
      </c>
      <c r="C19" s="47">
        <v>5000</v>
      </c>
      <c r="D19" s="55">
        <f t="shared" si="0"/>
        <v>10.93659281894576</v>
      </c>
    </row>
    <row r="20" spans="1:4" x14ac:dyDescent="0.25">
      <c r="A20" s="43">
        <v>43926</v>
      </c>
      <c r="B20" s="47">
        <f>SUMIF('purchase order list_v1'!$C:$C,A20,'purchase order list_v1'!$G:$G)</f>
        <v>8463.11</v>
      </c>
      <c r="C20" s="47">
        <v>9000</v>
      </c>
      <c r="D20" s="55">
        <f t="shared" si="0"/>
        <v>6.3438854038290818E-2</v>
      </c>
    </row>
    <row r="21" spans="1:4" x14ac:dyDescent="0.25">
      <c r="A21" s="43">
        <v>43948</v>
      </c>
      <c r="B21" s="47">
        <f>SUMIF('purchase order list_v1'!$C:$C,A21,'purchase order list_v1'!$G:$G)</f>
        <v>9451.9399999999987</v>
      </c>
      <c r="C21" s="47">
        <v>9500</v>
      </c>
      <c r="D21" s="55">
        <f t="shared" si="0"/>
        <v>5.084670448606457E-3</v>
      </c>
    </row>
    <row r="22" spans="1:4" x14ac:dyDescent="0.25">
      <c r="A22" s="43">
        <v>43949</v>
      </c>
      <c r="B22" s="47">
        <f>SUMIF('purchase order list_v1'!$C:$C,A22,'purchase order list_v1'!$G:$G)</f>
        <v>1071.6300000000001</v>
      </c>
      <c r="C22" s="47">
        <v>4500</v>
      </c>
      <c r="D22" s="55">
        <f t="shared" si="0"/>
        <v>3.1992105484168971</v>
      </c>
    </row>
    <row r="23" spans="1:4" x14ac:dyDescent="0.25">
      <c r="A23" s="43">
        <v>43950</v>
      </c>
      <c r="B23" s="47">
        <f>SUMIF('purchase order list_v1'!$C:$C,A23,'purchase order list_v1'!$G:$G)</f>
        <v>2970</v>
      </c>
      <c r="C23" s="47">
        <v>4400</v>
      </c>
      <c r="D23" s="55">
        <f t="shared" si="0"/>
        <v>0.48148148148148145</v>
      </c>
    </row>
    <row r="24" spans="1:4" x14ac:dyDescent="0.25">
      <c r="A24" s="43">
        <v>43951</v>
      </c>
      <c r="B24" s="47">
        <f>SUMIF('purchase order list_v1'!$C:$C,A24,'purchase order list_v1'!$G:$G)</f>
        <v>848.48</v>
      </c>
      <c r="C24" s="47">
        <v>4200</v>
      </c>
      <c r="D24" s="55">
        <f t="shared" si="0"/>
        <v>3.950028285875919</v>
      </c>
    </row>
    <row r="25" spans="1:4" x14ac:dyDescent="0.25">
      <c r="A25" s="43">
        <v>43966</v>
      </c>
      <c r="B25" s="47">
        <f>SUMIF('purchase order list_v1'!$C:$C,A25,'purchase order list_v1'!$G:$G)</f>
        <v>780.41</v>
      </c>
      <c r="C25" s="47">
        <v>4000</v>
      </c>
      <c r="D25" s="55">
        <f t="shared" si="0"/>
        <v>4.1255109493727655</v>
      </c>
    </row>
    <row r="26" spans="1:4" x14ac:dyDescent="0.25">
      <c r="A26" s="43">
        <v>44197</v>
      </c>
      <c r="B26" s="47">
        <f>SUMIF('purchase order list_v1'!$C:$C,A26,'purchase order list_v1'!$G:$G)</f>
        <v>660</v>
      </c>
      <c r="C26" s="47">
        <v>3000</v>
      </c>
      <c r="D26" s="55">
        <f t="shared" si="0"/>
        <v>3.5454545454545454</v>
      </c>
    </row>
    <row r="27" spans="1:4" x14ac:dyDescent="0.25">
      <c r="A27" s="43">
        <v>44207</v>
      </c>
      <c r="B27" s="47">
        <f>SUMIF('purchase order list_v1'!$C:$C,A27,'purchase order list_v1'!$G:$G)</f>
        <v>168</v>
      </c>
      <c r="C27" s="47">
        <v>2900</v>
      </c>
      <c r="D27" s="55">
        <f t="shared" si="0"/>
        <v>16.261904761904763</v>
      </c>
    </row>
    <row r="28" spans="1:4" x14ac:dyDescent="0.25">
      <c r="A28" s="43">
        <v>44228</v>
      </c>
      <c r="B28" s="47">
        <f>SUMIF('purchase order list_v1'!$C:$C,A28,'purchase order list_v1'!$G:$G)</f>
        <v>596.37</v>
      </c>
      <c r="C28" s="47">
        <v>2800</v>
      </c>
      <c r="D28" s="55">
        <f t="shared" si="0"/>
        <v>3.6950718513674397</v>
      </c>
    </row>
    <row r="29" spans="1:4" x14ac:dyDescent="0.25">
      <c r="A29" s="43">
        <v>44237</v>
      </c>
      <c r="B29" s="47">
        <f>SUMIF('purchase order list_v1'!$C:$C,A29,'purchase order list_v1'!$G:$G)</f>
        <v>109.2</v>
      </c>
      <c r="C29" s="47">
        <v>2950</v>
      </c>
      <c r="D29" s="55">
        <f t="shared" si="0"/>
        <v>26.014652014652015</v>
      </c>
    </row>
    <row r="30" spans="1:4" x14ac:dyDescent="0.25">
      <c r="A30" s="43">
        <v>44317</v>
      </c>
      <c r="B30" s="47">
        <f>SUMIF('purchase order list_v1'!$C:$C,A30,'purchase order list_v1'!$G:$G)</f>
        <v>81</v>
      </c>
      <c r="C30" s="47">
        <v>2760</v>
      </c>
      <c r="D30" s="55">
        <f t="shared" si="0"/>
        <v>33.074074074074076</v>
      </c>
    </row>
    <row r="31" spans="1:4" x14ac:dyDescent="0.25">
      <c r="A31" s="43">
        <v>44318</v>
      </c>
      <c r="B31" s="47">
        <f>SUMIF('purchase order list_v1'!$C:$C,A31,'purchase order list_v1'!$G:$G)</f>
        <v>128.47999999999999</v>
      </c>
      <c r="C31" s="47">
        <v>2700</v>
      </c>
      <c r="D31" s="55">
        <f t="shared" si="0"/>
        <v>20.014943960149441</v>
      </c>
    </row>
    <row r="32" spans="1:4" x14ac:dyDescent="0.25">
      <c r="A32" s="43">
        <v>44360</v>
      </c>
      <c r="B32" s="47">
        <f>SUMIF('purchase order list_v1'!$C:$C,A32,'purchase order list_v1'!$G:$G)</f>
        <v>527.4</v>
      </c>
      <c r="C32" s="47">
        <v>3500</v>
      </c>
      <c r="D32" s="55">
        <f t="shared" si="0"/>
        <v>5.6363291619264313</v>
      </c>
    </row>
    <row r="33" spans="1:4" x14ac:dyDescent="0.25">
      <c r="A33" s="43">
        <v>44372</v>
      </c>
      <c r="B33" s="47">
        <f>SUMIF('purchase order list_v1'!$C:$C,A33,'purchase order list_v1'!$G:$G)</f>
        <v>970.2</v>
      </c>
      <c r="C33" s="47">
        <v>3000</v>
      </c>
      <c r="D33" s="55">
        <f t="shared" si="0"/>
        <v>2.0921459492888062</v>
      </c>
    </row>
    <row r="34" spans="1:4" x14ac:dyDescent="0.25">
      <c r="A34" s="43">
        <v>44373</v>
      </c>
      <c r="B34" s="47">
        <f>SUMIF('purchase order list_v1'!$C:$C,A34,'purchase order list_v1'!$G:$G)</f>
        <v>224.4</v>
      </c>
      <c r="C34" s="47">
        <v>3900</v>
      </c>
      <c r="D34" s="55">
        <f t="shared" si="0"/>
        <v>16.379679144385026</v>
      </c>
    </row>
    <row r="35" spans="1:4" x14ac:dyDescent="0.25">
      <c r="A35" s="43">
        <v>44378</v>
      </c>
      <c r="B35" s="47">
        <f>SUMIF('purchase order list_v1'!$C:$C,A35,'purchase order list_v1'!$G:$G)</f>
        <v>2467.33</v>
      </c>
      <c r="C35" s="47">
        <v>4100</v>
      </c>
      <c r="D35" s="55">
        <f t="shared" si="0"/>
        <v>0.66171529548135033</v>
      </c>
    </row>
    <row r="36" spans="1:4" x14ac:dyDescent="0.25">
      <c r="A36" s="43">
        <v>44407</v>
      </c>
      <c r="B36" s="47">
        <f>SUMIF('purchase order list_v1'!$C:$C,A36,'purchase order list_v1'!$G:$G)</f>
        <v>322.2</v>
      </c>
      <c r="C36" s="47">
        <v>3900</v>
      </c>
      <c r="D36" s="55">
        <f t="shared" si="0"/>
        <v>11.104283054003725</v>
      </c>
    </row>
    <row r="37" spans="1:4" x14ac:dyDescent="0.25">
      <c r="A37" s="43">
        <v>44408</v>
      </c>
      <c r="B37" s="47">
        <f>SUMIF('purchase order list_v1'!$C:$C,A37,'purchase order list_v1'!$G:$G)</f>
        <v>495.75</v>
      </c>
      <c r="C37" s="47">
        <v>3300</v>
      </c>
      <c r="D37" s="55">
        <f t="shared" si="0"/>
        <v>5.6565809379727687</v>
      </c>
    </row>
    <row r="38" spans="1:4" x14ac:dyDescent="0.25">
      <c r="A38" s="43">
        <v>44412</v>
      </c>
      <c r="B38" s="47">
        <f>SUMIF('purchase order list_v1'!$C:$C,A38,'purchase order list_v1'!$G:$G)</f>
        <v>216</v>
      </c>
      <c r="C38" s="47">
        <v>3500</v>
      </c>
      <c r="D38" s="55">
        <f t="shared" si="0"/>
        <v>15.203703703703704</v>
      </c>
    </row>
    <row r="39" spans="1:4" x14ac:dyDescent="0.25">
      <c r="A39" s="43">
        <v>44414</v>
      </c>
      <c r="B39" s="47">
        <f>SUMIF('purchase order list_v1'!$C:$C,A39,'purchase order list_v1'!$G:$G)</f>
        <v>2279.7200000000003</v>
      </c>
      <c r="C39" s="47">
        <v>4100</v>
      </c>
      <c r="D39" s="55">
        <f t="shared" si="0"/>
        <v>0.79846647833944495</v>
      </c>
    </row>
    <row r="40" spans="1:4" x14ac:dyDescent="0.25">
      <c r="A40" s="43">
        <v>44415</v>
      </c>
      <c r="B40" s="47">
        <f>SUMIF('purchase order list_v1'!$C:$C,A40,'purchase order list_v1'!$G:$G)</f>
        <v>52.8</v>
      </c>
      <c r="C40" s="47">
        <v>4000</v>
      </c>
      <c r="D40" s="55">
        <f t="shared" si="0"/>
        <v>74.757575757575765</v>
      </c>
    </row>
    <row r="41" spans="1:4" x14ac:dyDescent="0.25">
      <c r="A41" s="43">
        <v>44419</v>
      </c>
      <c r="B41" s="47">
        <f>SUMIF('purchase order list_v1'!$C:$C,A41,'purchase order list_v1'!$G:$G)</f>
        <v>28</v>
      </c>
      <c r="C41" s="47">
        <v>3000</v>
      </c>
      <c r="D41" s="55">
        <f t="shared" si="0"/>
        <v>106.14285714285714</v>
      </c>
    </row>
    <row r="42" spans="1:4" x14ac:dyDescent="0.25">
      <c r="A42" s="43">
        <v>44454</v>
      </c>
      <c r="B42" s="47">
        <f>SUMIF('purchase order list_v1'!$C:$C,A42,'purchase order list_v1'!$G:$G)</f>
        <v>527.4</v>
      </c>
      <c r="C42" s="47">
        <v>1500</v>
      </c>
      <c r="D42" s="55">
        <f t="shared" si="0"/>
        <v>1.8441410693970421</v>
      </c>
    </row>
    <row r="43" spans="1:4" x14ac:dyDescent="0.25">
      <c r="A43" s="43">
        <v>44481</v>
      </c>
      <c r="B43" s="47">
        <f>SUMIF('purchase order list_v1'!$C:$C,A43,'purchase order list_v1'!$G:$G)</f>
        <v>585.74</v>
      </c>
      <c r="C43" s="47">
        <v>1000</v>
      </c>
      <c r="D43" s="55">
        <f t="shared" si="0"/>
        <v>0.7072421210776112</v>
      </c>
    </row>
    <row r="44" spans="1:4" x14ac:dyDescent="0.25">
      <c r="C44" s="47"/>
      <c r="D44" s="55"/>
    </row>
    <row r="45" spans="1:4" x14ac:dyDescent="0.25">
      <c r="C45" s="47"/>
      <c r="D45" s="55"/>
    </row>
    <row r="46" spans="1:4" x14ac:dyDescent="0.25">
      <c r="C46" s="47"/>
      <c r="D46" s="55"/>
    </row>
    <row r="47" spans="1:4" x14ac:dyDescent="0.25">
      <c r="C47" s="47"/>
      <c r="D47" s="55"/>
    </row>
    <row r="48" spans="1:4" x14ac:dyDescent="0.25">
      <c r="C48" s="47"/>
      <c r="D48" s="55"/>
    </row>
    <row r="49" spans="1:4" x14ac:dyDescent="0.25">
      <c r="C49" s="47"/>
      <c r="D49" s="55"/>
    </row>
    <row r="50" spans="1:4" x14ac:dyDescent="0.25">
      <c r="C50" s="47"/>
      <c r="D50" s="55"/>
    </row>
    <row r="51" spans="1:4" x14ac:dyDescent="0.25">
      <c r="C51" s="47"/>
      <c r="D51" s="55"/>
    </row>
    <row r="52" spans="1:4" x14ac:dyDescent="0.25">
      <c r="C52" s="47"/>
      <c r="D52" s="55"/>
    </row>
    <row r="53" spans="1:4" x14ac:dyDescent="0.25">
      <c r="C53" s="47"/>
      <c r="D53" s="55"/>
    </row>
    <row r="54" spans="1:4" x14ac:dyDescent="0.25">
      <c r="C54" s="47"/>
      <c r="D54" s="55"/>
    </row>
    <row r="55" spans="1:4" x14ac:dyDescent="0.25">
      <c r="C55" s="47"/>
      <c r="D55" s="55"/>
    </row>
    <row r="56" spans="1:4" x14ac:dyDescent="0.25">
      <c r="C56" s="47"/>
      <c r="D56" s="55"/>
    </row>
    <row r="57" spans="1:4" x14ac:dyDescent="0.25">
      <c r="C57" s="47"/>
      <c r="D57" s="55"/>
    </row>
    <row r="58" spans="1:4" x14ac:dyDescent="0.25">
      <c r="A58"/>
      <c r="C58" s="47"/>
      <c r="D58" s="55"/>
    </row>
    <row r="59" spans="1:4" x14ac:dyDescent="0.25">
      <c r="A59"/>
      <c r="C59" s="47"/>
      <c r="D59" s="55"/>
    </row>
    <row r="60" spans="1:4" x14ac:dyDescent="0.25">
      <c r="A60"/>
      <c r="C60" s="47"/>
      <c r="D60" s="55"/>
    </row>
    <row r="61" spans="1:4" x14ac:dyDescent="0.25">
      <c r="A61"/>
      <c r="C61" s="47"/>
      <c r="D61" s="55"/>
    </row>
    <row r="62" spans="1:4" x14ac:dyDescent="0.25">
      <c r="A62"/>
      <c r="C62" s="47"/>
      <c r="D62" s="55"/>
    </row>
    <row r="63" spans="1:4" x14ac:dyDescent="0.25">
      <c r="A63"/>
      <c r="C63" s="47"/>
      <c r="D63" s="55"/>
    </row>
    <row r="64" spans="1:4" x14ac:dyDescent="0.25">
      <c r="A64"/>
      <c r="C64" s="47"/>
      <c r="D64" s="55"/>
    </row>
    <row r="65" spans="1:4" x14ac:dyDescent="0.25">
      <c r="A65"/>
      <c r="C65" s="47"/>
      <c r="D65" s="55"/>
    </row>
    <row r="66" spans="1:4" x14ac:dyDescent="0.25">
      <c r="A66"/>
      <c r="C66" s="47"/>
      <c r="D66" s="55"/>
    </row>
    <row r="67" spans="1:4" x14ac:dyDescent="0.25">
      <c r="A67"/>
      <c r="C67" s="47"/>
      <c r="D67" s="55"/>
    </row>
    <row r="68" spans="1:4" x14ac:dyDescent="0.25">
      <c r="A68"/>
      <c r="C68" s="47"/>
      <c r="D68" s="55"/>
    </row>
    <row r="69" spans="1:4" x14ac:dyDescent="0.25">
      <c r="A69"/>
      <c r="C69" s="47"/>
      <c r="D69" s="55"/>
    </row>
    <row r="70" spans="1:4" x14ac:dyDescent="0.25">
      <c r="A70"/>
      <c r="C70" s="47"/>
      <c r="D70" s="55"/>
    </row>
    <row r="71" spans="1:4" x14ac:dyDescent="0.25">
      <c r="A71"/>
      <c r="C71" s="47"/>
      <c r="D71" s="55"/>
    </row>
    <row r="72" spans="1:4" x14ac:dyDescent="0.25">
      <c r="A72"/>
      <c r="C72" s="47"/>
      <c r="D72" s="55"/>
    </row>
    <row r="73" spans="1:4" x14ac:dyDescent="0.25">
      <c r="A73"/>
      <c r="C73" s="47"/>
      <c r="D73" s="55"/>
    </row>
    <row r="74" spans="1:4" x14ac:dyDescent="0.25">
      <c r="A74"/>
      <c r="C74" s="47"/>
      <c r="D74" s="55"/>
    </row>
    <row r="75" spans="1:4" x14ac:dyDescent="0.25">
      <c r="A75"/>
      <c r="C75" s="47"/>
      <c r="D75" s="55"/>
    </row>
    <row r="76" spans="1:4" x14ac:dyDescent="0.25">
      <c r="A76"/>
      <c r="C76" s="47"/>
      <c r="D76" s="55"/>
    </row>
    <row r="77" spans="1:4" x14ac:dyDescent="0.25">
      <c r="A77"/>
      <c r="C77" s="47"/>
      <c r="D77" s="55"/>
    </row>
    <row r="78" spans="1:4" x14ac:dyDescent="0.25">
      <c r="A78"/>
      <c r="C78" s="47"/>
      <c r="D78" s="55"/>
    </row>
    <row r="79" spans="1:4" x14ac:dyDescent="0.25">
      <c r="A79"/>
      <c r="C79" s="47"/>
      <c r="D79" s="55"/>
    </row>
    <row r="80" spans="1:4" x14ac:dyDescent="0.25">
      <c r="A80"/>
      <c r="C80" s="47"/>
      <c r="D80" s="55"/>
    </row>
    <row r="81" spans="1:4" x14ac:dyDescent="0.25">
      <c r="A81"/>
      <c r="C81" s="47"/>
      <c r="D81" s="55"/>
    </row>
    <row r="82" spans="1:4" x14ac:dyDescent="0.25">
      <c r="A82"/>
      <c r="C82" s="47"/>
      <c r="D82" s="55"/>
    </row>
    <row r="83" spans="1:4" x14ac:dyDescent="0.25">
      <c r="A83"/>
      <c r="C83" s="47"/>
      <c r="D83" s="55"/>
    </row>
    <row r="84" spans="1:4" x14ac:dyDescent="0.25">
      <c r="A84"/>
      <c r="C84" s="47"/>
      <c r="D84" s="55"/>
    </row>
    <row r="85" spans="1:4" x14ac:dyDescent="0.25">
      <c r="A85"/>
      <c r="C85" s="47"/>
      <c r="D85" s="55"/>
    </row>
    <row r="86" spans="1:4" x14ac:dyDescent="0.25">
      <c r="A86"/>
      <c r="C86" s="47"/>
      <c r="D86" s="55"/>
    </row>
    <row r="87" spans="1:4" x14ac:dyDescent="0.25">
      <c r="A87"/>
      <c r="C87" s="47"/>
      <c r="D87" s="55"/>
    </row>
    <row r="88" spans="1:4" x14ac:dyDescent="0.25">
      <c r="A88"/>
      <c r="C88" s="47"/>
      <c r="D88" s="55"/>
    </row>
    <row r="89" spans="1:4" x14ac:dyDescent="0.25">
      <c r="A89"/>
      <c r="C89" s="47"/>
      <c r="D89" s="55"/>
    </row>
    <row r="90" spans="1:4" x14ac:dyDescent="0.25">
      <c r="A90"/>
      <c r="C90" s="47"/>
      <c r="D90" s="55"/>
    </row>
    <row r="91" spans="1:4" x14ac:dyDescent="0.25">
      <c r="A91"/>
      <c r="C91" s="47"/>
      <c r="D91" s="55"/>
    </row>
    <row r="92" spans="1:4" x14ac:dyDescent="0.25">
      <c r="A92"/>
      <c r="C92" s="47"/>
      <c r="D92" s="55"/>
    </row>
    <row r="93" spans="1:4" x14ac:dyDescent="0.25">
      <c r="A93"/>
      <c r="C93" s="47"/>
      <c r="D93" s="55"/>
    </row>
    <row r="94" spans="1:4" x14ac:dyDescent="0.25">
      <c r="A94"/>
      <c r="C94" s="47"/>
      <c r="D94" s="55"/>
    </row>
    <row r="95" spans="1:4" x14ac:dyDescent="0.25">
      <c r="A95"/>
      <c r="C95" s="47"/>
      <c r="D95" s="55"/>
    </row>
    <row r="96" spans="1:4" x14ac:dyDescent="0.25">
      <c r="A96"/>
      <c r="C96" s="47"/>
      <c r="D96" s="55"/>
    </row>
    <row r="97" spans="1:4" x14ac:dyDescent="0.25">
      <c r="A97"/>
      <c r="C97" s="47"/>
      <c r="D97" s="55"/>
    </row>
    <row r="98" spans="1:4" x14ac:dyDescent="0.25">
      <c r="A98"/>
      <c r="C98" s="47"/>
      <c r="D98" s="55"/>
    </row>
  </sheetData>
  <autoFilter ref="A1:B98" xr:uid="{391A956D-1622-4943-91AE-D7A91EDD62C1}">
    <sortState xmlns:xlrd2="http://schemas.microsoft.com/office/spreadsheetml/2017/richdata2" ref="A2:B98">
      <sortCondition ref="A1:A98"/>
    </sortState>
  </autoFilter>
  <conditionalFormatting sqref="A1:A1048576">
    <cfRule type="duplicateValues" dxfId="0" priority="2"/>
  </conditionalFormatting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6B12A-5EE5-42E8-B313-8D4E8357436F}">
  <dimension ref="B3:R15"/>
  <sheetViews>
    <sheetView workbookViewId="0">
      <selection activeCell="N9" sqref="N9"/>
    </sheetView>
  </sheetViews>
  <sheetFormatPr defaultRowHeight="15" x14ac:dyDescent="0.25"/>
  <cols>
    <col min="2" max="2" width="17.7109375" bestFit="1" customWidth="1"/>
    <col min="4" max="4" width="11.42578125" customWidth="1"/>
    <col min="5" max="5" width="15.140625" customWidth="1"/>
    <col min="6" max="17" width="11.42578125" customWidth="1"/>
  </cols>
  <sheetData>
    <row r="3" spans="2:18" x14ac:dyDescent="0.25">
      <c r="B3" s="31" t="s">
        <v>368</v>
      </c>
      <c r="C3" s="31"/>
      <c r="D3" s="32" t="s">
        <v>4</v>
      </c>
      <c r="E3" s="32" t="s">
        <v>450</v>
      </c>
      <c r="F3" s="32" t="s">
        <v>210</v>
      </c>
      <c r="G3" s="32" t="s">
        <v>208</v>
      </c>
      <c r="H3" s="32" t="s">
        <v>209</v>
      </c>
      <c r="I3" s="32" t="s">
        <v>211</v>
      </c>
      <c r="J3" s="32" t="s">
        <v>212</v>
      </c>
      <c r="K3" s="32" t="s">
        <v>213</v>
      </c>
      <c r="L3" s="32" t="s">
        <v>214</v>
      </c>
      <c r="M3" s="32" t="s">
        <v>215</v>
      </c>
      <c r="N3" s="32" t="s">
        <v>216</v>
      </c>
      <c r="O3" s="32" t="s">
        <v>217</v>
      </c>
      <c r="P3" s="32" t="s">
        <v>218</v>
      </c>
      <c r="Q3" s="32" t="s">
        <v>219</v>
      </c>
      <c r="R3" s="32" t="s">
        <v>452</v>
      </c>
    </row>
    <row r="4" spans="2:18" s="16" customFormat="1" x14ac:dyDescent="0.25"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</row>
    <row r="6" spans="2:18" x14ac:dyDescent="0.25">
      <c r="B6" s="31" t="s">
        <v>369</v>
      </c>
      <c r="C6" s="31"/>
      <c r="D6" s="32" t="s">
        <v>0</v>
      </c>
      <c r="E6" s="32" t="s">
        <v>1</v>
      </c>
      <c r="F6" s="32" t="s">
        <v>2</v>
      </c>
      <c r="G6" s="32" t="s">
        <v>3</v>
      </c>
      <c r="H6" s="32" t="s">
        <v>4</v>
      </c>
      <c r="I6" s="32" t="s">
        <v>364</v>
      </c>
      <c r="J6" s="32" t="s">
        <v>6</v>
      </c>
      <c r="K6" s="32" t="s">
        <v>7</v>
      </c>
      <c r="L6" s="32" t="s">
        <v>8</v>
      </c>
      <c r="M6" s="32" t="s">
        <v>453</v>
      </c>
    </row>
    <row r="7" spans="2:18" s="16" customFormat="1" x14ac:dyDescent="0.25">
      <c r="D7" s="18"/>
      <c r="E7" s="18"/>
      <c r="F7" s="18"/>
      <c r="G7" s="18"/>
      <c r="H7" s="18"/>
      <c r="I7" s="18"/>
      <c r="J7" s="18"/>
      <c r="K7" s="18"/>
      <c r="L7" s="18"/>
    </row>
    <row r="9" spans="2:18" x14ac:dyDescent="0.25">
      <c r="B9" s="31" t="s">
        <v>370</v>
      </c>
      <c r="C9" s="31"/>
      <c r="D9" s="32" t="s">
        <v>4</v>
      </c>
      <c r="E9" s="32" t="s">
        <v>448</v>
      </c>
      <c r="F9" s="32" t="s">
        <v>449</v>
      </c>
      <c r="G9" s="32" t="s">
        <v>176</v>
      </c>
      <c r="H9" s="32" t="s">
        <v>208</v>
      </c>
      <c r="I9" s="32" t="s">
        <v>209</v>
      </c>
      <c r="J9" s="32" t="s">
        <v>211</v>
      </c>
      <c r="K9" s="32" t="s">
        <v>212</v>
      </c>
      <c r="L9" s="32" t="s">
        <v>215</v>
      </c>
      <c r="M9" s="33" t="s">
        <v>286</v>
      </c>
      <c r="N9" s="33" t="s">
        <v>217</v>
      </c>
      <c r="O9" s="32" t="s">
        <v>287</v>
      </c>
      <c r="P9" s="32" t="s">
        <v>455</v>
      </c>
    </row>
    <row r="12" spans="2:18" x14ac:dyDescent="0.25">
      <c r="B12" s="31" t="s">
        <v>371</v>
      </c>
      <c r="C12" s="31"/>
      <c r="D12" s="32" t="s">
        <v>175</v>
      </c>
      <c r="E12" s="32" t="s">
        <v>2</v>
      </c>
      <c r="F12" s="32" t="s">
        <v>3</v>
      </c>
      <c r="G12" s="32" t="s">
        <v>176</v>
      </c>
      <c r="H12" s="32" t="s">
        <v>448</v>
      </c>
      <c r="I12" s="32" t="s">
        <v>178</v>
      </c>
      <c r="J12" s="32" t="s">
        <v>8</v>
      </c>
      <c r="K12" s="32" t="s">
        <v>179</v>
      </c>
      <c r="L12" s="32" t="s">
        <v>180</v>
      </c>
      <c r="M12" s="32"/>
      <c r="N12" s="32" t="s">
        <v>454</v>
      </c>
    </row>
    <row r="13" spans="2:18" s="27" customFormat="1" x14ac:dyDescent="0.25"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49"/>
    </row>
    <row r="15" spans="2:18" x14ac:dyDescent="0.25">
      <c r="B15" s="31" t="s">
        <v>446</v>
      </c>
      <c r="C15" s="31"/>
      <c r="D15" s="32" t="s">
        <v>175</v>
      </c>
      <c r="E15" s="32" t="s">
        <v>2</v>
      </c>
      <c r="F15" s="32" t="s">
        <v>3</v>
      </c>
      <c r="G15" s="32" t="s">
        <v>5</v>
      </c>
      <c r="H15" s="32" t="s">
        <v>178</v>
      </c>
      <c r="I15" s="32" t="s">
        <v>372</v>
      </c>
      <c r="J15" s="32" t="s">
        <v>373</v>
      </c>
      <c r="K15" s="32" t="s">
        <v>374</v>
      </c>
      <c r="L15" s="32" t="s">
        <v>375</v>
      </c>
      <c r="M15" s="32" t="s">
        <v>376</v>
      </c>
      <c r="N15" s="32" t="s">
        <v>377</v>
      </c>
      <c r="O15" s="32" t="s">
        <v>378</v>
      </c>
      <c r="P15" s="32" t="s">
        <v>23</v>
      </c>
      <c r="Q15" s="32" t="s">
        <v>454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Y K Y w U l 5 M 5 3 m j A A A A 9 Q A A A B I A H A B D b 2 5 m a W c v U G F j a 2 F n Z S 5 4 b W w g o h g A K K A U A A A A A A A A A A A A A A A A A A A A A A A A A A A A h Y + x D o I w F E V / h X S n L X U h 5 F E S H V w k M T E x r g 1 U a I S H o c X y b w 5 + k r 8 g R l E 3 x 3 v P G e 6 9 X 2 + Q j W 0 T X H R v T Y c p i S g n g c a i K w 1 W K R n c M Y x J J m G r i p O q d D D J a J P R l i m p n T s n j H n v q V / Q r q + Y 4 D x i h 3 y z K 2 r d K v K R z X 8 5 N G i d w k I T C f v X G C l o H F P B p 0 n A 5 g 5 y g 1 8 u J v a k P y W s h s Y N v Z Y a w / U S 2 B y B v S / I B 1 B L A w Q U A A I A C A B g p j B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K Y w U i i K R 7 g O A A A A E Q A A A B M A H A B G b 3 J t d W x h c y 9 T Z W N 0 a W 9 u M S 5 t I K I Y A C i g F A A A A A A A A A A A A A A A A A A A A A A A A A A A A C t O T S 7 J z M 9 T C I b Q h t Y A U E s B A i 0 A F A A C A A g A Y K Y w U l 5 M 5 3 m j A A A A 9 Q A A A B I A A A A A A A A A A A A A A A A A A A A A A E N v b m Z p Z y 9 Q Y W N r Y W d l L n h t b F B L A Q I t A B Q A A g A I A G C m M F I P y u m r p A A A A O k A A A A T A A A A A A A A A A A A A A A A A O 8 A A A B b Q 2 9 u d G V u d F 9 U e X B l c 1 0 u e G 1 s U E s B A i 0 A F A A C A A g A Y K Y w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s M o q d C A v Z N i q E Y G H l w + 4 Q A A A A A A g A A A A A A E G Y A A A A B A A A g A A A A 3 0 m Q 5 g A X D w T k q + I m 7 x l 0 t b q A b E D m 5 Z T T B k P c Z A T O l 9 M A A A A A D o A A A A A C A A A g A A A A g I G 0 b B U d j u 7 K C G M U O o y 5 Z A w o T w A 0 9 u i i M Q Y I h K J o m W Z Q A A A A R 3 b 6 T 4 i C t A C j g 7 m X B S x c d u f 4 d P 6 W b f E q s 4 4 b g f q S 2 x H w 0 P l S b 4 5 Q d c J h D f g G l O d H Q d B w m V J 7 A 5 o z T r O h W d Q H N y F Y K g Q 6 f R m Q 5 K 3 p B d o K m 0 J A A A A A d Y b L 2 Y 0 n W g r D n H o n 9 G N C D 4 C F 7 D w K c I E X U M x + z R l H z e 7 k t N Y r R j u Z h g W U k C d C / 0 p i 1 O Y 9 M 4 R k N F O s 7 b A c 7 o U w / Q = = < / D a t a M a s h u p > 
</file>

<file path=customXml/itemProps1.xml><?xml version="1.0" encoding="utf-8"?>
<ds:datastoreItem xmlns:ds="http://schemas.openxmlformats.org/officeDocument/2006/customXml" ds:itemID="{F411D61D-E67E-4CDE-91C7-D54D4EE90C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purchase order list_raw</vt:lpstr>
      <vt:lpstr>sales order list_raw</vt:lpstr>
      <vt:lpstr>customer list_raw</vt:lpstr>
      <vt:lpstr>invoice list_raw</vt:lpstr>
      <vt:lpstr>supplier list_raw</vt:lpstr>
      <vt:lpstr>customer list_v1</vt:lpstr>
      <vt:lpstr>purchase order list_v1</vt:lpstr>
      <vt:lpstr>Purchase Order - forecast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parmar</dc:creator>
  <cp:lastModifiedBy>shane parmar</cp:lastModifiedBy>
  <dcterms:created xsi:type="dcterms:W3CDTF">2021-01-16T20:10:50Z</dcterms:created>
  <dcterms:modified xsi:type="dcterms:W3CDTF">2021-01-18T22:48:05Z</dcterms:modified>
</cp:coreProperties>
</file>