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0" documentId="11_AD4DC2C4214B839BC62F9CBB2E8B0E026BE8DE23" xr6:coauthVersionLast="41" xr6:coauthVersionMax="41" xr10:uidLastSave="{B0A73D3C-0D0B-4767-9C63-91C28AF5C6FD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G55" i="1" s="1"/>
  <c r="F57" i="1"/>
  <c r="G57" i="1"/>
  <c r="F59" i="1"/>
  <c r="G59" i="1" s="1"/>
  <c r="F61" i="1"/>
  <c r="G61" i="1"/>
  <c r="F63" i="1"/>
  <c r="G63" i="1"/>
  <c r="F53" i="1"/>
  <c r="G53" i="1" s="1"/>
  <c r="P40" i="1"/>
  <c r="B30" i="1"/>
  <c r="R40" i="1" l="1"/>
  <c r="I2" i="1"/>
  <c r="P41" i="1"/>
  <c r="P42" i="1"/>
  <c r="P43" i="1"/>
  <c r="P44" i="1"/>
  <c r="P45" i="1"/>
  <c r="B35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C35" i="1"/>
  <c r="D35" i="1"/>
  <c r="E35" i="1"/>
  <c r="F35" i="1"/>
  <c r="G35" i="1"/>
  <c r="B36" i="1"/>
  <c r="C36" i="1"/>
  <c r="D36" i="1"/>
  <c r="E36" i="1"/>
  <c r="F36" i="1"/>
  <c r="G36" i="1"/>
  <c r="B31" i="1"/>
  <c r="C31" i="1"/>
  <c r="D31" i="1"/>
  <c r="E31" i="1"/>
  <c r="F31" i="1"/>
  <c r="G31" i="1"/>
  <c r="C30" i="1"/>
  <c r="D30" i="1"/>
  <c r="E30" i="1"/>
  <c r="F30" i="1"/>
  <c r="G30" i="1"/>
  <c r="J2" i="1"/>
  <c r="K2" i="1"/>
  <c r="L2" i="1"/>
  <c r="M2" i="1"/>
  <c r="N2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B13" i="1"/>
  <c r="B14" i="1"/>
  <c r="B15" i="1"/>
  <c r="B16" i="1"/>
  <c r="B17" i="1"/>
  <c r="B18" i="1"/>
  <c r="B12" i="1"/>
  <c r="A18" i="1"/>
  <c r="A13" i="1"/>
  <c r="A14" i="1"/>
  <c r="A15" i="1"/>
  <c r="A16" i="1"/>
  <c r="A17" i="1"/>
  <c r="A12" i="1"/>
</calcChain>
</file>

<file path=xl/sharedStrings.xml><?xml version="1.0" encoding="utf-8"?>
<sst xmlns="http://schemas.openxmlformats.org/spreadsheetml/2006/main" count="27" uniqueCount="11">
  <si>
    <t>阴极电流</t>
    <phoneticPr fontId="1" type="noConversion"/>
  </si>
  <si>
    <t>温度</t>
    <phoneticPr fontId="1" type="noConversion"/>
  </si>
  <si>
    <t>外电压</t>
    <phoneticPr fontId="1" type="noConversion"/>
  </si>
  <si>
    <t>发射电流</t>
    <phoneticPr fontId="1" type="noConversion"/>
  </si>
  <si>
    <t>温度倒数</t>
    <phoneticPr fontId="1" type="noConversion"/>
  </si>
  <si>
    <t>温度*1000</t>
  </si>
  <si>
    <t>值</t>
  </si>
  <si>
    <t>标准误差</t>
  </si>
  <si>
    <t>截距</t>
  </si>
  <si>
    <t>斜率</t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</si>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</sst>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topLeftCell="A40" workbookViewId="0">
      <selection activeCell="L60" sqref="L60"/>
    </sheetView>
  </sheetViews>
  <sheetFormatPr defaultRowHeight="13.8" x14ac:dyDescent="0.25"/>
  <cols>
    <col min="1" max="1" width="9.109375" bestFit="1" customWidth="1"/>
    <col min="2" max="3" width="9.33203125" bestFit="1" customWidth="1"/>
    <col min="10" max="16" width="10" bestFit="1" customWidth="1"/>
  </cols>
  <sheetData>
    <row r="1" spans="1:17" x14ac:dyDescent="0.25">
      <c r="A1" t="s">
        <v>0</v>
      </c>
      <c r="B1">
        <v>0.57999999999999996</v>
      </c>
      <c r="C1">
        <v>0.62</v>
      </c>
      <c r="D1">
        <v>0.66</v>
      </c>
      <c r="E1">
        <v>0.7</v>
      </c>
      <c r="F1">
        <v>0.74</v>
      </c>
      <c r="G1">
        <v>0.78</v>
      </c>
    </row>
    <row r="2" spans="1:17" x14ac:dyDescent="0.25">
      <c r="A2" t="s">
        <v>1</v>
      </c>
      <c r="B2" s="1">
        <v>1960</v>
      </c>
      <c r="C2" s="1">
        <v>2030</v>
      </c>
      <c r="D2" s="1">
        <v>2100</v>
      </c>
      <c r="E2" s="1">
        <v>2170</v>
      </c>
      <c r="F2" s="1">
        <v>2240</v>
      </c>
      <c r="G2" s="1">
        <v>2310</v>
      </c>
      <c r="H2" t="s">
        <v>4</v>
      </c>
      <c r="I2" s="1">
        <f>1/B2</f>
        <v>5.1020408163265311E-4</v>
      </c>
      <c r="J2" s="1">
        <f t="shared" ref="J2:N2" si="0">1/C2</f>
        <v>4.9261083743842361E-4</v>
      </c>
      <c r="K2" s="1">
        <f t="shared" si="0"/>
        <v>4.7619047619047619E-4</v>
      </c>
      <c r="L2" s="1">
        <f t="shared" si="0"/>
        <v>4.608294930875576E-4</v>
      </c>
      <c r="M2" s="1">
        <f t="shared" si="0"/>
        <v>4.4642857142857141E-4</v>
      </c>
      <c r="N2" s="1">
        <f t="shared" si="0"/>
        <v>4.329004329004329E-4</v>
      </c>
      <c r="P2" s="1"/>
      <c r="Q2" s="1"/>
    </row>
    <row r="3" spans="1:17" x14ac:dyDescent="0.25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</row>
    <row r="4" spans="1:17" x14ac:dyDescent="0.25">
      <c r="A4">
        <v>36</v>
      </c>
      <c r="B4">
        <v>9</v>
      </c>
      <c r="C4">
        <v>25</v>
      </c>
      <c r="D4">
        <v>67</v>
      </c>
      <c r="E4">
        <v>163</v>
      </c>
      <c r="F4">
        <v>366</v>
      </c>
      <c r="G4">
        <v>773</v>
      </c>
      <c r="J4">
        <v>36</v>
      </c>
      <c r="K4">
        <v>49</v>
      </c>
      <c r="L4">
        <v>64</v>
      </c>
      <c r="M4">
        <v>81</v>
      </c>
      <c r="N4">
        <v>100</v>
      </c>
      <c r="O4">
        <v>121</v>
      </c>
      <c r="P4">
        <v>144</v>
      </c>
    </row>
    <row r="5" spans="1:17" x14ac:dyDescent="0.25">
      <c r="A5">
        <v>49</v>
      </c>
      <c r="B5">
        <v>9</v>
      </c>
      <c r="C5">
        <v>26</v>
      </c>
      <c r="D5">
        <v>68</v>
      </c>
      <c r="E5">
        <v>166</v>
      </c>
      <c r="F5">
        <v>373</v>
      </c>
      <c r="G5">
        <v>788</v>
      </c>
      <c r="I5">
        <v>0.57999999999999996</v>
      </c>
      <c r="J5">
        <v>9</v>
      </c>
      <c r="K5">
        <v>9</v>
      </c>
      <c r="L5">
        <v>9</v>
      </c>
      <c r="M5">
        <v>9</v>
      </c>
      <c r="N5">
        <v>10</v>
      </c>
      <c r="O5">
        <v>10</v>
      </c>
      <c r="P5">
        <v>10</v>
      </c>
    </row>
    <row r="6" spans="1:17" x14ac:dyDescent="0.25">
      <c r="A6">
        <v>64</v>
      </c>
      <c r="B6">
        <v>9</v>
      </c>
      <c r="C6">
        <v>26</v>
      </c>
      <c r="D6">
        <v>70</v>
      </c>
      <c r="E6">
        <v>169</v>
      </c>
      <c r="F6">
        <v>380</v>
      </c>
      <c r="G6">
        <v>802</v>
      </c>
      <c r="I6">
        <v>0.62</v>
      </c>
      <c r="J6">
        <v>25</v>
      </c>
      <c r="K6">
        <v>26</v>
      </c>
      <c r="L6">
        <v>26</v>
      </c>
      <c r="M6">
        <v>27</v>
      </c>
      <c r="N6">
        <v>27</v>
      </c>
      <c r="O6">
        <v>28</v>
      </c>
      <c r="P6">
        <v>28</v>
      </c>
    </row>
    <row r="7" spans="1:17" x14ac:dyDescent="0.25">
      <c r="A7">
        <v>81</v>
      </c>
      <c r="B7">
        <v>9</v>
      </c>
      <c r="C7">
        <v>27</v>
      </c>
      <c r="D7">
        <v>71</v>
      </c>
      <c r="E7">
        <v>172</v>
      </c>
      <c r="F7">
        <v>386</v>
      </c>
      <c r="G7">
        <v>816</v>
      </c>
      <c r="I7">
        <v>0.66</v>
      </c>
      <c r="J7">
        <v>67</v>
      </c>
      <c r="K7">
        <v>68</v>
      </c>
      <c r="L7">
        <v>70</v>
      </c>
      <c r="M7">
        <v>71</v>
      </c>
      <c r="N7">
        <v>72</v>
      </c>
      <c r="O7">
        <v>73</v>
      </c>
      <c r="P7">
        <v>75</v>
      </c>
    </row>
    <row r="8" spans="1:17" x14ac:dyDescent="0.25">
      <c r="A8">
        <v>100</v>
      </c>
      <c r="B8">
        <v>10</v>
      </c>
      <c r="C8">
        <v>27</v>
      </c>
      <c r="D8">
        <v>72</v>
      </c>
      <c r="E8">
        <v>175</v>
      </c>
      <c r="F8">
        <v>392</v>
      </c>
      <c r="G8">
        <v>829</v>
      </c>
      <c r="I8">
        <v>0.7</v>
      </c>
      <c r="J8">
        <v>163</v>
      </c>
      <c r="K8">
        <v>166</v>
      </c>
      <c r="L8">
        <v>169</v>
      </c>
      <c r="M8">
        <v>172</v>
      </c>
      <c r="N8">
        <v>175</v>
      </c>
      <c r="O8">
        <v>179</v>
      </c>
      <c r="P8">
        <v>182</v>
      </c>
    </row>
    <row r="9" spans="1:17" x14ac:dyDescent="0.25">
      <c r="A9">
        <v>121</v>
      </c>
      <c r="B9">
        <v>10</v>
      </c>
      <c r="C9">
        <v>28</v>
      </c>
      <c r="D9">
        <v>73</v>
      </c>
      <c r="E9">
        <v>179</v>
      </c>
      <c r="F9">
        <v>399</v>
      </c>
      <c r="G9">
        <v>842</v>
      </c>
      <c r="I9">
        <v>0.74</v>
      </c>
      <c r="J9">
        <v>366</v>
      </c>
      <c r="K9">
        <v>373</v>
      </c>
      <c r="L9">
        <v>380</v>
      </c>
      <c r="M9">
        <v>386</v>
      </c>
      <c r="N9">
        <v>392</v>
      </c>
      <c r="O9">
        <v>399</v>
      </c>
      <c r="P9">
        <v>406</v>
      </c>
    </row>
    <row r="10" spans="1:17" x14ac:dyDescent="0.25">
      <c r="A10">
        <v>144</v>
      </c>
      <c r="B10">
        <v>10</v>
      </c>
      <c r="C10">
        <v>28</v>
      </c>
      <c r="D10">
        <v>75</v>
      </c>
      <c r="E10">
        <v>182</v>
      </c>
      <c r="F10">
        <v>406</v>
      </c>
      <c r="G10">
        <v>856</v>
      </c>
      <c r="I10">
        <v>0.78</v>
      </c>
      <c r="J10">
        <v>773</v>
      </c>
      <c r="K10">
        <v>788</v>
      </c>
      <c r="L10">
        <v>802</v>
      </c>
      <c r="M10">
        <v>816</v>
      </c>
      <c r="N10">
        <v>829</v>
      </c>
      <c r="O10">
        <v>842</v>
      </c>
      <c r="P10">
        <v>856</v>
      </c>
    </row>
    <row r="11" spans="1:17" x14ac:dyDescent="0.25">
      <c r="B11">
        <v>0.57999999999999996</v>
      </c>
      <c r="C11">
        <v>0.62</v>
      </c>
      <c r="D11">
        <v>0.66</v>
      </c>
      <c r="E11">
        <v>0.7</v>
      </c>
      <c r="F11">
        <v>0.74</v>
      </c>
      <c r="G11">
        <v>0.78</v>
      </c>
    </row>
    <row r="12" spans="1:17" x14ac:dyDescent="0.25">
      <c r="A12">
        <f>SQRT(A4)</f>
        <v>6</v>
      </c>
      <c r="B12">
        <f>LN(B4)</f>
        <v>2.1972245773362196</v>
      </c>
      <c r="C12">
        <f t="shared" ref="C12:G12" si="1">LN(C4)</f>
        <v>3.2188758248682006</v>
      </c>
      <c r="D12">
        <f t="shared" si="1"/>
        <v>4.2046926193909657</v>
      </c>
      <c r="E12">
        <f t="shared" si="1"/>
        <v>5.0937502008067623</v>
      </c>
      <c r="F12">
        <f t="shared" si="1"/>
        <v>5.9026333334013659</v>
      </c>
      <c r="G12">
        <f t="shared" si="1"/>
        <v>6.6502790485874224</v>
      </c>
    </row>
    <row r="13" spans="1:17" x14ac:dyDescent="0.25">
      <c r="A13">
        <f t="shared" ref="A13:A17" si="2">SQRT(A5)</f>
        <v>7</v>
      </c>
      <c r="B13">
        <f t="shared" ref="B13:G18" si="3">LN(B5)</f>
        <v>2.1972245773362196</v>
      </c>
      <c r="C13">
        <f t="shared" si="3"/>
        <v>3.2580965380214821</v>
      </c>
      <c r="D13">
        <f t="shared" si="3"/>
        <v>4.219507705176107</v>
      </c>
      <c r="E13">
        <f t="shared" si="3"/>
        <v>5.1119877883565437</v>
      </c>
      <c r="F13">
        <f t="shared" si="3"/>
        <v>5.9215784196438159</v>
      </c>
      <c r="G13">
        <f t="shared" si="3"/>
        <v>6.6694980898578793</v>
      </c>
    </row>
    <row r="14" spans="1:17" x14ac:dyDescent="0.25">
      <c r="A14">
        <f t="shared" si="2"/>
        <v>8</v>
      </c>
      <c r="B14">
        <f t="shared" si="3"/>
        <v>2.1972245773362196</v>
      </c>
      <c r="C14">
        <f t="shared" si="3"/>
        <v>3.2580965380214821</v>
      </c>
      <c r="D14">
        <f t="shared" si="3"/>
        <v>4.2484952420493594</v>
      </c>
      <c r="E14">
        <f t="shared" si="3"/>
        <v>5.1298987149230735</v>
      </c>
      <c r="F14">
        <f t="shared" si="3"/>
        <v>5.9401712527204316</v>
      </c>
      <c r="G14">
        <f t="shared" si="3"/>
        <v>6.6871086078665147</v>
      </c>
    </row>
    <row r="15" spans="1:17" x14ac:dyDescent="0.25">
      <c r="A15">
        <f t="shared" si="2"/>
        <v>9</v>
      </c>
      <c r="B15">
        <f t="shared" si="3"/>
        <v>2.1972245773362196</v>
      </c>
      <c r="C15">
        <f t="shared" si="3"/>
        <v>3.2958368660043291</v>
      </c>
      <c r="D15">
        <f t="shared" si="3"/>
        <v>4.2626798770413155</v>
      </c>
      <c r="E15">
        <f t="shared" si="3"/>
        <v>5.1474944768134527</v>
      </c>
      <c r="F15">
        <f t="shared" si="3"/>
        <v>5.955837369464831</v>
      </c>
      <c r="G15">
        <f t="shared" si="3"/>
        <v>6.7044143549641069</v>
      </c>
    </row>
    <row r="16" spans="1:17" x14ac:dyDescent="0.25">
      <c r="A16">
        <f t="shared" si="2"/>
        <v>10</v>
      </c>
      <c r="B16">
        <f t="shared" si="3"/>
        <v>2.3025850929940459</v>
      </c>
      <c r="C16">
        <f t="shared" si="3"/>
        <v>3.2958368660043291</v>
      </c>
      <c r="D16">
        <f t="shared" si="3"/>
        <v>4.2766661190160553</v>
      </c>
      <c r="E16">
        <f t="shared" si="3"/>
        <v>5.1647859739235145</v>
      </c>
      <c r="F16">
        <f t="shared" si="3"/>
        <v>5.9712618397904622</v>
      </c>
      <c r="G16">
        <f t="shared" si="3"/>
        <v>6.7202201551352951</v>
      </c>
    </row>
    <row r="17" spans="1:16" x14ac:dyDescent="0.25">
      <c r="A17">
        <f t="shared" si="2"/>
        <v>11</v>
      </c>
      <c r="B17">
        <f t="shared" si="3"/>
        <v>2.3025850929940459</v>
      </c>
      <c r="C17">
        <f t="shared" si="3"/>
        <v>3.3322045101752038</v>
      </c>
      <c r="D17">
        <f t="shared" si="3"/>
        <v>4.290459441148391</v>
      </c>
      <c r="E17">
        <f t="shared" si="3"/>
        <v>5.1873858058407549</v>
      </c>
      <c r="F17">
        <f t="shared" si="3"/>
        <v>5.9889614168898637</v>
      </c>
      <c r="G17">
        <f t="shared" si="3"/>
        <v>6.7357800142423265</v>
      </c>
    </row>
    <row r="18" spans="1:16" x14ac:dyDescent="0.25">
      <c r="A18">
        <f>SQRT(A10)</f>
        <v>12</v>
      </c>
      <c r="B18">
        <f t="shared" si="3"/>
        <v>2.3025850929940459</v>
      </c>
      <c r="C18">
        <f t="shared" si="3"/>
        <v>3.3322045101752038</v>
      </c>
      <c r="D18">
        <f t="shared" si="3"/>
        <v>4.3174881135363101</v>
      </c>
      <c r="E18">
        <f t="shared" si="3"/>
        <v>5.2040066870767951</v>
      </c>
      <c r="F18">
        <f t="shared" si="3"/>
        <v>6.0063531596017325</v>
      </c>
      <c r="G18">
        <f t="shared" si="3"/>
        <v>6.752270376141742</v>
      </c>
    </row>
    <row r="21" spans="1:16" x14ac:dyDescent="0.25">
      <c r="B21">
        <v>0.57999999999999996</v>
      </c>
      <c r="C21">
        <v>0.62</v>
      </c>
      <c r="D21">
        <v>0.66</v>
      </c>
      <c r="E21">
        <v>0.7</v>
      </c>
      <c r="F21">
        <v>0.74</v>
      </c>
      <c r="G21">
        <v>0.78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</row>
    <row r="22" spans="1:16" x14ac:dyDescent="0.25">
      <c r="A22">
        <v>6</v>
      </c>
      <c r="B22">
        <v>2.1972245773362196</v>
      </c>
      <c r="C22">
        <v>3.2188758248682006</v>
      </c>
      <c r="D22">
        <v>4.2046926193909657</v>
      </c>
      <c r="E22">
        <v>5.0937502008067623</v>
      </c>
      <c r="F22">
        <v>5.9026333334013659</v>
      </c>
      <c r="G22">
        <v>6.6502790485874224</v>
      </c>
      <c r="I22">
        <v>0.57999999999999996</v>
      </c>
      <c r="J22" s="2">
        <v>2.19722457733622</v>
      </c>
      <c r="K22" s="2">
        <v>2.1972245773362196</v>
      </c>
      <c r="L22" s="2">
        <v>2.1972245773362196</v>
      </c>
      <c r="M22" s="2">
        <v>2.1972245773362196</v>
      </c>
      <c r="N22" s="2">
        <v>2.3025850929940459</v>
      </c>
      <c r="O22" s="2">
        <v>2.3025850929940459</v>
      </c>
      <c r="P22" s="2">
        <v>2.3025850929940459</v>
      </c>
    </row>
    <row r="23" spans="1:16" x14ac:dyDescent="0.25">
      <c r="A23">
        <v>7</v>
      </c>
      <c r="B23">
        <v>2.1972245773362196</v>
      </c>
      <c r="C23">
        <v>3.2580965380214821</v>
      </c>
      <c r="D23">
        <v>4.219507705176107</v>
      </c>
      <c r="E23">
        <v>5.1119877883565437</v>
      </c>
      <c r="F23">
        <v>5.9215784196438159</v>
      </c>
      <c r="G23">
        <v>6.6694980898578793</v>
      </c>
      <c r="I23">
        <v>0.62</v>
      </c>
      <c r="J23" s="2">
        <v>3.2188758248682006</v>
      </c>
      <c r="K23" s="2">
        <v>3.2580965380214821</v>
      </c>
      <c r="L23" s="2">
        <v>3.2580965380214821</v>
      </c>
      <c r="M23" s="2">
        <v>3.2958368660043291</v>
      </c>
      <c r="N23" s="2">
        <v>3.2958368660043291</v>
      </c>
      <c r="O23" s="2">
        <v>3.3322045101752038</v>
      </c>
      <c r="P23" s="2">
        <v>3.3322045101752038</v>
      </c>
    </row>
    <row r="24" spans="1:16" x14ac:dyDescent="0.25">
      <c r="A24">
        <v>8</v>
      </c>
      <c r="B24">
        <v>2.1972245773362196</v>
      </c>
      <c r="C24">
        <v>3.2580965380214821</v>
      </c>
      <c r="D24">
        <v>4.2484952420493594</v>
      </c>
      <c r="E24">
        <v>5.1298987149230735</v>
      </c>
      <c r="F24">
        <v>5.9401712527204316</v>
      </c>
      <c r="G24">
        <v>6.6871086078665147</v>
      </c>
      <c r="I24">
        <v>0.66</v>
      </c>
      <c r="J24" s="2">
        <v>4.2046926193909657</v>
      </c>
      <c r="K24" s="2">
        <v>4.219507705176107</v>
      </c>
      <c r="L24" s="2">
        <v>4.2484952420493594</v>
      </c>
      <c r="M24" s="2">
        <v>4.2626798770413155</v>
      </c>
      <c r="N24" s="2">
        <v>4.2766661190160553</v>
      </c>
      <c r="O24" s="2">
        <v>4.290459441148391</v>
      </c>
      <c r="P24" s="2">
        <v>4.3174881135363101</v>
      </c>
    </row>
    <row r="25" spans="1:16" x14ac:dyDescent="0.25">
      <c r="A25">
        <v>9</v>
      </c>
      <c r="B25">
        <v>2.1972245773362196</v>
      </c>
      <c r="C25">
        <v>3.2958368660043291</v>
      </c>
      <c r="D25">
        <v>4.2626798770413155</v>
      </c>
      <c r="E25">
        <v>5.1474944768134527</v>
      </c>
      <c r="F25">
        <v>5.955837369464831</v>
      </c>
      <c r="G25">
        <v>6.7044143549641069</v>
      </c>
      <c r="I25">
        <v>0.7</v>
      </c>
      <c r="J25" s="2">
        <v>5.0937502008067623</v>
      </c>
      <c r="K25" s="2">
        <v>5.1119877883565437</v>
      </c>
      <c r="L25" s="2">
        <v>5.1298987149230735</v>
      </c>
      <c r="M25" s="2">
        <v>5.1474944768134527</v>
      </c>
      <c r="N25" s="2">
        <v>5.1647859739235145</v>
      </c>
      <c r="O25" s="2">
        <v>5.1873858058407549</v>
      </c>
      <c r="P25" s="2">
        <v>5.2040066870767951</v>
      </c>
    </row>
    <row r="26" spans="1:16" x14ac:dyDescent="0.25">
      <c r="A26">
        <v>10</v>
      </c>
      <c r="B26">
        <v>2.3025850929940459</v>
      </c>
      <c r="C26">
        <v>3.2958368660043291</v>
      </c>
      <c r="D26">
        <v>4.2766661190160553</v>
      </c>
      <c r="E26">
        <v>5.1647859739235145</v>
      </c>
      <c r="F26">
        <v>5.9712618397904622</v>
      </c>
      <c r="G26">
        <v>6.7202201551352951</v>
      </c>
      <c r="I26">
        <v>0.74</v>
      </c>
      <c r="J26" s="2">
        <v>5.9026333334013659</v>
      </c>
      <c r="K26" s="2">
        <v>5.9215784196438159</v>
      </c>
      <c r="L26" s="2">
        <v>5.9401712527204316</v>
      </c>
      <c r="M26" s="2">
        <v>5.955837369464831</v>
      </c>
      <c r="N26" s="2">
        <v>5.9712618397904622</v>
      </c>
      <c r="O26" s="2">
        <v>5.9889614168898637</v>
      </c>
      <c r="P26" s="2">
        <v>6.0063531596017325</v>
      </c>
    </row>
    <row r="27" spans="1:16" x14ac:dyDescent="0.25">
      <c r="A27">
        <v>11</v>
      </c>
      <c r="B27">
        <v>2.3025850929940459</v>
      </c>
      <c r="C27">
        <v>3.3322045101752038</v>
      </c>
      <c r="D27">
        <v>4.290459441148391</v>
      </c>
      <c r="E27">
        <v>5.1873858058407549</v>
      </c>
      <c r="F27">
        <v>5.9889614168898637</v>
      </c>
      <c r="G27">
        <v>6.7357800142423265</v>
      </c>
      <c r="I27">
        <v>0.78</v>
      </c>
      <c r="J27" s="2">
        <v>6.6502790485874224</v>
      </c>
      <c r="K27" s="2">
        <v>6.6694980898578793</v>
      </c>
      <c r="L27" s="2">
        <v>6.6871086078665147</v>
      </c>
      <c r="M27" s="2">
        <v>6.7044143549641069</v>
      </c>
      <c r="N27" s="2">
        <v>6.7202201551352951</v>
      </c>
      <c r="O27" s="2">
        <v>6.7357800142423265</v>
      </c>
      <c r="P27" s="2">
        <v>6.752270376141742</v>
      </c>
    </row>
    <row r="28" spans="1:16" x14ac:dyDescent="0.25">
      <c r="A28">
        <v>12</v>
      </c>
      <c r="B28">
        <v>2.3025850929940459</v>
      </c>
      <c r="C28">
        <v>3.3322045101752038</v>
      </c>
      <c r="D28">
        <v>4.3174881135363101</v>
      </c>
      <c r="E28">
        <v>5.2040066870767951</v>
      </c>
      <c r="F28">
        <v>6.0063531596017325</v>
      </c>
      <c r="G28">
        <v>6.752270376141742</v>
      </c>
    </row>
    <row r="29" spans="1:16" x14ac:dyDescent="0.25">
      <c r="B29">
        <v>5.10204081632653E-4</v>
      </c>
      <c r="C29">
        <v>4.9261083743842361E-4</v>
      </c>
      <c r="D29">
        <v>4.7619047619047619E-4</v>
      </c>
      <c r="E29">
        <v>4.608294930875576E-4</v>
      </c>
      <c r="F29">
        <v>4.4642857142857141E-4</v>
      </c>
      <c r="G29">
        <v>4.329004329004329E-4</v>
      </c>
    </row>
    <row r="30" spans="1:16" x14ac:dyDescent="0.25">
      <c r="B30">
        <f>LN(B4*0.000001/B$2^2)</f>
        <v>-26.779685485077181</v>
      </c>
      <c r="C30">
        <f t="shared" ref="C30:G31" si="4">LN(C4*0.000001/C$2^2)</f>
        <v>-25.828216877167741</v>
      </c>
      <c r="D30">
        <f t="shared" si="4"/>
        <v>-24.910203185996338</v>
      </c>
      <c r="E30">
        <f t="shared" si="4"/>
        <v>-24.086725250226522</v>
      </c>
      <c r="F30">
        <f t="shared" si="4"/>
        <v>-23.34133951426108</v>
      </c>
      <c r="G30">
        <f t="shared" si="4"/>
        <v>-22.655237116408532</v>
      </c>
    </row>
    <row r="31" spans="1:16" x14ac:dyDescent="0.25">
      <c r="B31">
        <f>LN(B5*0.000001/B$2^2)</f>
        <v>-26.779685485077181</v>
      </c>
      <c r="C31">
        <f t="shared" si="4"/>
        <v>-25.78899616401446</v>
      </c>
      <c r="D31">
        <f t="shared" si="4"/>
        <v>-24.895388100211196</v>
      </c>
      <c r="E31">
        <f t="shared" si="4"/>
        <v>-24.068487662676741</v>
      </c>
      <c r="F31">
        <f t="shared" si="4"/>
        <v>-23.322394428018629</v>
      </c>
      <c r="G31">
        <f t="shared" si="4"/>
        <v>-22.636018075138072</v>
      </c>
    </row>
    <row r="32" spans="1:16" x14ac:dyDescent="0.25">
      <c r="B32">
        <f t="shared" ref="B32:G32" si="5">LN(B6*0.000001/B$2^2)</f>
        <v>-26.779685485077181</v>
      </c>
      <c r="C32">
        <f t="shared" si="5"/>
        <v>-25.78899616401446</v>
      </c>
      <c r="D32">
        <f t="shared" si="5"/>
        <v>-24.866400563337944</v>
      </c>
      <c r="E32">
        <f t="shared" si="5"/>
        <v>-24.050576736110212</v>
      </c>
      <c r="F32">
        <f t="shared" si="5"/>
        <v>-23.303801594942012</v>
      </c>
      <c r="G32">
        <f t="shared" si="5"/>
        <v>-22.618407557129437</v>
      </c>
    </row>
    <row r="33" spans="2:18" x14ac:dyDescent="0.25">
      <c r="B33">
        <f t="shared" ref="B33:G33" si="6">LN(B7*0.000001/B$2^2)</f>
        <v>-26.779685485077181</v>
      </c>
      <c r="C33">
        <f t="shared" si="6"/>
        <v>-25.751255836031611</v>
      </c>
      <c r="D33">
        <f t="shared" si="6"/>
        <v>-24.852215928345988</v>
      </c>
      <c r="E33">
        <f t="shared" si="6"/>
        <v>-24.032980974219832</v>
      </c>
      <c r="F33">
        <f t="shared" si="6"/>
        <v>-23.288135478197614</v>
      </c>
      <c r="G33">
        <f t="shared" si="6"/>
        <v>-22.601101810031846</v>
      </c>
    </row>
    <row r="34" spans="2:18" x14ac:dyDescent="0.25">
      <c r="B34">
        <f t="shared" ref="B34:G34" si="7">LN(B8*0.000001/B$2^2)</f>
        <v>-26.674324969419356</v>
      </c>
      <c r="C34">
        <f t="shared" si="7"/>
        <v>-25.751255836031611</v>
      </c>
      <c r="D34">
        <f t="shared" si="7"/>
        <v>-24.838229686371246</v>
      </c>
      <c r="E34">
        <f t="shared" si="7"/>
        <v>-24.01568947710977</v>
      </c>
      <c r="F34">
        <f t="shared" si="7"/>
        <v>-23.272711007871983</v>
      </c>
      <c r="G34">
        <f t="shared" si="7"/>
        <v>-22.585296009860656</v>
      </c>
    </row>
    <row r="35" spans="2:18" x14ac:dyDescent="0.25">
      <c r="B35">
        <f>LN(B9*0.000001/B$2^2)</f>
        <v>-26.674324969419356</v>
      </c>
      <c r="C35">
        <f t="shared" ref="C35:G35" si="8">LN(C9*0.000001/C$2^2)</f>
        <v>-25.714888191860737</v>
      </c>
      <c r="D35">
        <f t="shared" si="8"/>
        <v>-24.824436364238913</v>
      </c>
      <c r="E35">
        <f t="shared" si="8"/>
        <v>-23.99308964519253</v>
      </c>
      <c r="F35">
        <f t="shared" si="8"/>
        <v>-23.25501143077258</v>
      </c>
      <c r="G35">
        <f t="shared" si="8"/>
        <v>-22.569736150753627</v>
      </c>
    </row>
    <row r="36" spans="2:18" x14ac:dyDescent="0.25">
      <c r="B36">
        <f t="shared" ref="B36:G36" si="9">LN(B10*0.000001/B$2^2)</f>
        <v>-26.674324969419356</v>
      </c>
      <c r="C36">
        <f t="shared" si="9"/>
        <v>-25.714888191860737</v>
      </c>
      <c r="D36">
        <f t="shared" si="9"/>
        <v>-24.797407691850992</v>
      </c>
      <c r="E36">
        <f t="shared" si="9"/>
        <v>-23.97646876395649</v>
      </c>
      <c r="F36">
        <f t="shared" si="9"/>
        <v>-23.237619688060711</v>
      </c>
      <c r="G36">
        <f t="shared" si="9"/>
        <v>-22.553245788854209</v>
      </c>
    </row>
    <row r="39" spans="2:18" x14ac:dyDescent="0.25">
      <c r="H39" t="s">
        <v>4</v>
      </c>
    </row>
    <row r="40" spans="2:18" x14ac:dyDescent="0.25">
      <c r="B40">
        <v>5.1020408163265311E-4</v>
      </c>
      <c r="C40">
        <v>4.9261083743842361E-4</v>
      </c>
      <c r="D40">
        <v>4.7619047619047619E-4</v>
      </c>
      <c r="E40">
        <v>4.608294930875576E-4</v>
      </c>
      <c r="F40">
        <v>4.4642857142857141E-4</v>
      </c>
      <c r="G40">
        <v>4.329004329004329E-4</v>
      </c>
      <c r="H40">
        <v>5.1020408163265311E-4</v>
      </c>
      <c r="I40">
        <v>-26.779685485077181</v>
      </c>
      <c r="J40">
        <v>-26.779685485077181</v>
      </c>
      <c r="K40">
        <v>-26.779685485077181</v>
      </c>
      <c r="L40">
        <v>-26.779685485077181</v>
      </c>
      <c r="M40">
        <v>-26.674324969419356</v>
      </c>
      <c r="N40">
        <v>-26.674324969419356</v>
      </c>
      <c r="O40">
        <v>-26.674324969419356</v>
      </c>
      <c r="P40">
        <f>AVERAGE(I40:O40)</f>
        <v>-26.734530978366685</v>
      </c>
      <c r="R40">
        <f>53529.0474/11610</f>
        <v>4.6105983979328169</v>
      </c>
    </row>
    <row r="41" spans="2:18" x14ac:dyDescent="0.25">
      <c r="B41">
        <v>-26.779685485077181</v>
      </c>
      <c r="C41">
        <v>-25.828216877167741</v>
      </c>
      <c r="D41">
        <v>-24.910203185996338</v>
      </c>
      <c r="E41">
        <v>-24.086725250226522</v>
      </c>
      <c r="F41">
        <v>-23.34133951426108</v>
      </c>
      <c r="G41">
        <v>-22.655237116408532</v>
      </c>
      <c r="H41">
        <v>4.9261083743842361E-4</v>
      </c>
      <c r="I41">
        <v>-25.828216877167741</v>
      </c>
      <c r="J41">
        <v>-25.78899616401446</v>
      </c>
      <c r="K41">
        <v>-25.78899616401446</v>
      </c>
      <c r="L41">
        <v>-25.751255836031611</v>
      </c>
      <c r="M41">
        <v>-25.751255836031611</v>
      </c>
      <c r="N41">
        <v>-25.714888191860737</v>
      </c>
      <c r="O41">
        <v>-25.714888191860737</v>
      </c>
      <c r="P41">
        <f t="shared" ref="P41:P45" si="10">AVERAGE(I41:O41)</f>
        <v>-25.762642465854476</v>
      </c>
    </row>
    <row r="42" spans="2:18" x14ac:dyDescent="0.25">
      <c r="B42">
        <v>-26.779685485077181</v>
      </c>
      <c r="C42">
        <v>-25.78899616401446</v>
      </c>
      <c r="D42">
        <v>-24.895388100211196</v>
      </c>
      <c r="E42">
        <v>-24.068487662676741</v>
      </c>
      <c r="F42">
        <v>-23.322394428018629</v>
      </c>
      <c r="G42">
        <v>-22.636018075138072</v>
      </c>
      <c r="H42">
        <v>4.7619047619047619E-4</v>
      </c>
      <c r="I42">
        <v>-24.910203185996338</v>
      </c>
      <c r="J42">
        <v>-24.895388100211196</v>
      </c>
      <c r="K42">
        <v>-24.866400563337944</v>
      </c>
      <c r="L42">
        <v>-24.852215928345988</v>
      </c>
      <c r="M42">
        <v>-24.838229686371246</v>
      </c>
      <c r="N42">
        <v>-24.824436364238913</v>
      </c>
      <c r="O42">
        <v>-24.797407691850992</v>
      </c>
      <c r="P42">
        <f t="shared" si="10"/>
        <v>-24.854897360050376</v>
      </c>
    </row>
    <row r="43" spans="2:18" x14ac:dyDescent="0.25">
      <c r="B43">
        <v>-26.779685485077181</v>
      </c>
      <c r="C43">
        <v>-25.78899616401446</v>
      </c>
      <c r="D43">
        <v>-24.866400563337944</v>
      </c>
      <c r="E43">
        <v>-24.050576736110212</v>
      </c>
      <c r="F43">
        <v>-23.303801594942012</v>
      </c>
      <c r="G43">
        <v>-22.618407557129437</v>
      </c>
      <c r="H43">
        <v>4.608294930875576E-4</v>
      </c>
      <c r="I43">
        <v>-24.086725250226522</v>
      </c>
      <c r="J43">
        <v>-24.068487662676741</v>
      </c>
      <c r="K43">
        <v>-24.050576736110212</v>
      </c>
      <c r="L43">
        <v>-24.032980974219832</v>
      </c>
      <c r="M43">
        <v>-24.01568947710977</v>
      </c>
      <c r="N43">
        <v>-23.99308964519253</v>
      </c>
      <c r="O43">
        <v>-23.97646876395649</v>
      </c>
      <c r="P43">
        <f t="shared" si="10"/>
        <v>-24.032002644213158</v>
      </c>
    </row>
    <row r="44" spans="2:18" x14ac:dyDescent="0.25">
      <c r="B44">
        <v>-26.779685485077181</v>
      </c>
      <c r="C44">
        <v>-25.751255836031611</v>
      </c>
      <c r="D44">
        <v>-24.852215928345988</v>
      </c>
      <c r="E44">
        <v>-24.032980974219832</v>
      </c>
      <c r="F44">
        <v>-23.288135478197614</v>
      </c>
      <c r="G44">
        <v>-22.601101810031846</v>
      </c>
      <c r="H44">
        <v>4.4642857142857141E-4</v>
      </c>
      <c r="I44">
        <v>-23.34133951426108</v>
      </c>
      <c r="J44">
        <v>-23.322394428018629</v>
      </c>
      <c r="K44">
        <v>-23.303801594942012</v>
      </c>
      <c r="L44">
        <v>-23.288135478197614</v>
      </c>
      <c r="M44">
        <v>-23.272711007871983</v>
      </c>
      <c r="N44">
        <v>-23.25501143077258</v>
      </c>
      <c r="O44">
        <v>-23.237619688060711</v>
      </c>
      <c r="P44">
        <f t="shared" si="10"/>
        <v>-23.288716163160661</v>
      </c>
    </row>
    <row r="45" spans="2:18" x14ac:dyDescent="0.25">
      <c r="B45">
        <v>-26.674324969419356</v>
      </c>
      <c r="C45">
        <v>-25.751255836031611</v>
      </c>
      <c r="D45">
        <v>-24.838229686371246</v>
      </c>
      <c r="E45">
        <v>-24.01568947710977</v>
      </c>
      <c r="F45">
        <v>-23.272711007871983</v>
      </c>
      <c r="G45">
        <v>-22.585296009860656</v>
      </c>
      <c r="H45">
        <v>4.329004329004329E-4</v>
      </c>
      <c r="I45">
        <v>-22.655237116408532</v>
      </c>
      <c r="J45">
        <v>-22.636018075138072</v>
      </c>
      <c r="K45">
        <v>-22.618407557129437</v>
      </c>
      <c r="L45">
        <v>-22.601101810031846</v>
      </c>
      <c r="M45">
        <v>-22.585296009860656</v>
      </c>
      <c r="N45">
        <v>-22.569736150753627</v>
      </c>
      <c r="O45">
        <v>-22.553245788854209</v>
      </c>
      <c r="P45">
        <f t="shared" si="10"/>
        <v>-22.602720358310911</v>
      </c>
    </row>
    <row r="46" spans="2:18" x14ac:dyDescent="0.25">
      <c r="B46">
        <v>-26.674324969419356</v>
      </c>
      <c r="C46">
        <v>-25.714888191860737</v>
      </c>
      <c r="D46">
        <v>-24.824436364238913</v>
      </c>
      <c r="E46">
        <v>-23.99308964519253</v>
      </c>
      <c r="F46">
        <v>-23.25501143077258</v>
      </c>
      <c r="G46">
        <v>-22.569736150753627</v>
      </c>
    </row>
    <row r="47" spans="2:18" x14ac:dyDescent="0.25">
      <c r="B47">
        <v>-26.674324969419398</v>
      </c>
      <c r="C47">
        <v>-25.714888191860737</v>
      </c>
      <c r="D47">
        <v>-24.797407691850992</v>
      </c>
      <c r="E47">
        <v>-23.97646876395649</v>
      </c>
      <c r="F47">
        <v>-23.237619688060711</v>
      </c>
      <c r="G47">
        <v>-22.553245788854209</v>
      </c>
    </row>
    <row r="52" spans="2:7" x14ac:dyDescent="0.25">
      <c r="B52" t="s">
        <v>5</v>
      </c>
      <c r="D52" t="s">
        <v>6</v>
      </c>
      <c r="E52" t="s">
        <v>7</v>
      </c>
      <c r="F52" t="s">
        <v>10</v>
      </c>
    </row>
    <row r="53" spans="2:7" x14ac:dyDescent="0.25">
      <c r="B53">
        <v>1.96</v>
      </c>
      <c r="C53" t="s">
        <v>8</v>
      </c>
      <c r="D53">
        <v>2.03918</v>
      </c>
      <c r="E53">
        <v>5.3740000000000003E-2</v>
      </c>
      <c r="F53">
        <f>EXP(D53)</f>
        <v>7.6843054842121488</v>
      </c>
      <c r="G53">
        <f>F53*E53</f>
        <v>0.41295457672156088</v>
      </c>
    </row>
    <row r="54" spans="2:7" x14ac:dyDescent="0.25">
      <c r="C54" t="s">
        <v>9</v>
      </c>
      <c r="D54">
        <v>2.2579999999999999E-2</v>
      </c>
      <c r="E54">
        <v>5.8300000000000001E-3</v>
      </c>
    </row>
    <row r="55" spans="2:7" x14ac:dyDescent="0.25">
      <c r="B55">
        <v>2.0299999999999998</v>
      </c>
      <c r="C55" t="s">
        <v>8</v>
      </c>
      <c r="D55">
        <v>3.1154000000000002</v>
      </c>
      <c r="E55">
        <v>1.9560000000000001E-2</v>
      </c>
      <c r="F55">
        <f t="shared" ref="F55:F64" si="11">EXP(D55)</f>
        <v>22.542445528550854</v>
      </c>
      <c r="G55">
        <f>F55*E55</f>
        <v>0.4409302345384547</v>
      </c>
    </row>
    <row r="56" spans="2:7" x14ac:dyDescent="0.25">
      <c r="C56" t="s">
        <v>9</v>
      </c>
      <c r="D56">
        <v>1.8780000000000002E-2</v>
      </c>
      <c r="E56">
        <v>2.1199999999999999E-3</v>
      </c>
    </row>
    <row r="57" spans="2:7" x14ac:dyDescent="0.25">
      <c r="B57">
        <v>2.1</v>
      </c>
      <c r="C57" t="s">
        <v>8</v>
      </c>
      <c r="D57">
        <v>4.0965600000000002</v>
      </c>
      <c r="E57">
        <v>8.3599999999999994E-3</v>
      </c>
      <c r="F57">
        <f t="shared" ref="F57:F64" si="12">EXP(D57)</f>
        <v>60.133073620407984</v>
      </c>
      <c r="G57">
        <f>F57*E57</f>
        <v>0.50271249546661068</v>
      </c>
    </row>
    <row r="58" spans="2:7" x14ac:dyDescent="0.25">
      <c r="C58" t="s">
        <v>9</v>
      </c>
      <c r="D58">
        <v>1.8159999999999999E-2</v>
      </c>
      <c r="E58" s="1">
        <v>9.0708800000000001E-4</v>
      </c>
    </row>
    <row r="59" spans="2:7" x14ac:dyDescent="0.25">
      <c r="B59">
        <v>2.17</v>
      </c>
      <c r="C59" t="s">
        <v>8</v>
      </c>
      <c r="D59">
        <v>4.9824700000000002</v>
      </c>
      <c r="E59">
        <v>2.49E-3</v>
      </c>
      <c r="F59">
        <f t="shared" ref="F59:F64" si="13">EXP(D59)</f>
        <v>145.83414750421198</v>
      </c>
      <c r="G59">
        <f>F59*E59</f>
        <v>0.36312702728548785</v>
      </c>
    </row>
    <row r="60" spans="2:7" x14ac:dyDescent="0.25">
      <c r="C60" t="s">
        <v>9</v>
      </c>
      <c r="D60">
        <v>1.8440000000000002E-2</v>
      </c>
      <c r="E60" s="1">
        <v>2.69783E-4</v>
      </c>
    </row>
    <row r="61" spans="2:7" x14ac:dyDescent="0.25">
      <c r="B61">
        <v>2.2400000000000002</v>
      </c>
      <c r="C61" t="s">
        <v>8</v>
      </c>
      <c r="D61">
        <v>5.8019299999999996</v>
      </c>
      <c r="E61">
        <v>2.1700000000000001E-3</v>
      </c>
      <c r="F61">
        <f t="shared" ref="F61:F64" si="14">EXP(D61)</f>
        <v>330.93765362263758</v>
      </c>
      <c r="G61">
        <f>F61*E61</f>
        <v>0.71813470836112359</v>
      </c>
    </row>
    <row r="62" spans="2:7" x14ac:dyDescent="0.25">
      <c r="C62" t="s">
        <v>9</v>
      </c>
      <c r="D62">
        <v>1.704E-2</v>
      </c>
      <c r="E62" s="1">
        <v>2.35901E-4</v>
      </c>
    </row>
    <row r="63" spans="2:7" x14ac:dyDescent="0.25">
      <c r="B63">
        <v>2.31</v>
      </c>
      <c r="C63" t="s">
        <v>8</v>
      </c>
      <c r="D63">
        <v>6.5511900000000001</v>
      </c>
      <c r="E63">
        <v>2.4599999999999999E-3</v>
      </c>
      <c r="F63">
        <f t="shared" ref="F63:F64" si="15">EXP(D63)</f>
        <v>700.07676967901159</v>
      </c>
      <c r="G63">
        <f>F63*E63</f>
        <v>1.7221888534103684</v>
      </c>
    </row>
    <row r="64" spans="2:7" x14ac:dyDescent="0.25">
      <c r="C64" t="s">
        <v>9</v>
      </c>
      <c r="D64">
        <v>1.6840000000000001E-2</v>
      </c>
      <c r="E64" s="1">
        <v>2.6725799999999998E-4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2019-03-30T13:37:07Z</dcterms:modified>
</cp:coreProperties>
</file>