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7"/>
  <workbookPr filterPrivacy="1"/>
  <xr:revisionPtr revIDLastSave="0" documentId="12_ncr:500000_{A04A1C2B-6BB0-439B-AD5C-1EDE02AA3A1D}" xr6:coauthVersionLast="32" xr6:coauthVersionMax="32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8" i="1"/>
  <c r="G2" i="1"/>
  <c r="G3" i="1"/>
  <c r="G4" i="1"/>
  <c r="G5" i="1"/>
  <c r="G6" i="1"/>
  <c r="G1" i="1"/>
  <c r="G19" i="1"/>
  <c r="F21" i="1"/>
  <c r="F20" i="1"/>
  <c r="F19" i="1"/>
  <c r="I14" i="1"/>
  <c r="F17" i="1"/>
  <c r="F16" i="1"/>
  <c r="F15" i="1"/>
  <c r="H3" i="1"/>
  <c r="F2" i="1"/>
  <c r="F4" i="1"/>
  <c r="F5" i="1"/>
  <c r="F6" i="1"/>
  <c r="F3" i="1"/>
  <c r="E12" i="1"/>
  <c r="E11" i="1"/>
  <c r="E10" i="1"/>
  <c r="E9" i="1"/>
  <c r="E8" i="1"/>
  <c r="E16" i="1"/>
  <c r="E17" i="1"/>
  <c r="E15" i="1"/>
  <c r="D16" i="1"/>
  <c r="D17" i="1"/>
  <c r="D15" i="1"/>
  <c r="E20" i="1"/>
  <c r="E21" i="1"/>
  <c r="E19" i="1"/>
  <c r="D20" i="1"/>
  <c r="D21" i="1"/>
  <c r="D19" i="1"/>
  <c r="D9" i="1"/>
  <c r="D10" i="1"/>
  <c r="D11" i="1"/>
  <c r="D12" i="1"/>
  <c r="D13" i="1"/>
  <c r="D8" i="1"/>
  <c r="C9" i="1"/>
  <c r="C10" i="1"/>
  <c r="C11" i="1"/>
  <c r="C12" i="1"/>
  <c r="C13" i="1"/>
  <c r="C8" i="1"/>
  <c r="E3" i="1"/>
  <c r="E4" i="1"/>
  <c r="E5" i="1"/>
  <c r="E6" i="1"/>
  <c r="E2" i="1"/>
  <c r="B2" i="1"/>
  <c r="B3" i="1"/>
  <c r="B4" i="1"/>
  <c r="B5" i="1"/>
  <c r="B6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8" sqref="G8:G13"/>
    </sheetView>
  </sheetViews>
  <sheetFormatPr defaultRowHeight="14.25" x14ac:dyDescent="0.2"/>
  <cols>
    <col min="8" max="8" width="11.625" bestFit="1" customWidth="1"/>
  </cols>
  <sheetData>
    <row r="1" spans="1:9" x14ac:dyDescent="0.2">
      <c r="A1">
        <v>99.8</v>
      </c>
      <c r="B1">
        <f>1/A1</f>
        <v>1.002004008016032E-2</v>
      </c>
      <c r="C1">
        <v>20</v>
      </c>
      <c r="D1">
        <v>2.56</v>
      </c>
      <c r="G1">
        <f>C1*2</f>
        <v>40</v>
      </c>
    </row>
    <row r="2" spans="1:9" x14ac:dyDescent="0.2">
      <c r="A2">
        <v>99.79</v>
      </c>
      <c r="B2">
        <f t="shared" ref="B2:B6" si="0">1/A2</f>
        <v>1.002104419280489E-2</v>
      </c>
      <c r="C2">
        <v>30</v>
      </c>
      <c r="D2">
        <v>2.96</v>
      </c>
      <c r="E2">
        <f>B1*(C2-C1)/100*2/(D2-D1)*60000000</f>
        <v>300601.20240480965</v>
      </c>
      <c r="F2">
        <f t="shared" ref="F2:F6" si="1">(E2-299790)/299790</f>
        <v>2.7059021475354414E-3</v>
      </c>
      <c r="G2">
        <f t="shared" ref="G2:G6" si="2">C2*2</f>
        <v>60</v>
      </c>
    </row>
    <row r="3" spans="1:9" x14ac:dyDescent="0.2">
      <c r="A3">
        <v>99.84</v>
      </c>
      <c r="B3">
        <f t="shared" si="0"/>
        <v>1.001602564102564E-2</v>
      </c>
      <c r="C3">
        <v>40</v>
      </c>
      <c r="D3">
        <v>3.28</v>
      </c>
      <c r="E3">
        <f t="shared" ref="E3:E6" si="3">B2*(C3-C2)/100*2/(D3-D2)*60000000</f>
        <v>375789.1572301836</v>
      </c>
      <c r="F3">
        <f>(E3-299790)/299790</f>
        <v>0.25350797968639249</v>
      </c>
      <c r="G3">
        <f t="shared" si="2"/>
        <v>80</v>
      </c>
      <c r="H3">
        <f>0.683*0.00005</f>
        <v>3.4150000000000003E-5</v>
      </c>
    </row>
    <row r="4" spans="1:9" x14ac:dyDescent="0.2">
      <c r="A4">
        <v>99.72</v>
      </c>
      <c r="B4">
        <f t="shared" si="0"/>
        <v>1.0028078620136383E-2</v>
      </c>
      <c r="C4">
        <v>50</v>
      </c>
      <c r="D4">
        <v>3.64</v>
      </c>
      <c r="E4">
        <f t="shared" si="3"/>
        <v>333867.52136752103</v>
      </c>
      <c r="F4">
        <f t="shared" si="1"/>
        <v>0.11367130780720179</v>
      </c>
      <c r="G4">
        <f t="shared" si="2"/>
        <v>100</v>
      </c>
    </row>
    <row r="5" spans="1:9" x14ac:dyDescent="0.2">
      <c r="A5">
        <v>99.91</v>
      </c>
      <c r="B5">
        <f t="shared" si="0"/>
        <v>1.0009008107296567E-2</v>
      </c>
      <c r="C5">
        <v>60</v>
      </c>
      <c r="D5">
        <v>4.04</v>
      </c>
      <c r="E5">
        <f t="shared" si="3"/>
        <v>300842.35860409157</v>
      </c>
      <c r="F5">
        <f t="shared" si="1"/>
        <v>3.5103192371045361E-3</v>
      </c>
      <c r="G5">
        <f t="shared" si="2"/>
        <v>120</v>
      </c>
    </row>
    <row r="6" spans="1:9" x14ac:dyDescent="0.2">
      <c r="A6">
        <v>99.78</v>
      </c>
      <c r="B6">
        <f t="shared" si="0"/>
        <v>1.0022048506714773E-2</v>
      </c>
      <c r="C6">
        <v>70</v>
      </c>
      <c r="D6">
        <v>4.4400000000000004</v>
      </c>
      <c r="E6">
        <f t="shared" si="3"/>
        <v>300270.24321889674</v>
      </c>
      <c r="F6">
        <f t="shared" si="1"/>
        <v>1.6019320821132658E-3</v>
      </c>
      <c r="G6">
        <f t="shared" si="2"/>
        <v>140</v>
      </c>
    </row>
    <row r="8" spans="1:9" x14ac:dyDescent="0.2">
      <c r="A8">
        <v>19.600000000000001</v>
      </c>
      <c r="B8">
        <v>86.3</v>
      </c>
      <c r="C8">
        <f>(B8-A8)*2/100</f>
        <v>1.3339999999999999</v>
      </c>
      <c r="D8">
        <f>C8*24</f>
        <v>32.015999999999998</v>
      </c>
      <c r="E8">
        <f>AVERAGE(D8:D13)</f>
        <v>32.295999999999999</v>
      </c>
      <c r="G8">
        <f>3.1416/2</f>
        <v>1.5708</v>
      </c>
    </row>
    <row r="9" spans="1:9" x14ac:dyDescent="0.2">
      <c r="A9">
        <v>18</v>
      </c>
      <c r="B9">
        <v>85.9</v>
      </c>
      <c r="C9">
        <f t="shared" ref="C9:C13" si="4">(B9-A9)*2/100</f>
        <v>1.3580000000000001</v>
      </c>
      <c r="D9">
        <f t="shared" ref="D9:D13" si="5">C9*24</f>
        <v>32.591999999999999</v>
      </c>
      <c r="E9">
        <f>STDEV(D8:D13)/SQRT(6)</f>
        <v>0.29030191180906956</v>
      </c>
      <c r="G9">
        <f t="shared" ref="G9:G13" si="6">3.1416/2</f>
        <v>1.5708</v>
      </c>
    </row>
    <row r="10" spans="1:9" x14ac:dyDescent="0.2">
      <c r="A10">
        <v>19</v>
      </c>
      <c r="B10">
        <v>86.5</v>
      </c>
      <c r="C10">
        <f t="shared" si="4"/>
        <v>1.35</v>
      </c>
      <c r="D10">
        <f t="shared" si="5"/>
        <v>32.400000000000006</v>
      </c>
      <c r="E10">
        <f>STDEV(C8:C13)/SQRT(6)</f>
        <v>1.2095912992044554E-2</v>
      </c>
      <c r="G10">
        <f t="shared" si="6"/>
        <v>1.5708</v>
      </c>
    </row>
    <row r="11" spans="1:9" x14ac:dyDescent="0.2">
      <c r="A11">
        <v>17.25</v>
      </c>
      <c r="B11">
        <v>82.3</v>
      </c>
      <c r="C11">
        <f t="shared" si="4"/>
        <v>1.3009999999999999</v>
      </c>
      <c r="D11">
        <f t="shared" si="5"/>
        <v>31.223999999999997</v>
      </c>
      <c r="E11">
        <f>SQRT((1.14*0.012)*(1.14*0.012)+(0.683*0.00005)*(0.683*0.00005))</f>
        <v>1.3680042625024967E-2</v>
      </c>
      <c r="G11">
        <f t="shared" si="6"/>
        <v>1.5708</v>
      </c>
    </row>
    <row r="12" spans="1:9" x14ac:dyDescent="0.2">
      <c r="A12">
        <v>19.399999999999999</v>
      </c>
      <c r="B12">
        <v>88.95</v>
      </c>
      <c r="C12">
        <f t="shared" si="4"/>
        <v>1.3910000000000002</v>
      </c>
      <c r="D12">
        <f t="shared" si="5"/>
        <v>33.384000000000007</v>
      </c>
      <c r="E12">
        <f>E11*2.4</f>
        <v>3.2832102300059923E-2</v>
      </c>
      <c r="G12">
        <f t="shared" si="6"/>
        <v>1.5708</v>
      </c>
    </row>
    <row r="13" spans="1:9" x14ac:dyDescent="0.2">
      <c r="A13">
        <v>18.899999999999999</v>
      </c>
      <c r="B13">
        <v>85.9</v>
      </c>
      <c r="C13">
        <f t="shared" si="4"/>
        <v>1.34</v>
      </c>
      <c r="D13">
        <f t="shared" si="5"/>
        <v>32.160000000000004</v>
      </c>
      <c r="G13">
        <f t="shared" si="6"/>
        <v>1.5708</v>
      </c>
    </row>
    <row r="14" spans="1:9" x14ac:dyDescent="0.2">
      <c r="I14">
        <f>0.683*0.5</f>
        <v>0.34150000000000003</v>
      </c>
    </row>
    <row r="15" spans="1:9" x14ac:dyDescent="0.2">
      <c r="A15">
        <v>0.5</v>
      </c>
      <c r="B15">
        <v>57</v>
      </c>
      <c r="C15">
        <v>68.8</v>
      </c>
      <c r="D15">
        <f>(C15-B15)/100*2</f>
        <v>0.23599999999999993</v>
      </c>
      <c r="E15">
        <f>(A15+D15)/A15</f>
        <v>1.472</v>
      </c>
      <c r="F15">
        <f>AVERAGE(E15:E17)</f>
        <v>1.502</v>
      </c>
    </row>
    <row r="16" spans="1:9" x14ac:dyDescent="0.2">
      <c r="A16">
        <v>0.5</v>
      </c>
      <c r="B16">
        <v>58</v>
      </c>
      <c r="C16">
        <v>70.2</v>
      </c>
      <c r="D16">
        <f t="shared" ref="D16:D17" si="7">(C16-B16)/100*2</f>
        <v>0.24400000000000005</v>
      </c>
      <c r="E16">
        <f t="shared" ref="E16:E17" si="8">(A16+D16)/A16</f>
        <v>1.488</v>
      </c>
      <c r="F16">
        <f>STDEV(E15:E17)/SQRT(6)</f>
        <v>1.5895492023421887E-2</v>
      </c>
    </row>
    <row r="17" spans="1:7" x14ac:dyDescent="0.2">
      <c r="A17">
        <v>0.5</v>
      </c>
      <c r="B17">
        <v>59</v>
      </c>
      <c r="C17">
        <v>72.650000000000006</v>
      </c>
      <c r="D17">
        <f t="shared" si="7"/>
        <v>0.27300000000000013</v>
      </c>
      <c r="E17">
        <f t="shared" si="8"/>
        <v>1.5460000000000003</v>
      </c>
      <c r="F17">
        <f>SQRT((1.13*0.016)^2+(0.683*0.00005)^2)</f>
        <v>1.8080032251699664E-2</v>
      </c>
    </row>
    <row r="19" spans="1:7" x14ac:dyDescent="0.2">
      <c r="A19">
        <v>0.51390000000000002</v>
      </c>
      <c r="B19">
        <v>60</v>
      </c>
      <c r="C19">
        <v>68.5</v>
      </c>
      <c r="D19">
        <f>(C19-B19)/100*2</f>
        <v>0.17</v>
      </c>
      <c r="E19">
        <f>(A19+D19)/A19</f>
        <v>1.3308036582992802</v>
      </c>
      <c r="F19">
        <f>AVERAGE(D19:D21)</f>
        <v>0.17120000000000002</v>
      </c>
      <c r="G19">
        <f>AVERAGE(E19:E21)</f>
        <v>1.3331387429460986</v>
      </c>
    </row>
    <row r="20" spans="1:7" x14ac:dyDescent="0.2">
      <c r="A20">
        <v>0.51390000000000002</v>
      </c>
      <c r="B20">
        <v>59</v>
      </c>
      <c r="C20">
        <v>67.75</v>
      </c>
      <c r="D20">
        <f t="shared" ref="D20:D21" si="9">(C20-B20)/100*2</f>
        <v>0.17499999999999999</v>
      </c>
      <c r="E20">
        <f t="shared" ref="E20:E21" si="10">(A20+D20)/A20</f>
        <v>1.3405331776610236</v>
      </c>
      <c r="F20">
        <f>STDEV(D19:D21)/SQRT(6)</f>
        <v>1.3735598518690758E-3</v>
      </c>
    </row>
    <row r="21" spans="1:7" x14ac:dyDescent="0.2">
      <c r="A21">
        <v>0.51390000000000002</v>
      </c>
      <c r="B21">
        <v>58</v>
      </c>
      <c r="C21">
        <v>66.430000000000007</v>
      </c>
      <c r="D21">
        <f t="shared" si="9"/>
        <v>0.16860000000000014</v>
      </c>
      <c r="E21">
        <f t="shared" si="10"/>
        <v>1.3280793928779919</v>
      </c>
      <c r="F21">
        <f>1.11*F20</f>
        <v>1.5246514355746743E-3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2018-04-07T11:11:05Z</dcterms:modified>
</cp:coreProperties>
</file>