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DEA1D52-C64A-45E9-A031-55CF591E974C}" xr6:coauthVersionLast="37" xr6:coauthVersionMax="37" xr10:uidLastSave="{00000000-0000-0000-0000-000000000000}"/>
  <bookViews>
    <workbookView xWindow="0" yWindow="0" windowWidth="22266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26" i="1"/>
  <c r="D27" i="1"/>
  <c r="D28" i="1"/>
  <c r="D29" i="1"/>
  <c r="D30" i="1"/>
  <c r="D31" i="1"/>
  <c r="D32" i="1"/>
  <c r="D33" i="1"/>
  <c r="D34" i="1"/>
  <c r="D35" i="1"/>
  <c r="D36" i="1"/>
  <c r="D37" i="1"/>
  <c r="D26" i="1"/>
  <c r="C20" i="1"/>
  <c r="D11" i="1"/>
  <c r="D12" i="1"/>
  <c r="D13" i="1"/>
  <c r="D14" i="1"/>
  <c r="D15" i="1"/>
  <c r="C9" i="1"/>
  <c r="D16" i="1" s="1"/>
  <c r="C11" i="1"/>
  <c r="C12" i="1"/>
  <c r="C13" i="1"/>
  <c r="C14" i="1"/>
  <c r="C15" i="1"/>
  <c r="C16" i="1"/>
  <c r="C10" i="1"/>
  <c r="C17" i="1" s="1"/>
  <c r="D3" i="1"/>
  <c r="D4" i="1"/>
  <c r="C3" i="1"/>
  <c r="C4" i="1"/>
  <c r="C5" i="1"/>
  <c r="D5" i="1" s="1"/>
  <c r="C6" i="1"/>
  <c r="D6" i="1" s="1"/>
  <c r="C7" i="1"/>
  <c r="D7" i="1" s="1"/>
  <c r="C2" i="1"/>
  <c r="D2" i="1"/>
  <c r="D8" i="1" s="1"/>
  <c r="C18" i="1" l="1"/>
  <c r="C21" i="1" s="1"/>
  <c r="D10" i="1"/>
  <c r="D17" i="1" s="1"/>
  <c r="C22" i="1"/>
</calcChain>
</file>

<file path=xl/sharedStrings.xml><?xml version="1.0" encoding="utf-8"?>
<sst xmlns="http://schemas.openxmlformats.org/spreadsheetml/2006/main" count="13" uniqueCount="13">
  <si>
    <t>波长</t>
    <phoneticPr fontId="1" type="noConversion"/>
  </si>
  <si>
    <t>发丝直径</t>
    <phoneticPr fontId="1" type="noConversion"/>
  </si>
  <si>
    <t>L</t>
    <phoneticPr fontId="1" type="noConversion"/>
  </si>
  <si>
    <t>方差</t>
    <phoneticPr fontId="1" type="noConversion"/>
  </si>
  <si>
    <t>平均</t>
    <phoneticPr fontId="1" type="noConversion"/>
  </si>
  <si>
    <t>t6</t>
    <phoneticPr fontId="1" type="noConversion"/>
  </si>
  <si>
    <t>仪器误差</t>
    <phoneticPr fontId="1" type="noConversion"/>
  </si>
  <si>
    <t>不确定度</t>
    <phoneticPr fontId="1" type="noConversion"/>
  </si>
  <si>
    <t>直径不确定度</t>
    <phoneticPr fontId="1" type="noConversion"/>
  </si>
  <si>
    <t>k</t>
    <phoneticPr fontId="1" type="noConversion"/>
  </si>
  <si>
    <t>d</t>
    <phoneticPr fontId="1" type="noConversion"/>
  </si>
  <si>
    <t>r^2</t>
    <phoneticPr fontId="1" type="noConversion"/>
  </si>
  <si>
    <t>k*波长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</si>
</sst>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00E+00"/>
    <numFmt numFmtId="181" formatCode="0.00000000"/>
    <numFmt numFmtId="182" formatCode="0.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77" fontId="0" fillId="0" borderId="0" xfId="0" applyNumberFormat="1"/>
    <xf numFmtId="181" fontId="0" fillId="0" borderId="0" xfId="0" applyNumberFormat="1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6" workbookViewId="0">
      <selection activeCell="I29" sqref="I29"/>
    </sheetView>
  </sheetViews>
  <sheetFormatPr defaultRowHeight="13.95" x14ac:dyDescent="0.25"/>
  <cols>
    <col min="3" max="3" width="12.44140625" customWidth="1"/>
    <col min="4" max="4" width="11.109375" customWidth="1"/>
  </cols>
  <sheetData>
    <row r="1" spans="1:4" x14ac:dyDescent="0.25">
      <c r="A1" t="s">
        <v>0</v>
      </c>
      <c r="B1" s="1">
        <v>5.8930000000000002E-7</v>
      </c>
    </row>
    <row r="2" spans="1:4" x14ac:dyDescent="0.25">
      <c r="A2">
        <v>7.7240000000000002</v>
      </c>
      <c r="B2">
        <v>6.6740000000000004</v>
      </c>
      <c r="C2">
        <f>A2^2-B2^2</f>
        <v>15.117899999999992</v>
      </c>
      <c r="D2" s="2">
        <f>C2*10^-6/24/$B$1</f>
        <v>1.0689165111148813</v>
      </c>
    </row>
    <row r="3" spans="1:4" x14ac:dyDescent="0.25">
      <c r="A3">
        <v>7.5650000000000004</v>
      </c>
      <c r="B3">
        <v>6.4889999999999999</v>
      </c>
      <c r="C3">
        <f t="shared" ref="C3:C7" si="0">A3^2-B3^2</f>
        <v>15.122104000000007</v>
      </c>
      <c r="D3" s="2">
        <f t="shared" ref="D3:D7" si="1">C3*10^-6/24/$B$1</f>
        <v>1.0692137564341879</v>
      </c>
    </row>
    <row r="4" spans="1:4" x14ac:dyDescent="0.25">
      <c r="A4">
        <v>7.3819999999999997</v>
      </c>
      <c r="B4">
        <v>6.274</v>
      </c>
      <c r="C4">
        <f t="shared" si="0"/>
        <v>15.130847999999993</v>
      </c>
      <c r="D4" s="2">
        <f t="shared" si="1"/>
        <v>1.0698320040726279</v>
      </c>
    </row>
    <row r="5" spans="1:4" x14ac:dyDescent="0.25">
      <c r="A5">
        <v>7.2240000000000002</v>
      </c>
      <c r="B5">
        <v>6.1079999999999997</v>
      </c>
      <c r="C5">
        <f t="shared" si="0"/>
        <v>14.878512000000008</v>
      </c>
      <c r="D5" s="2">
        <f t="shared" si="1"/>
        <v>1.0519904972000684</v>
      </c>
    </row>
    <row r="6" spans="1:4" x14ac:dyDescent="0.25">
      <c r="A6">
        <v>7.0430000000000001</v>
      </c>
      <c r="B6">
        <v>5.8860000000000001</v>
      </c>
      <c r="C6">
        <f t="shared" si="0"/>
        <v>14.958853000000005</v>
      </c>
      <c r="D6" s="2">
        <f t="shared" si="1"/>
        <v>1.0576710362577073</v>
      </c>
    </row>
    <row r="7" spans="1:4" x14ac:dyDescent="0.25">
      <c r="A7">
        <v>6.8650000000000002</v>
      </c>
      <c r="B7">
        <v>5.6920000000000002</v>
      </c>
      <c r="C7">
        <f t="shared" si="0"/>
        <v>14.729360999999997</v>
      </c>
      <c r="D7" s="2">
        <f t="shared" si="1"/>
        <v>1.0414447225521801</v>
      </c>
    </row>
    <row r="8" spans="1:4" x14ac:dyDescent="0.25">
      <c r="D8" s="2">
        <f>AVERAGE(D2:D7)</f>
        <v>1.0598447546052754</v>
      </c>
    </row>
    <row r="9" spans="1:4" x14ac:dyDescent="0.25">
      <c r="A9" t="s">
        <v>1</v>
      </c>
      <c r="B9" t="s">
        <v>2</v>
      </c>
      <c r="C9">
        <f>6.94*10^-2</f>
        <v>6.9400000000000003E-2</v>
      </c>
    </row>
    <row r="10" spans="1:4" x14ac:dyDescent="0.25">
      <c r="A10">
        <v>37.811999999999998</v>
      </c>
      <c r="B10">
        <v>39.265000000000001</v>
      </c>
      <c r="C10">
        <f>(B10-A10)/7*10^-3</f>
        <v>2.0757142857142901E-4</v>
      </c>
      <c r="D10" s="4">
        <f>$C$9*$B$1/2/C10</f>
        <v>9.8514088093599241E-5</v>
      </c>
    </row>
    <row r="11" spans="1:4" x14ac:dyDescent="0.25">
      <c r="A11">
        <v>37.997999999999998</v>
      </c>
      <c r="B11">
        <v>39.475000000000001</v>
      </c>
      <c r="C11" s="3">
        <f t="shared" ref="C11:C16" si="2">(B11-A11)/7*10^-3</f>
        <v>2.1100000000000055E-4</v>
      </c>
      <c r="D11" s="4">
        <f t="shared" ref="D11:D16" si="3">$C$9*$B$1/2/C11</f>
        <v>9.6913317535544772E-5</v>
      </c>
    </row>
    <row r="12" spans="1:4" x14ac:dyDescent="0.25">
      <c r="A12">
        <v>38.201000000000001</v>
      </c>
      <c r="B12">
        <v>39.68</v>
      </c>
      <c r="C12">
        <f t="shared" si="2"/>
        <v>2.1128571428571417E-4</v>
      </c>
      <c r="D12" s="4">
        <f t="shared" si="3"/>
        <v>9.6782265043948671E-5</v>
      </c>
    </row>
    <row r="13" spans="1:4" x14ac:dyDescent="0.25">
      <c r="A13">
        <v>38.420999999999999</v>
      </c>
      <c r="B13">
        <v>39.838999999999999</v>
      </c>
      <c r="C13">
        <f t="shared" si="2"/>
        <v>2.0257142857142845E-4</v>
      </c>
      <c r="D13" s="4">
        <f t="shared" si="3"/>
        <v>1.0094567700987312E-4</v>
      </c>
    </row>
    <row r="14" spans="1:4" x14ac:dyDescent="0.25">
      <c r="A14">
        <v>38.634</v>
      </c>
      <c r="B14">
        <v>40.024999999999999</v>
      </c>
      <c r="C14">
        <f t="shared" si="2"/>
        <v>1.9871428571428546E-4</v>
      </c>
      <c r="D14" s="4">
        <f t="shared" si="3"/>
        <v>1.0290508267433514E-4</v>
      </c>
    </row>
    <row r="15" spans="1:4" x14ac:dyDescent="0.25">
      <c r="A15">
        <v>38.850999999999999</v>
      </c>
      <c r="B15">
        <v>40.209000000000003</v>
      </c>
      <c r="C15">
        <f t="shared" si="2"/>
        <v>1.940000000000006E-4</v>
      </c>
      <c r="D15" s="4">
        <f t="shared" si="3"/>
        <v>1.0540572164948421E-4</v>
      </c>
    </row>
    <row r="16" spans="1:4" x14ac:dyDescent="0.25">
      <c r="A16">
        <v>39.049999999999997</v>
      </c>
      <c r="B16">
        <v>40.401000000000003</v>
      </c>
      <c r="C16">
        <f t="shared" si="2"/>
        <v>1.930000000000009E-4</v>
      </c>
      <c r="D16" s="4">
        <f t="shared" si="3"/>
        <v>1.059518652849736E-4</v>
      </c>
    </row>
    <row r="17" spans="1:4" x14ac:dyDescent="0.25">
      <c r="B17" t="s">
        <v>4</v>
      </c>
      <c r="C17">
        <f>AVERAGE(C10:C16)</f>
        <v>2.0259183673469416E-4</v>
      </c>
      <c r="D17" s="4">
        <f>AVERAGE(D10:D16)</f>
        <v>1.0105971675596556E-4</v>
      </c>
    </row>
    <row r="18" spans="1:4" x14ac:dyDescent="0.25">
      <c r="B18" t="s">
        <v>3</v>
      </c>
      <c r="C18">
        <f>_xlfn.STDEV.S(C10:C16)/SQRT(7)</f>
        <v>2.8947236896607626E-6</v>
      </c>
    </row>
    <row r="19" spans="1:4" x14ac:dyDescent="0.25">
      <c r="B19" t="s">
        <v>5</v>
      </c>
      <c r="C19">
        <v>1.06</v>
      </c>
    </row>
    <row r="20" spans="1:4" x14ac:dyDescent="0.25">
      <c r="B20" t="s">
        <v>6</v>
      </c>
      <c r="C20">
        <f>0.001*10^-3</f>
        <v>9.9999999999999995E-7</v>
      </c>
    </row>
    <row r="21" spans="1:4" x14ac:dyDescent="0.25">
      <c r="B21" t="s">
        <v>7</v>
      </c>
      <c r="C21" s="1">
        <f>SQRT((C19*C18)^2+(0.683*C20)^2)</f>
        <v>3.1435030140089491E-6</v>
      </c>
    </row>
    <row r="22" spans="1:4" x14ac:dyDescent="0.25">
      <c r="B22" t="s">
        <v>8</v>
      </c>
      <c r="C22" s="1">
        <f>(C9*B1/2/C17^2)*C21</f>
        <v>1.5661592263165007E-6</v>
      </c>
    </row>
    <row r="25" spans="1:4" x14ac:dyDescent="0.25">
      <c r="A25" t="s">
        <v>9</v>
      </c>
      <c r="B25" t="s">
        <v>10</v>
      </c>
      <c r="C25" t="s">
        <v>11</v>
      </c>
      <c r="D25" t="s">
        <v>12</v>
      </c>
    </row>
    <row r="26" spans="1:4" x14ac:dyDescent="0.25">
      <c r="A26">
        <v>23</v>
      </c>
      <c r="B26">
        <v>7.7240000000000002</v>
      </c>
      <c r="C26">
        <f>B26^2/4*10^-6</f>
        <v>1.4915043999999999E-5</v>
      </c>
      <c r="D26" s="1">
        <f>A26*$B$1</f>
        <v>1.3553900000000001E-5</v>
      </c>
    </row>
    <row r="27" spans="1:4" x14ac:dyDescent="0.25">
      <c r="A27">
        <v>22</v>
      </c>
      <c r="B27">
        <v>7.5650000000000004</v>
      </c>
      <c r="C27">
        <f t="shared" ref="C27:C37" si="4">B27^2/4*10^-6</f>
        <v>1.4307306250000002E-5</v>
      </c>
      <c r="D27" s="1">
        <f t="shared" ref="D27:D37" si="5">A27*$B$1</f>
        <v>1.2964600000000001E-5</v>
      </c>
    </row>
    <row r="28" spans="1:4" x14ac:dyDescent="0.25">
      <c r="A28">
        <v>21</v>
      </c>
      <c r="B28">
        <v>7.3819999999999997</v>
      </c>
      <c r="C28">
        <f t="shared" si="4"/>
        <v>1.3623480999999997E-5</v>
      </c>
      <c r="D28" s="1">
        <f t="shared" si="5"/>
        <v>1.23753E-5</v>
      </c>
    </row>
    <row r="29" spans="1:4" x14ac:dyDescent="0.25">
      <c r="A29">
        <v>20</v>
      </c>
      <c r="B29">
        <v>7.2240000000000002</v>
      </c>
      <c r="C29">
        <f t="shared" si="4"/>
        <v>1.3046544E-5</v>
      </c>
      <c r="D29" s="1">
        <f t="shared" si="5"/>
        <v>1.1786E-5</v>
      </c>
    </row>
    <row r="30" spans="1:4" x14ac:dyDescent="0.25">
      <c r="A30">
        <v>19</v>
      </c>
      <c r="B30">
        <v>7.0430000000000001</v>
      </c>
      <c r="C30">
        <f t="shared" si="4"/>
        <v>1.240096225E-5</v>
      </c>
      <c r="D30" s="1">
        <f t="shared" si="5"/>
        <v>1.1196700000000001E-5</v>
      </c>
    </row>
    <row r="31" spans="1:4" x14ac:dyDescent="0.25">
      <c r="A31">
        <v>18</v>
      </c>
      <c r="B31">
        <v>6.8650000000000002</v>
      </c>
      <c r="C31">
        <f t="shared" si="4"/>
        <v>1.1782056249999999E-5</v>
      </c>
      <c r="D31" s="1">
        <f t="shared" si="5"/>
        <v>1.0607399999999999E-5</v>
      </c>
    </row>
    <row r="32" spans="1:4" x14ac:dyDescent="0.25">
      <c r="A32">
        <v>17</v>
      </c>
      <c r="B32">
        <v>6.6740000000000004</v>
      </c>
      <c r="C32">
        <f t="shared" si="4"/>
        <v>1.1135569000000001E-5</v>
      </c>
      <c r="D32" s="1">
        <f t="shared" si="5"/>
        <v>1.00181E-5</v>
      </c>
    </row>
    <row r="33" spans="1:4" x14ac:dyDescent="0.25">
      <c r="A33">
        <v>16</v>
      </c>
      <c r="B33">
        <v>6.4889999999999999</v>
      </c>
      <c r="C33">
        <f t="shared" si="4"/>
        <v>1.052678025E-5</v>
      </c>
      <c r="D33" s="1">
        <f t="shared" si="5"/>
        <v>9.4288000000000003E-6</v>
      </c>
    </row>
    <row r="34" spans="1:4" x14ac:dyDescent="0.25">
      <c r="A34">
        <v>15</v>
      </c>
      <c r="B34">
        <v>6.274</v>
      </c>
      <c r="C34">
        <f t="shared" si="4"/>
        <v>9.8407689999999992E-6</v>
      </c>
      <c r="D34" s="1">
        <f t="shared" si="5"/>
        <v>8.8395000000000007E-6</v>
      </c>
    </row>
    <row r="35" spans="1:4" x14ac:dyDescent="0.25">
      <c r="A35">
        <v>14</v>
      </c>
      <c r="B35">
        <v>6.1079999999999997</v>
      </c>
      <c r="C35">
        <f t="shared" si="4"/>
        <v>9.3269159999999992E-6</v>
      </c>
      <c r="D35" s="1">
        <f t="shared" si="5"/>
        <v>8.2502000000000011E-6</v>
      </c>
    </row>
    <row r="36" spans="1:4" x14ac:dyDescent="0.25">
      <c r="A36">
        <v>13</v>
      </c>
      <c r="B36">
        <v>5.8860000000000001</v>
      </c>
      <c r="C36">
        <f t="shared" si="4"/>
        <v>8.6612490000000001E-6</v>
      </c>
      <c r="D36" s="1">
        <f t="shared" si="5"/>
        <v>7.6608999999999998E-6</v>
      </c>
    </row>
    <row r="37" spans="1:4" x14ac:dyDescent="0.25">
      <c r="A37">
        <v>12</v>
      </c>
      <c r="B37">
        <v>5.6920000000000002</v>
      </c>
      <c r="C37">
        <f t="shared" si="4"/>
        <v>8.0997160000000002E-6</v>
      </c>
      <c r="D37" s="1">
        <f t="shared" si="5"/>
        <v>7.0716000000000002E-6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2018-11-05T13:50:44Z</dcterms:modified>
</cp:coreProperties>
</file>