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SRC\GIT\MY\MyCourses\AdvancedJava_2017Autumn\_docs\"/>
    </mc:Choice>
  </mc:AlternateContent>
  <bookViews>
    <workbookView xWindow="0" yWindow="0" windowWidth="17256" windowHeight="5940" activeTab="1"/>
  </bookViews>
  <sheets>
    <sheet name="Vize" sheetId="1" r:id="rId1"/>
    <sheet name="Final" sheetId="2" r:id="rId2"/>
  </sheets>
  <calcPr calcId="152511"/>
</workbook>
</file>

<file path=xl/calcChain.xml><?xml version="1.0" encoding="utf-8"?>
<calcChain xmlns="http://schemas.openxmlformats.org/spreadsheetml/2006/main">
  <c r="J12" i="2" l="1"/>
  <c r="P12" i="2"/>
  <c r="V12" i="2"/>
  <c r="AB12" i="2"/>
  <c r="J18" i="2"/>
  <c r="P18" i="2"/>
  <c r="V18" i="2"/>
  <c r="AB18" i="2"/>
  <c r="J5" i="2"/>
  <c r="P5" i="2"/>
  <c r="V5" i="2"/>
  <c r="AB5" i="2"/>
  <c r="J10" i="2"/>
  <c r="P10" i="2"/>
  <c r="V10" i="2"/>
  <c r="AB10" i="2"/>
  <c r="J3" i="2"/>
  <c r="P3" i="2"/>
  <c r="V3" i="2"/>
  <c r="AB3" i="2"/>
  <c r="J20" i="2"/>
  <c r="P20" i="2"/>
  <c r="V20" i="2"/>
  <c r="AB20" i="2"/>
  <c r="J13" i="2"/>
  <c r="P13" i="2"/>
  <c r="V13" i="2"/>
  <c r="AB13" i="2"/>
  <c r="J8" i="2"/>
  <c r="P8" i="2"/>
  <c r="V8" i="2"/>
  <c r="AB8" i="2"/>
  <c r="J26" i="2"/>
  <c r="P26" i="2"/>
  <c r="V26" i="2"/>
  <c r="AB26" i="2"/>
  <c r="J27" i="2"/>
  <c r="P27" i="2"/>
  <c r="V27" i="2"/>
  <c r="AB27" i="2"/>
  <c r="J28" i="2"/>
  <c r="P28" i="2"/>
  <c r="V28" i="2"/>
  <c r="AB28" i="2"/>
  <c r="J29" i="2"/>
  <c r="P29" i="2"/>
  <c r="V29" i="2"/>
  <c r="AB29" i="2"/>
  <c r="J30" i="2"/>
  <c r="P30" i="2"/>
  <c r="V30" i="2"/>
  <c r="AB30" i="2"/>
  <c r="J23" i="2"/>
  <c r="P23" i="2"/>
  <c r="V23" i="2"/>
  <c r="AB23" i="2"/>
  <c r="J25" i="2"/>
  <c r="P25" i="2"/>
  <c r="V25" i="2"/>
  <c r="AB25" i="2"/>
  <c r="J6" i="2"/>
  <c r="P6" i="2"/>
  <c r="V6" i="2"/>
  <c r="AB6" i="2"/>
  <c r="J16" i="2"/>
  <c r="P16" i="2"/>
  <c r="V16" i="2"/>
  <c r="AB16" i="2"/>
  <c r="J31" i="2"/>
  <c r="P31" i="2"/>
  <c r="V31" i="2"/>
  <c r="AB31" i="2"/>
  <c r="J11" i="2"/>
  <c r="P11" i="2"/>
  <c r="V11" i="2"/>
  <c r="AB11" i="2"/>
  <c r="J4" i="2"/>
  <c r="P4" i="2"/>
  <c r="V4" i="2"/>
  <c r="AB4" i="2"/>
  <c r="J24" i="2"/>
  <c r="P24" i="2"/>
  <c r="V24" i="2"/>
  <c r="AB24" i="2"/>
  <c r="J7" i="2"/>
  <c r="P7" i="2"/>
  <c r="V7" i="2"/>
  <c r="AB7" i="2"/>
  <c r="J19" i="2"/>
  <c r="P19" i="2"/>
  <c r="V19" i="2"/>
  <c r="AB19" i="2"/>
  <c r="J17" i="2"/>
  <c r="P17" i="2"/>
  <c r="V17" i="2"/>
  <c r="AB17" i="2"/>
  <c r="J9" i="2"/>
  <c r="P9" i="2"/>
  <c r="V9" i="2"/>
  <c r="AB9" i="2"/>
  <c r="J21" i="2"/>
  <c r="P21" i="2"/>
  <c r="V21" i="2"/>
  <c r="AB21" i="2"/>
  <c r="J32" i="2"/>
  <c r="P32" i="2"/>
  <c r="V32" i="2"/>
  <c r="AB32" i="2"/>
  <c r="J14" i="2"/>
  <c r="P14" i="2"/>
  <c r="V14" i="2"/>
  <c r="AB14" i="2"/>
  <c r="J15" i="2"/>
  <c r="P15" i="2"/>
  <c r="V15" i="2"/>
  <c r="AB15" i="2"/>
  <c r="J22" i="2"/>
  <c r="P22" i="2"/>
  <c r="V22" i="2"/>
  <c r="AB22" i="2"/>
  <c r="J33" i="2"/>
  <c r="P33" i="2"/>
  <c r="V33" i="2"/>
  <c r="AB33" i="2"/>
  <c r="AD32" i="2" l="1"/>
  <c r="AD9" i="2"/>
  <c r="AD5" i="2"/>
  <c r="AD14" i="2"/>
  <c r="AD17" i="2"/>
  <c r="AD6" i="2"/>
  <c r="AD26" i="2"/>
  <c r="AD8" i="2"/>
  <c r="AD11" i="2"/>
  <c r="AD16" i="2"/>
  <c r="AD7" i="2"/>
  <c r="AD28" i="2"/>
  <c r="AD12" i="2"/>
  <c r="AD21" i="2"/>
  <c r="AD4" i="2"/>
  <c r="AD23" i="2"/>
  <c r="AD25" i="2"/>
  <c r="AD18" i="2"/>
  <c r="AD33" i="2"/>
  <c r="AD15" i="2"/>
  <c r="AD31" i="2"/>
  <c r="AD3" i="2"/>
  <c r="AD10" i="2"/>
  <c r="AD29" i="2"/>
  <c r="AD20" i="2"/>
  <c r="AD30" i="2"/>
  <c r="AD22" i="2"/>
  <c r="AD13" i="2"/>
  <c r="AD19" i="2"/>
  <c r="AD24" i="2"/>
  <c r="AD27" i="2"/>
  <c r="R17" i="1"/>
  <c r="R18" i="1"/>
  <c r="R15" i="1"/>
  <c r="R14" i="1"/>
  <c r="R19" i="1"/>
  <c r="R12" i="1"/>
  <c r="R11" i="1"/>
  <c r="R10" i="1"/>
  <c r="R3" i="1"/>
  <c r="R9" i="1"/>
  <c r="R7" i="1"/>
  <c r="R13" i="1"/>
  <c r="R20" i="1"/>
  <c r="R21" i="1"/>
  <c r="R5" i="1" l="1"/>
  <c r="R4" i="1"/>
  <c r="R8" i="1"/>
  <c r="R6" i="1"/>
  <c r="R16" i="1"/>
  <c r="R22" i="1"/>
  <c r="R24" i="1"/>
  <c r="R23" i="1"/>
  <c r="R25" i="1"/>
  <c r="R28" i="1"/>
  <c r="R27" i="1"/>
  <c r="R26" i="1"/>
  <c r="R30" i="1"/>
  <c r="R29" i="1"/>
  <c r="R33" i="1"/>
  <c r="R32" i="1"/>
  <c r="R31" i="1"/>
  <c r="V6" i="1" l="1"/>
  <c r="V4" i="1"/>
  <c r="V7" i="1"/>
  <c r="V9" i="1"/>
  <c r="V8" i="1"/>
  <c r="V5" i="1"/>
  <c r="V10" i="1"/>
  <c r="V11" i="1"/>
  <c r="V16" i="1"/>
  <c r="V12" i="1"/>
  <c r="V13" i="1"/>
  <c r="V19" i="1"/>
  <c r="V14" i="1"/>
  <c r="V20" i="1"/>
  <c r="V21" i="1"/>
  <c r="V18" i="1"/>
  <c r="V15" i="1"/>
  <c r="V17" i="1"/>
  <c r="V24" i="1"/>
  <c r="V22" i="1"/>
  <c r="V23" i="1"/>
  <c r="V25" i="1"/>
  <c r="V28" i="1"/>
  <c r="V27" i="1"/>
  <c r="V26" i="1"/>
  <c r="V30" i="1"/>
  <c r="V29" i="1"/>
  <c r="V33" i="1"/>
  <c r="V32" i="1"/>
  <c r="V31" i="1"/>
  <c r="V3" i="1"/>
  <c r="K22" i="1" l="1"/>
  <c r="S22" i="1"/>
  <c r="Y22" i="1" l="1"/>
  <c r="AE32" i="2"/>
  <c r="S17" i="1"/>
  <c r="S28" i="1"/>
  <c r="S19" i="1"/>
  <c r="S25" i="1"/>
  <c r="S27" i="1"/>
  <c r="S21" i="1"/>
  <c r="S26" i="1"/>
  <c r="S13" i="1"/>
  <c r="S18" i="1"/>
  <c r="S24" i="1"/>
  <c r="S23" i="1"/>
  <c r="S30" i="1"/>
  <c r="S10" i="1"/>
  <c r="S11" i="1"/>
  <c r="S14" i="1"/>
  <c r="S7" i="1"/>
  <c r="S15" i="1"/>
  <c r="S20" i="1"/>
  <c r="S8" i="1"/>
  <c r="S5" i="1"/>
  <c r="S29" i="1"/>
  <c r="S33" i="1"/>
  <c r="S12" i="1"/>
  <c r="S32" i="1"/>
  <c r="S9" i="1"/>
  <c r="S31" i="1"/>
  <c r="S4" i="1"/>
  <c r="S6" i="1"/>
  <c r="S16" i="1"/>
  <c r="S3" i="1"/>
  <c r="K28" i="1"/>
  <c r="K19" i="1"/>
  <c r="K25" i="1"/>
  <c r="Y25" i="1" s="1"/>
  <c r="K27" i="1"/>
  <c r="K21" i="1"/>
  <c r="K26" i="1"/>
  <c r="Y26" i="1" s="1"/>
  <c r="K13" i="1"/>
  <c r="Y13" i="1" s="1"/>
  <c r="K18" i="1"/>
  <c r="Y18" i="1" s="1"/>
  <c r="K24" i="1"/>
  <c r="Y24" i="1" s="1"/>
  <c r="K23" i="1"/>
  <c r="K30" i="1"/>
  <c r="Y30" i="1" s="1"/>
  <c r="K10" i="1"/>
  <c r="K11" i="1"/>
  <c r="K14" i="1"/>
  <c r="Y14" i="1" s="1"/>
  <c r="K7" i="1"/>
  <c r="Y7" i="1" s="1"/>
  <c r="K15" i="1"/>
  <c r="Y15" i="1" s="1"/>
  <c r="K20" i="1"/>
  <c r="Y20" i="1" s="1"/>
  <c r="K8" i="1"/>
  <c r="K5" i="1"/>
  <c r="Y5" i="1" s="1"/>
  <c r="K29" i="1"/>
  <c r="K33" i="1"/>
  <c r="K12" i="1"/>
  <c r="Y12" i="1" s="1"/>
  <c r="K32" i="1"/>
  <c r="Y32" i="1" s="1"/>
  <c r="K9" i="1"/>
  <c r="Y9" i="1" s="1"/>
  <c r="K31" i="1"/>
  <c r="Y31" i="1" s="1"/>
  <c r="K4" i="1"/>
  <c r="K6" i="1"/>
  <c r="Y6" i="1" s="1"/>
  <c r="K16" i="1"/>
  <c r="K3" i="1"/>
  <c r="K17" i="1"/>
  <c r="Y17" i="1" s="1"/>
  <c r="Y28" i="1" l="1"/>
  <c r="Y11" i="1"/>
  <c r="Y21" i="1"/>
  <c r="Y16" i="1"/>
  <c r="Y29" i="1"/>
  <c r="Y10" i="1"/>
  <c r="Y27" i="1"/>
  <c r="Y3" i="1"/>
  <c r="Y4" i="1"/>
  <c r="Y8" i="1"/>
  <c r="Y23" i="1"/>
  <c r="Y19" i="1"/>
  <c r="Y33" i="1"/>
  <c r="AE16" i="2"/>
  <c r="AE21" i="2"/>
  <c r="AE9" i="2"/>
  <c r="AE6" i="2"/>
  <c r="AE14" i="2"/>
  <c r="AE20" i="2"/>
  <c r="AE12" i="2"/>
  <c r="AE5" i="2"/>
  <c r="AE19" i="2"/>
  <c r="AE30" i="2"/>
  <c r="AE4" i="2"/>
  <c r="AE29" i="2"/>
  <c r="AE8" i="2"/>
  <c r="AE17" i="2"/>
  <c r="AE18" i="2"/>
  <c r="AE11" i="2"/>
  <c r="AE7" i="2"/>
  <c r="AE3" i="2"/>
  <c r="AE15" i="2"/>
  <c r="AE26" i="2"/>
  <c r="AE22" i="2"/>
  <c r="AE10" i="2"/>
  <c r="AE23" i="2"/>
  <c r="AE33" i="2"/>
  <c r="AE25" i="2"/>
  <c r="AE28" i="2"/>
  <c r="AE24" i="2"/>
  <c r="AE31" i="2"/>
  <c r="AE27" i="2"/>
  <c r="AE13" i="2"/>
</calcChain>
</file>

<file path=xl/comments1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comments2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sharedStrings.xml><?xml version="1.0" encoding="utf-8"?>
<sst xmlns="http://schemas.openxmlformats.org/spreadsheetml/2006/main" count="218" uniqueCount="111">
  <si>
    <t>Adı</t>
  </si>
  <si>
    <t>Soyadı</t>
  </si>
  <si>
    <t>H5150011</t>
  </si>
  <si>
    <t>MUHARREM ÜMİT</t>
  </si>
  <si>
    <t>SUCUOĞLU</t>
  </si>
  <si>
    <t>H5150012</t>
  </si>
  <si>
    <t>ERTAN</t>
  </si>
  <si>
    <t>KARAASLAN</t>
  </si>
  <si>
    <t>H5150015</t>
  </si>
  <si>
    <t>HASAN</t>
  </si>
  <si>
    <t>SOMUNCU</t>
  </si>
  <si>
    <t>H5150017</t>
  </si>
  <si>
    <t>ÇELİK</t>
  </si>
  <si>
    <t>H5150025</t>
  </si>
  <si>
    <t>ERHAN</t>
  </si>
  <si>
    <t>KILIÇ</t>
  </si>
  <si>
    <t>H5150037</t>
  </si>
  <si>
    <t>AYKUT</t>
  </si>
  <si>
    <t>YILMAZ</t>
  </si>
  <si>
    <t>H5150038</t>
  </si>
  <si>
    <t>EMRE</t>
  </si>
  <si>
    <t>ÖZCAN</t>
  </si>
  <si>
    <t>H5150054</t>
  </si>
  <si>
    <t>NESLİHAN</t>
  </si>
  <si>
    <t>DALKILIÇ</t>
  </si>
  <si>
    <t>H5150056</t>
  </si>
  <si>
    <t>MUHAMMED KERİM</t>
  </si>
  <si>
    <t>KILIÇÖZ</t>
  </si>
  <si>
    <t>H5150057</t>
  </si>
  <si>
    <t>KORAY</t>
  </si>
  <si>
    <t>CÖMERT</t>
  </si>
  <si>
    <t>H5150059</t>
  </si>
  <si>
    <t>FURKAN</t>
  </si>
  <si>
    <t>KÖYSÜREN</t>
  </si>
  <si>
    <t>H5150063</t>
  </si>
  <si>
    <t>FUAT</t>
  </si>
  <si>
    <t>SEKİZKARDEŞ</t>
  </si>
  <si>
    <t>H5150067</t>
  </si>
  <si>
    <t>HAVVA</t>
  </si>
  <si>
    <t>AKBAŞ</t>
  </si>
  <si>
    <t>H5150069</t>
  </si>
  <si>
    <t>MUSA</t>
  </si>
  <si>
    <t>SOYSAL</t>
  </si>
  <si>
    <t>H5160001</t>
  </si>
  <si>
    <t>ATAKAN</t>
  </si>
  <si>
    <t>TALAY</t>
  </si>
  <si>
    <t>H5160011</t>
  </si>
  <si>
    <t>EMİNE</t>
  </si>
  <si>
    <t>AYÇİÇEK</t>
  </si>
  <si>
    <t>H5160018</t>
  </si>
  <si>
    <t>RECEP SEZER</t>
  </si>
  <si>
    <t>AYDOĞAN</t>
  </si>
  <si>
    <t>H5160019</t>
  </si>
  <si>
    <t>MUSTAFA CUMHUR</t>
  </si>
  <si>
    <t>ÖKSÜZ</t>
  </si>
  <si>
    <t>H5160022</t>
  </si>
  <si>
    <t>GAMZE NUR</t>
  </si>
  <si>
    <t>KESKİN</t>
  </si>
  <si>
    <t>H5160031</t>
  </si>
  <si>
    <t>ÇAĞLA</t>
  </si>
  <si>
    <t>ÖZ</t>
  </si>
  <si>
    <t>H5160032</t>
  </si>
  <si>
    <t>ESMA</t>
  </si>
  <si>
    <t>ERİM</t>
  </si>
  <si>
    <t>H5160035</t>
  </si>
  <si>
    <t>YUSUF</t>
  </si>
  <si>
    <t>ERGİN</t>
  </si>
  <si>
    <t>H5160036</t>
  </si>
  <si>
    <t>CEM</t>
  </si>
  <si>
    <t>HANOĞLU</t>
  </si>
  <si>
    <t>H5160040</t>
  </si>
  <si>
    <t>NECMİ MURAT</t>
  </si>
  <si>
    <t>ÇAKIN</t>
  </si>
  <si>
    <t>H5160057</t>
  </si>
  <si>
    <t>MERTCAN</t>
  </si>
  <si>
    <t>ARICI</t>
  </si>
  <si>
    <t>H5160065</t>
  </si>
  <si>
    <t>HATİCE</t>
  </si>
  <si>
    <t>ERDEM</t>
  </si>
  <si>
    <t>HR160007</t>
  </si>
  <si>
    <t>CİHAN</t>
  </si>
  <si>
    <t>GÜNAÇTI</t>
  </si>
  <si>
    <t>HR160032</t>
  </si>
  <si>
    <t>DOĞAN</t>
  </si>
  <si>
    <t>KOÇ</t>
  </si>
  <si>
    <t>HR160037</t>
  </si>
  <si>
    <t>DİDEM</t>
  </si>
  <si>
    <t>LALOĞLU</t>
  </si>
  <si>
    <t>HR160040</t>
  </si>
  <si>
    <t>İBRAHİM</t>
  </si>
  <si>
    <t>KANDEMİR</t>
  </si>
  <si>
    <t>Öğrenci No</t>
  </si>
  <si>
    <t>T</t>
  </si>
  <si>
    <t>VİZE</t>
  </si>
  <si>
    <t>SONUÇ</t>
  </si>
  <si>
    <t>NOT</t>
  </si>
  <si>
    <t>DEVAM DURUMU (%10)</t>
  </si>
  <si>
    <t>LAB ÇALIŞMALARI (%20)</t>
  </si>
  <si>
    <t>ÖDEVLER (%20)</t>
  </si>
  <si>
    <t>QUIZLER (%20)</t>
  </si>
  <si>
    <t>SINAV (%30)</t>
  </si>
  <si>
    <t>RÜMEYSA</t>
  </si>
  <si>
    <t>YILDIRIM</t>
  </si>
  <si>
    <t xml:space="preserve"> </t>
  </si>
  <si>
    <t>DEVAM DURUMU (%20)</t>
  </si>
  <si>
    <t>LAB ÇALIŞMALARI (%25)</t>
  </si>
  <si>
    <t>ÖDEVLER (%25)</t>
  </si>
  <si>
    <t>FİNAL</t>
  </si>
  <si>
    <t>DERS NOTU</t>
  </si>
  <si>
    <t>EKSTRA</t>
  </si>
  <si>
    <t>BONUS (%15)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</si>
</sst>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8"/>
      <color indexed="8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2" fillId="0" borderId="1" xfId="0" applyFont="1" applyBorder="1" applyAlignment="1"/>
    <xf numFmtId="0" fontId="4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1" fontId="4" fillId="0" borderId="1" xfId="0" applyNumberFormat="1" applyFont="1" applyBorder="1" applyAlignment="1"/>
    <xf numFmtId="164" fontId="4" fillId="0" borderId="1" xfId="0" applyNumberFormat="1" applyFont="1" applyBorder="1" applyAlignment="1"/>
    <xf numFmtId="0" fontId="2" fillId="0" borderId="0" xfId="0" applyFont="1" applyBorder="1" applyAlignment="1"/>
    <xf numFmtId="0" fontId="2" fillId="0" borderId="0" xfId="0" applyFont="1" applyBorder="1"/>
    <xf numFmtId="0" fontId="3" fillId="0" borderId="2" xfId="0" applyFont="1" applyBorder="1" applyAlignment="1">
      <alignment horizontal="center" wrapText="1"/>
    </xf>
    <xf numFmtId="0" fontId="4" fillId="0" borderId="3" xfId="0" applyFont="1" applyBorder="1" applyAlignment="1"/>
    <xf numFmtId="164" fontId="4" fillId="0" borderId="9" xfId="0" applyNumberFormat="1" applyFont="1" applyBorder="1" applyAlignment="1"/>
    <xf numFmtId="164" fontId="4" fillId="0" borderId="11" xfId="0" applyNumberFormat="1" applyFont="1" applyBorder="1" applyAlignment="1"/>
    <xf numFmtId="164" fontId="4" fillId="0" borderId="12" xfId="0" applyNumberFormat="1" applyFont="1" applyBorder="1" applyAlignment="1"/>
    <xf numFmtId="1" fontId="4" fillId="0" borderId="9" xfId="0" applyNumberFormat="1" applyFont="1" applyBorder="1" applyAlignment="1"/>
    <xf numFmtId="1" fontId="4" fillId="0" borderId="11" xfId="0" applyNumberFormat="1" applyFont="1" applyBorder="1" applyAlignment="1"/>
    <xf numFmtId="1" fontId="4" fillId="0" borderId="12" xfId="0" applyNumberFormat="1" applyFont="1" applyBorder="1" applyAlignment="1"/>
    <xf numFmtId="1" fontId="4" fillId="2" borderId="10" xfId="0" applyNumberFormat="1" applyFont="1" applyFill="1" applyBorder="1" applyAlignment="1"/>
    <xf numFmtId="0" fontId="3" fillId="0" borderId="6" xfId="0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3" fillId="0" borderId="16" xfId="0" applyFont="1" applyBorder="1" applyAlignment="1">
      <alignment horizontal="center" wrapText="1"/>
    </xf>
    <xf numFmtId="0" fontId="4" fillId="0" borderId="9" xfId="0" applyFont="1" applyBorder="1" applyAlignment="1"/>
    <xf numFmtId="1" fontId="4" fillId="0" borderId="18" xfId="0" applyNumberFormat="1" applyFont="1" applyBorder="1" applyAlignment="1"/>
    <xf numFmtId="0" fontId="4" fillId="0" borderId="11" xfId="0" applyFont="1" applyBorder="1" applyAlignment="1"/>
    <xf numFmtId="0" fontId="4" fillId="0" borderId="12" xfId="0" applyFont="1" applyBorder="1" applyAlignment="1"/>
    <xf numFmtId="0" fontId="4" fillId="0" borderId="13" xfId="0" applyFont="1" applyBorder="1" applyAlignment="1"/>
    <xf numFmtId="1" fontId="4" fillId="0" borderId="19" xfId="0" applyNumberFormat="1" applyFont="1" applyBorder="1" applyAlignment="1"/>
    <xf numFmtId="0" fontId="3" fillId="0" borderId="17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0" borderId="14" xfId="0" applyFont="1" applyBorder="1" applyAlignment="1">
      <alignment wrapText="1"/>
    </xf>
    <xf numFmtId="0" fontId="3" fillId="0" borderId="15" xfId="0" applyFont="1" applyBorder="1" applyAlignment="1">
      <alignment horizontal="center" vertical="center" wrapText="1"/>
    </xf>
    <xf numFmtId="0" fontId="4" fillId="0" borderId="17" xfId="0" applyFont="1" applyBorder="1" applyAlignment="1"/>
    <xf numFmtId="0" fontId="4" fillId="0" borderId="2" xfId="0" applyFont="1" applyBorder="1" applyAlignment="1"/>
    <xf numFmtId="0" fontId="4" fillId="0" borderId="5" xfId="0" applyFont="1" applyBorder="1" applyAlignment="1"/>
    <xf numFmtId="0" fontId="3" fillId="0" borderId="6" xfId="0" applyFont="1" applyBorder="1" applyAlignment="1">
      <alignment horizontal="center" wrapText="1"/>
    </xf>
    <xf numFmtId="0" fontId="3" fillId="0" borderId="21" xfId="0" applyFont="1" applyBorder="1" applyAlignment="1">
      <alignment wrapText="1"/>
    </xf>
    <xf numFmtId="0" fontId="3" fillId="0" borderId="20" xfId="0" applyFont="1" applyBorder="1" applyAlignment="1">
      <alignment horizontal="center" wrapText="1"/>
    </xf>
    <xf numFmtId="0" fontId="4" fillId="0" borderId="20" xfId="0" applyFont="1" applyBorder="1" applyAlignment="1"/>
    <xf numFmtId="0" fontId="3" fillId="0" borderId="22" xfId="0" applyFont="1" applyBorder="1" applyAlignment="1">
      <alignment horizontal="center" wrapText="1"/>
    </xf>
    <xf numFmtId="164" fontId="4" fillId="0" borderId="22" xfId="0" applyNumberFormat="1" applyFont="1" applyBorder="1" applyAlignment="1"/>
    <xf numFmtId="164" fontId="4" fillId="0" borderId="23" xfId="0" applyNumberFormat="1" applyFont="1" applyBorder="1" applyAlignment="1"/>
    <xf numFmtId="0" fontId="3" fillId="0" borderId="0" xfId="0" applyFont="1" applyBorder="1" applyAlignment="1">
      <alignment wrapText="1"/>
    </xf>
    <xf numFmtId="0" fontId="3" fillId="0" borderId="6" xfId="0" applyFont="1" applyBorder="1" applyAlignment="1">
      <alignment horizontal="center" wrapText="1"/>
    </xf>
    <xf numFmtId="164" fontId="4" fillId="3" borderId="1" xfId="0" applyNumberFormat="1" applyFont="1" applyFill="1" applyBorder="1" applyAlignment="1"/>
    <xf numFmtId="0" fontId="3" fillId="0" borderId="24" xfId="0" applyFont="1" applyBorder="1" applyAlignment="1">
      <alignment horizontal="center" wrapText="1"/>
    </xf>
    <xf numFmtId="1" fontId="4" fillId="0" borderId="4" xfId="0" applyNumberFormat="1" applyFont="1" applyBorder="1" applyAlignment="1"/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</cellXfs>
  <cellStyles count="1">
    <cellStyle name="Normal" xfId="0" builtinId="0"/>
  </cellStyles>
  <dxfs count="3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Z81"/>
  <sheetViews>
    <sheetView zoomScaleNormal="100" workbookViewId="0">
      <pane ySplit="2" topLeftCell="A3" activePane="bottomLeft" state="frozen"/>
      <selection pane="bottomLeft" activeCell="Y17" sqref="Y17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5" width="3.21875" style="2" bestFit="1" customWidth="1"/>
    <col min="6" max="7" width="2.44140625" style="2" bestFit="1" customWidth="1"/>
    <col min="8" max="10" width="2.44140625" style="1" bestFit="1" customWidth="1"/>
    <col min="11" max="11" width="4.44140625" style="1" customWidth="1"/>
    <col min="12" max="12" width="3.109375" style="1" bestFit="1" customWidth="1"/>
    <col min="13" max="17" width="2.77734375" style="1" bestFit="1" customWidth="1"/>
    <col min="18" max="18" width="2.5546875" style="1" customWidth="1"/>
    <col min="19" max="19" width="4.77734375" style="1" customWidth="1"/>
    <col min="20" max="21" width="2.77734375" style="1" bestFit="1" customWidth="1"/>
    <col min="22" max="22" width="5" style="1" customWidth="1"/>
    <col min="23" max="23" width="7" style="1" bestFit="1" customWidth="1"/>
    <col min="24" max="24" width="7" style="1" customWidth="1"/>
    <col min="25" max="25" width="5.77734375" style="1" customWidth="1"/>
    <col min="26" max="16384" width="8.88671875" style="1"/>
  </cols>
  <sheetData>
    <row r="1" spans="1:26" s="4" customFormat="1" ht="22.2" customHeight="1" thickBot="1" x14ac:dyDescent="0.3">
      <c r="A1" s="34">
        <v>6</v>
      </c>
      <c r="B1" s="20"/>
      <c r="C1" s="33"/>
      <c r="D1" s="50" t="s">
        <v>104</v>
      </c>
      <c r="E1" s="51"/>
      <c r="F1" s="51"/>
      <c r="G1" s="51"/>
      <c r="H1" s="51"/>
      <c r="I1" s="51"/>
      <c r="J1" s="51"/>
      <c r="K1" s="52"/>
      <c r="L1" s="50" t="s">
        <v>105</v>
      </c>
      <c r="M1" s="51"/>
      <c r="N1" s="51"/>
      <c r="O1" s="51"/>
      <c r="P1" s="51"/>
      <c r="Q1" s="51"/>
      <c r="R1" s="51"/>
      <c r="S1" s="52"/>
      <c r="T1" s="50" t="s">
        <v>106</v>
      </c>
      <c r="U1" s="51"/>
      <c r="V1" s="52"/>
      <c r="W1" s="19" t="s">
        <v>100</v>
      </c>
      <c r="X1" s="46" t="s">
        <v>110</v>
      </c>
      <c r="Y1" s="21" t="s">
        <v>93</v>
      </c>
    </row>
    <row r="2" spans="1:26" s="5" customFormat="1" ht="11.4" customHeight="1" x14ac:dyDescent="0.25">
      <c r="A2" s="28" t="s">
        <v>91</v>
      </c>
      <c r="B2" s="10" t="s">
        <v>0</v>
      </c>
      <c r="C2" s="29" t="s">
        <v>1</v>
      </c>
      <c r="D2" s="30">
        <v>1</v>
      </c>
      <c r="E2" s="31">
        <v>2</v>
      </c>
      <c r="F2" s="31">
        <v>3</v>
      </c>
      <c r="G2" s="31">
        <v>4</v>
      </c>
      <c r="H2" s="31">
        <v>5</v>
      </c>
      <c r="I2" s="31">
        <v>6</v>
      </c>
      <c r="J2" s="31">
        <v>7</v>
      </c>
      <c r="K2" s="32" t="s">
        <v>92</v>
      </c>
      <c r="L2" s="30">
        <v>1</v>
      </c>
      <c r="M2" s="31">
        <v>2</v>
      </c>
      <c r="N2" s="31">
        <v>3</v>
      </c>
      <c r="O2" s="31">
        <v>4</v>
      </c>
      <c r="P2" s="31">
        <v>5</v>
      </c>
      <c r="Q2" s="31">
        <v>6</v>
      </c>
      <c r="R2" s="31">
        <v>7</v>
      </c>
      <c r="S2" s="32" t="s">
        <v>92</v>
      </c>
      <c r="T2" s="30">
        <v>1</v>
      </c>
      <c r="U2" s="31">
        <v>2</v>
      </c>
      <c r="V2" s="32" t="s">
        <v>92</v>
      </c>
      <c r="W2" s="30" t="s">
        <v>95</v>
      </c>
      <c r="X2" s="48" t="s">
        <v>109</v>
      </c>
      <c r="Y2" s="21" t="s">
        <v>94</v>
      </c>
    </row>
    <row r="3" spans="1:26" ht="12.6" customHeight="1" x14ac:dyDescent="0.25">
      <c r="A3" s="22" t="s">
        <v>88</v>
      </c>
      <c r="B3" s="3" t="s">
        <v>89</v>
      </c>
      <c r="C3" s="11" t="s">
        <v>90</v>
      </c>
      <c r="D3" s="12">
        <v>1.7</v>
      </c>
      <c r="E3" s="7">
        <v>1.7</v>
      </c>
      <c r="F3" s="7">
        <v>1.7</v>
      </c>
      <c r="G3" s="7">
        <v>1.5</v>
      </c>
      <c r="H3" s="7">
        <v>1.1000000000000001</v>
      </c>
      <c r="I3" s="7">
        <v>2</v>
      </c>
      <c r="J3" s="7">
        <v>1.1000000000000001</v>
      </c>
      <c r="K3" s="18">
        <f t="shared" ref="K3:K33" si="0">100*SUM(D3:J3)/(2*A$1)</f>
        <v>90</v>
      </c>
      <c r="L3" s="15">
        <v>90</v>
      </c>
      <c r="M3" s="6">
        <v>100</v>
      </c>
      <c r="N3" s="6">
        <v>100</v>
      </c>
      <c r="O3" s="6">
        <v>95</v>
      </c>
      <c r="P3" s="6">
        <v>95</v>
      </c>
      <c r="Q3" s="6">
        <v>100</v>
      </c>
      <c r="R3" s="6">
        <f>J3*50+20</f>
        <v>75</v>
      </c>
      <c r="S3" s="18">
        <f t="shared" ref="S3:S33" si="1">SUM(L3:R3)/(A$1)</f>
        <v>109.16666666666667</v>
      </c>
      <c r="T3" s="15">
        <v>100</v>
      </c>
      <c r="U3" s="15">
        <v>110</v>
      </c>
      <c r="V3" s="18">
        <f t="shared" ref="V3:V33" si="2">SUM(T3:U3)/2</f>
        <v>105</v>
      </c>
      <c r="W3" s="6">
        <v>96</v>
      </c>
      <c r="X3" s="49"/>
      <c r="Y3" s="23">
        <f t="shared" ref="Y3:Y29" si="3">K3*0.2+S3*0.25+V3*0.25+W3*0.3+X3*0.15</f>
        <v>100.34166666666667</v>
      </c>
      <c r="Z3" s="1" t="s">
        <v>103</v>
      </c>
    </row>
    <row r="4" spans="1:26" ht="12.6" customHeight="1" x14ac:dyDescent="0.25">
      <c r="A4" s="22" t="s">
        <v>79</v>
      </c>
      <c r="B4" s="3" t="s">
        <v>80</v>
      </c>
      <c r="C4" s="11" t="s">
        <v>81</v>
      </c>
      <c r="D4" s="12">
        <v>0</v>
      </c>
      <c r="E4" s="7">
        <v>2</v>
      </c>
      <c r="F4" s="7">
        <v>2</v>
      </c>
      <c r="G4" s="7">
        <v>2</v>
      </c>
      <c r="H4" s="7">
        <v>1.7</v>
      </c>
      <c r="I4" s="7">
        <v>2</v>
      </c>
      <c r="J4" s="7">
        <v>2</v>
      </c>
      <c r="K4" s="18">
        <f t="shared" si="0"/>
        <v>97.5</v>
      </c>
      <c r="L4" s="15">
        <v>0</v>
      </c>
      <c r="M4" s="6">
        <v>100</v>
      </c>
      <c r="N4" s="6">
        <v>100</v>
      </c>
      <c r="O4" s="6">
        <v>95</v>
      </c>
      <c r="P4" s="6">
        <v>90</v>
      </c>
      <c r="Q4" s="6">
        <v>90</v>
      </c>
      <c r="R4" s="6">
        <f>J4*50</f>
        <v>100</v>
      </c>
      <c r="S4" s="18">
        <f t="shared" si="1"/>
        <v>95.833333333333329</v>
      </c>
      <c r="T4" s="15">
        <v>95</v>
      </c>
      <c r="U4" s="15">
        <v>100</v>
      </c>
      <c r="V4" s="18">
        <f t="shared" si="2"/>
        <v>97.5</v>
      </c>
      <c r="W4" s="6">
        <v>95</v>
      </c>
      <c r="X4" s="49"/>
      <c r="Y4" s="23">
        <f t="shared" si="3"/>
        <v>96.333333333333329</v>
      </c>
    </row>
    <row r="5" spans="1:26" ht="12.6" customHeight="1" x14ac:dyDescent="0.25">
      <c r="A5" s="22" t="s">
        <v>58</v>
      </c>
      <c r="B5" s="3" t="s">
        <v>59</v>
      </c>
      <c r="C5" s="11" t="s">
        <v>60</v>
      </c>
      <c r="D5" s="12">
        <v>0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7">
        <v>1.9</v>
      </c>
      <c r="K5" s="18">
        <f t="shared" si="0"/>
        <v>99.166666666666671</v>
      </c>
      <c r="L5" s="15">
        <v>0</v>
      </c>
      <c r="M5" s="6">
        <v>100</v>
      </c>
      <c r="N5" s="6">
        <v>80</v>
      </c>
      <c r="O5" s="6">
        <v>90</v>
      </c>
      <c r="P5" s="6">
        <v>95</v>
      </c>
      <c r="Q5" s="6">
        <v>95</v>
      </c>
      <c r="R5" s="6">
        <f>J5*50-10</f>
        <v>85</v>
      </c>
      <c r="S5" s="18">
        <f t="shared" si="1"/>
        <v>90.833333333333329</v>
      </c>
      <c r="T5" s="15">
        <v>75</v>
      </c>
      <c r="U5" s="15">
        <v>80</v>
      </c>
      <c r="V5" s="18">
        <f t="shared" si="2"/>
        <v>77.5</v>
      </c>
      <c r="W5" s="6">
        <v>64</v>
      </c>
      <c r="X5" s="49">
        <v>65</v>
      </c>
      <c r="Y5" s="23">
        <f t="shared" si="3"/>
        <v>90.866666666666674</v>
      </c>
    </row>
    <row r="6" spans="1:26" ht="12.6" customHeight="1" x14ac:dyDescent="0.25">
      <c r="A6" s="22" t="s">
        <v>82</v>
      </c>
      <c r="B6" s="3" t="s">
        <v>83</v>
      </c>
      <c r="C6" s="11" t="s">
        <v>84</v>
      </c>
      <c r="D6" s="12">
        <v>0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0</v>
      </c>
      <c r="K6" s="18">
        <f t="shared" si="0"/>
        <v>83.333333333333329</v>
      </c>
      <c r="L6" s="15">
        <v>0</v>
      </c>
      <c r="M6" s="6">
        <v>100</v>
      </c>
      <c r="N6" s="6">
        <v>100</v>
      </c>
      <c r="O6" s="6">
        <v>100</v>
      </c>
      <c r="P6" s="6">
        <v>100</v>
      </c>
      <c r="Q6" s="6">
        <v>95</v>
      </c>
      <c r="R6" s="6">
        <f>J6*50</f>
        <v>0</v>
      </c>
      <c r="S6" s="18">
        <f t="shared" si="1"/>
        <v>82.5</v>
      </c>
      <c r="T6" s="15">
        <v>95</v>
      </c>
      <c r="U6" s="15">
        <v>100</v>
      </c>
      <c r="V6" s="18">
        <f t="shared" si="2"/>
        <v>97.5</v>
      </c>
      <c r="W6" s="6">
        <v>97</v>
      </c>
      <c r="X6" s="49"/>
      <c r="Y6" s="23">
        <f t="shared" si="3"/>
        <v>90.766666666666666</v>
      </c>
    </row>
    <row r="7" spans="1:26" ht="12.6" customHeight="1" x14ac:dyDescent="0.25">
      <c r="A7" s="22" t="s">
        <v>46</v>
      </c>
      <c r="B7" s="3" t="s">
        <v>47</v>
      </c>
      <c r="C7" s="11" t="s">
        <v>48</v>
      </c>
      <c r="D7" s="12">
        <v>2</v>
      </c>
      <c r="E7" s="7">
        <v>2</v>
      </c>
      <c r="F7" s="7">
        <v>2</v>
      </c>
      <c r="G7" s="7">
        <v>2</v>
      </c>
      <c r="H7" s="7">
        <v>2</v>
      </c>
      <c r="I7" s="7">
        <v>2</v>
      </c>
      <c r="J7" s="7">
        <v>2</v>
      </c>
      <c r="K7" s="18">
        <f t="shared" si="0"/>
        <v>116.66666666666667</v>
      </c>
      <c r="L7" s="15">
        <v>100</v>
      </c>
      <c r="M7" s="6">
        <v>60</v>
      </c>
      <c r="N7" s="6">
        <v>60</v>
      </c>
      <c r="O7" s="6">
        <v>60</v>
      </c>
      <c r="P7" s="6">
        <v>90</v>
      </c>
      <c r="Q7" s="6">
        <v>90</v>
      </c>
      <c r="R7" s="6">
        <f>J7*50-10</f>
        <v>90</v>
      </c>
      <c r="S7" s="18">
        <f t="shared" si="1"/>
        <v>91.666666666666671</v>
      </c>
      <c r="T7" s="15">
        <v>70</v>
      </c>
      <c r="U7" s="15">
        <v>90</v>
      </c>
      <c r="V7" s="18">
        <f t="shared" si="2"/>
        <v>80</v>
      </c>
      <c r="W7" s="6">
        <v>37</v>
      </c>
      <c r="X7" s="49">
        <v>50</v>
      </c>
      <c r="Y7" s="23">
        <f t="shared" si="3"/>
        <v>84.85</v>
      </c>
    </row>
    <row r="8" spans="1:26" ht="12.6" customHeight="1" x14ac:dyDescent="0.25">
      <c r="A8" s="22" t="s">
        <v>55</v>
      </c>
      <c r="B8" s="3" t="s">
        <v>56</v>
      </c>
      <c r="C8" s="11" t="s">
        <v>57</v>
      </c>
      <c r="D8" s="12">
        <v>2</v>
      </c>
      <c r="E8" s="7">
        <v>2</v>
      </c>
      <c r="F8" s="7">
        <v>2</v>
      </c>
      <c r="G8" s="7">
        <v>2</v>
      </c>
      <c r="H8" s="7">
        <v>2</v>
      </c>
      <c r="I8" s="7">
        <v>1</v>
      </c>
      <c r="J8" s="7">
        <v>1.9</v>
      </c>
      <c r="K8" s="18">
        <f t="shared" si="0"/>
        <v>107.5</v>
      </c>
      <c r="L8" s="15">
        <v>100</v>
      </c>
      <c r="M8" s="6">
        <v>100</v>
      </c>
      <c r="N8" s="6">
        <v>80</v>
      </c>
      <c r="O8" s="6">
        <v>60</v>
      </c>
      <c r="P8" s="6">
        <v>70</v>
      </c>
      <c r="Q8" s="6">
        <v>50</v>
      </c>
      <c r="R8" s="6">
        <f>J8*50-10</f>
        <v>85</v>
      </c>
      <c r="S8" s="18">
        <f t="shared" si="1"/>
        <v>90.833333333333329</v>
      </c>
      <c r="T8" s="15">
        <v>70</v>
      </c>
      <c r="U8" s="15">
        <v>85</v>
      </c>
      <c r="V8" s="18">
        <f t="shared" si="2"/>
        <v>77.5</v>
      </c>
      <c r="W8" s="6">
        <v>68</v>
      </c>
      <c r="X8" s="49"/>
      <c r="Y8" s="23">
        <f t="shared" si="3"/>
        <v>83.98333333333332</v>
      </c>
    </row>
    <row r="9" spans="1:26" ht="12.6" customHeight="1" x14ac:dyDescent="0.25">
      <c r="A9" s="22" t="s">
        <v>73</v>
      </c>
      <c r="B9" s="3" t="s">
        <v>74</v>
      </c>
      <c r="C9" s="11" t="s">
        <v>75</v>
      </c>
      <c r="D9" s="12">
        <v>2</v>
      </c>
      <c r="E9" s="7">
        <v>2</v>
      </c>
      <c r="F9" s="7">
        <v>2</v>
      </c>
      <c r="G9" s="7">
        <v>2</v>
      </c>
      <c r="H9" s="7">
        <v>1.8</v>
      </c>
      <c r="I9" s="7">
        <v>2</v>
      </c>
      <c r="J9" s="7">
        <v>2</v>
      </c>
      <c r="K9" s="18">
        <f t="shared" si="0"/>
        <v>115</v>
      </c>
      <c r="L9" s="15">
        <v>100</v>
      </c>
      <c r="M9" s="6">
        <v>70</v>
      </c>
      <c r="N9" s="6">
        <v>60</v>
      </c>
      <c r="O9" s="6">
        <v>60</v>
      </c>
      <c r="P9" s="6">
        <v>70</v>
      </c>
      <c r="Q9" s="6">
        <v>80</v>
      </c>
      <c r="R9" s="6">
        <f>J9*50-10</f>
        <v>90</v>
      </c>
      <c r="S9" s="18">
        <f t="shared" si="1"/>
        <v>88.333333333333329</v>
      </c>
      <c r="T9" s="15">
        <v>70</v>
      </c>
      <c r="U9" s="15">
        <v>90</v>
      </c>
      <c r="V9" s="18">
        <f t="shared" si="2"/>
        <v>80</v>
      </c>
      <c r="W9" s="6">
        <v>63</v>
      </c>
      <c r="X9" s="49"/>
      <c r="Y9" s="23">
        <f t="shared" si="3"/>
        <v>83.98333333333332</v>
      </c>
    </row>
    <row r="10" spans="1:26" ht="12.6" customHeight="1" x14ac:dyDescent="0.25">
      <c r="A10" s="22" t="s">
        <v>37</v>
      </c>
      <c r="B10" s="3" t="s">
        <v>38</v>
      </c>
      <c r="C10" s="11" t="s">
        <v>39</v>
      </c>
      <c r="D10" s="12">
        <v>0</v>
      </c>
      <c r="E10" s="7">
        <v>2</v>
      </c>
      <c r="F10" s="7">
        <v>0</v>
      </c>
      <c r="G10" s="7">
        <v>2</v>
      </c>
      <c r="H10" s="7">
        <v>2</v>
      </c>
      <c r="I10" s="7">
        <v>2</v>
      </c>
      <c r="J10" s="7">
        <v>2</v>
      </c>
      <c r="K10" s="18">
        <f t="shared" si="0"/>
        <v>83.333333333333329</v>
      </c>
      <c r="L10" s="15">
        <v>0</v>
      </c>
      <c r="M10" s="6">
        <v>75</v>
      </c>
      <c r="N10" s="6">
        <v>0</v>
      </c>
      <c r="O10" s="6">
        <v>100</v>
      </c>
      <c r="P10" s="6">
        <v>90</v>
      </c>
      <c r="Q10" s="6">
        <v>95</v>
      </c>
      <c r="R10" s="6">
        <f>J10*50-30</f>
        <v>70</v>
      </c>
      <c r="S10" s="18">
        <f t="shared" si="1"/>
        <v>71.666666666666671</v>
      </c>
      <c r="T10" s="15">
        <v>95</v>
      </c>
      <c r="U10" s="15">
        <v>85</v>
      </c>
      <c r="V10" s="18">
        <f t="shared" si="2"/>
        <v>90</v>
      </c>
      <c r="W10" s="6">
        <v>61</v>
      </c>
      <c r="X10" s="49"/>
      <c r="Y10" s="23">
        <f t="shared" si="3"/>
        <v>75.38333333333334</v>
      </c>
    </row>
    <row r="11" spans="1:26" ht="12.6" customHeight="1" x14ac:dyDescent="0.25">
      <c r="A11" s="22" t="s">
        <v>40</v>
      </c>
      <c r="B11" s="3" t="s">
        <v>41</v>
      </c>
      <c r="C11" s="11" t="s">
        <v>42</v>
      </c>
      <c r="D11" s="12">
        <v>0</v>
      </c>
      <c r="E11" s="7">
        <v>2</v>
      </c>
      <c r="F11" s="7">
        <v>0</v>
      </c>
      <c r="G11" s="7">
        <v>2</v>
      </c>
      <c r="H11" s="7">
        <v>2</v>
      </c>
      <c r="I11" s="7">
        <v>2</v>
      </c>
      <c r="J11" s="7">
        <v>2</v>
      </c>
      <c r="K11" s="18">
        <f t="shared" si="0"/>
        <v>83.333333333333329</v>
      </c>
      <c r="L11" s="15">
        <v>0</v>
      </c>
      <c r="M11" s="6">
        <v>60</v>
      </c>
      <c r="N11" s="6">
        <v>0</v>
      </c>
      <c r="O11" s="6">
        <v>90</v>
      </c>
      <c r="P11" s="6">
        <v>95</v>
      </c>
      <c r="Q11" s="6">
        <v>95</v>
      </c>
      <c r="R11" s="6">
        <f>J11*50-10</f>
        <v>90</v>
      </c>
      <c r="S11" s="18">
        <f t="shared" si="1"/>
        <v>71.666666666666671</v>
      </c>
      <c r="T11" s="15">
        <v>75</v>
      </c>
      <c r="U11" s="15">
        <v>80</v>
      </c>
      <c r="V11" s="18">
        <f t="shared" si="2"/>
        <v>77.5</v>
      </c>
      <c r="W11" s="6">
        <v>63</v>
      </c>
      <c r="X11" s="49"/>
      <c r="Y11" s="23">
        <f t="shared" si="3"/>
        <v>72.858333333333334</v>
      </c>
    </row>
    <row r="12" spans="1:26" ht="12.6" customHeight="1" x14ac:dyDescent="0.25">
      <c r="A12" s="22" t="s">
        <v>67</v>
      </c>
      <c r="B12" s="3" t="s">
        <v>68</v>
      </c>
      <c r="C12" s="11" t="s">
        <v>69</v>
      </c>
      <c r="D12" s="12">
        <v>2</v>
      </c>
      <c r="E12" s="7">
        <v>2</v>
      </c>
      <c r="F12" s="7">
        <v>2</v>
      </c>
      <c r="G12" s="7">
        <v>1.4</v>
      </c>
      <c r="H12" s="7">
        <v>2</v>
      </c>
      <c r="I12" s="7">
        <v>2</v>
      </c>
      <c r="J12" s="7">
        <v>1.9</v>
      </c>
      <c r="K12" s="18">
        <f t="shared" si="0"/>
        <v>110.83333333333333</v>
      </c>
      <c r="L12" s="15">
        <v>100</v>
      </c>
      <c r="M12" s="6">
        <v>80</v>
      </c>
      <c r="N12" s="6">
        <v>80</v>
      </c>
      <c r="O12" s="6">
        <v>60</v>
      </c>
      <c r="P12" s="6">
        <v>100</v>
      </c>
      <c r="Q12" s="6">
        <v>95</v>
      </c>
      <c r="R12" s="6">
        <f>J12*50-5</f>
        <v>90</v>
      </c>
      <c r="S12" s="18">
        <f t="shared" si="1"/>
        <v>100.83333333333333</v>
      </c>
      <c r="T12" s="15">
        <v>0</v>
      </c>
      <c r="U12" s="15">
        <v>0</v>
      </c>
      <c r="V12" s="18">
        <f t="shared" si="2"/>
        <v>0</v>
      </c>
      <c r="W12" s="6">
        <v>50</v>
      </c>
      <c r="X12" s="49">
        <v>40</v>
      </c>
      <c r="Y12" s="23">
        <f t="shared" si="3"/>
        <v>68.375</v>
      </c>
    </row>
    <row r="13" spans="1:26" ht="12.6" customHeight="1" x14ac:dyDescent="0.25">
      <c r="A13" s="22" t="s">
        <v>22</v>
      </c>
      <c r="B13" s="3" t="s">
        <v>23</v>
      </c>
      <c r="C13" s="11" t="s">
        <v>24</v>
      </c>
      <c r="D13" s="12">
        <v>0</v>
      </c>
      <c r="E13" s="7">
        <v>2</v>
      </c>
      <c r="F13" s="7">
        <v>2</v>
      </c>
      <c r="G13" s="7">
        <v>2</v>
      </c>
      <c r="H13" s="7">
        <v>1</v>
      </c>
      <c r="I13" s="7">
        <v>2</v>
      </c>
      <c r="J13" s="7">
        <v>2</v>
      </c>
      <c r="K13" s="18">
        <f t="shared" si="0"/>
        <v>91.666666666666671</v>
      </c>
      <c r="L13" s="15">
        <v>0</v>
      </c>
      <c r="M13" s="6">
        <v>70</v>
      </c>
      <c r="N13" s="6">
        <v>60</v>
      </c>
      <c r="O13" s="6">
        <v>60</v>
      </c>
      <c r="P13" s="6">
        <v>20</v>
      </c>
      <c r="Q13" s="6">
        <v>70</v>
      </c>
      <c r="R13" s="6">
        <f>J13*50-10-40</f>
        <v>50</v>
      </c>
      <c r="S13" s="18">
        <f t="shared" si="1"/>
        <v>55</v>
      </c>
      <c r="T13" s="15">
        <v>0</v>
      </c>
      <c r="U13" s="15">
        <v>0</v>
      </c>
      <c r="V13" s="18">
        <f t="shared" si="2"/>
        <v>0</v>
      </c>
      <c r="W13" s="6">
        <v>45</v>
      </c>
      <c r="X13" s="49">
        <v>95</v>
      </c>
      <c r="Y13" s="23">
        <f t="shared" si="3"/>
        <v>59.833333333333336</v>
      </c>
    </row>
    <row r="14" spans="1:26" ht="12.6" customHeight="1" x14ac:dyDescent="0.25">
      <c r="A14" s="22" t="s">
        <v>43</v>
      </c>
      <c r="B14" s="3" t="s">
        <v>44</v>
      </c>
      <c r="C14" s="11" t="s">
        <v>45</v>
      </c>
      <c r="D14" s="12">
        <v>0</v>
      </c>
      <c r="E14" s="7">
        <v>2</v>
      </c>
      <c r="F14" s="7">
        <v>2</v>
      </c>
      <c r="G14" s="7">
        <v>2</v>
      </c>
      <c r="H14" s="7">
        <v>0</v>
      </c>
      <c r="I14" s="7">
        <v>2</v>
      </c>
      <c r="J14" s="7">
        <v>2</v>
      </c>
      <c r="K14" s="18">
        <f t="shared" si="0"/>
        <v>83.333333333333329</v>
      </c>
      <c r="L14" s="15">
        <v>0</v>
      </c>
      <c r="M14" s="6">
        <v>50</v>
      </c>
      <c r="N14" s="6">
        <v>70</v>
      </c>
      <c r="O14" s="6">
        <v>60</v>
      </c>
      <c r="P14" s="6">
        <v>0</v>
      </c>
      <c r="Q14" s="6">
        <v>95</v>
      </c>
      <c r="R14" s="6">
        <f>J14*50-10</f>
        <v>90</v>
      </c>
      <c r="S14" s="18">
        <f t="shared" si="1"/>
        <v>60.833333333333336</v>
      </c>
      <c r="T14" s="15">
        <v>0</v>
      </c>
      <c r="U14" s="15">
        <v>0</v>
      </c>
      <c r="V14" s="18">
        <f t="shared" si="2"/>
        <v>0</v>
      </c>
      <c r="W14" s="6">
        <v>50</v>
      </c>
      <c r="X14" s="49">
        <v>85</v>
      </c>
      <c r="Y14" s="23">
        <f t="shared" si="3"/>
        <v>59.625</v>
      </c>
    </row>
    <row r="15" spans="1:26" ht="12.6" customHeight="1" x14ac:dyDescent="0.25">
      <c r="A15" s="22" t="s">
        <v>49</v>
      </c>
      <c r="B15" s="3" t="s">
        <v>50</v>
      </c>
      <c r="C15" s="11" t="s">
        <v>51</v>
      </c>
      <c r="D15" s="12">
        <v>0</v>
      </c>
      <c r="E15" s="7">
        <v>2</v>
      </c>
      <c r="F15" s="7">
        <v>0</v>
      </c>
      <c r="G15" s="7">
        <v>1.4</v>
      </c>
      <c r="H15" s="7">
        <v>0</v>
      </c>
      <c r="I15" s="7">
        <v>1.8</v>
      </c>
      <c r="J15" s="7">
        <v>2</v>
      </c>
      <c r="K15" s="18">
        <f t="shared" si="0"/>
        <v>60</v>
      </c>
      <c r="L15" s="15">
        <v>0</v>
      </c>
      <c r="M15" s="6">
        <v>60</v>
      </c>
      <c r="N15" s="6">
        <v>0</v>
      </c>
      <c r="O15" s="6">
        <v>50</v>
      </c>
      <c r="P15" s="6">
        <v>0</v>
      </c>
      <c r="Q15" s="6">
        <v>85</v>
      </c>
      <c r="R15" s="6">
        <f>J15*50-5</f>
        <v>95</v>
      </c>
      <c r="S15" s="18">
        <f t="shared" si="1"/>
        <v>48.333333333333336</v>
      </c>
      <c r="T15" s="15">
        <v>0</v>
      </c>
      <c r="U15" s="15">
        <v>0</v>
      </c>
      <c r="V15" s="18">
        <f t="shared" si="2"/>
        <v>0</v>
      </c>
      <c r="W15" s="6">
        <v>59</v>
      </c>
      <c r="X15" s="49">
        <v>65</v>
      </c>
      <c r="Y15" s="23">
        <f t="shared" si="3"/>
        <v>51.533333333333331</v>
      </c>
    </row>
    <row r="16" spans="1:26" ht="12.6" customHeight="1" x14ac:dyDescent="0.25">
      <c r="A16" s="22" t="s">
        <v>85</v>
      </c>
      <c r="B16" s="3" t="s">
        <v>86</v>
      </c>
      <c r="C16" s="11" t="s">
        <v>87</v>
      </c>
      <c r="D16" s="12">
        <v>0</v>
      </c>
      <c r="E16" s="7">
        <v>0</v>
      </c>
      <c r="F16" s="7">
        <v>0</v>
      </c>
      <c r="G16" s="7">
        <v>2</v>
      </c>
      <c r="H16" s="7">
        <v>0</v>
      </c>
      <c r="I16" s="7">
        <v>0</v>
      </c>
      <c r="J16" s="7">
        <v>0</v>
      </c>
      <c r="K16" s="18">
        <f t="shared" si="0"/>
        <v>16.666666666666668</v>
      </c>
      <c r="L16" s="15">
        <v>0</v>
      </c>
      <c r="M16" s="6">
        <v>0</v>
      </c>
      <c r="N16" s="6">
        <v>0</v>
      </c>
      <c r="O16" s="6">
        <v>60</v>
      </c>
      <c r="P16" s="6">
        <v>0</v>
      </c>
      <c r="Q16" s="6">
        <v>0</v>
      </c>
      <c r="R16" s="6">
        <f>J16*50</f>
        <v>0</v>
      </c>
      <c r="S16" s="18">
        <f t="shared" si="1"/>
        <v>10</v>
      </c>
      <c r="T16" s="15">
        <v>90</v>
      </c>
      <c r="U16" s="15">
        <v>90</v>
      </c>
      <c r="V16" s="18">
        <f t="shared" si="2"/>
        <v>90</v>
      </c>
      <c r="W16" s="6">
        <v>70</v>
      </c>
      <c r="X16" s="49"/>
      <c r="Y16" s="23">
        <f t="shared" si="3"/>
        <v>49.333333333333336</v>
      </c>
    </row>
    <row r="17" spans="1:25" ht="12.6" customHeight="1" x14ac:dyDescent="0.25">
      <c r="A17" s="22" t="s">
        <v>2</v>
      </c>
      <c r="B17" s="3" t="s">
        <v>3</v>
      </c>
      <c r="C17" s="11" t="s">
        <v>4</v>
      </c>
      <c r="D17" s="12">
        <v>0</v>
      </c>
      <c r="E17" s="7">
        <v>2</v>
      </c>
      <c r="F17" s="7">
        <v>0</v>
      </c>
      <c r="G17" s="7">
        <v>1.5</v>
      </c>
      <c r="H17" s="7">
        <v>0</v>
      </c>
      <c r="I17" s="7">
        <v>2</v>
      </c>
      <c r="J17" s="7">
        <v>2</v>
      </c>
      <c r="K17" s="18">
        <f t="shared" si="0"/>
        <v>62.5</v>
      </c>
      <c r="L17" s="15">
        <v>0</v>
      </c>
      <c r="M17" s="6">
        <v>60</v>
      </c>
      <c r="N17" s="6">
        <v>0</v>
      </c>
      <c r="O17" s="6">
        <v>50</v>
      </c>
      <c r="P17" s="6">
        <v>0</v>
      </c>
      <c r="Q17" s="6">
        <v>65</v>
      </c>
      <c r="R17" s="6">
        <f>J17*50-20</f>
        <v>80</v>
      </c>
      <c r="S17" s="18">
        <f t="shared" si="1"/>
        <v>42.5</v>
      </c>
      <c r="T17" s="15">
        <v>0</v>
      </c>
      <c r="U17" s="15">
        <v>0</v>
      </c>
      <c r="V17" s="18">
        <f t="shared" si="2"/>
        <v>0</v>
      </c>
      <c r="W17" s="6">
        <v>45</v>
      </c>
      <c r="X17" s="49">
        <v>70</v>
      </c>
      <c r="Y17" s="23">
        <f t="shared" si="3"/>
        <v>47.125</v>
      </c>
    </row>
    <row r="18" spans="1:25" ht="12.6" customHeight="1" x14ac:dyDescent="0.25">
      <c r="A18" s="22" t="s">
        <v>25</v>
      </c>
      <c r="B18" s="3" t="s">
        <v>26</v>
      </c>
      <c r="C18" s="11" t="s">
        <v>27</v>
      </c>
      <c r="D18" s="12">
        <v>0.5</v>
      </c>
      <c r="E18" s="7">
        <v>0.5</v>
      </c>
      <c r="F18" s="7">
        <v>2</v>
      </c>
      <c r="G18" s="7">
        <v>2</v>
      </c>
      <c r="H18" s="7">
        <v>0</v>
      </c>
      <c r="I18" s="7">
        <v>2</v>
      </c>
      <c r="J18" s="7">
        <v>2</v>
      </c>
      <c r="K18" s="18">
        <f t="shared" si="0"/>
        <v>75</v>
      </c>
      <c r="L18" s="15">
        <v>0</v>
      </c>
      <c r="M18" s="6">
        <v>0</v>
      </c>
      <c r="N18" s="6">
        <v>60</v>
      </c>
      <c r="O18" s="6">
        <v>60</v>
      </c>
      <c r="P18" s="6">
        <v>0</v>
      </c>
      <c r="Q18" s="6">
        <v>65</v>
      </c>
      <c r="R18" s="6">
        <f>J18*50-10-10</f>
        <v>80</v>
      </c>
      <c r="S18" s="18">
        <f t="shared" si="1"/>
        <v>44.166666666666664</v>
      </c>
      <c r="T18" s="15">
        <v>0</v>
      </c>
      <c r="U18" s="15">
        <v>0</v>
      </c>
      <c r="V18" s="18">
        <f t="shared" si="2"/>
        <v>0</v>
      </c>
      <c r="W18" s="6">
        <v>50</v>
      </c>
      <c r="X18" s="49"/>
      <c r="Y18" s="23">
        <f t="shared" si="3"/>
        <v>41.041666666666664</v>
      </c>
    </row>
    <row r="19" spans="1:25" ht="12.6" customHeight="1" x14ac:dyDescent="0.25">
      <c r="A19" s="22" t="s">
        <v>8</v>
      </c>
      <c r="B19" s="3" t="s">
        <v>9</v>
      </c>
      <c r="C19" s="11" t="s">
        <v>10</v>
      </c>
      <c r="D19" s="12">
        <v>0</v>
      </c>
      <c r="E19" s="7">
        <v>2</v>
      </c>
      <c r="F19" s="7">
        <v>2</v>
      </c>
      <c r="G19" s="7">
        <v>2</v>
      </c>
      <c r="H19" s="7">
        <v>1</v>
      </c>
      <c r="I19" s="7">
        <v>2</v>
      </c>
      <c r="J19" s="7">
        <v>2</v>
      </c>
      <c r="K19" s="18">
        <f t="shared" si="0"/>
        <v>91.666666666666671</v>
      </c>
      <c r="L19" s="15">
        <v>0</v>
      </c>
      <c r="M19" s="6">
        <v>70</v>
      </c>
      <c r="N19" s="6">
        <v>60</v>
      </c>
      <c r="O19" s="6">
        <v>60</v>
      </c>
      <c r="P19" s="6">
        <v>10</v>
      </c>
      <c r="Q19" s="6">
        <v>65</v>
      </c>
      <c r="R19" s="6">
        <f>J19*50-10-20</f>
        <v>70</v>
      </c>
      <c r="S19" s="18">
        <f t="shared" si="1"/>
        <v>55.833333333333336</v>
      </c>
      <c r="T19" s="15">
        <v>0</v>
      </c>
      <c r="U19" s="15">
        <v>0</v>
      </c>
      <c r="V19" s="18">
        <f t="shared" si="2"/>
        <v>0</v>
      </c>
      <c r="W19" s="6">
        <v>22</v>
      </c>
      <c r="X19" s="49"/>
      <c r="Y19" s="23">
        <f t="shared" si="3"/>
        <v>38.891666666666673</v>
      </c>
    </row>
    <row r="20" spans="1:25" ht="12.6" customHeight="1" x14ac:dyDescent="0.25">
      <c r="A20" s="22" t="s">
        <v>52</v>
      </c>
      <c r="B20" s="3" t="s">
        <v>53</v>
      </c>
      <c r="C20" s="11" t="s">
        <v>54</v>
      </c>
      <c r="D20" s="12">
        <v>2</v>
      </c>
      <c r="E20" s="7">
        <v>1</v>
      </c>
      <c r="F20" s="7">
        <v>1.9</v>
      </c>
      <c r="G20" s="7">
        <v>2</v>
      </c>
      <c r="H20" s="7">
        <v>1</v>
      </c>
      <c r="I20" s="7">
        <v>0</v>
      </c>
      <c r="J20" s="7">
        <v>2</v>
      </c>
      <c r="K20" s="18">
        <f t="shared" si="0"/>
        <v>82.5</v>
      </c>
      <c r="L20" s="15">
        <v>100</v>
      </c>
      <c r="M20" s="6">
        <v>0</v>
      </c>
      <c r="N20" s="6">
        <v>60</v>
      </c>
      <c r="O20" s="6">
        <v>60</v>
      </c>
      <c r="P20" s="6">
        <v>10</v>
      </c>
      <c r="Q20" s="6">
        <v>0</v>
      </c>
      <c r="R20" s="6">
        <f>J20*50-40</f>
        <v>60</v>
      </c>
      <c r="S20" s="18">
        <f t="shared" si="1"/>
        <v>48.333333333333336</v>
      </c>
      <c r="T20" s="15">
        <v>0</v>
      </c>
      <c r="U20" s="15">
        <v>0</v>
      </c>
      <c r="V20" s="18">
        <f t="shared" si="2"/>
        <v>0</v>
      </c>
      <c r="W20" s="6">
        <v>30</v>
      </c>
      <c r="X20" s="49"/>
      <c r="Y20" s="23">
        <f t="shared" si="3"/>
        <v>37.583333333333336</v>
      </c>
    </row>
    <row r="21" spans="1:25" ht="12.6" customHeight="1" x14ac:dyDescent="0.25">
      <c r="A21" s="22" t="s">
        <v>16</v>
      </c>
      <c r="B21" s="3" t="s">
        <v>17</v>
      </c>
      <c r="C21" s="11" t="s">
        <v>18</v>
      </c>
      <c r="D21" s="12">
        <v>2</v>
      </c>
      <c r="E21" s="7">
        <v>2</v>
      </c>
      <c r="F21" s="7">
        <v>0</v>
      </c>
      <c r="G21" s="7">
        <v>0</v>
      </c>
      <c r="H21" s="7">
        <v>0</v>
      </c>
      <c r="I21" s="7">
        <v>2</v>
      </c>
      <c r="J21" s="7">
        <v>2</v>
      </c>
      <c r="K21" s="18">
        <f t="shared" si="0"/>
        <v>66.666666666666671</v>
      </c>
      <c r="L21" s="15">
        <v>100</v>
      </c>
      <c r="M21" s="6">
        <v>60</v>
      </c>
      <c r="N21" s="6">
        <v>0</v>
      </c>
      <c r="O21" s="6">
        <v>0</v>
      </c>
      <c r="P21" s="6">
        <v>0</v>
      </c>
      <c r="Q21" s="6">
        <v>65</v>
      </c>
      <c r="R21" s="6">
        <f>J21*50-40</f>
        <v>60</v>
      </c>
      <c r="S21" s="18">
        <f t="shared" si="1"/>
        <v>47.5</v>
      </c>
      <c r="T21" s="15">
        <v>0</v>
      </c>
      <c r="U21" s="15">
        <v>0</v>
      </c>
      <c r="V21" s="18">
        <f t="shared" si="2"/>
        <v>0</v>
      </c>
      <c r="W21" s="6">
        <v>20</v>
      </c>
      <c r="X21" s="49"/>
      <c r="Y21" s="23">
        <f t="shared" si="3"/>
        <v>31.208333333333336</v>
      </c>
    </row>
    <row r="22" spans="1:25" ht="12.6" customHeight="1" x14ac:dyDescent="0.25">
      <c r="A22" s="22"/>
      <c r="B22" s="3" t="s">
        <v>101</v>
      </c>
      <c r="C22" s="11" t="s">
        <v>102</v>
      </c>
      <c r="D22" s="12">
        <v>0</v>
      </c>
      <c r="E22" s="7">
        <v>0</v>
      </c>
      <c r="F22" s="7">
        <v>2</v>
      </c>
      <c r="G22" s="7">
        <v>0</v>
      </c>
      <c r="H22" s="7">
        <v>1</v>
      </c>
      <c r="I22" s="7">
        <v>1</v>
      </c>
      <c r="J22" s="7">
        <v>0</v>
      </c>
      <c r="K22" s="18">
        <f t="shared" si="0"/>
        <v>33.333333333333336</v>
      </c>
      <c r="L22" s="15">
        <v>0</v>
      </c>
      <c r="M22" s="6">
        <v>0</v>
      </c>
      <c r="N22" s="6">
        <v>60</v>
      </c>
      <c r="O22" s="6">
        <v>0</v>
      </c>
      <c r="P22" s="6">
        <v>10</v>
      </c>
      <c r="Q22" s="6">
        <v>40</v>
      </c>
      <c r="R22" s="6">
        <f t="shared" ref="R22:R33" si="4">J22*50</f>
        <v>0</v>
      </c>
      <c r="S22" s="18">
        <f t="shared" si="1"/>
        <v>18.333333333333332</v>
      </c>
      <c r="T22" s="15">
        <v>0</v>
      </c>
      <c r="U22" s="15">
        <v>0</v>
      </c>
      <c r="V22" s="18">
        <f t="shared" si="2"/>
        <v>0</v>
      </c>
      <c r="W22" s="6">
        <v>0</v>
      </c>
      <c r="X22" s="49"/>
      <c r="Y22" s="23">
        <f t="shared" si="3"/>
        <v>11.25</v>
      </c>
    </row>
    <row r="23" spans="1:25" ht="12.6" customHeight="1" x14ac:dyDescent="0.25">
      <c r="A23" s="22" t="s">
        <v>31</v>
      </c>
      <c r="B23" s="3" t="s">
        <v>32</v>
      </c>
      <c r="C23" s="11" t="s">
        <v>33</v>
      </c>
      <c r="D23" s="12">
        <v>0.5</v>
      </c>
      <c r="E23" s="7">
        <v>2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18">
        <f t="shared" si="0"/>
        <v>20.833333333333332</v>
      </c>
      <c r="L23" s="15">
        <v>0</v>
      </c>
      <c r="M23" s="6">
        <v>85</v>
      </c>
      <c r="N23" s="6">
        <v>0</v>
      </c>
      <c r="O23" s="6">
        <v>0</v>
      </c>
      <c r="P23" s="6">
        <v>0</v>
      </c>
      <c r="Q23" s="6">
        <v>0</v>
      </c>
      <c r="R23" s="6">
        <f t="shared" si="4"/>
        <v>0</v>
      </c>
      <c r="S23" s="18">
        <f t="shared" si="1"/>
        <v>14.166666666666666</v>
      </c>
      <c r="T23" s="15">
        <v>0</v>
      </c>
      <c r="U23" s="15">
        <v>0</v>
      </c>
      <c r="V23" s="18">
        <f t="shared" si="2"/>
        <v>0</v>
      </c>
      <c r="W23" s="6">
        <v>0</v>
      </c>
      <c r="X23" s="49"/>
      <c r="Y23" s="23">
        <f t="shared" si="3"/>
        <v>7.7083333333333339</v>
      </c>
    </row>
    <row r="24" spans="1:25" ht="12.6" customHeight="1" x14ac:dyDescent="0.25">
      <c r="A24" s="22" t="s">
        <v>28</v>
      </c>
      <c r="B24" s="3" t="s">
        <v>29</v>
      </c>
      <c r="C24" s="11" t="s">
        <v>30</v>
      </c>
      <c r="D24" s="12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18">
        <f t="shared" si="0"/>
        <v>0</v>
      </c>
      <c r="L24" s="15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f t="shared" si="4"/>
        <v>0</v>
      </c>
      <c r="S24" s="18">
        <f t="shared" si="1"/>
        <v>0</v>
      </c>
      <c r="T24" s="15">
        <v>30</v>
      </c>
      <c r="U24" s="15">
        <v>30</v>
      </c>
      <c r="V24" s="18">
        <f t="shared" si="2"/>
        <v>30</v>
      </c>
      <c r="W24" s="6">
        <v>0</v>
      </c>
      <c r="X24" s="49"/>
      <c r="Y24" s="23">
        <f t="shared" si="3"/>
        <v>7.5</v>
      </c>
    </row>
    <row r="25" spans="1:25" ht="12.6" customHeight="1" x14ac:dyDescent="0.25">
      <c r="A25" s="22" t="s">
        <v>11</v>
      </c>
      <c r="B25" s="3" t="s">
        <v>32</v>
      </c>
      <c r="C25" s="11" t="s">
        <v>12</v>
      </c>
      <c r="D25" s="12">
        <v>0</v>
      </c>
      <c r="E25" s="12">
        <v>0</v>
      </c>
      <c r="F25" s="7">
        <v>2</v>
      </c>
      <c r="G25" s="7">
        <v>0</v>
      </c>
      <c r="H25" s="7">
        <v>0</v>
      </c>
      <c r="I25" s="7">
        <v>0</v>
      </c>
      <c r="J25" s="7">
        <v>0</v>
      </c>
      <c r="K25" s="18">
        <f t="shared" si="0"/>
        <v>16.666666666666668</v>
      </c>
      <c r="L25" s="15">
        <v>0</v>
      </c>
      <c r="M25" s="6">
        <v>0</v>
      </c>
      <c r="N25" s="6">
        <v>60</v>
      </c>
      <c r="O25" s="6">
        <v>0</v>
      </c>
      <c r="P25" s="6">
        <v>0</v>
      </c>
      <c r="Q25" s="6">
        <v>0</v>
      </c>
      <c r="R25" s="6">
        <f t="shared" si="4"/>
        <v>0</v>
      </c>
      <c r="S25" s="18">
        <f t="shared" si="1"/>
        <v>10</v>
      </c>
      <c r="T25" s="15">
        <v>0</v>
      </c>
      <c r="U25" s="15">
        <v>0</v>
      </c>
      <c r="V25" s="18">
        <f t="shared" si="2"/>
        <v>0</v>
      </c>
      <c r="W25" s="6">
        <v>0</v>
      </c>
      <c r="X25" s="49"/>
      <c r="Y25" s="23">
        <f t="shared" si="3"/>
        <v>5.8333333333333339</v>
      </c>
    </row>
    <row r="26" spans="1:25" ht="12.6" customHeight="1" x14ac:dyDescent="0.25">
      <c r="A26" s="22" t="s">
        <v>19</v>
      </c>
      <c r="B26" s="3" t="s">
        <v>20</v>
      </c>
      <c r="C26" s="11" t="s">
        <v>21</v>
      </c>
      <c r="D26" s="12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18">
        <f t="shared" si="0"/>
        <v>0</v>
      </c>
      <c r="L26" s="15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f t="shared" si="4"/>
        <v>0</v>
      </c>
      <c r="S26" s="18">
        <f t="shared" si="1"/>
        <v>0</v>
      </c>
      <c r="T26" s="15">
        <v>0</v>
      </c>
      <c r="U26" s="15">
        <v>0</v>
      </c>
      <c r="V26" s="18">
        <f t="shared" si="2"/>
        <v>0</v>
      </c>
      <c r="W26" s="6">
        <v>0</v>
      </c>
      <c r="X26" s="49"/>
      <c r="Y26" s="23">
        <f t="shared" si="3"/>
        <v>0</v>
      </c>
    </row>
    <row r="27" spans="1:25" ht="12.6" customHeight="1" x14ac:dyDescent="0.25">
      <c r="A27" s="22" t="s">
        <v>13</v>
      </c>
      <c r="B27" s="3" t="s">
        <v>14</v>
      </c>
      <c r="C27" s="11" t="s">
        <v>15</v>
      </c>
      <c r="D27" s="12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18">
        <f t="shared" si="0"/>
        <v>0</v>
      </c>
      <c r="L27" s="15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f t="shared" si="4"/>
        <v>0</v>
      </c>
      <c r="S27" s="18">
        <f t="shared" si="1"/>
        <v>0</v>
      </c>
      <c r="T27" s="15">
        <v>0</v>
      </c>
      <c r="U27" s="15">
        <v>0</v>
      </c>
      <c r="V27" s="18">
        <f t="shared" si="2"/>
        <v>0</v>
      </c>
      <c r="W27" s="6">
        <v>0</v>
      </c>
      <c r="X27" s="49"/>
      <c r="Y27" s="23">
        <f t="shared" si="3"/>
        <v>0</v>
      </c>
    </row>
    <row r="28" spans="1:25" ht="12.6" customHeight="1" x14ac:dyDescent="0.25">
      <c r="A28" s="22" t="s">
        <v>5</v>
      </c>
      <c r="B28" s="3" t="s">
        <v>6</v>
      </c>
      <c r="C28" s="11" t="s">
        <v>7</v>
      </c>
      <c r="D28" s="12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18">
        <f t="shared" si="0"/>
        <v>0</v>
      </c>
      <c r="L28" s="15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f t="shared" si="4"/>
        <v>0</v>
      </c>
      <c r="S28" s="18">
        <f t="shared" si="1"/>
        <v>0</v>
      </c>
      <c r="T28" s="15">
        <v>0</v>
      </c>
      <c r="U28" s="15">
        <v>0</v>
      </c>
      <c r="V28" s="18">
        <f t="shared" si="2"/>
        <v>0</v>
      </c>
      <c r="W28" s="6">
        <v>0</v>
      </c>
      <c r="X28" s="49"/>
      <c r="Y28" s="23">
        <f t="shared" si="3"/>
        <v>0</v>
      </c>
    </row>
    <row r="29" spans="1:25" ht="12.6" customHeight="1" x14ac:dyDescent="0.25">
      <c r="A29" s="22" t="s">
        <v>61</v>
      </c>
      <c r="B29" s="3" t="s">
        <v>62</v>
      </c>
      <c r="C29" s="11" t="s">
        <v>63</v>
      </c>
      <c r="D29" s="12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18">
        <f t="shared" si="0"/>
        <v>0</v>
      </c>
      <c r="L29" s="15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f t="shared" si="4"/>
        <v>0</v>
      </c>
      <c r="S29" s="18">
        <f t="shared" si="1"/>
        <v>0</v>
      </c>
      <c r="T29" s="15">
        <v>0</v>
      </c>
      <c r="U29" s="15">
        <v>0</v>
      </c>
      <c r="V29" s="18">
        <f t="shared" si="2"/>
        <v>0</v>
      </c>
      <c r="W29" s="6">
        <v>0</v>
      </c>
      <c r="X29" s="49"/>
      <c r="Y29" s="23">
        <f t="shared" si="3"/>
        <v>0</v>
      </c>
    </row>
    <row r="30" spans="1:25" ht="12.6" customHeight="1" x14ac:dyDescent="0.25">
      <c r="A30" s="22" t="s">
        <v>34</v>
      </c>
      <c r="B30" s="3" t="s">
        <v>35</v>
      </c>
      <c r="C30" s="11" t="s">
        <v>36</v>
      </c>
      <c r="D30" s="12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18">
        <f t="shared" si="0"/>
        <v>0</v>
      </c>
      <c r="L30" s="15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f t="shared" si="4"/>
        <v>0</v>
      </c>
      <c r="S30" s="18">
        <f t="shared" si="1"/>
        <v>0</v>
      </c>
      <c r="T30" s="15">
        <v>0</v>
      </c>
      <c r="U30" s="15">
        <v>0</v>
      </c>
      <c r="V30" s="18">
        <f t="shared" si="2"/>
        <v>0</v>
      </c>
      <c r="W30" s="6">
        <v>0</v>
      </c>
      <c r="X30" s="49"/>
      <c r="Y30" s="23">
        <f>K30*0.2+S30*0.25+V30*0.25+W30*0.3+X30*0.1</f>
        <v>0</v>
      </c>
    </row>
    <row r="31" spans="1:25" ht="12.6" customHeight="1" x14ac:dyDescent="0.25">
      <c r="A31" s="22" t="s">
        <v>76</v>
      </c>
      <c r="B31" s="3" t="s">
        <v>77</v>
      </c>
      <c r="C31" s="11" t="s">
        <v>78</v>
      </c>
      <c r="D31" s="12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18">
        <f t="shared" si="0"/>
        <v>0</v>
      </c>
      <c r="L31" s="15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f t="shared" si="4"/>
        <v>0</v>
      </c>
      <c r="S31" s="18">
        <f t="shared" si="1"/>
        <v>0</v>
      </c>
      <c r="T31" s="15">
        <v>0</v>
      </c>
      <c r="U31" s="15">
        <v>0</v>
      </c>
      <c r="V31" s="18">
        <f t="shared" si="2"/>
        <v>0</v>
      </c>
      <c r="W31" s="6">
        <v>0</v>
      </c>
      <c r="X31" s="49"/>
      <c r="Y31" s="23">
        <f>K31*0.2+S31*0.25+V31*0.25+W31*0.3+X31*0.1</f>
        <v>0</v>
      </c>
    </row>
    <row r="32" spans="1:25" ht="12.6" customHeight="1" x14ac:dyDescent="0.25">
      <c r="A32" s="35" t="s">
        <v>70</v>
      </c>
      <c r="B32" s="36" t="s">
        <v>71</v>
      </c>
      <c r="C32" s="37" t="s">
        <v>72</v>
      </c>
      <c r="D32" s="12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18">
        <f t="shared" si="0"/>
        <v>0</v>
      </c>
      <c r="L32" s="15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f t="shared" si="4"/>
        <v>0</v>
      </c>
      <c r="S32" s="18">
        <f t="shared" si="1"/>
        <v>0</v>
      </c>
      <c r="T32" s="15">
        <v>0</v>
      </c>
      <c r="U32" s="15">
        <v>0</v>
      </c>
      <c r="V32" s="18">
        <f t="shared" si="2"/>
        <v>0</v>
      </c>
      <c r="W32" s="6">
        <v>0</v>
      </c>
      <c r="X32" s="49"/>
      <c r="Y32" s="23">
        <f>K32*0.2+S32*0.25+V32*0.25+W32*0.3+X32*0.1</f>
        <v>0</v>
      </c>
    </row>
    <row r="33" spans="1:25" ht="12.6" customHeight="1" thickBot="1" x14ac:dyDescent="0.3">
      <c r="A33" s="24" t="s">
        <v>64</v>
      </c>
      <c r="B33" s="25" t="s">
        <v>65</v>
      </c>
      <c r="C33" s="26" t="s">
        <v>66</v>
      </c>
      <c r="D33" s="13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8">
        <f t="shared" si="0"/>
        <v>0</v>
      </c>
      <c r="L33" s="15">
        <v>0</v>
      </c>
      <c r="M33" s="6">
        <v>0</v>
      </c>
      <c r="N33" s="17">
        <v>0</v>
      </c>
      <c r="O33" s="17">
        <v>0</v>
      </c>
      <c r="P33" s="6">
        <v>0</v>
      </c>
      <c r="Q33" s="6">
        <v>0</v>
      </c>
      <c r="R33" s="6">
        <f t="shared" si="4"/>
        <v>0</v>
      </c>
      <c r="S33" s="18">
        <f t="shared" si="1"/>
        <v>0</v>
      </c>
      <c r="T33" s="15">
        <v>0</v>
      </c>
      <c r="U33" s="15">
        <v>0</v>
      </c>
      <c r="V33" s="18">
        <f t="shared" si="2"/>
        <v>0</v>
      </c>
      <c r="W33" s="6">
        <v>0</v>
      </c>
      <c r="X33" s="49"/>
      <c r="Y33" s="23">
        <f>K33*0.2+S33*0.25+V33*0.25+W33*0.3+X33*0.1</f>
        <v>0</v>
      </c>
    </row>
    <row r="34" spans="1:25" s="9" customFormat="1" ht="12.6" customHeight="1" x14ac:dyDescent="0.25">
      <c r="A34" s="8"/>
      <c r="B34" s="8"/>
      <c r="C34" s="8"/>
      <c r="D34" s="8"/>
      <c r="E34" s="8"/>
      <c r="F34" s="8"/>
      <c r="G34" s="8"/>
    </row>
    <row r="35" spans="1:25" ht="12.6" customHeight="1" x14ac:dyDescent="0.25">
      <c r="A35" s="8"/>
      <c r="B35" s="8"/>
      <c r="C35" s="8"/>
      <c r="D35" s="8"/>
      <c r="E35" s="8"/>
      <c r="F35" s="8"/>
      <c r="G35" s="8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5" ht="12.6" customHeight="1" x14ac:dyDescent="0.25">
      <c r="A36" s="8"/>
      <c r="B36" s="8"/>
      <c r="C36" s="8"/>
      <c r="D36" s="8"/>
      <c r="E36" s="8"/>
      <c r="F36" s="8"/>
      <c r="G36" s="8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5" ht="12.6" customHeight="1" x14ac:dyDescent="0.25">
      <c r="A37" s="8"/>
      <c r="B37" s="8"/>
      <c r="C37" s="8"/>
      <c r="D37" s="8"/>
      <c r="E37" s="8"/>
      <c r="F37" s="8"/>
      <c r="G37" s="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5" ht="12.6" customHeight="1" x14ac:dyDescent="0.25">
      <c r="A38" s="8"/>
      <c r="B38" s="8"/>
      <c r="C38" s="8"/>
      <c r="D38" s="8"/>
      <c r="E38" s="8"/>
      <c r="F38" s="8"/>
      <c r="G38" s="8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5" ht="12.6" customHeight="1" x14ac:dyDescent="0.25">
      <c r="A39" s="8"/>
      <c r="B39" s="8"/>
      <c r="C39" s="8"/>
      <c r="D39" s="8"/>
      <c r="E39" s="8"/>
      <c r="F39" s="8"/>
      <c r="G39" s="8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5" ht="12.6" customHeight="1" x14ac:dyDescent="0.25">
      <c r="A40" s="8"/>
      <c r="B40" s="8"/>
      <c r="C40" s="8"/>
      <c r="D40" s="8"/>
      <c r="E40" s="8"/>
      <c r="F40" s="8"/>
      <c r="G40" s="8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spans="1:25" ht="12.6" customHeight="1" x14ac:dyDescent="0.25">
      <c r="A41" s="8"/>
      <c r="B41" s="8"/>
      <c r="C41" s="8"/>
      <c r="D41" s="8"/>
      <c r="E41" s="8"/>
      <c r="F41" s="8"/>
      <c r="G41" s="8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</row>
    <row r="42" spans="1:25" ht="12.6" customHeight="1" x14ac:dyDescent="0.25">
      <c r="A42" s="8"/>
      <c r="B42" s="8"/>
      <c r="C42" s="8"/>
      <c r="D42" s="8"/>
      <c r="E42" s="8"/>
      <c r="F42" s="8"/>
      <c r="G42" s="8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</row>
    <row r="43" spans="1:25" ht="12.6" customHeight="1" x14ac:dyDescent="0.25">
      <c r="A43" s="8"/>
      <c r="B43" s="8"/>
      <c r="C43" s="8"/>
      <c r="D43" s="8"/>
      <c r="E43" s="8"/>
      <c r="F43" s="8"/>
      <c r="G43" s="8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</row>
    <row r="44" spans="1:25" ht="12.6" customHeight="1" x14ac:dyDescent="0.25">
      <c r="A44" s="8"/>
      <c r="B44" s="8"/>
      <c r="C44" s="8"/>
      <c r="D44" s="8"/>
      <c r="E44" s="8"/>
      <c r="F44" s="8"/>
      <c r="G44" s="8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</row>
    <row r="45" spans="1:25" ht="12.6" customHeight="1" x14ac:dyDescent="0.25">
      <c r="A45" s="8"/>
      <c r="B45" s="8"/>
      <c r="C45" s="8"/>
      <c r="D45" s="8"/>
      <c r="E45" s="8"/>
      <c r="F45" s="8"/>
      <c r="G45" s="8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</row>
    <row r="46" spans="1:25" ht="12.6" customHeight="1" x14ac:dyDescent="0.25">
      <c r="A46" s="8"/>
      <c r="B46" s="8"/>
      <c r="C46" s="8"/>
      <c r="D46" s="8"/>
      <c r="E46" s="8"/>
      <c r="F46" s="8"/>
      <c r="G46" s="8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</row>
    <row r="47" spans="1:25" ht="12.6" customHeight="1" x14ac:dyDescent="0.25">
      <c r="A47" s="8"/>
      <c r="B47" s="8"/>
      <c r="C47" s="8"/>
      <c r="D47" s="8"/>
      <c r="E47" s="8"/>
      <c r="F47" s="8"/>
      <c r="G47" s="8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</row>
    <row r="48" spans="1:25" ht="12.6" customHeight="1" x14ac:dyDescent="0.25">
      <c r="A48" s="8"/>
      <c r="B48" s="8"/>
      <c r="C48" s="8"/>
      <c r="D48" s="8"/>
      <c r="E48" s="8"/>
      <c r="F48" s="8"/>
      <c r="G48" s="8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</row>
    <row r="49" spans="1:22" ht="12.6" customHeight="1" x14ac:dyDescent="0.25">
      <c r="A49" s="8"/>
      <c r="B49" s="8"/>
      <c r="C49" s="8"/>
      <c r="D49" s="8"/>
      <c r="E49" s="8"/>
      <c r="F49" s="8"/>
      <c r="G49" s="8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</row>
    <row r="50" spans="1:22" ht="12.6" customHeight="1" x14ac:dyDescent="0.25">
      <c r="A50" s="8"/>
      <c r="B50" s="8"/>
      <c r="C50" s="8"/>
      <c r="D50" s="8"/>
      <c r="E50" s="8"/>
      <c r="F50" s="8"/>
      <c r="G50" s="8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</row>
    <row r="51" spans="1:22" ht="12.6" customHeight="1" x14ac:dyDescent="0.25">
      <c r="A51" s="8"/>
      <c r="B51" s="8"/>
      <c r="C51" s="8"/>
      <c r="D51" s="8"/>
      <c r="E51" s="8"/>
      <c r="F51" s="8"/>
      <c r="G51" s="8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</row>
    <row r="52" spans="1:22" ht="12.6" customHeight="1" x14ac:dyDescent="0.25">
      <c r="A52" s="8"/>
      <c r="B52" s="8"/>
      <c r="C52" s="8"/>
      <c r="D52" s="8"/>
      <c r="E52" s="8"/>
      <c r="F52" s="8"/>
      <c r="G52" s="8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</row>
    <row r="53" spans="1:22" ht="12.6" customHeight="1" x14ac:dyDescent="0.25">
      <c r="A53" s="8"/>
      <c r="B53" s="8"/>
      <c r="C53" s="8"/>
      <c r="D53" s="8"/>
      <c r="E53" s="8"/>
      <c r="F53" s="8"/>
      <c r="G53" s="8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</row>
    <row r="54" spans="1:22" ht="12.6" customHeight="1" x14ac:dyDescent="0.25">
      <c r="A54" s="8"/>
      <c r="B54" s="8"/>
      <c r="C54" s="8"/>
      <c r="D54" s="8"/>
      <c r="E54" s="8"/>
      <c r="F54" s="8"/>
      <c r="G54" s="8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</row>
    <row r="55" spans="1:22" ht="12.6" customHeight="1" x14ac:dyDescent="0.25">
      <c r="A55" s="8"/>
      <c r="B55" s="8"/>
      <c r="C55" s="8"/>
      <c r="D55" s="8"/>
      <c r="E55" s="8"/>
      <c r="F55" s="8"/>
      <c r="G55" s="8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</row>
    <row r="56" spans="1:22" ht="12.6" customHeight="1" x14ac:dyDescent="0.25">
      <c r="A56" s="8"/>
      <c r="B56" s="8"/>
      <c r="C56" s="8"/>
      <c r="D56" s="8"/>
      <c r="E56" s="8"/>
      <c r="F56" s="8"/>
      <c r="G56" s="8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</row>
    <row r="57" spans="1:22" ht="12.6" customHeight="1" x14ac:dyDescent="0.25">
      <c r="A57" s="8"/>
      <c r="B57" s="8"/>
      <c r="C57" s="8"/>
      <c r="D57" s="8"/>
      <c r="E57" s="8"/>
      <c r="F57" s="8"/>
      <c r="G57" s="8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</row>
    <row r="58" spans="1:22" ht="12.6" customHeight="1" x14ac:dyDescent="0.25">
      <c r="A58" s="8"/>
      <c r="B58" s="8"/>
      <c r="C58" s="8"/>
      <c r="D58" s="8"/>
      <c r="E58" s="8"/>
      <c r="F58" s="8"/>
      <c r="G58" s="8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</row>
    <row r="59" spans="1:22" ht="12.6" customHeight="1" x14ac:dyDescent="0.25">
      <c r="A59" s="8"/>
      <c r="B59" s="8"/>
      <c r="C59" s="8"/>
      <c r="D59" s="8"/>
      <c r="E59" s="8"/>
      <c r="F59" s="8"/>
      <c r="G59" s="8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</row>
    <row r="60" spans="1:22" ht="12.6" customHeight="1" x14ac:dyDescent="0.25">
      <c r="A60" s="8"/>
      <c r="B60" s="8"/>
      <c r="C60" s="8"/>
      <c r="D60" s="8"/>
      <c r="E60" s="8"/>
      <c r="F60" s="8"/>
      <c r="G60" s="8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</row>
    <row r="61" spans="1:22" ht="12.6" customHeight="1" x14ac:dyDescent="0.25">
      <c r="A61" s="8"/>
      <c r="B61" s="8"/>
      <c r="C61" s="8"/>
      <c r="D61" s="8"/>
      <c r="E61" s="8"/>
      <c r="F61" s="8"/>
      <c r="G61" s="8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</row>
    <row r="62" spans="1:22" ht="12.6" customHeight="1" x14ac:dyDescent="0.25">
      <c r="A62" s="8"/>
      <c r="B62" s="8"/>
      <c r="C62" s="8"/>
      <c r="D62" s="8"/>
      <c r="E62" s="8"/>
      <c r="F62" s="8"/>
      <c r="G62" s="8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</row>
    <row r="63" spans="1:22" ht="12.6" customHeight="1" x14ac:dyDescent="0.25">
      <c r="A63" s="8"/>
      <c r="B63" s="8"/>
      <c r="C63" s="8"/>
      <c r="D63" s="8"/>
      <c r="E63" s="8"/>
      <c r="F63" s="8"/>
      <c r="G63" s="8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</row>
    <row r="64" spans="1:22" ht="12.6" customHeight="1" x14ac:dyDescent="0.25">
      <c r="A64" s="8"/>
      <c r="B64" s="8"/>
      <c r="C64" s="8"/>
      <c r="D64" s="8"/>
      <c r="E64" s="8"/>
      <c r="F64" s="8"/>
      <c r="G64" s="8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</row>
    <row r="65" spans="1:22" ht="12.6" customHeight="1" x14ac:dyDescent="0.25">
      <c r="A65" s="8"/>
      <c r="B65" s="8"/>
      <c r="C65" s="8"/>
      <c r="D65" s="8"/>
      <c r="E65" s="8"/>
      <c r="F65" s="8"/>
      <c r="G65" s="8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</row>
    <row r="66" spans="1:22" ht="12.6" customHeight="1" x14ac:dyDescent="0.25">
      <c r="A66" s="8"/>
      <c r="B66" s="8"/>
      <c r="C66" s="8"/>
      <c r="D66" s="8"/>
      <c r="E66" s="8"/>
      <c r="F66" s="8"/>
      <c r="G66" s="8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</row>
    <row r="67" spans="1:22" ht="12.6" customHeight="1" x14ac:dyDescent="0.25">
      <c r="A67" s="8"/>
      <c r="B67" s="8"/>
      <c r="C67" s="8"/>
      <c r="D67" s="8"/>
      <c r="E67" s="8"/>
      <c r="F67" s="8"/>
      <c r="G67" s="8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 spans="1:22" ht="12.6" customHeight="1" x14ac:dyDescent="0.25">
      <c r="A68" s="8"/>
      <c r="B68" s="8"/>
      <c r="C68" s="8"/>
      <c r="D68" s="8"/>
      <c r="E68" s="8"/>
      <c r="F68" s="8"/>
      <c r="G68" s="8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</row>
    <row r="69" spans="1:22" ht="12.6" customHeight="1" x14ac:dyDescent="0.25">
      <c r="A69" s="8"/>
      <c r="B69" s="8"/>
      <c r="C69" s="8"/>
      <c r="D69" s="8"/>
      <c r="E69" s="8"/>
      <c r="F69" s="8"/>
      <c r="G69" s="8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</row>
    <row r="70" spans="1:22" ht="12.6" customHeight="1" x14ac:dyDescent="0.25">
      <c r="A70" s="8"/>
      <c r="B70" s="8"/>
      <c r="C70" s="8"/>
      <c r="D70" s="8"/>
      <c r="E70" s="8"/>
      <c r="F70" s="8"/>
      <c r="G70" s="8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</row>
    <row r="71" spans="1:22" ht="12.6" customHeight="1" x14ac:dyDescent="0.25">
      <c r="A71" s="8"/>
      <c r="B71" s="8"/>
      <c r="C71" s="8"/>
      <c r="D71" s="8"/>
      <c r="E71" s="8"/>
      <c r="F71" s="8"/>
      <c r="G71" s="8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</row>
    <row r="72" spans="1:22" ht="12.6" customHeight="1" x14ac:dyDescent="0.25">
      <c r="A72" s="8"/>
      <c r="B72" s="8"/>
      <c r="C72" s="8"/>
      <c r="D72" s="8"/>
      <c r="E72" s="8"/>
      <c r="F72" s="8"/>
      <c r="G72" s="8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</row>
    <row r="73" spans="1:22" ht="12.6" customHeight="1" x14ac:dyDescent="0.25">
      <c r="A73" s="8"/>
      <c r="B73" s="8"/>
      <c r="C73" s="8"/>
      <c r="D73" s="8"/>
      <c r="E73" s="8"/>
      <c r="F73" s="8"/>
      <c r="G73" s="8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</row>
    <row r="74" spans="1:22" ht="12.6" customHeight="1" x14ac:dyDescent="0.25">
      <c r="A74" s="8"/>
      <c r="B74" s="8"/>
      <c r="C74" s="8"/>
      <c r="D74" s="8"/>
      <c r="E74" s="8"/>
      <c r="F74" s="8"/>
      <c r="G74" s="8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</row>
    <row r="75" spans="1:22" ht="12.6" customHeight="1" x14ac:dyDescent="0.25">
      <c r="A75" s="8"/>
      <c r="B75" s="8"/>
      <c r="C75" s="8"/>
      <c r="D75" s="8"/>
      <c r="E75" s="8"/>
      <c r="F75" s="8"/>
      <c r="G75" s="8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</row>
    <row r="76" spans="1:22" ht="12.6" customHeight="1" x14ac:dyDescent="0.25">
      <c r="A76" s="8"/>
      <c r="B76" s="8"/>
      <c r="C76" s="8"/>
      <c r="D76" s="8"/>
      <c r="E76" s="8"/>
      <c r="F76" s="8"/>
      <c r="G76" s="8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</row>
    <row r="77" spans="1:22" ht="12.6" customHeight="1" x14ac:dyDescent="0.25">
      <c r="A77" s="8"/>
      <c r="B77" s="8"/>
      <c r="C77" s="8"/>
      <c r="D77" s="8"/>
      <c r="E77" s="8"/>
      <c r="F77" s="8"/>
      <c r="G77" s="8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</row>
    <row r="78" spans="1:22" ht="12.6" customHeight="1" x14ac:dyDescent="0.25">
      <c r="A78" s="8"/>
      <c r="B78" s="8"/>
      <c r="C78" s="8"/>
      <c r="D78" s="8"/>
      <c r="E78" s="8"/>
      <c r="F78" s="8"/>
      <c r="G78" s="8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</row>
    <row r="79" spans="1:22" ht="12.6" customHeight="1" x14ac:dyDescent="0.25">
      <c r="A79" s="8"/>
      <c r="B79" s="8"/>
      <c r="C79" s="8"/>
      <c r="D79" s="8"/>
      <c r="E79" s="8"/>
      <c r="F79" s="8"/>
      <c r="G79" s="8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</row>
    <row r="80" spans="1:22" ht="12.6" customHeight="1" x14ac:dyDescent="0.25">
      <c r="A80" s="8"/>
      <c r="B80" s="8"/>
      <c r="C80" s="8"/>
      <c r="D80" s="8"/>
      <c r="E80" s="8"/>
      <c r="F80" s="8"/>
      <c r="G80" s="8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</row>
    <row r="81" spans="1:22" ht="12.6" customHeight="1" x14ac:dyDescent="0.25">
      <c r="A81" s="8"/>
      <c r="B81" s="8"/>
      <c r="C81" s="8"/>
      <c r="D81" s="8"/>
      <c r="E81" s="8"/>
      <c r="F81" s="8"/>
      <c r="G81" s="8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</row>
  </sheetData>
  <sortState ref="A3:Z33">
    <sortCondition descending="1" ref="Y3"/>
  </sortState>
  <mergeCells count="3">
    <mergeCell ref="T1:V1"/>
    <mergeCell ref="D1:K1"/>
    <mergeCell ref="L1:S1"/>
  </mergeCells>
  <conditionalFormatting sqref="D3:J33">
    <cfRule type="cellIs" dxfId="25" priority="19" operator="between">
      <formula>0.1</formula>
      <formula>1.99</formula>
    </cfRule>
    <cfRule type="cellIs" dxfId="24" priority="20" operator="equal">
      <formula>0</formula>
    </cfRule>
    <cfRule type="cellIs" dxfId="23" priority="21" operator="equal">
      <formula>2</formula>
    </cfRule>
  </conditionalFormatting>
  <conditionalFormatting sqref="K3:K33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{009E1CAE-8ACF-4AAE-873A-4C543C34901A}</x14:id>
        </ext>
      </extLst>
    </cfRule>
  </conditionalFormatting>
  <conditionalFormatting sqref="S3:S33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{C1E54EB9-FD52-4CFD-8B29-7F3B7B6681D5}</x14:id>
        </ext>
      </extLst>
    </cfRule>
  </conditionalFormatting>
  <conditionalFormatting sqref="V3:V33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{03C5F189-3F43-4B84-A0F5-49F108E9F2B6}</x14:id>
        </ext>
      </extLst>
    </cfRule>
  </conditionalFormatting>
  <conditionalFormatting sqref="Y3:Y33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{43DC70F4-8291-4430-AFF0-577FC5E79CD9}</x14:id>
        </ext>
      </extLst>
    </cfRule>
  </conditionalFormatting>
  <conditionalFormatting sqref="L3:R33">
    <cfRule type="cellIs" dxfId="22" priority="10" operator="between">
      <formula>0.1</formula>
      <formula>59.9</formula>
    </cfRule>
    <cfRule type="cellIs" dxfId="21" priority="11" operator="equal">
      <formula>0</formula>
    </cfRule>
    <cfRule type="cellIs" dxfId="20" priority="12" operator="between">
      <formula>60</formula>
      <formula>79</formula>
    </cfRule>
    <cfRule type="cellIs" dxfId="19" priority="13" operator="between">
      <formula>80</formula>
      <formula>100</formula>
    </cfRule>
  </conditionalFormatting>
  <conditionalFormatting sqref="T3:U33">
    <cfRule type="cellIs" dxfId="18" priority="6" operator="between">
      <formula>0.1</formula>
      <formula>59.9</formula>
    </cfRule>
    <cfRule type="cellIs" dxfId="17" priority="7" operator="equal">
      <formula>0</formula>
    </cfRule>
    <cfRule type="cellIs" dxfId="16" priority="8" operator="between">
      <formula>60</formula>
      <formula>79</formula>
    </cfRule>
    <cfRule type="cellIs" dxfId="15" priority="9" operator="between">
      <formula>80</formula>
      <formula>200</formula>
    </cfRule>
  </conditionalFormatting>
  <conditionalFormatting sqref="W3:X33">
    <cfRule type="cellIs" dxfId="14" priority="1" operator="between">
      <formula>0.1</formula>
      <formula>59.9</formula>
    </cfRule>
    <cfRule type="cellIs" dxfId="13" priority="2" operator="equal">
      <formula>0</formula>
    </cfRule>
    <cfRule type="cellIs" dxfId="12" priority="3" operator="between">
      <formula>60</formula>
      <formula>79</formula>
    </cfRule>
    <cfRule type="cellIs" dxfId="11" priority="4" operator="between">
      <formula>80</formula>
      <formula>100</formula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9E1CAE-8ACF-4AAE-873A-4C543C349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K3:K33</xm:sqref>
        </x14:conditionalFormatting>
        <x14:conditionalFormatting xmlns:xm="http://schemas.microsoft.com/office/excel/2006/main">
          <x14:cfRule type="dataBar" id="{C1E54EB9-FD52-4CFD-8B29-7F3B7B6681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S3:S33</xm:sqref>
        </x14:conditionalFormatting>
        <x14:conditionalFormatting xmlns:xm="http://schemas.microsoft.com/office/excel/2006/main">
          <x14:cfRule type="dataBar" id="{03C5F189-3F43-4B84-A0F5-49F108E9F2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V3:V33</xm:sqref>
        </x14:conditionalFormatting>
        <x14:conditionalFormatting xmlns:xm="http://schemas.microsoft.com/office/excel/2006/main">
          <x14:cfRule type="dataBar" id="{43DC70F4-8291-4430-AFF0-577FC5E79C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Y3:Y33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E81"/>
  <sheetViews>
    <sheetView tabSelected="1" zoomScaleNormal="100" workbookViewId="0">
      <pane ySplit="2" topLeftCell="A3" activePane="bottomLeft" state="frozen"/>
      <selection pane="bottomLeft" activeCell="O11" sqref="O11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4" width="9.109375" style="2" customWidth="1"/>
    <col min="5" max="6" width="3.21875" style="2" bestFit="1" customWidth="1"/>
    <col min="7" max="8" width="2.44140625" style="2" bestFit="1" customWidth="1"/>
    <col min="9" max="9" width="2.44140625" style="1" bestFit="1" customWidth="1"/>
    <col min="10" max="10" width="4.44140625" style="1" customWidth="1"/>
    <col min="11" max="11" width="3.109375" style="1" bestFit="1" customWidth="1"/>
    <col min="12" max="15" width="2.77734375" style="1" bestFit="1" customWidth="1"/>
    <col min="16" max="16" width="4.77734375" style="1" customWidth="1"/>
    <col min="17" max="18" width="2.77734375" style="1" bestFit="1" customWidth="1"/>
    <col min="19" max="21" width="1.44140625" style="1" bestFit="1" customWidth="1"/>
    <col min="22" max="22" width="5" style="1" customWidth="1"/>
    <col min="23" max="27" width="1.44140625" style="1" bestFit="1" customWidth="1"/>
    <col min="28" max="28" width="2.21875" style="1" customWidth="1"/>
    <col min="29" max="29" width="7" style="1" bestFit="1" customWidth="1"/>
    <col min="30" max="31" width="5.77734375" style="1" customWidth="1"/>
    <col min="32" max="16384" width="8.88671875" style="1"/>
  </cols>
  <sheetData>
    <row r="1" spans="1:31" s="4" customFormat="1" ht="22.2" customHeight="1" thickBot="1" x14ac:dyDescent="0.3">
      <c r="A1" s="34">
        <v>4</v>
      </c>
      <c r="B1" s="20"/>
      <c r="C1" s="39"/>
      <c r="D1" s="45"/>
      <c r="E1" s="50" t="s">
        <v>96</v>
      </c>
      <c r="F1" s="51"/>
      <c r="G1" s="51"/>
      <c r="H1" s="51"/>
      <c r="I1" s="51"/>
      <c r="J1" s="52"/>
      <c r="K1" s="50" t="s">
        <v>97</v>
      </c>
      <c r="L1" s="51"/>
      <c r="M1" s="51"/>
      <c r="N1" s="51"/>
      <c r="O1" s="51"/>
      <c r="P1" s="52"/>
      <c r="Q1" s="50" t="s">
        <v>98</v>
      </c>
      <c r="R1" s="51"/>
      <c r="S1" s="51"/>
      <c r="T1" s="51"/>
      <c r="U1" s="51"/>
      <c r="V1" s="52"/>
      <c r="W1" s="50" t="s">
        <v>99</v>
      </c>
      <c r="X1" s="51"/>
      <c r="Y1" s="51"/>
      <c r="Z1" s="51"/>
      <c r="AA1" s="51"/>
      <c r="AB1" s="52"/>
      <c r="AC1" s="38" t="s">
        <v>100</v>
      </c>
      <c r="AD1" s="21" t="s">
        <v>107</v>
      </c>
      <c r="AE1" s="21" t="s">
        <v>108</v>
      </c>
    </row>
    <row r="2" spans="1:31" s="5" customFormat="1" ht="11.4" customHeight="1" x14ac:dyDescent="0.25">
      <c r="A2" s="28" t="s">
        <v>91</v>
      </c>
      <c r="B2" s="29" t="s">
        <v>0</v>
      </c>
      <c r="C2" s="40" t="s">
        <v>1</v>
      </c>
      <c r="D2" s="40" t="s">
        <v>93</v>
      </c>
      <c r="E2" s="42">
        <v>1</v>
      </c>
      <c r="F2" s="31">
        <v>2</v>
      </c>
      <c r="G2" s="31">
        <v>3</v>
      </c>
      <c r="H2" s="31">
        <v>4</v>
      </c>
      <c r="I2" s="31">
        <v>5</v>
      </c>
      <c r="J2" s="32" t="s">
        <v>92</v>
      </c>
      <c r="K2" s="30">
        <v>1</v>
      </c>
      <c r="L2" s="31">
        <v>2</v>
      </c>
      <c r="M2" s="31">
        <v>3</v>
      </c>
      <c r="N2" s="31">
        <v>4</v>
      </c>
      <c r="O2" s="31">
        <v>5</v>
      </c>
      <c r="P2" s="32" t="s">
        <v>92</v>
      </c>
      <c r="Q2" s="30">
        <v>1</v>
      </c>
      <c r="R2" s="31">
        <v>2</v>
      </c>
      <c r="S2" s="31">
        <v>3</v>
      </c>
      <c r="T2" s="31">
        <v>4</v>
      </c>
      <c r="U2" s="31">
        <v>5</v>
      </c>
      <c r="V2" s="32" t="s">
        <v>92</v>
      </c>
      <c r="W2" s="30">
        <v>1</v>
      </c>
      <c r="X2" s="31">
        <v>2</v>
      </c>
      <c r="Y2" s="31">
        <v>3</v>
      </c>
      <c r="Z2" s="31">
        <v>4</v>
      </c>
      <c r="AA2" s="31">
        <v>5</v>
      </c>
      <c r="AB2" s="32" t="s">
        <v>92</v>
      </c>
      <c r="AC2" s="30" t="s">
        <v>95</v>
      </c>
      <c r="AD2" s="21" t="s">
        <v>94</v>
      </c>
      <c r="AE2" s="21" t="s">
        <v>94</v>
      </c>
    </row>
    <row r="3" spans="1:31" ht="12.6" customHeight="1" x14ac:dyDescent="0.25">
      <c r="A3" s="22" t="s">
        <v>79</v>
      </c>
      <c r="B3" s="11" t="s">
        <v>80</v>
      </c>
      <c r="C3" s="41" t="s">
        <v>81</v>
      </c>
      <c r="D3" s="23">
        <v>96.333333333333329</v>
      </c>
      <c r="E3" s="43">
        <v>2</v>
      </c>
      <c r="F3" s="7">
        <v>2</v>
      </c>
      <c r="G3" s="7">
        <v>2</v>
      </c>
      <c r="H3" s="7">
        <v>2</v>
      </c>
      <c r="I3" s="7"/>
      <c r="J3" s="18">
        <f>100*SUM(E3:I3)/(2*A$1)</f>
        <v>100</v>
      </c>
      <c r="K3" s="15">
        <v>95</v>
      </c>
      <c r="L3" s="6">
        <v>100</v>
      </c>
      <c r="M3" s="6">
        <v>100</v>
      </c>
      <c r="N3" s="6">
        <v>100</v>
      </c>
      <c r="O3" s="6"/>
      <c r="P3" s="18">
        <f>SUM(K3:O3)/(A$1)</f>
        <v>98.75</v>
      </c>
      <c r="Q3" s="15"/>
      <c r="R3" s="15"/>
      <c r="S3" s="15"/>
      <c r="T3" s="15"/>
      <c r="U3" s="15"/>
      <c r="V3" s="18">
        <f>SUM(Q3:U3)/2</f>
        <v>0</v>
      </c>
      <c r="W3" s="15"/>
      <c r="X3" s="6"/>
      <c r="Y3" s="6"/>
      <c r="Z3" s="6"/>
      <c r="AA3" s="6"/>
      <c r="AB3" s="18">
        <f>SUM(W3:AA3)</f>
        <v>0</v>
      </c>
      <c r="AC3" s="15"/>
      <c r="AD3" s="23">
        <f>J3*0.1+P3*0.2+V3*0.2+AB3*0.2+AC3*0.3</f>
        <v>29.75</v>
      </c>
      <c r="AE3" s="23">
        <f>D3*0.4+AD3*0.6</f>
        <v>56.383333333333326</v>
      </c>
    </row>
    <row r="4" spans="1:31" ht="12.6" customHeight="1" x14ac:dyDescent="0.25">
      <c r="A4" s="22" t="s">
        <v>88</v>
      </c>
      <c r="B4" s="11" t="s">
        <v>89</v>
      </c>
      <c r="C4" s="41" t="s">
        <v>90</v>
      </c>
      <c r="D4" s="23">
        <v>100.34166666666667</v>
      </c>
      <c r="E4" s="43">
        <v>1.5</v>
      </c>
      <c r="F4" s="7">
        <v>1.5</v>
      </c>
      <c r="G4" s="7">
        <v>2</v>
      </c>
      <c r="H4" s="7">
        <v>1.5</v>
      </c>
      <c r="I4" s="7"/>
      <c r="J4" s="18">
        <f>100*SUM(E4:I4)/(2*A$1)</f>
        <v>81.25</v>
      </c>
      <c r="K4" s="15">
        <v>75</v>
      </c>
      <c r="L4" s="6">
        <v>75</v>
      </c>
      <c r="M4" s="6">
        <v>100</v>
      </c>
      <c r="N4" s="6">
        <v>75</v>
      </c>
      <c r="O4" s="6"/>
      <c r="P4" s="18">
        <f>SUM(K4:O4)/(A$1)</f>
        <v>81.25</v>
      </c>
      <c r="Q4" s="15"/>
      <c r="R4" s="15"/>
      <c r="S4" s="15"/>
      <c r="T4" s="15"/>
      <c r="U4" s="15"/>
      <c r="V4" s="18">
        <f>SUM(Q4:U4)/2</f>
        <v>0</v>
      </c>
      <c r="W4" s="15"/>
      <c r="X4" s="6"/>
      <c r="Y4" s="6"/>
      <c r="Z4" s="6"/>
      <c r="AA4" s="6"/>
      <c r="AB4" s="18">
        <f>SUM(W4:AA4)</f>
        <v>0</v>
      </c>
      <c r="AC4" s="15"/>
      <c r="AD4" s="23">
        <f>J4*0.1+P4*0.2+V4*0.2+AB4*0.2+AC4*0.3</f>
        <v>24.375</v>
      </c>
      <c r="AE4" s="23">
        <f>D4*0.4+AD4*0.6</f>
        <v>54.76166666666667</v>
      </c>
    </row>
    <row r="5" spans="1:31" ht="12.6" customHeight="1" x14ac:dyDescent="0.25">
      <c r="A5" s="22" t="s">
        <v>58</v>
      </c>
      <c r="B5" s="11" t="s">
        <v>59</v>
      </c>
      <c r="C5" s="41" t="s">
        <v>60</v>
      </c>
      <c r="D5" s="23">
        <v>90.866666666666674</v>
      </c>
      <c r="E5" s="43">
        <v>2</v>
      </c>
      <c r="F5" s="7">
        <v>2</v>
      </c>
      <c r="G5" s="7">
        <v>2</v>
      </c>
      <c r="H5" s="7">
        <v>2</v>
      </c>
      <c r="I5" s="7"/>
      <c r="J5" s="18">
        <f>100*SUM(E5:I5)/(2*A$1)</f>
        <v>100</v>
      </c>
      <c r="K5" s="15">
        <v>90</v>
      </c>
      <c r="L5" s="6">
        <v>100</v>
      </c>
      <c r="M5" s="6">
        <v>100</v>
      </c>
      <c r="N5" s="6">
        <v>100</v>
      </c>
      <c r="O5" s="6"/>
      <c r="P5" s="18">
        <f>SUM(K5:O5)/(A$1)</f>
        <v>97.5</v>
      </c>
      <c r="Q5" s="15"/>
      <c r="R5" s="15"/>
      <c r="S5" s="15"/>
      <c r="T5" s="15"/>
      <c r="U5" s="15"/>
      <c r="V5" s="18">
        <f>SUM(Q5:U5)/2</f>
        <v>0</v>
      </c>
      <c r="W5" s="15"/>
      <c r="X5" s="6"/>
      <c r="Y5" s="6"/>
      <c r="Z5" s="6"/>
      <c r="AA5" s="6"/>
      <c r="AB5" s="18">
        <f>SUM(W5:AA5)</f>
        <v>0</v>
      </c>
      <c r="AC5" s="15"/>
      <c r="AD5" s="23">
        <f>J5*0.1+P5*0.2+V5*0.2+AB5*0.2+AC5*0.3</f>
        <v>29.5</v>
      </c>
      <c r="AE5" s="23">
        <f>D5*0.4+AD5*0.6</f>
        <v>54.046666666666667</v>
      </c>
    </row>
    <row r="6" spans="1:31" ht="12.6" customHeight="1" x14ac:dyDescent="0.25">
      <c r="A6" s="22" t="s">
        <v>55</v>
      </c>
      <c r="B6" s="11" t="s">
        <v>56</v>
      </c>
      <c r="C6" s="41" t="s">
        <v>57</v>
      </c>
      <c r="D6" s="23">
        <v>83.98333333333332</v>
      </c>
      <c r="E6" s="43">
        <v>1.9</v>
      </c>
      <c r="F6" s="7">
        <v>2</v>
      </c>
      <c r="G6" s="7">
        <v>2</v>
      </c>
      <c r="H6" s="7">
        <v>2</v>
      </c>
      <c r="I6" s="7"/>
      <c r="J6" s="18">
        <f>100*SUM(E6:I6)/(2*A$1)</f>
        <v>98.75</v>
      </c>
      <c r="K6" s="15">
        <v>85</v>
      </c>
      <c r="L6" s="6">
        <v>100</v>
      </c>
      <c r="M6" s="6">
        <v>100</v>
      </c>
      <c r="N6" s="6">
        <v>100</v>
      </c>
      <c r="O6" s="6"/>
      <c r="P6" s="18">
        <f>SUM(K6:O6)/(A$1)</f>
        <v>96.25</v>
      </c>
      <c r="Q6" s="15"/>
      <c r="R6" s="15"/>
      <c r="S6" s="15"/>
      <c r="T6" s="15"/>
      <c r="U6" s="15"/>
      <c r="V6" s="18">
        <f>SUM(Q6:U6)/2</f>
        <v>0</v>
      </c>
      <c r="W6" s="15"/>
      <c r="X6" s="6"/>
      <c r="Y6" s="6"/>
      <c r="Z6" s="6"/>
      <c r="AA6" s="6"/>
      <c r="AB6" s="18">
        <f>SUM(W6:AA6)</f>
        <v>0</v>
      </c>
      <c r="AC6" s="15"/>
      <c r="AD6" s="23">
        <f>J6*0.1+P6*0.2+V6*0.2+AB6*0.2+AC6*0.3</f>
        <v>29.125</v>
      </c>
      <c r="AE6" s="23">
        <f>D6*0.4+AD6*0.6</f>
        <v>51.068333333333328</v>
      </c>
    </row>
    <row r="7" spans="1:31" ht="12.6" customHeight="1" x14ac:dyDescent="0.25">
      <c r="A7" s="22" t="s">
        <v>73</v>
      </c>
      <c r="B7" s="11" t="s">
        <v>74</v>
      </c>
      <c r="C7" s="41" t="s">
        <v>75</v>
      </c>
      <c r="D7" s="23">
        <v>83.98333333333332</v>
      </c>
      <c r="E7" s="43">
        <v>1</v>
      </c>
      <c r="F7" s="7">
        <v>2</v>
      </c>
      <c r="G7" s="7">
        <v>2</v>
      </c>
      <c r="H7" s="7">
        <v>2</v>
      </c>
      <c r="I7" s="7"/>
      <c r="J7" s="18">
        <f>100*SUM(E7:I7)/(2*A$1)</f>
        <v>87.5</v>
      </c>
      <c r="K7" s="15">
        <v>85</v>
      </c>
      <c r="L7" s="6">
        <v>100</v>
      </c>
      <c r="M7" s="6">
        <v>100</v>
      </c>
      <c r="N7" s="6">
        <v>100</v>
      </c>
      <c r="O7" s="6"/>
      <c r="P7" s="18">
        <f>SUM(K7:O7)/(A$1)</f>
        <v>96.25</v>
      </c>
      <c r="Q7" s="15"/>
      <c r="R7" s="15"/>
      <c r="S7" s="15"/>
      <c r="T7" s="15"/>
      <c r="U7" s="15"/>
      <c r="V7" s="18">
        <f>SUM(Q7:U7)/2</f>
        <v>0</v>
      </c>
      <c r="W7" s="15"/>
      <c r="X7" s="6"/>
      <c r="Y7" s="6"/>
      <c r="Z7" s="6"/>
      <c r="AA7" s="6"/>
      <c r="AB7" s="18">
        <f>SUM(W7:AA7)</f>
        <v>0</v>
      </c>
      <c r="AC7" s="15"/>
      <c r="AD7" s="23">
        <f>J7*0.1+P7*0.2+V7*0.2+AB7*0.2+AC7*0.3</f>
        <v>28</v>
      </c>
      <c r="AE7" s="23">
        <f>D7*0.4+AD7*0.6</f>
        <v>50.393333333333331</v>
      </c>
    </row>
    <row r="8" spans="1:31" ht="12.6" customHeight="1" x14ac:dyDescent="0.25">
      <c r="A8" s="22" t="s">
        <v>46</v>
      </c>
      <c r="B8" s="11" t="s">
        <v>47</v>
      </c>
      <c r="C8" s="41" t="s">
        <v>48</v>
      </c>
      <c r="D8" s="23">
        <v>84.85</v>
      </c>
      <c r="E8" s="43">
        <v>0</v>
      </c>
      <c r="F8" s="7">
        <v>2</v>
      </c>
      <c r="G8" s="7">
        <v>2</v>
      </c>
      <c r="H8" s="7">
        <v>2</v>
      </c>
      <c r="I8" s="7"/>
      <c r="J8" s="18">
        <f>100*SUM(E8:I8)/(2*A$1)</f>
        <v>75</v>
      </c>
      <c r="K8" s="15">
        <v>0</v>
      </c>
      <c r="L8" s="6">
        <v>100</v>
      </c>
      <c r="M8" s="6">
        <v>100</v>
      </c>
      <c r="N8" s="6">
        <v>100</v>
      </c>
      <c r="O8" s="6"/>
      <c r="P8" s="18">
        <f>SUM(K8:O8)/(A$1)</f>
        <v>75</v>
      </c>
      <c r="Q8" s="15"/>
      <c r="R8" s="15"/>
      <c r="S8" s="15"/>
      <c r="T8" s="15"/>
      <c r="U8" s="15"/>
      <c r="V8" s="18">
        <f>SUM(Q8:U8)/2</f>
        <v>0</v>
      </c>
      <c r="W8" s="15"/>
      <c r="X8" s="6"/>
      <c r="Y8" s="6"/>
      <c r="Z8" s="6"/>
      <c r="AA8" s="6"/>
      <c r="AB8" s="18">
        <f>SUM(W8:AA8)</f>
        <v>0</v>
      </c>
      <c r="AC8" s="15"/>
      <c r="AD8" s="23">
        <f>J8*0.1+P8*0.2+V8*0.2+AB8*0.2+AC8*0.3</f>
        <v>22.5</v>
      </c>
      <c r="AE8" s="23">
        <f>D8*0.4+AD8*0.6</f>
        <v>47.44</v>
      </c>
    </row>
    <row r="9" spans="1:31" ht="12.6" customHeight="1" x14ac:dyDescent="0.25">
      <c r="A9" s="22" t="s">
        <v>40</v>
      </c>
      <c r="B9" s="11" t="s">
        <v>41</v>
      </c>
      <c r="C9" s="41" t="s">
        <v>42</v>
      </c>
      <c r="D9" s="23">
        <v>72.858333333333334</v>
      </c>
      <c r="E9" s="43">
        <v>2</v>
      </c>
      <c r="F9" s="7">
        <v>2</v>
      </c>
      <c r="G9" s="7">
        <v>2</v>
      </c>
      <c r="H9" s="7">
        <v>2</v>
      </c>
      <c r="I9" s="7"/>
      <c r="J9" s="18">
        <f>100*SUM(E9:I9)/(2*A$1)</f>
        <v>100</v>
      </c>
      <c r="K9" s="15">
        <v>70</v>
      </c>
      <c r="L9" s="6">
        <v>100</v>
      </c>
      <c r="M9" s="6">
        <v>100</v>
      </c>
      <c r="N9" s="6">
        <v>100</v>
      </c>
      <c r="O9" s="6"/>
      <c r="P9" s="18">
        <f>SUM(K9:O9)/(A$1)</f>
        <v>92.5</v>
      </c>
      <c r="Q9" s="15"/>
      <c r="R9" s="15"/>
      <c r="S9" s="15"/>
      <c r="T9" s="15"/>
      <c r="U9" s="15"/>
      <c r="V9" s="18">
        <f>SUM(Q9:U9)/2</f>
        <v>0</v>
      </c>
      <c r="W9" s="15"/>
      <c r="X9" s="6"/>
      <c r="Y9" s="6"/>
      <c r="Z9" s="6"/>
      <c r="AA9" s="6"/>
      <c r="AB9" s="18">
        <f>SUM(W9:AA9)</f>
        <v>0</v>
      </c>
      <c r="AC9" s="15"/>
      <c r="AD9" s="23">
        <f>J9*0.1+P9*0.2+V9*0.2+AB9*0.2+AC9*0.3</f>
        <v>28.5</v>
      </c>
      <c r="AE9" s="23">
        <f>D9*0.4+AD9*0.6</f>
        <v>46.243333333333332</v>
      </c>
    </row>
    <row r="10" spans="1:31" ht="12.6" customHeight="1" x14ac:dyDescent="0.25">
      <c r="A10" s="22" t="s">
        <v>67</v>
      </c>
      <c r="B10" s="11" t="s">
        <v>68</v>
      </c>
      <c r="C10" s="41" t="s">
        <v>69</v>
      </c>
      <c r="D10" s="23">
        <v>68.375</v>
      </c>
      <c r="E10" s="43">
        <v>2</v>
      </c>
      <c r="F10" s="7">
        <v>2</v>
      </c>
      <c r="G10" s="7">
        <v>2</v>
      </c>
      <c r="H10" s="7">
        <v>2</v>
      </c>
      <c r="I10" s="7"/>
      <c r="J10" s="18">
        <f>100*SUM(E10:I10)/(2*A$1)</f>
        <v>100</v>
      </c>
      <c r="K10" s="15">
        <v>95</v>
      </c>
      <c r="L10" s="6">
        <v>100</v>
      </c>
      <c r="M10" s="6">
        <v>100</v>
      </c>
      <c r="N10" s="6">
        <v>100</v>
      </c>
      <c r="O10" s="6"/>
      <c r="P10" s="18">
        <f>SUM(K10:O10)/(A$1)</f>
        <v>98.75</v>
      </c>
      <c r="Q10" s="15"/>
      <c r="R10" s="15"/>
      <c r="S10" s="15"/>
      <c r="T10" s="15"/>
      <c r="U10" s="15"/>
      <c r="V10" s="18">
        <f>SUM(Q10:U10)/2</f>
        <v>0</v>
      </c>
      <c r="W10" s="15"/>
      <c r="X10" s="6"/>
      <c r="Y10" s="6"/>
      <c r="Z10" s="6"/>
      <c r="AA10" s="6"/>
      <c r="AB10" s="18">
        <f>SUM(W10:AA10)</f>
        <v>0</v>
      </c>
      <c r="AC10" s="15"/>
      <c r="AD10" s="23">
        <f>J10*0.1+P10*0.2+V10*0.2+AB10*0.2+AC10*0.3</f>
        <v>29.75</v>
      </c>
      <c r="AE10" s="23">
        <f>D10*0.4+AD10*0.6</f>
        <v>45.2</v>
      </c>
    </row>
    <row r="11" spans="1:31" ht="12.6" customHeight="1" x14ac:dyDescent="0.25">
      <c r="A11" s="22" t="s">
        <v>37</v>
      </c>
      <c r="B11" s="11" t="s">
        <v>38</v>
      </c>
      <c r="C11" s="41" t="s">
        <v>39</v>
      </c>
      <c r="D11" s="23">
        <v>75.38333333333334</v>
      </c>
      <c r="E11" s="43">
        <v>2</v>
      </c>
      <c r="F11" s="7">
        <v>2</v>
      </c>
      <c r="G11" s="7">
        <v>2</v>
      </c>
      <c r="H11" s="7">
        <v>0</v>
      </c>
      <c r="I11" s="7"/>
      <c r="J11" s="18">
        <f>100*SUM(E11:I11)/(2*A$1)</f>
        <v>75</v>
      </c>
      <c r="K11" s="15">
        <v>65</v>
      </c>
      <c r="L11" s="6">
        <v>100</v>
      </c>
      <c r="M11" s="6">
        <v>100</v>
      </c>
      <c r="N11" s="6">
        <v>0</v>
      </c>
      <c r="O11" s="6"/>
      <c r="P11" s="18">
        <f>SUM(K11:O11)/(A$1)</f>
        <v>66.25</v>
      </c>
      <c r="Q11" s="15"/>
      <c r="R11" s="15"/>
      <c r="S11" s="15"/>
      <c r="T11" s="15"/>
      <c r="U11" s="15"/>
      <c r="V11" s="18">
        <f>SUM(Q11:U11)/2</f>
        <v>0</v>
      </c>
      <c r="W11" s="15"/>
      <c r="X11" s="6"/>
      <c r="Y11" s="6"/>
      <c r="Z11" s="6"/>
      <c r="AA11" s="6"/>
      <c r="AB11" s="18">
        <f>SUM(W11:AA11)</f>
        <v>0</v>
      </c>
      <c r="AC11" s="15"/>
      <c r="AD11" s="23">
        <f>J11*0.1+P11*0.2+V11*0.2+AB11*0.2+AC11*0.3</f>
        <v>20.75</v>
      </c>
      <c r="AE11" s="23">
        <f>D11*0.4+AD11*0.6</f>
        <v>42.603333333333339</v>
      </c>
    </row>
    <row r="12" spans="1:31" ht="12.6" customHeight="1" x14ac:dyDescent="0.25">
      <c r="A12" s="22" t="s">
        <v>43</v>
      </c>
      <c r="B12" s="11" t="s">
        <v>44</v>
      </c>
      <c r="C12" s="41" t="s">
        <v>45</v>
      </c>
      <c r="D12" s="23">
        <v>59.625</v>
      </c>
      <c r="E12" s="43">
        <v>2</v>
      </c>
      <c r="F12" s="7">
        <v>2</v>
      </c>
      <c r="G12" s="7">
        <v>2</v>
      </c>
      <c r="H12" s="7">
        <v>2</v>
      </c>
      <c r="I12" s="7"/>
      <c r="J12" s="18">
        <f>100*SUM(E12:I12)/(2*A$1)</f>
        <v>100</v>
      </c>
      <c r="K12" s="15">
        <v>85</v>
      </c>
      <c r="L12" s="6">
        <v>100</v>
      </c>
      <c r="M12" s="6">
        <v>100</v>
      </c>
      <c r="N12" s="6">
        <v>90</v>
      </c>
      <c r="O12" s="6"/>
      <c r="P12" s="18">
        <f>SUM(K12:O12)/(A$1)</f>
        <v>93.75</v>
      </c>
      <c r="Q12" s="15"/>
      <c r="R12" s="15"/>
      <c r="S12" s="15"/>
      <c r="T12" s="15"/>
      <c r="U12" s="15"/>
      <c r="V12" s="18">
        <f>SUM(Q12:U12)/2</f>
        <v>0</v>
      </c>
      <c r="W12" s="15"/>
      <c r="X12" s="6"/>
      <c r="Y12" s="6"/>
      <c r="Z12" s="6"/>
      <c r="AA12" s="6"/>
      <c r="AB12" s="18">
        <f>SUM(W12:AA12)</f>
        <v>0</v>
      </c>
      <c r="AC12" s="15"/>
      <c r="AD12" s="23">
        <f>J12*0.1+P12*0.2+V12*0.2+AB12*0.2+AC12*0.3</f>
        <v>28.75</v>
      </c>
      <c r="AE12" s="23">
        <f>D12*0.4+AD12*0.6</f>
        <v>41.1</v>
      </c>
    </row>
    <row r="13" spans="1:31" ht="12.6" customHeight="1" x14ac:dyDescent="0.25">
      <c r="A13" s="22" t="s">
        <v>82</v>
      </c>
      <c r="B13" s="11" t="s">
        <v>83</v>
      </c>
      <c r="C13" s="41" t="s">
        <v>84</v>
      </c>
      <c r="D13" s="23">
        <v>90.766666666666666</v>
      </c>
      <c r="E13" s="43">
        <v>0</v>
      </c>
      <c r="F13" s="7">
        <v>0</v>
      </c>
      <c r="G13" s="7">
        <v>2</v>
      </c>
      <c r="H13" s="7">
        <v>0</v>
      </c>
      <c r="I13" s="7"/>
      <c r="J13" s="18">
        <f>100*SUM(E13:I13)/(2*A$1)</f>
        <v>25</v>
      </c>
      <c r="K13" s="15">
        <v>0</v>
      </c>
      <c r="L13" s="6">
        <v>0</v>
      </c>
      <c r="M13" s="6">
        <v>100</v>
      </c>
      <c r="N13" s="6">
        <v>0</v>
      </c>
      <c r="O13" s="6"/>
      <c r="P13" s="18">
        <f>SUM(K13:O13)/(A$1)</f>
        <v>25</v>
      </c>
      <c r="Q13" s="15"/>
      <c r="R13" s="15"/>
      <c r="S13" s="15"/>
      <c r="T13" s="15"/>
      <c r="U13" s="15"/>
      <c r="V13" s="18">
        <f>SUM(Q13:U13)/2</f>
        <v>0</v>
      </c>
      <c r="W13" s="15"/>
      <c r="X13" s="6"/>
      <c r="Y13" s="6"/>
      <c r="Z13" s="6"/>
      <c r="AA13" s="6"/>
      <c r="AB13" s="18">
        <f>SUM(W13:AA13)</f>
        <v>0</v>
      </c>
      <c r="AC13" s="15"/>
      <c r="AD13" s="23">
        <f>J13*0.1+P13*0.2+V13*0.2+AB13*0.2+AC13*0.3</f>
        <v>7.5</v>
      </c>
      <c r="AE13" s="23">
        <f>D13*0.4+AD13*0.6</f>
        <v>40.806666666666665</v>
      </c>
    </row>
    <row r="14" spans="1:31" ht="12.6" customHeight="1" x14ac:dyDescent="0.25">
      <c r="A14" s="22" t="s">
        <v>22</v>
      </c>
      <c r="B14" s="11" t="s">
        <v>23</v>
      </c>
      <c r="C14" s="41" t="s">
        <v>24</v>
      </c>
      <c r="D14" s="23">
        <v>59.833333333333336</v>
      </c>
      <c r="E14" s="43">
        <v>2</v>
      </c>
      <c r="F14" s="7">
        <v>2</v>
      </c>
      <c r="G14" s="7">
        <v>2</v>
      </c>
      <c r="H14" s="7">
        <v>2</v>
      </c>
      <c r="I14" s="7"/>
      <c r="J14" s="18">
        <f>100*SUM(E14:I14)/(2*A$1)</f>
        <v>100</v>
      </c>
      <c r="K14" s="15">
        <v>70</v>
      </c>
      <c r="L14" s="6">
        <v>100</v>
      </c>
      <c r="M14" s="6">
        <v>100</v>
      </c>
      <c r="N14" s="6">
        <v>90</v>
      </c>
      <c r="O14" s="6"/>
      <c r="P14" s="18">
        <f>SUM(K14:O14)/(A$1)</f>
        <v>90</v>
      </c>
      <c r="Q14" s="15"/>
      <c r="R14" s="15"/>
      <c r="S14" s="15"/>
      <c r="T14" s="15"/>
      <c r="U14" s="15"/>
      <c r="V14" s="18">
        <f>SUM(Q14:U14)/2</f>
        <v>0</v>
      </c>
      <c r="W14" s="15"/>
      <c r="X14" s="6"/>
      <c r="Y14" s="6"/>
      <c r="Z14" s="6"/>
      <c r="AA14" s="6"/>
      <c r="AB14" s="18">
        <f>SUM(W14:AA14)</f>
        <v>0</v>
      </c>
      <c r="AC14" s="15"/>
      <c r="AD14" s="23">
        <f>J14*0.1+P14*0.2+V14*0.2+AB14*0.2+AC14*0.3</f>
        <v>28</v>
      </c>
      <c r="AE14" s="23">
        <f>D14*0.4+AD14*0.6</f>
        <v>40.733333333333334</v>
      </c>
    </row>
    <row r="15" spans="1:31" ht="12.6" customHeight="1" x14ac:dyDescent="0.25">
      <c r="A15" s="22" t="s">
        <v>49</v>
      </c>
      <c r="B15" s="11" t="s">
        <v>50</v>
      </c>
      <c r="C15" s="41" t="s">
        <v>51</v>
      </c>
      <c r="D15" s="23">
        <v>51.533333333333331</v>
      </c>
      <c r="E15" s="43">
        <v>2</v>
      </c>
      <c r="F15" s="7">
        <v>2</v>
      </c>
      <c r="G15" s="7">
        <v>2</v>
      </c>
      <c r="H15" s="7">
        <v>2</v>
      </c>
      <c r="I15" s="7"/>
      <c r="J15" s="18">
        <f>100*SUM(E15:I15)/(2*A$1)</f>
        <v>100</v>
      </c>
      <c r="K15" s="15">
        <v>85</v>
      </c>
      <c r="L15" s="6">
        <v>100</v>
      </c>
      <c r="M15" s="6">
        <v>100</v>
      </c>
      <c r="N15" s="6">
        <v>90</v>
      </c>
      <c r="O15" s="6"/>
      <c r="P15" s="18">
        <f>SUM(K15:O15)/(A$1)</f>
        <v>93.75</v>
      </c>
      <c r="Q15" s="15"/>
      <c r="R15" s="15"/>
      <c r="S15" s="15"/>
      <c r="T15" s="15"/>
      <c r="U15" s="15"/>
      <c r="V15" s="18">
        <f>SUM(Q15:U15)/2</f>
        <v>0</v>
      </c>
      <c r="W15" s="15"/>
      <c r="X15" s="6"/>
      <c r="Y15" s="6"/>
      <c r="Z15" s="6"/>
      <c r="AA15" s="6"/>
      <c r="AB15" s="18">
        <f>SUM(W15:AA15)</f>
        <v>0</v>
      </c>
      <c r="AC15" s="15"/>
      <c r="AD15" s="23">
        <f>J15*0.1+P15*0.2+V15*0.2+AB15*0.2+AC15*0.3</f>
        <v>28.75</v>
      </c>
      <c r="AE15" s="23">
        <f>D15*0.4+AD15*0.6</f>
        <v>37.86333333333333</v>
      </c>
    </row>
    <row r="16" spans="1:31" ht="12.6" customHeight="1" x14ac:dyDescent="0.25">
      <c r="A16" s="22" t="s">
        <v>8</v>
      </c>
      <c r="B16" s="11" t="s">
        <v>9</v>
      </c>
      <c r="C16" s="41" t="s">
        <v>10</v>
      </c>
      <c r="D16" s="23">
        <v>38.891666666666673</v>
      </c>
      <c r="E16" s="43">
        <v>2</v>
      </c>
      <c r="F16" s="7">
        <v>2</v>
      </c>
      <c r="G16" s="7">
        <v>2</v>
      </c>
      <c r="H16" s="7">
        <v>2</v>
      </c>
      <c r="I16" s="7"/>
      <c r="J16" s="18">
        <f>100*SUM(E16:I16)/(2*A$1)</f>
        <v>100</v>
      </c>
      <c r="K16" s="15">
        <v>70</v>
      </c>
      <c r="L16" s="6">
        <v>100</v>
      </c>
      <c r="M16" s="6">
        <v>100</v>
      </c>
      <c r="N16" s="6">
        <v>100</v>
      </c>
      <c r="O16" s="6"/>
      <c r="P16" s="18">
        <f>SUM(K16:O16)/(A$1)</f>
        <v>92.5</v>
      </c>
      <c r="Q16" s="15"/>
      <c r="R16" s="15"/>
      <c r="S16" s="15"/>
      <c r="T16" s="15"/>
      <c r="U16" s="15"/>
      <c r="V16" s="18">
        <f>SUM(Q16:U16)/2</f>
        <v>0</v>
      </c>
      <c r="W16" s="15"/>
      <c r="X16" s="6"/>
      <c r="Y16" s="6"/>
      <c r="Z16" s="6"/>
      <c r="AA16" s="6"/>
      <c r="AB16" s="18">
        <f>SUM(W16:AA16)</f>
        <v>0</v>
      </c>
      <c r="AC16" s="15"/>
      <c r="AD16" s="23">
        <f>J16*0.1+P16*0.2+V16*0.2+AB16*0.2+AC16*0.3</f>
        <v>28.5</v>
      </c>
      <c r="AE16" s="23">
        <f>D16*0.4+AD16*0.6</f>
        <v>32.656666666666666</v>
      </c>
    </row>
    <row r="17" spans="1:31" ht="12.6" customHeight="1" x14ac:dyDescent="0.25">
      <c r="A17" s="22" t="s">
        <v>2</v>
      </c>
      <c r="B17" s="11" t="s">
        <v>3</v>
      </c>
      <c r="C17" s="41" t="s">
        <v>4</v>
      </c>
      <c r="D17" s="23">
        <v>47.125</v>
      </c>
      <c r="E17" s="43">
        <v>2</v>
      </c>
      <c r="F17" s="7">
        <v>2</v>
      </c>
      <c r="G17" s="7">
        <v>2</v>
      </c>
      <c r="H17" s="7">
        <v>0</v>
      </c>
      <c r="I17" s="7"/>
      <c r="J17" s="18">
        <f>100*SUM(E17:I17)/(2*A$1)</f>
        <v>75</v>
      </c>
      <c r="K17" s="15">
        <v>55</v>
      </c>
      <c r="L17" s="6">
        <v>100</v>
      </c>
      <c r="M17" s="6">
        <v>100</v>
      </c>
      <c r="N17" s="6">
        <v>0</v>
      </c>
      <c r="O17" s="6"/>
      <c r="P17" s="18">
        <f>SUM(K17:O17)/(A$1)</f>
        <v>63.75</v>
      </c>
      <c r="Q17" s="15"/>
      <c r="R17" s="15"/>
      <c r="S17" s="15"/>
      <c r="T17" s="15"/>
      <c r="U17" s="15"/>
      <c r="V17" s="18">
        <f>SUM(Q17:U17)/2</f>
        <v>0</v>
      </c>
      <c r="W17" s="15"/>
      <c r="X17" s="6"/>
      <c r="Y17" s="6"/>
      <c r="Z17" s="6"/>
      <c r="AA17" s="6"/>
      <c r="AB17" s="18">
        <f>SUM(W17:AA17)</f>
        <v>0</v>
      </c>
      <c r="AC17" s="15"/>
      <c r="AD17" s="23">
        <f>J17*0.1+P17*0.2+V17*0.2+AB17*0.2+AC17*0.3</f>
        <v>20.25</v>
      </c>
      <c r="AE17" s="23">
        <f>D17*0.4+AD17*0.6</f>
        <v>31</v>
      </c>
    </row>
    <row r="18" spans="1:31" ht="12.6" customHeight="1" x14ac:dyDescent="0.25">
      <c r="A18" s="22" t="s">
        <v>16</v>
      </c>
      <c r="B18" s="11" t="s">
        <v>17</v>
      </c>
      <c r="C18" s="41" t="s">
        <v>18</v>
      </c>
      <c r="D18" s="23">
        <v>31.208333333333336</v>
      </c>
      <c r="E18" s="43">
        <v>1.9</v>
      </c>
      <c r="F18" s="7">
        <v>0</v>
      </c>
      <c r="G18" s="7">
        <v>2</v>
      </c>
      <c r="H18" s="7">
        <v>2</v>
      </c>
      <c r="I18" s="7"/>
      <c r="J18" s="18">
        <f>100*SUM(E18:I18)/(2*A$1)</f>
        <v>73.75</v>
      </c>
      <c r="K18" s="15">
        <v>60</v>
      </c>
      <c r="L18" s="6">
        <v>0</v>
      </c>
      <c r="M18" s="6">
        <v>100</v>
      </c>
      <c r="N18" s="6">
        <v>90</v>
      </c>
      <c r="O18" s="6"/>
      <c r="P18" s="18">
        <f>SUM(K18:O18)/(A$1)</f>
        <v>62.5</v>
      </c>
      <c r="Q18" s="15"/>
      <c r="R18" s="15"/>
      <c r="S18" s="15"/>
      <c r="T18" s="15"/>
      <c r="U18" s="15"/>
      <c r="V18" s="18">
        <f>SUM(Q18:U18)/2</f>
        <v>0</v>
      </c>
      <c r="W18" s="15"/>
      <c r="X18" s="6"/>
      <c r="Y18" s="6"/>
      <c r="Z18" s="6"/>
      <c r="AA18" s="6"/>
      <c r="AB18" s="18">
        <f>SUM(W18:AA18)</f>
        <v>0</v>
      </c>
      <c r="AC18" s="15"/>
      <c r="AD18" s="23">
        <f>J18*0.1+P18*0.2+V18*0.2+AB18*0.2+AC18*0.3</f>
        <v>19.875</v>
      </c>
      <c r="AE18" s="23">
        <f>D18*0.4+AD18*0.6</f>
        <v>24.408333333333331</v>
      </c>
    </row>
    <row r="19" spans="1:31" ht="12.6" customHeight="1" x14ac:dyDescent="0.25">
      <c r="A19" s="22" t="s">
        <v>25</v>
      </c>
      <c r="B19" s="11" t="s">
        <v>26</v>
      </c>
      <c r="C19" s="41" t="s">
        <v>27</v>
      </c>
      <c r="D19" s="23">
        <v>41.041666666666664</v>
      </c>
      <c r="E19" s="43">
        <v>2</v>
      </c>
      <c r="F19" s="47">
        <v>0</v>
      </c>
      <c r="G19" s="7">
        <v>0</v>
      </c>
      <c r="H19" s="7">
        <v>2</v>
      </c>
      <c r="I19" s="7"/>
      <c r="J19" s="18">
        <f>100*SUM(E19:I19)/(2*A$1)</f>
        <v>50</v>
      </c>
      <c r="K19" s="15">
        <v>70</v>
      </c>
      <c r="L19" s="6">
        <v>0</v>
      </c>
      <c r="M19" s="6">
        <v>0</v>
      </c>
      <c r="N19" s="6">
        <v>90</v>
      </c>
      <c r="O19" s="6"/>
      <c r="P19" s="18">
        <f>SUM(K19:O19)/(A$1)</f>
        <v>40</v>
      </c>
      <c r="Q19" s="15"/>
      <c r="R19" s="15"/>
      <c r="S19" s="15"/>
      <c r="T19" s="15"/>
      <c r="U19" s="15"/>
      <c r="V19" s="18">
        <f>SUM(Q19:U19)/2</f>
        <v>0</v>
      </c>
      <c r="W19" s="15"/>
      <c r="X19" s="6"/>
      <c r="Y19" s="6"/>
      <c r="Z19" s="6"/>
      <c r="AA19" s="6"/>
      <c r="AB19" s="18">
        <f>SUM(W19:AA19)</f>
        <v>0</v>
      </c>
      <c r="AC19" s="15"/>
      <c r="AD19" s="23">
        <f>J19*0.1+P19*0.2+V19*0.2+AB19*0.2+AC19*0.3</f>
        <v>13</v>
      </c>
      <c r="AE19" s="23">
        <f>D19*0.4+AD19*0.6</f>
        <v>24.216666666666669</v>
      </c>
    </row>
    <row r="20" spans="1:31" ht="12.6" customHeight="1" x14ac:dyDescent="0.25">
      <c r="A20" s="22" t="s">
        <v>85</v>
      </c>
      <c r="B20" s="11" t="s">
        <v>86</v>
      </c>
      <c r="C20" s="41" t="s">
        <v>87</v>
      </c>
      <c r="D20" s="23">
        <v>49.333333333333336</v>
      </c>
      <c r="E20" s="43">
        <v>0</v>
      </c>
      <c r="F20" s="7">
        <v>0</v>
      </c>
      <c r="G20" s="7">
        <v>0</v>
      </c>
      <c r="H20" s="7">
        <v>0</v>
      </c>
      <c r="I20" s="7"/>
      <c r="J20" s="18">
        <f>100*SUM(E20:I20)/(2*A$1)</f>
        <v>0</v>
      </c>
      <c r="K20" s="15">
        <v>0</v>
      </c>
      <c r="L20" s="6">
        <v>0</v>
      </c>
      <c r="M20" s="6">
        <v>0</v>
      </c>
      <c r="N20" s="6"/>
      <c r="O20" s="6"/>
      <c r="P20" s="18">
        <f>SUM(K20:O20)/(A$1)</f>
        <v>0</v>
      </c>
      <c r="Q20" s="15"/>
      <c r="R20" s="15"/>
      <c r="S20" s="15"/>
      <c r="T20" s="15"/>
      <c r="U20" s="15"/>
      <c r="V20" s="18">
        <f>SUM(Q20:U20)/2</f>
        <v>0</v>
      </c>
      <c r="W20" s="15"/>
      <c r="X20" s="6"/>
      <c r="Y20" s="6"/>
      <c r="Z20" s="6"/>
      <c r="AA20" s="6"/>
      <c r="AB20" s="18">
        <f>SUM(W20:AA20)</f>
        <v>0</v>
      </c>
      <c r="AC20" s="15"/>
      <c r="AD20" s="23">
        <f>J20*0.1+P20*0.2+V20*0.2+AB20*0.2+AC20*0.3</f>
        <v>0</v>
      </c>
      <c r="AE20" s="23">
        <f>D20*0.4+AD20*0.6</f>
        <v>19.733333333333334</v>
      </c>
    </row>
    <row r="21" spans="1:31" ht="12.6" customHeight="1" x14ac:dyDescent="0.25">
      <c r="A21" s="22" t="s">
        <v>52</v>
      </c>
      <c r="B21" s="11" t="s">
        <v>53</v>
      </c>
      <c r="C21" s="41" t="s">
        <v>54</v>
      </c>
      <c r="D21" s="23">
        <v>37.583333333333336</v>
      </c>
      <c r="E21" s="43">
        <v>0</v>
      </c>
      <c r="F21" s="7">
        <v>0</v>
      </c>
      <c r="G21" s="7">
        <v>0</v>
      </c>
      <c r="H21" s="7">
        <v>0</v>
      </c>
      <c r="I21" s="7"/>
      <c r="J21" s="18">
        <f>100*SUM(E21:I21)/(2*A$1)</f>
        <v>0</v>
      </c>
      <c r="K21" s="15">
        <v>0</v>
      </c>
      <c r="L21" s="6">
        <v>0</v>
      </c>
      <c r="M21" s="6">
        <v>0</v>
      </c>
      <c r="N21" s="6"/>
      <c r="O21" s="6"/>
      <c r="P21" s="18">
        <f>SUM(K21:O21)/(A$1)</f>
        <v>0</v>
      </c>
      <c r="Q21" s="15"/>
      <c r="R21" s="15"/>
      <c r="S21" s="15"/>
      <c r="T21" s="15"/>
      <c r="U21" s="15"/>
      <c r="V21" s="18">
        <f>SUM(Q21:U21)/2</f>
        <v>0</v>
      </c>
      <c r="W21" s="15"/>
      <c r="X21" s="6"/>
      <c r="Y21" s="6"/>
      <c r="Z21" s="6"/>
      <c r="AA21" s="6"/>
      <c r="AB21" s="18">
        <f>SUM(W21:AA21)</f>
        <v>0</v>
      </c>
      <c r="AC21" s="15"/>
      <c r="AD21" s="23">
        <f>J21*0.1+P21*0.2+V21*0.2+AB21*0.2+AC21*0.3</f>
        <v>0</v>
      </c>
      <c r="AE21" s="23">
        <f>D21*0.4+AD21*0.6</f>
        <v>15.033333333333335</v>
      </c>
    </row>
    <row r="22" spans="1:31" ht="12.6" customHeight="1" x14ac:dyDescent="0.25">
      <c r="A22" s="22"/>
      <c r="B22" s="11" t="s">
        <v>101</v>
      </c>
      <c r="C22" s="41" t="s">
        <v>102</v>
      </c>
      <c r="D22" s="23">
        <v>11.25</v>
      </c>
      <c r="E22" s="43">
        <v>0</v>
      </c>
      <c r="F22" s="7">
        <v>0</v>
      </c>
      <c r="G22" s="7">
        <v>0</v>
      </c>
      <c r="H22" s="7">
        <v>0</v>
      </c>
      <c r="I22" s="7"/>
      <c r="J22" s="18">
        <f>100*SUM(E22:I22)/(2*A$1)</f>
        <v>0</v>
      </c>
      <c r="K22" s="15">
        <v>0</v>
      </c>
      <c r="L22" s="6">
        <v>0</v>
      </c>
      <c r="M22" s="6">
        <v>0</v>
      </c>
      <c r="N22" s="6"/>
      <c r="O22" s="6"/>
      <c r="P22" s="18">
        <f>SUM(K22:O22)/(A$1)</f>
        <v>0</v>
      </c>
      <c r="Q22" s="15"/>
      <c r="R22" s="15"/>
      <c r="S22" s="15"/>
      <c r="T22" s="15"/>
      <c r="U22" s="15"/>
      <c r="V22" s="18">
        <f>SUM(Q22:U22)/2</f>
        <v>0</v>
      </c>
      <c r="W22" s="15"/>
      <c r="X22" s="6"/>
      <c r="Y22" s="6"/>
      <c r="Z22" s="6"/>
      <c r="AA22" s="6"/>
      <c r="AB22" s="18">
        <f>SUM(W22:AA22)</f>
        <v>0</v>
      </c>
      <c r="AC22" s="15"/>
      <c r="AD22" s="23">
        <f>J22*0.1+P22*0.2+V22*0.2+AB22*0.2+AC22*0.3</f>
        <v>0</v>
      </c>
      <c r="AE22" s="23">
        <f>D22*0.4+AD22*0.6</f>
        <v>4.5</v>
      </c>
    </row>
    <row r="23" spans="1:31" ht="12.6" customHeight="1" x14ac:dyDescent="0.25">
      <c r="A23" s="22" t="s">
        <v>31</v>
      </c>
      <c r="B23" s="11" t="s">
        <v>32</v>
      </c>
      <c r="C23" s="41" t="s">
        <v>33</v>
      </c>
      <c r="D23" s="23">
        <v>7.7083333333333339</v>
      </c>
      <c r="E23" s="43">
        <v>0</v>
      </c>
      <c r="F23" s="7">
        <v>0</v>
      </c>
      <c r="G23" s="7">
        <v>0</v>
      </c>
      <c r="H23" s="7">
        <v>0</v>
      </c>
      <c r="I23" s="7"/>
      <c r="J23" s="18">
        <f>100*SUM(E23:I23)/(2*A$1)</f>
        <v>0</v>
      </c>
      <c r="K23" s="15">
        <v>0</v>
      </c>
      <c r="L23" s="6">
        <v>0</v>
      </c>
      <c r="M23" s="6">
        <v>0</v>
      </c>
      <c r="N23" s="6"/>
      <c r="O23" s="6"/>
      <c r="P23" s="18">
        <f>SUM(K23:O23)/(A$1)</f>
        <v>0</v>
      </c>
      <c r="Q23" s="15"/>
      <c r="R23" s="15"/>
      <c r="S23" s="15"/>
      <c r="T23" s="15"/>
      <c r="U23" s="15"/>
      <c r="V23" s="18">
        <f>SUM(Q23:U23)/2</f>
        <v>0</v>
      </c>
      <c r="W23" s="15"/>
      <c r="X23" s="6"/>
      <c r="Y23" s="6"/>
      <c r="Z23" s="6"/>
      <c r="AA23" s="6"/>
      <c r="AB23" s="18">
        <f>SUM(W23:AA23)</f>
        <v>0</v>
      </c>
      <c r="AC23" s="15"/>
      <c r="AD23" s="23">
        <f>J23*0.1+P23*0.2+V23*0.2+AB23*0.2+AC23*0.3</f>
        <v>0</v>
      </c>
      <c r="AE23" s="23">
        <f>D23*0.4+AD23*0.6</f>
        <v>3.0833333333333339</v>
      </c>
    </row>
    <row r="24" spans="1:31" ht="12.6" customHeight="1" x14ac:dyDescent="0.25">
      <c r="A24" s="22" t="s">
        <v>28</v>
      </c>
      <c r="B24" s="11" t="s">
        <v>29</v>
      </c>
      <c r="C24" s="41" t="s">
        <v>30</v>
      </c>
      <c r="D24" s="23">
        <v>7.5</v>
      </c>
      <c r="E24" s="43">
        <v>0</v>
      </c>
      <c r="F24" s="7">
        <v>0</v>
      </c>
      <c r="G24" s="7">
        <v>0</v>
      </c>
      <c r="H24" s="7">
        <v>0</v>
      </c>
      <c r="I24" s="7"/>
      <c r="J24" s="18">
        <f>100*SUM(E24:I24)/(2*A$1)</f>
        <v>0</v>
      </c>
      <c r="K24" s="15">
        <v>0</v>
      </c>
      <c r="L24" s="6">
        <v>0</v>
      </c>
      <c r="M24" s="6">
        <v>0</v>
      </c>
      <c r="N24" s="6"/>
      <c r="O24" s="6"/>
      <c r="P24" s="18">
        <f>SUM(K24:O24)/(A$1)</f>
        <v>0</v>
      </c>
      <c r="Q24" s="15"/>
      <c r="R24" s="15"/>
      <c r="S24" s="15"/>
      <c r="T24" s="15"/>
      <c r="U24" s="15"/>
      <c r="V24" s="18">
        <f>SUM(Q24:U24)/2</f>
        <v>0</v>
      </c>
      <c r="W24" s="15"/>
      <c r="X24" s="6"/>
      <c r="Y24" s="6"/>
      <c r="Z24" s="6"/>
      <c r="AA24" s="6"/>
      <c r="AB24" s="18">
        <f>SUM(W24:AA24)</f>
        <v>0</v>
      </c>
      <c r="AC24" s="15"/>
      <c r="AD24" s="23">
        <f>J24*0.1+P24*0.2+V24*0.2+AB24*0.2+AC24*0.3</f>
        <v>0</v>
      </c>
      <c r="AE24" s="23">
        <f>D24*0.4+AD24*0.6</f>
        <v>3</v>
      </c>
    </row>
    <row r="25" spans="1:31" ht="12.6" customHeight="1" x14ac:dyDescent="0.25">
      <c r="A25" s="22" t="s">
        <v>11</v>
      </c>
      <c r="B25" s="11" t="s">
        <v>32</v>
      </c>
      <c r="C25" s="41" t="s">
        <v>12</v>
      </c>
      <c r="D25" s="23">
        <v>5.8333333333333339</v>
      </c>
      <c r="E25" s="43">
        <v>0</v>
      </c>
      <c r="F25" s="12">
        <v>0</v>
      </c>
      <c r="G25" s="7">
        <v>0</v>
      </c>
      <c r="H25" s="7">
        <v>0</v>
      </c>
      <c r="I25" s="7"/>
      <c r="J25" s="18">
        <f>100*SUM(E25:I25)/(2*A$1)</f>
        <v>0</v>
      </c>
      <c r="K25" s="15">
        <v>0</v>
      </c>
      <c r="L25" s="6">
        <v>0</v>
      </c>
      <c r="M25" s="6">
        <v>0</v>
      </c>
      <c r="N25" s="6"/>
      <c r="O25" s="6"/>
      <c r="P25" s="18">
        <f>SUM(K25:O25)/(A$1)</f>
        <v>0</v>
      </c>
      <c r="Q25" s="15"/>
      <c r="R25" s="15"/>
      <c r="S25" s="15"/>
      <c r="T25" s="15"/>
      <c r="U25" s="15"/>
      <c r="V25" s="18">
        <f>SUM(Q25:U25)/2</f>
        <v>0</v>
      </c>
      <c r="W25" s="15"/>
      <c r="X25" s="6"/>
      <c r="Y25" s="6"/>
      <c r="Z25" s="6"/>
      <c r="AA25" s="6"/>
      <c r="AB25" s="18">
        <f>SUM(W25:AA25)</f>
        <v>0</v>
      </c>
      <c r="AC25" s="15"/>
      <c r="AD25" s="23">
        <f>J25*0.1+P25*0.2+V25*0.2+AB25*0.2+AC25*0.3</f>
        <v>0</v>
      </c>
      <c r="AE25" s="23">
        <f>D25*0.4+AD25*0.6</f>
        <v>2.3333333333333335</v>
      </c>
    </row>
    <row r="26" spans="1:31" ht="12.6" customHeight="1" x14ac:dyDescent="0.25">
      <c r="A26" s="22" t="s">
        <v>19</v>
      </c>
      <c r="B26" s="11" t="s">
        <v>20</v>
      </c>
      <c r="C26" s="41" t="s">
        <v>21</v>
      </c>
      <c r="D26" s="23">
        <v>0</v>
      </c>
      <c r="E26" s="43">
        <v>0</v>
      </c>
      <c r="F26" s="7">
        <v>0</v>
      </c>
      <c r="G26" s="7">
        <v>0</v>
      </c>
      <c r="H26" s="7">
        <v>0</v>
      </c>
      <c r="I26" s="7"/>
      <c r="J26" s="18">
        <f>100*SUM(E26:I26)/(2*A$1)</f>
        <v>0</v>
      </c>
      <c r="K26" s="15">
        <v>0</v>
      </c>
      <c r="L26" s="6">
        <v>0</v>
      </c>
      <c r="M26" s="6">
        <v>0</v>
      </c>
      <c r="N26" s="6"/>
      <c r="O26" s="6"/>
      <c r="P26" s="18">
        <f>SUM(K26:O26)/(A$1)</f>
        <v>0</v>
      </c>
      <c r="Q26" s="15"/>
      <c r="R26" s="15"/>
      <c r="S26" s="15"/>
      <c r="T26" s="15"/>
      <c r="U26" s="15"/>
      <c r="V26" s="18">
        <f>SUM(Q26:U26)/2</f>
        <v>0</v>
      </c>
      <c r="W26" s="15"/>
      <c r="X26" s="6"/>
      <c r="Y26" s="6"/>
      <c r="Z26" s="6"/>
      <c r="AA26" s="6"/>
      <c r="AB26" s="18">
        <f>SUM(W26:AA26)</f>
        <v>0</v>
      </c>
      <c r="AC26" s="15"/>
      <c r="AD26" s="23">
        <f>J26*0.1+P26*0.2+V26*0.2+AB26*0.2+AC26*0.3</f>
        <v>0</v>
      </c>
      <c r="AE26" s="23">
        <f>D26*0.4+AD26*0.6</f>
        <v>0</v>
      </c>
    </row>
    <row r="27" spans="1:31" ht="12.6" customHeight="1" x14ac:dyDescent="0.25">
      <c r="A27" s="22" t="s">
        <v>13</v>
      </c>
      <c r="B27" s="11" t="s">
        <v>14</v>
      </c>
      <c r="C27" s="41" t="s">
        <v>15</v>
      </c>
      <c r="D27" s="23">
        <v>0</v>
      </c>
      <c r="E27" s="43">
        <v>0</v>
      </c>
      <c r="F27" s="7">
        <v>0</v>
      </c>
      <c r="G27" s="7">
        <v>0</v>
      </c>
      <c r="H27" s="7">
        <v>0</v>
      </c>
      <c r="I27" s="7"/>
      <c r="J27" s="18">
        <f>100*SUM(E27:I27)/(2*A$1)</f>
        <v>0</v>
      </c>
      <c r="K27" s="15">
        <v>0</v>
      </c>
      <c r="L27" s="6">
        <v>0</v>
      </c>
      <c r="M27" s="6">
        <v>0</v>
      </c>
      <c r="N27" s="6"/>
      <c r="O27" s="6"/>
      <c r="P27" s="18">
        <f>SUM(K27:O27)/(A$1)</f>
        <v>0</v>
      </c>
      <c r="Q27" s="15"/>
      <c r="R27" s="15"/>
      <c r="S27" s="15"/>
      <c r="T27" s="15"/>
      <c r="U27" s="15"/>
      <c r="V27" s="18">
        <f>SUM(Q27:U27)/2</f>
        <v>0</v>
      </c>
      <c r="W27" s="15"/>
      <c r="X27" s="6"/>
      <c r="Y27" s="6"/>
      <c r="Z27" s="6"/>
      <c r="AA27" s="6"/>
      <c r="AB27" s="18">
        <f>SUM(W27:AA27)</f>
        <v>0</v>
      </c>
      <c r="AC27" s="15"/>
      <c r="AD27" s="23">
        <f>J27*0.1+P27*0.2+V27*0.2+AB27*0.2+AC27*0.3</f>
        <v>0</v>
      </c>
      <c r="AE27" s="23">
        <f>D27*0.4+AD27*0.6</f>
        <v>0</v>
      </c>
    </row>
    <row r="28" spans="1:31" ht="12.6" customHeight="1" x14ac:dyDescent="0.25">
      <c r="A28" s="22" t="s">
        <v>5</v>
      </c>
      <c r="B28" s="11" t="s">
        <v>6</v>
      </c>
      <c r="C28" s="41" t="s">
        <v>7</v>
      </c>
      <c r="D28" s="23">
        <v>0</v>
      </c>
      <c r="E28" s="43">
        <v>0</v>
      </c>
      <c r="F28" s="7">
        <v>0</v>
      </c>
      <c r="G28" s="7">
        <v>0</v>
      </c>
      <c r="H28" s="7">
        <v>0</v>
      </c>
      <c r="I28" s="7"/>
      <c r="J28" s="18">
        <f>100*SUM(E28:I28)/(2*A$1)</f>
        <v>0</v>
      </c>
      <c r="K28" s="15">
        <v>0</v>
      </c>
      <c r="L28" s="6">
        <v>0</v>
      </c>
      <c r="M28" s="6">
        <v>0</v>
      </c>
      <c r="N28" s="6"/>
      <c r="O28" s="6"/>
      <c r="P28" s="18">
        <f>SUM(K28:O28)/(A$1)</f>
        <v>0</v>
      </c>
      <c r="Q28" s="15"/>
      <c r="R28" s="15"/>
      <c r="S28" s="15"/>
      <c r="T28" s="15"/>
      <c r="U28" s="15"/>
      <c r="V28" s="18">
        <f>SUM(Q28:U28)/2</f>
        <v>0</v>
      </c>
      <c r="W28" s="15"/>
      <c r="X28" s="6"/>
      <c r="Y28" s="6"/>
      <c r="Z28" s="6"/>
      <c r="AA28" s="6"/>
      <c r="AB28" s="18">
        <f>SUM(W28:AA28)</f>
        <v>0</v>
      </c>
      <c r="AC28" s="15"/>
      <c r="AD28" s="23">
        <f>J28*0.1+P28*0.2+V28*0.2+AB28*0.2+AC28*0.3</f>
        <v>0</v>
      </c>
      <c r="AE28" s="23">
        <f>D28*0.4+AD28*0.6</f>
        <v>0</v>
      </c>
    </row>
    <row r="29" spans="1:31" ht="12.6" customHeight="1" x14ac:dyDescent="0.25">
      <c r="A29" s="22" t="s">
        <v>61</v>
      </c>
      <c r="B29" s="11" t="s">
        <v>62</v>
      </c>
      <c r="C29" s="41" t="s">
        <v>63</v>
      </c>
      <c r="D29" s="23">
        <v>0</v>
      </c>
      <c r="E29" s="43">
        <v>0</v>
      </c>
      <c r="F29" s="7">
        <v>0</v>
      </c>
      <c r="G29" s="7">
        <v>0</v>
      </c>
      <c r="H29" s="7">
        <v>0</v>
      </c>
      <c r="I29" s="7"/>
      <c r="J29" s="18">
        <f>100*SUM(E29:I29)/(2*A$1)</f>
        <v>0</v>
      </c>
      <c r="K29" s="15">
        <v>0</v>
      </c>
      <c r="L29" s="6">
        <v>0</v>
      </c>
      <c r="M29" s="6">
        <v>0</v>
      </c>
      <c r="N29" s="6"/>
      <c r="O29" s="6"/>
      <c r="P29" s="18">
        <f>SUM(K29:O29)/(A$1)</f>
        <v>0</v>
      </c>
      <c r="Q29" s="15"/>
      <c r="R29" s="15"/>
      <c r="S29" s="15"/>
      <c r="T29" s="15"/>
      <c r="U29" s="15"/>
      <c r="V29" s="18">
        <f>SUM(Q29:U29)/2</f>
        <v>0</v>
      </c>
      <c r="W29" s="15"/>
      <c r="X29" s="6"/>
      <c r="Y29" s="6"/>
      <c r="Z29" s="6"/>
      <c r="AA29" s="6"/>
      <c r="AB29" s="18">
        <f>SUM(W29:AA29)</f>
        <v>0</v>
      </c>
      <c r="AC29" s="15"/>
      <c r="AD29" s="23">
        <f>J29*0.1+P29*0.2+V29*0.2+AB29*0.2+AC29*0.3</f>
        <v>0</v>
      </c>
      <c r="AE29" s="23">
        <f>D29*0.4+AD29*0.6</f>
        <v>0</v>
      </c>
    </row>
    <row r="30" spans="1:31" ht="12.6" customHeight="1" x14ac:dyDescent="0.25">
      <c r="A30" s="22" t="s">
        <v>34</v>
      </c>
      <c r="B30" s="11" t="s">
        <v>35</v>
      </c>
      <c r="C30" s="41" t="s">
        <v>36</v>
      </c>
      <c r="D30" s="23">
        <v>0</v>
      </c>
      <c r="E30" s="43">
        <v>0</v>
      </c>
      <c r="F30" s="7">
        <v>0</v>
      </c>
      <c r="G30" s="7">
        <v>0</v>
      </c>
      <c r="H30" s="7">
        <v>0</v>
      </c>
      <c r="I30" s="7"/>
      <c r="J30" s="18">
        <f>100*SUM(E30:I30)/(2*A$1)</f>
        <v>0</v>
      </c>
      <c r="K30" s="15">
        <v>0</v>
      </c>
      <c r="L30" s="6">
        <v>0</v>
      </c>
      <c r="M30" s="6">
        <v>0</v>
      </c>
      <c r="N30" s="6"/>
      <c r="O30" s="6"/>
      <c r="P30" s="18">
        <f>SUM(K30:O30)/(A$1)</f>
        <v>0</v>
      </c>
      <c r="Q30" s="15"/>
      <c r="R30" s="15"/>
      <c r="S30" s="15"/>
      <c r="T30" s="15"/>
      <c r="U30" s="15"/>
      <c r="V30" s="18">
        <f>SUM(Q30:U30)/2</f>
        <v>0</v>
      </c>
      <c r="W30" s="15"/>
      <c r="X30" s="6"/>
      <c r="Y30" s="6"/>
      <c r="Z30" s="6"/>
      <c r="AA30" s="6"/>
      <c r="AB30" s="18">
        <f>SUM(W30:AA30)</f>
        <v>0</v>
      </c>
      <c r="AC30" s="15"/>
      <c r="AD30" s="23">
        <f>J30*0.1+P30*0.2+V30*0.2+AB30*0.2+AC30*0.3</f>
        <v>0</v>
      </c>
      <c r="AE30" s="23">
        <f>D30*0.4+AD30*0.6</f>
        <v>0</v>
      </c>
    </row>
    <row r="31" spans="1:31" ht="12.6" customHeight="1" x14ac:dyDescent="0.25">
      <c r="A31" s="22" t="s">
        <v>76</v>
      </c>
      <c r="B31" s="11" t="s">
        <v>77</v>
      </c>
      <c r="C31" s="41" t="s">
        <v>78</v>
      </c>
      <c r="D31" s="23">
        <v>0</v>
      </c>
      <c r="E31" s="43">
        <v>0</v>
      </c>
      <c r="F31" s="7">
        <v>0</v>
      </c>
      <c r="G31" s="7">
        <v>0</v>
      </c>
      <c r="H31" s="7">
        <v>0</v>
      </c>
      <c r="I31" s="7"/>
      <c r="J31" s="18">
        <f>100*SUM(E31:I31)/(2*A$1)</f>
        <v>0</v>
      </c>
      <c r="K31" s="15">
        <v>0</v>
      </c>
      <c r="L31" s="6">
        <v>0</v>
      </c>
      <c r="M31" s="6">
        <v>0</v>
      </c>
      <c r="N31" s="6"/>
      <c r="O31" s="6"/>
      <c r="P31" s="18">
        <f>SUM(K31:O31)/(A$1)</f>
        <v>0</v>
      </c>
      <c r="Q31" s="15"/>
      <c r="R31" s="15"/>
      <c r="S31" s="15"/>
      <c r="T31" s="15"/>
      <c r="U31" s="15"/>
      <c r="V31" s="18">
        <f>SUM(Q31:U31)/2</f>
        <v>0</v>
      </c>
      <c r="W31" s="15"/>
      <c r="X31" s="6"/>
      <c r="Y31" s="6"/>
      <c r="Z31" s="6"/>
      <c r="AA31" s="6"/>
      <c r="AB31" s="18">
        <f>SUM(W31:AA31)</f>
        <v>0</v>
      </c>
      <c r="AC31" s="15"/>
      <c r="AD31" s="23">
        <f>J31*0.1+P31*0.2+V31*0.2+AB31*0.2+AC31*0.3</f>
        <v>0</v>
      </c>
      <c r="AE31" s="23">
        <f>D31*0.4+AD31*0.6</f>
        <v>0</v>
      </c>
    </row>
    <row r="32" spans="1:31" ht="12.6" customHeight="1" x14ac:dyDescent="0.25">
      <c r="A32" s="35" t="s">
        <v>70</v>
      </c>
      <c r="B32" s="37" t="s">
        <v>71</v>
      </c>
      <c r="C32" s="41" t="s">
        <v>72</v>
      </c>
      <c r="D32" s="23">
        <v>0</v>
      </c>
      <c r="E32" s="43">
        <v>0</v>
      </c>
      <c r="F32" s="7">
        <v>0</v>
      </c>
      <c r="G32" s="7">
        <v>0</v>
      </c>
      <c r="H32" s="7">
        <v>0</v>
      </c>
      <c r="I32" s="7"/>
      <c r="J32" s="18">
        <f>100*SUM(E32:I32)/(2*A$1)</f>
        <v>0</v>
      </c>
      <c r="K32" s="15">
        <v>0</v>
      </c>
      <c r="L32" s="6">
        <v>0</v>
      </c>
      <c r="M32" s="6">
        <v>0</v>
      </c>
      <c r="N32" s="6"/>
      <c r="O32" s="6"/>
      <c r="P32" s="18">
        <f>SUM(K32:O32)/(A$1)</f>
        <v>0</v>
      </c>
      <c r="Q32" s="15"/>
      <c r="R32" s="15"/>
      <c r="S32" s="15"/>
      <c r="T32" s="15"/>
      <c r="U32" s="15"/>
      <c r="V32" s="18">
        <f>SUM(Q32:U32)/2</f>
        <v>0</v>
      </c>
      <c r="W32" s="15"/>
      <c r="X32" s="6"/>
      <c r="Y32" s="6"/>
      <c r="Z32" s="6"/>
      <c r="AA32" s="6"/>
      <c r="AB32" s="18">
        <f>SUM(W32:AA32)</f>
        <v>0</v>
      </c>
      <c r="AC32" s="15"/>
      <c r="AD32" s="23">
        <f>J32*0.1+P32*0.2+V32*0.2+AB32*0.2+AC32*0.3</f>
        <v>0</v>
      </c>
      <c r="AE32" s="23">
        <f>D32*0.4+AD32*0.6</f>
        <v>0</v>
      </c>
    </row>
    <row r="33" spans="1:31" ht="12.6" customHeight="1" thickBot="1" x14ac:dyDescent="0.3">
      <c r="A33" s="24" t="s">
        <v>64</v>
      </c>
      <c r="B33" s="26" t="s">
        <v>65</v>
      </c>
      <c r="C33" s="41" t="s">
        <v>66</v>
      </c>
      <c r="D33" s="23">
        <v>0</v>
      </c>
      <c r="E33" s="44">
        <v>0</v>
      </c>
      <c r="F33" s="14">
        <v>0</v>
      </c>
      <c r="G33" s="7">
        <v>0</v>
      </c>
      <c r="H33" s="7">
        <v>0</v>
      </c>
      <c r="I33" s="14"/>
      <c r="J33" s="18">
        <f>100*SUM(E33:I33)/(2*A$1)</f>
        <v>0</v>
      </c>
      <c r="K33" s="15">
        <v>0</v>
      </c>
      <c r="L33" s="6">
        <v>0</v>
      </c>
      <c r="M33" s="6">
        <v>0</v>
      </c>
      <c r="N33" s="17"/>
      <c r="O33" s="6"/>
      <c r="P33" s="18">
        <f>SUM(K33:O33)/(A$1)</f>
        <v>0</v>
      </c>
      <c r="Q33" s="15"/>
      <c r="R33" s="15"/>
      <c r="S33" s="15"/>
      <c r="T33" s="15"/>
      <c r="U33" s="15"/>
      <c r="V33" s="18">
        <f>SUM(Q33:U33)/2</f>
        <v>0</v>
      </c>
      <c r="W33" s="16"/>
      <c r="X33" s="17"/>
      <c r="Y33" s="17"/>
      <c r="Z33" s="17"/>
      <c r="AA33" s="17"/>
      <c r="AB33" s="18">
        <f>SUM(W33:AA33)</f>
        <v>0</v>
      </c>
      <c r="AC33" s="15"/>
      <c r="AD33" s="27">
        <f>J33*0.1+P33*0.2+V33*0.2+AB33*0.2+AC33*0.3</f>
        <v>0</v>
      </c>
      <c r="AE33" s="23">
        <f>D33*0.4+AD33*0.6</f>
        <v>0</v>
      </c>
    </row>
    <row r="34" spans="1:31" s="9" customFormat="1" ht="12.6" customHeight="1" x14ac:dyDescent="0.25">
      <c r="A34" s="8"/>
      <c r="B34" s="8"/>
      <c r="C34" s="8"/>
      <c r="D34" s="8"/>
      <c r="E34" s="8"/>
      <c r="F34" s="8"/>
      <c r="G34" s="8"/>
      <c r="H34" s="8"/>
    </row>
    <row r="35" spans="1:31" ht="12.6" customHeight="1" x14ac:dyDescent="0.25">
      <c r="A35" s="8"/>
      <c r="B35" s="8"/>
      <c r="C35" s="8"/>
      <c r="D35" s="8"/>
      <c r="E35" s="8"/>
      <c r="F35" s="8"/>
      <c r="G35" s="8"/>
      <c r="H35" s="8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31" ht="12.6" customHeight="1" x14ac:dyDescent="0.25">
      <c r="A36" s="8"/>
      <c r="B36" s="8"/>
      <c r="C36" s="8"/>
      <c r="D36" s="8"/>
      <c r="E36" s="8"/>
      <c r="F36" s="8"/>
      <c r="G36" s="8"/>
      <c r="H36" s="8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31" ht="12.6" customHeight="1" x14ac:dyDescent="0.25">
      <c r="A37" s="8"/>
      <c r="B37" s="8"/>
      <c r="C37" s="8"/>
      <c r="D37" s="8"/>
      <c r="E37" s="8"/>
      <c r="F37" s="8"/>
      <c r="G37" s="8"/>
      <c r="H37" s="8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31" ht="12.6" customHeight="1" x14ac:dyDescent="0.25">
      <c r="A38" s="8"/>
      <c r="B38" s="8"/>
      <c r="C38" s="8"/>
      <c r="D38" s="8"/>
      <c r="E38" s="8"/>
      <c r="F38" s="8"/>
      <c r="G38" s="8"/>
      <c r="H38" s="8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31" ht="12.6" customHeight="1" x14ac:dyDescent="0.25">
      <c r="A39" s="8"/>
      <c r="B39" s="8"/>
      <c r="C39" s="8"/>
      <c r="D39" s="8"/>
      <c r="E39" s="8"/>
      <c r="F39" s="8"/>
      <c r="G39" s="8"/>
      <c r="H39" s="8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31" ht="12.6" customHeight="1" x14ac:dyDescent="0.25">
      <c r="A40" s="8"/>
      <c r="B40" s="8"/>
      <c r="C40" s="8"/>
      <c r="D40" s="8"/>
      <c r="E40" s="8"/>
      <c r="F40" s="8"/>
      <c r="G40" s="8"/>
      <c r="H40" s="8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spans="1:31" ht="12.6" customHeight="1" x14ac:dyDescent="0.25">
      <c r="A41" s="8"/>
      <c r="B41" s="8"/>
      <c r="C41" s="8"/>
      <c r="D41" s="8"/>
      <c r="E41" s="8"/>
      <c r="F41" s="8"/>
      <c r="G41" s="8"/>
      <c r="H41" s="8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</row>
    <row r="42" spans="1:31" ht="12.6" customHeight="1" x14ac:dyDescent="0.25">
      <c r="A42" s="8"/>
      <c r="B42" s="8"/>
      <c r="C42" s="8"/>
      <c r="D42" s="8"/>
      <c r="E42" s="8"/>
      <c r="F42" s="8"/>
      <c r="G42" s="8"/>
      <c r="H42" s="8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</row>
    <row r="43" spans="1:31" ht="12.6" customHeight="1" x14ac:dyDescent="0.25">
      <c r="A43" s="8"/>
      <c r="B43" s="8"/>
      <c r="C43" s="8"/>
      <c r="D43" s="8"/>
      <c r="E43" s="8"/>
      <c r="F43" s="8"/>
      <c r="G43" s="8"/>
      <c r="H43" s="8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</row>
    <row r="44" spans="1:31" ht="12.6" customHeight="1" x14ac:dyDescent="0.25">
      <c r="A44" s="8"/>
      <c r="B44" s="8"/>
      <c r="C44" s="8"/>
      <c r="D44" s="8"/>
      <c r="E44" s="8"/>
      <c r="F44" s="8"/>
      <c r="G44" s="8"/>
      <c r="H44" s="8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</row>
    <row r="45" spans="1:31" ht="12.6" customHeight="1" x14ac:dyDescent="0.25">
      <c r="A45" s="8"/>
      <c r="B45" s="8"/>
      <c r="C45" s="8"/>
      <c r="D45" s="8"/>
      <c r="E45" s="8"/>
      <c r="F45" s="8"/>
      <c r="G45" s="8"/>
      <c r="H45" s="8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</row>
    <row r="46" spans="1:31" ht="12.6" customHeight="1" x14ac:dyDescent="0.25">
      <c r="A46" s="8"/>
      <c r="B46" s="8"/>
      <c r="C46" s="8"/>
      <c r="D46" s="8"/>
      <c r="E46" s="8"/>
      <c r="F46" s="8"/>
      <c r="G46" s="8"/>
      <c r="H46" s="8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</row>
    <row r="47" spans="1:31" ht="12.6" customHeight="1" x14ac:dyDescent="0.25">
      <c r="A47" s="8"/>
      <c r="B47" s="8"/>
      <c r="C47" s="8"/>
      <c r="D47" s="8"/>
      <c r="E47" s="8"/>
      <c r="F47" s="8"/>
      <c r="G47" s="8"/>
      <c r="H47" s="8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</row>
    <row r="48" spans="1:31" ht="12.6" customHeight="1" x14ac:dyDescent="0.25">
      <c r="A48" s="8"/>
      <c r="B48" s="8"/>
      <c r="C48" s="8"/>
      <c r="D48" s="8"/>
      <c r="E48" s="8"/>
      <c r="F48" s="8"/>
      <c r="G48" s="8"/>
      <c r="H48" s="8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</row>
    <row r="49" spans="1:22" ht="12.6" customHeight="1" x14ac:dyDescent="0.25">
      <c r="A49" s="8"/>
      <c r="B49" s="8"/>
      <c r="C49" s="8"/>
      <c r="D49" s="8"/>
      <c r="E49" s="8"/>
      <c r="F49" s="8"/>
      <c r="G49" s="8"/>
      <c r="H49" s="8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</row>
    <row r="50" spans="1:22" ht="12.6" customHeight="1" x14ac:dyDescent="0.25">
      <c r="A50" s="8"/>
      <c r="B50" s="8"/>
      <c r="C50" s="8"/>
      <c r="D50" s="8"/>
      <c r="E50" s="8"/>
      <c r="F50" s="8"/>
      <c r="G50" s="8"/>
      <c r="H50" s="8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</row>
    <row r="51" spans="1:22" ht="12.6" customHeight="1" x14ac:dyDescent="0.25">
      <c r="A51" s="8"/>
      <c r="B51" s="8"/>
      <c r="C51" s="8"/>
      <c r="D51" s="8"/>
      <c r="E51" s="8"/>
      <c r="F51" s="8"/>
      <c r="G51" s="8"/>
      <c r="H51" s="8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</row>
    <row r="52" spans="1:22" ht="12.6" customHeight="1" x14ac:dyDescent="0.25">
      <c r="A52" s="8"/>
      <c r="B52" s="8"/>
      <c r="C52" s="8"/>
      <c r="D52" s="8"/>
      <c r="E52" s="8"/>
      <c r="F52" s="8"/>
      <c r="G52" s="8"/>
      <c r="H52" s="8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</row>
    <row r="53" spans="1:22" ht="12.6" customHeight="1" x14ac:dyDescent="0.25">
      <c r="A53" s="8"/>
      <c r="B53" s="8"/>
      <c r="C53" s="8"/>
      <c r="D53" s="8"/>
      <c r="E53" s="8"/>
      <c r="F53" s="8"/>
      <c r="G53" s="8"/>
      <c r="H53" s="8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</row>
    <row r="54" spans="1:22" ht="12.6" customHeight="1" x14ac:dyDescent="0.25">
      <c r="A54" s="8"/>
      <c r="B54" s="8"/>
      <c r="C54" s="8"/>
      <c r="D54" s="8"/>
      <c r="E54" s="8"/>
      <c r="F54" s="8"/>
      <c r="G54" s="8"/>
      <c r="H54" s="8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</row>
    <row r="55" spans="1:22" ht="12.6" customHeight="1" x14ac:dyDescent="0.25">
      <c r="A55" s="8"/>
      <c r="B55" s="8"/>
      <c r="C55" s="8"/>
      <c r="D55" s="8"/>
      <c r="E55" s="8"/>
      <c r="F55" s="8"/>
      <c r="G55" s="8"/>
      <c r="H55" s="8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</row>
    <row r="56" spans="1:22" ht="12.6" customHeight="1" x14ac:dyDescent="0.25">
      <c r="A56" s="8"/>
      <c r="B56" s="8"/>
      <c r="C56" s="8"/>
      <c r="D56" s="8"/>
      <c r="E56" s="8"/>
      <c r="F56" s="8"/>
      <c r="G56" s="8"/>
      <c r="H56" s="8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</row>
    <row r="57" spans="1:22" ht="12.6" customHeight="1" x14ac:dyDescent="0.25">
      <c r="A57" s="8"/>
      <c r="B57" s="8"/>
      <c r="C57" s="8"/>
      <c r="D57" s="8"/>
      <c r="E57" s="8"/>
      <c r="F57" s="8"/>
      <c r="G57" s="8"/>
      <c r="H57" s="8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</row>
    <row r="58" spans="1:22" ht="12.6" customHeight="1" x14ac:dyDescent="0.25">
      <c r="A58" s="8"/>
      <c r="B58" s="8"/>
      <c r="C58" s="8"/>
      <c r="D58" s="8"/>
      <c r="E58" s="8"/>
      <c r="F58" s="8"/>
      <c r="G58" s="8"/>
      <c r="H58" s="8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</row>
    <row r="59" spans="1:22" ht="12.6" customHeight="1" x14ac:dyDescent="0.25">
      <c r="A59" s="8"/>
      <c r="B59" s="8"/>
      <c r="C59" s="8"/>
      <c r="D59" s="8"/>
      <c r="E59" s="8"/>
      <c r="F59" s="8"/>
      <c r="G59" s="8"/>
      <c r="H59" s="8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</row>
    <row r="60" spans="1:22" ht="12.6" customHeight="1" x14ac:dyDescent="0.25">
      <c r="A60" s="8"/>
      <c r="B60" s="8"/>
      <c r="C60" s="8"/>
      <c r="D60" s="8"/>
      <c r="E60" s="8"/>
      <c r="F60" s="8"/>
      <c r="G60" s="8"/>
      <c r="H60" s="8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</row>
    <row r="61" spans="1:22" ht="12.6" customHeight="1" x14ac:dyDescent="0.25">
      <c r="A61" s="8"/>
      <c r="B61" s="8"/>
      <c r="C61" s="8"/>
      <c r="D61" s="8"/>
      <c r="E61" s="8"/>
      <c r="F61" s="8"/>
      <c r="G61" s="8"/>
      <c r="H61" s="8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</row>
    <row r="62" spans="1:22" ht="12.6" customHeight="1" x14ac:dyDescent="0.25">
      <c r="A62" s="8"/>
      <c r="B62" s="8"/>
      <c r="C62" s="8"/>
      <c r="D62" s="8"/>
      <c r="E62" s="8"/>
      <c r="F62" s="8"/>
      <c r="G62" s="8"/>
      <c r="H62" s="8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</row>
    <row r="63" spans="1:22" ht="12.6" customHeight="1" x14ac:dyDescent="0.25">
      <c r="A63" s="8"/>
      <c r="B63" s="8"/>
      <c r="C63" s="8"/>
      <c r="D63" s="8"/>
      <c r="E63" s="8"/>
      <c r="F63" s="8"/>
      <c r="G63" s="8"/>
      <c r="H63" s="8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</row>
    <row r="64" spans="1:22" ht="12.6" customHeight="1" x14ac:dyDescent="0.25">
      <c r="A64" s="8"/>
      <c r="B64" s="8"/>
      <c r="C64" s="8"/>
      <c r="D64" s="8"/>
      <c r="E64" s="8"/>
      <c r="F64" s="8"/>
      <c r="G64" s="8"/>
      <c r="H64" s="8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</row>
    <row r="65" spans="1:22" ht="12.6" customHeight="1" x14ac:dyDescent="0.25">
      <c r="A65" s="8"/>
      <c r="B65" s="8"/>
      <c r="C65" s="8"/>
      <c r="D65" s="8"/>
      <c r="E65" s="8"/>
      <c r="F65" s="8"/>
      <c r="G65" s="8"/>
      <c r="H65" s="8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</row>
    <row r="66" spans="1:22" ht="12.6" customHeight="1" x14ac:dyDescent="0.25">
      <c r="A66" s="8"/>
      <c r="B66" s="8"/>
      <c r="C66" s="8"/>
      <c r="D66" s="8"/>
      <c r="E66" s="8"/>
      <c r="F66" s="8"/>
      <c r="G66" s="8"/>
      <c r="H66" s="8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</row>
    <row r="67" spans="1:22" ht="12.6" customHeight="1" x14ac:dyDescent="0.25">
      <c r="A67" s="8"/>
      <c r="B67" s="8"/>
      <c r="C67" s="8"/>
      <c r="D67" s="8"/>
      <c r="E67" s="8"/>
      <c r="F67" s="8"/>
      <c r="G67" s="8"/>
      <c r="H67" s="8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 spans="1:22" ht="12.6" customHeight="1" x14ac:dyDescent="0.25">
      <c r="A68" s="8"/>
      <c r="B68" s="8"/>
      <c r="C68" s="8"/>
      <c r="D68" s="8"/>
      <c r="E68" s="8"/>
      <c r="F68" s="8"/>
      <c r="G68" s="8"/>
      <c r="H68" s="8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</row>
    <row r="69" spans="1:22" ht="12.6" customHeight="1" x14ac:dyDescent="0.25">
      <c r="A69" s="8"/>
      <c r="B69" s="8"/>
      <c r="C69" s="8"/>
      <c r="D69" s="8"/>
      <c r="E69" s="8"/>
      <c r="F69" s="8"/>
      <c r="G69" s="8"/>
      <c r="H69" s="8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</row>
    <row r="70" spans="1:22" ht="12.6" customHeight="1" x14ac:dyDescent="0.25">
      <c r="A70" s="8"/>
      <c r="B70" s="8"/>
      <c r="C70" s="8"/>
      <c r="D70" s="8"/>
      <c r="E70" s="8"/>
      <c r="F70" s="8"/>
      <c r="G70" s="8"/>
      <c r="H70" s="8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</row>
    <row r="71" spans="1:22" ht="12.6" customHeight="1" x14ac:dyDescent="0.25">
      <c r="A71" s="8"/>
      <c r="B71" s="8"/>
      <c r="C71" s="8"/>
      <c r="D71" s="8"/>
      <c r="E71" s="8"/>
      <c r="F71" s="8"/>
      <c r="G71" s="8"/>
      <c r="H71" s="8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</row>
    <row r="72" spans="1:22" ht="12.6" customHeight="1" x14ac:dyDescent="0.25">
      <c r="A72" s="8"/>
      <c r="B72" s="8"/>
      <c r="C72" s="8"/>
      <c r="D72" s="8"/>
      <c r="E72" s="8"/>
      <c r="F72" s="8"/>
      <c r="G72" s="8"/>
      <c r="H72" s="8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</row>
    <row r="73" spans="1:22" ht="12.6" customHeight="1" x14ac:dyDescent="0.25">
      <c r="A73" s="8"/>
      <c r="B73" s="8"/>
      <c r="C73" s="8"/>
      <c r="D73" s="8"/>
      <c r="E73" s="8"/>
      <c r="F73" s="8"/>
      <c r="G73" s="8"/>
      <c r="H73" s="8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</row>
    <row r="74" spans="1:22" ht="12.6" customHeight="1" x14ac:dyDescent="0.25">
      <c r="A74" s="8"/>
      <c r="B74" s="8"/>
      <c r="C74" s="8"/>
      <c r="D74" s="8"/>
      <c r="E74" s="8"/>
      <c r="F74" s="8"/>
      <c r="G74" s="8"/>
      <c r="H74" s="8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</row>
    <row r="75" spans="1:22" ht="12.6" customHeight="1" x14ac:dyDescent="0.25">
      <c r="A75" s="8"/>
      <c r="B75" s="8"/>
      <c r="C75" s="8"/>
      <c r="D75" s="8"/>
      <c r="E75" s="8"/>
      <c r="F75" s="8"/>
      <c r="G75" s="8"/>
      <c r="H75" s="8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</row>
    <row r="76" spans="1:22" ht="12.6" customHeight="1" x14ac:dyDescent="0.25">
      <c r="A76" s="8"/>
      <c r="B76" s="8"/>
      <c r="C76" s="8"/>
      <c r="D76" s="8"/>
      <c r="E76" s="8"/>
      <c r="F76" s="8"/>
      <c r="G76" s="8"/>
      <c r="H76" s="8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</row>
    <row r="77" spans="1:22" ht="12.6" customHeight="1" x14ac:dyDescent="0.25">
      <c r="A77" s="8"/>
      <c r="B77" s="8"/>
      <c r="C77" s="8"/>
      <c r="D77" s="8"/>
      <c r="E77" s="8"/>
      <c r="F77" s="8"/>
      <c r="G77" s="8"/>
      <c r="H77" s="8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</row>
    <row r="78" spans="1:22" ht="12.6" customHeight="1" x14ac:dyDescent="0.25">
      <c r="A78" s="8"/>
      <c r="B78" s="8"/>
      <c r="C78" s="8"/>
      <c r="D78" s="8"/>
      <c r="E78" s="8"/>
      <c r="F78" s="8"/>
      <c r="G78" s="8"/>
      <c r="H78" s="8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</row>
    <row r="79" spans="1:22" ht="12.6" customHeight="1" x14ac:dyDescent="0.25">
      <c r="A79" s="8"/>
      <c r="B79" s="8"/>
      <c r="C79" s="8"/>
      <c r="D79" s="8"/>
      <c r="E79" s="8"/>
      <c r="F79" s="8"/>
      <c r="G79" s="8"/>
      <c r="H79" s="8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</row>
    <row r="80" spans="1:22" ht="12.6" customHeight="1" x14ac:dyDescent="0.25">
      <c r="A80" s="8"/>
      <c r="B80" s="8"/>
      <c r="C80" s="8"/>
      <c r="D80" s="8"/>
      <c r="E80" s="8"/>
      <c r="F80" s="8"/>
      <c r="G80" s="8"/>
      <c r="H80" s="8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</row>
    <row r="81" spans="1:22" ht="12.6" customHeight="1" x14ac:dyDescent="0.25">
      <c r="A81" s="8"/>
      <c r="B81" s="8"/>
      <c r="C81" s="8"/>
      <c r="D81" s="8"/>
      <c r="E81" s="8"/>
      <c r="F81" s="8"/>
      <c r="G81" s="8"/>
      <c r="H81" s="8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</row>
  </sheetData>
  <sortState ref="A3:AE33">
    <sortCondition descending="1" ref="AE3"/>
  </sortState>
  <mergeCells count="4">
    <mergeCell ref="E1:J1"/>
    <mergeCell ref="K1:P1"/>
    <mergeCell ref="Q1:V1"/>
    <mergeCell ref="W1:AB1"/>
  </mergeCells>
  <conditionalFormatting sqref="E3:I33">
    <cfRule type="cellIs" dxfId="10" priority="21" operator="between">
      <formula>0.1</formula>
      <formula>1.99</formula>
    </cfRule>
    <cfRule type="cellIs" dxfId="9" priority="22" operator="equal">
      <formula>0</formula>
    </cfRule>
    <cfRule type="cellIs" dxfId="8" priority="23" operator="equal">
      <formula>2</formula>
    </cfRule>
  </conditionalFormatting>
  <conditionalFormatting sqref="J3:J33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{3F325F88-05E0-41BA-AA33-7B854FBE8033}</x14:id>
        </ext>
      </extLst>
    </cfRule>
  </conditionalFormatting>
  <conditionalFormatting sqref="P3:P33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{22C9DC09-E768-4CCB-8C68-41B5A3538743}</x14:id>
        </ext>
      </extLst>
    </cfRule>
  </conditionalFormatting>
  <conditionalFormatting sqref="V3:V33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{77C9A01F-EA1B-4605-8E36-B0BAF3BB9AE5}</x14:id>
        </ext>
      </extLst>
    </cfRule>
  </conditionalFormatting>
  <conditionalFormatting sqref="AB3:AB33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{56E5E5A3-F957-491E-9C01-522DE745411E}</x14:id>
        </ext>
      </extLst>
    </cfRule>
  </conditionalFormatting>
  <conditionalFormatting sqref="AD3:AD33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{F9C7B28C-32E1-4B0D-97BC-F416D05D2AA7}</x14:id>
        </ext>
      </extLst>
    </cfRule>
  </conditionalFormatting>
  <conditionalFormatting sqref="K3:O33">
    <cfRule type="cellIs" dxfId="7" priority="12" operator="between">
      <formula>0.1</formula>
      <formula>59.9</formula>
    </cfRule>
    <cfRule type="cellIs" dxfId="6" priority="13" operator="equal">
      <formula>0</formula>
    </cfRule>
    <cfRule type="cellIs" dxfId="5" priority="14" operator="between">
      <formula>60</formula>
      <formula>79</formula>
    </cfRule>
    <cfRule type="cellIs" dxfId="4" priority="15" operator="between">
      <formula>80</formula>
      <formula>100</formula>
    </cfRule>
  </conditionalFormatting>
  <conditionalFormatting sqref="Q3:U33">
    <cfRule type="cellIs" dxfId="3" priority="8" operator="between">
      <formula>0.1</formula>
      <formula>59.9</formula>
    </cfRule>
    <cfRule type="cellIs" dxfId="2" priority="9" operator="equal">
      <formula>0</formula>
    </cfRule>
    <cfRule type="cellIs" dxfId="1" priority="10" operator="between">
      <formula>60</formula>
      <formula>79</formula>
    </cfRule>
    <cfRule type="cellIs" dxfId="0" priority="11" operator="between">
      <formula>80</formula>
      <formula>200</formula>
    </cfRule>
  </conditionalFormatting>
  <conditionalFormatting sqref="AE3:AE3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{2008DEFA-B118-4E92-B0F8-C5059B874A32}</x14:id>
        </ext>
      </extLst>
    </cfRule>
  </conditionalFormatting>
  <conditionalFormatting sqref="D3:D6 D8:D3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{FF44BC67-0C1D-46A1-8F9C-F95AA3B0ECDF}</x14:id>
        </ext>
      </extLst>
    </cfRule>
  </conditionalFormatting>
  <conditionalFormatting sqref="D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{5152AADF-8FC6-4ED1-821D-0A79F65C7F2C}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325F88-05E0-41BA-AA33-7B854FBE8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J3:J33</xm:sqref>
        </x14:conditionalFormatting>
        <x14:conditionalFormatting xmlns:xm="http://schemas.microsoft.com/office/excel/2006/main">
          <x14:cfRule type="dataBar" id="{22C9DC09-E768-4CCB-8C68-41B5A35387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P3:P33</xm:sqref>
        </x14:conditionalFormatting>
        <x14:conditionalFormatting xmlns:xm="http://schemas.microsoft.com/office/excel/2006/main">
          <x14:cfRule type="dataBar" id="{77C9A01F-EA1B-4605-8E36-B0BAF3BB9A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V3:V33</xm:sqref>
        </x14:conditionalFormatting>
        <x14:conditionalFormatting xmlns:xm="http://schemas.microsoft.com/office/excel/2006/main">
          <x14:cfRule type="dataBar" id="{56E5E5A3-F957-491E-9C01-522DE74541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AB3:AB33</xm:sqref>
        </x14:conditionalFormatting>
        <x14:conditionalFormatting xmlns:xm="http://schemas.microsoft.com/office/excel/2006/main">
          <x14:cfRule type="dataBar" id="{F9C7B28C-32E1-4B0D-97BC-F416D05D2A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AD3:AD33</xm:sqref>
        </x14:conditionalFormatting>
        <x14:conditionalFormatting xmlns:xm="http://schemas.microsoft.com/office/excel/2006/main">
          <x14:cfRule type="dataBar" id="{2008DEFA-B118-4E92-B0F8-C5059B874A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AE3:AE33</xm:sqref>
        </x14:conditionalFormatting>
        <x14:conditionalFormatting xmlns:xm="http://schemas.microsoft.com/office/excel/2006/main">
          <x14:cfRule type="dataBar" id="{FF44BC67-0C1D-46A1-8F9C-F95AA3B0EC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D3:D6 D8:D33</xm:sqref>
        </x14:conditionalFormatting>
        <x14:conditionalFormatting xmlns:xm="http://schemas.microsoft.com/office/excel/2006/main">
          <x14:cfRule type="dataBar" id="{5152AADF-8FC6-4ED1-821D-0A79F65C7F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Vize</vt:lpstr>
      <vt:lpstr>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Sari, Ozkan</cp:lastModifiedBy>
  <dcterms:created xsi:type="dcterms:W3CDTF">2017-10-25T19:40:59Z</dcterms:created>
  <dcterms:modified xsi:type="dcterms:W3CDTF">2018-01-06T08:34:14Z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16.2.6.0</vt:lpwstr>
  </property>
</Properties>
</file>