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S3" i="1" l="1"/>
  <c r="S11" i="1"/>
  <c r="S5" i="1"/>
  <c r="S4" i="1"/>
  <c r="S6" i="1"/>
  <c r="S7" i="1"/>
  <c r="S8" i="1"/>
  <c r="S10" i="1"/>
  <c r="S13" i="1"/>
  <c r="S12" i="1"/>
  <c r="S15" i="1"/>
  <c r="S16" i="1"/>
  <c r="S14" i="1"/>
  <c r="S17" i="1"/>
  <c r="S18" i="1"/>
  <c r="S21" i="1"/>
  <c r="S19" i="1"/>
  <c r="S20" i="1"/>
  <c r="S22" i="1"/>
  <c r="S23" i="1"/>
  <c r="S25" i="1"/>
  <c r="S24" i="1"/>
  <c r="S26" i="1"/>
  <c r="S27" i="1"/>
  <c r="S9" i="1"/>
  <c r="N4" i="2" l="1"/>
  <c r="N11" i="2"/>
  <c r="N10" i="2"/>
  <c r="N6" i="2"/>
  <c r="N5" i="2"/>
  <c r="N12" i="2"/>
  <c r="N8" i="2"/>
  <c r="N3" i="2"/>
  <c r="N13" i="2"/>
  <c r="N14" i="2"/>
  <c r="N15" i="2"/>
  <c r="N16" i="2"/>
  <c r="N17" i="2"/>
  <c r="N18" i="2"/>
  <c r="N7" i="2"/>
  <c r="N24" i="2"/>
  <c r="N20" i="2"/>
  <c r="N21" i="2"/>
  <c r="N19" i="2"/>
  <c r="N23" i="2"/>
  <c r="N26" i="2"/>
  <c r="N22" i="2"/>
  <c r="N25" i="2"/>
  <c r="N27" i="2"/>
  <c r="N28" i="2"/>
  <c r="N29" i="2"/>
  <c r="N30" i="2"/>
  <c r="N31" i="2"/>
  <c r="N41" i="2"/>
  <c r="N36" i="2"/>
  <c r="N32" i="2"/>
  <c r="N39" i="2"/>
  <c r="N37" i="2"/>
  <c r="N33" i="2"/>
  <c r="N42" i="2"/>
  <c r="N35" i="2"/>
  <c r="N40" i="2"/>
  <c r="N34" i="2"/>
  <c r="N38" i="2"/>
  <c r="N9" i="2"/>
  <c r="J4" i="2"/>
  <c r="P4" i="2" s="1"/>
  <c r="J11" i="2"/>
  <c r="P11" i="2" s="1"/>
  <c r="J10" i="2"/>
  <c r="P10" i="2" s="1"/>
  <c r="J6" i="2"/>
  <c r="J5" i="2"/>
  <c r="J12" i="2"/>
  <c r="J8" i="2"/>
  <c r="P8" i="2" s="1"/>
  <c r="J3" i="2"/>
  <c r="P3" i="2" s="1"/>
  <c r="J13" i="2"/>
  <c r="P13" i="2" s="1"/>
  <c r="J14" i="2"/>
  <c r="P14" i="2" s="1"/>
  <c r="J15" i="2"/>
  <c r="P15" i="2" s="1"/>
  <c r="J16" i="2"/>
  <c r="P16" i="2" s="1"/>
  <c r="J17" i="2"/>
  <c r="P17" i="2" s="1"/>
  <c r="J18" i="2"/>
  <c r="P18" i="2" s="1"/>
  <c r="J7" i="2"/>
  <c r="P7" i="2" s="1"/>
  <c r="J24" i="2"/>
  <c r="P24" i="2" s="1"/>
  <c r="J20" i="2"/>
  <c r="P20" i="2" s="1"/>
  <c r="J21" i="2"/>
  <c r="P21" i="2" s="1"/>
  <c r="J19" i="2"/>
  <c r="P19" i="2" s="1"/>
  <c r="J23" i="2"/>
  <c r="P23" i="2" s="1"/>
  <c r="J26" i="2"/>
  <c r="J22" i="2"/>
  <c r="P22" i="2" s="1"/>
  <c r="J25" i="2"/>
  <c r="P25" i="2" s="1"/>
  <c r="J27" i="2"/>
  <c r="J28" i="2"/>
  <c r="J29" i="2"/>
  <c r="J30" i="2"/>
  <c r="J31" i="2"/>
  <c r="J41" i="2"/>
  <c r="J36" i="2"/>
  <c r="J32" i="2"/>
  <c r="J39" i="2"/>
  <c r="J37" i="2"/>
  <c r="J33" i="2"/>
  <c r="J42" i="2"/>
  <c r="J35" i="2"/>
  <c r="J40" i="2"/>
  <c r="J34" i="2"/>
  <c r="J38" i="2"/>
  <c r="J9" i="2"/>
  <c r="P9" i="2" s="1"/>
  <c r="L9" i="1"/>
  <c r="P6" i="2" l="1"/>
  <c r="P26" i="2"/>
  <c r="Q26" i="2" s="1"/>
  <c r="P12" i="2"/>
  <c r="Q12" i="2" s="1"/>
  <c r="P5" i="2"/>
  <c r="Q5" i="2" s="1"/>
  <c r="Q3" i="2"/>
  <c r="Q27" i="2"/>
  <c r="Q25" i="2"/>
  <c r="Q14" i="2"/>
  <c r="Q11" i="2"/>
  <c r="Q16" i="2"/>
  <c r="Q21" i="2"/>
  <c r="Q23" i="2"/>
  <c r="Q42" i="2"/>
  <c r="Q19" i="2"/>
  <c r="Q15" i="2"/>
  <c r="Q4" i="2"/>
  <c r="Q31" i="2"/>
  <c r="Q6" i="2"/>
  <c r="Q38" i="2"/>
  <c r="Q34" i="2"/>
  <c r="Q40" i="2"/>
  <c r="Q35" i="2"/>
  <c r="Q33" i="2"/>
  <c r="Q37" i="2"/>
  <c r="Q39" i="2"/>
  <c r="Q32" i="2"/>
  <c r="Q36" i="2"/>
  <c r="Q41" i="2"/>
  <c r="Q30" i="2"/>
  <c r="Q29" i="2"/>
  <c r="Q28" i="2"/>
  <c r="Q22" i="2"/>
  <c r="Q24" i="2"/>
  <c r="Q20" i="2"/>
  <c r="Q7" i="2"/>
  <c r="Q18" i="2"/>
  <c r="Q17" i="2"/>
  <c r="Q13" i="2"/>
  <c r="Q8" i="2"/>
  <c r="Q9" i="2"/>
  <c r="Q10" i="2"/>
  <c r="Q13" i="1"/>
  <c r="Q10" i="1"/>
  <c r="Q16" i="1"/>
  <c r="Q9" i="1"/>
  <c r="V9" i="1" s="1"/>
  <c r="Q12" i="1"/>
  <c r="Q3" i="1"/>
  <c r="Q7" i="1"/>
  <c r="Q11" i="1"/>
  <c r="Q6" i="1"/>
  <c r="Q17" i="1"/>
  <c r="Q8" i="1"/>
  <c r="Q19" i="1"/>
  <c r="Q4" i="1"/>
  <c r="Q14" i="1"/>
  <c r="Q18" i="1"/>
  <c r="Q21" i="1"/>
  <c r="Q24" i="1"/>
  <c r="Q25" i="1"/>
  <c r="Q20" i="1"/>
  <c r="Q23" i="1"/>
  <c r="Q22" i="1"/>
  <c r="Q27" i="1"/>
  <c r="Q15" i="1"/>
  <c r="Q26" i="1"/>
  <c r="Q5" i="1"/>
  <c r="L5" i="1" l="1"/>
  <c r="V5" i="1" s="1"/>
  <c r="L11" i="1" l="1"/>
  <c r="V11" i="1" s="1"/>
  <c r="L16" i="1"/>
  <c r="V16" i="1" s="1"/>
  <c r="L6" i="1"/>
  <c r="V6" i="1" s="1"/>
  <c r="L22" i="1"/>
  <c r="V22" i="1" s="1"/>
  <c r="L14" i="1"/>
  <c r="V14" i="1" s="1"/>
  <c r="L19" i="1"/>
  <c r="V19" i="1" s="1"/>
  <c r="L18" i="1"/>
  <c r="V18" i="1" s="1"/>
  <c r="L8" i="1"/>
  <c r="V8" i="1" s="1"/>
  <c r="L4" i="1"/>
  <c r="V4" i="1" s="1"/>
  <c r="L10" i="1"/>
  <c r="V10" i="1" s="1"/>
  <c r="L3" i="1"/>
  <c r="V3" i="1" s="1"/>
  <c r="L7" i="1"/>
  <c r="V7" i="1" s="1"/>
  <c r="L12" i="1"/>
  <c r="V12" i="1" s="1"/>
  <c r="L13" i="1"/>
  <c r="V13" i="1" s="1"/>
  <c r="L21" i="1"/>
  <c r="V21" i="1" s="1"/>
  <c r="L24" i="1"/>
  <c r="V24" i="1" s="1"/>
  <c r="L20" i="1"/>
  <c r="V20" i="1" s="1"/>
  <c r="L25" i="1"/>
  <c r="V25" i="1" s="1"/>
  <c r="L23" i="1"/>
  <c r="V23" i="1" s="1"/>
  <c r="L27" i="1"/>
  <c r="V27" i="1" s="1"/>
  <c r="L26" i="1"/>
  <c r="V26" i="1" s="1"/>
  <c r="L41" i="1"/>
  <c r="V41" i="1" s="1"/>
  <c r="L36" i="1"/>
  <c r="V36" i="1" s="1"/>
  <c r="L32" i="1"/>
  <c r="V32" i="1" s="1"/>
  <c r="L39" i="1"/>
  <c r="V39" i="1" s="1"/>
  <c r="L37" i="1"/>
  <c r="V37" i="1" s="1"/>
  <c r="L33" i="1"/>
  <c r="V33" i="1" s="1"/>
  <c r="L42" i="1"/>
  <c r="V42" i="1" s="1"/>
  <c r="L35" i="1"/>
  <c r="L40" i="1"/>
  <c r="L28" i="1"/>
  <c r="L30" i="1"/>
  <c r="L31" i="1"/>
  <c r="L34" i="1"/>
  <c r="L38" i="1"/>
  <c r="L15" i="1"/>
  <c r="V15" i="1" s="1"/>
  <c r="L17" i="1"/>
  <c r="V17" i="1" s="1"/>
  <c r="V34" i="1" l="1"/>
  <c r="Q29" i="1"/>
  <c r="V29" i="1" s="1"/>
  <c r="Q35" i="1"/>
  <c r="V35" i="1" s="1"/>
  <c r="Q40" i="1"/>
  <c r="V40" i="1" s="1"/>
  <c r="Q28" i="1"/>
  <c r="V28" i="1" s="1"/>
  <c r="Q30" i="1"/>
  <c r="V30" i="1" s="1"/>
  <c r="Q31" i="1"/>
  <c r="V31" i="1" s="1"/>
  <c r="Q34" i="1"/>
  <c r="Q38" i="1"/>
  <c r="V38" i="1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<sst xmlns="http://schemas.openxmlformats.org/spreadsheetml/2006/main" count="329" uniqueCount="135">
  <si>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</si>
  <si>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</si>
  <si>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</si>
  <si>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</si>
  <si>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</si>
  <si>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</si>
  <si>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</si>
  <si>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</si>
  <si>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</si>
  <si>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</si>
  <si>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</si>
  <si>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</si>
  <si>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</si>
  <si>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</si>
  <si>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</si>
  <si>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</si>
  <si>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</si>
  <si>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</si>
  <si>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</si>
  <si>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</si>
  <si>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</si>
  <si>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</si>
  <si>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</si>
  <si>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</si>
  <si>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</si>
  <si>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</si>
  <si>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</si>
  <si>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</si>
  <si>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</si>
  <si>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</si>
  <si>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</si>
  <si>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</si>
  <si>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</si>
  <si>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</si>
  <si>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YILDIRIM</t>
  </si>
  <si>
    <t>DEVAM DURUMU (%20)</t>
  </si>
  <si>
    <t>LAB ÇALIŞMALARI (%25)</t>
  </si>
  <si>
    <t>DERS NOTU</t>
  </si>
  <si>
    <t>EKSTRA</t>
  </si>
  <si>
    <t>BONUS (%15)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</si>
  <si>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</si>
  <si>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</si>
  <si>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</si>
  <si>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</si>
  <si>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</si>
  <si>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</si>
  <si>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</si>
  <si>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</si>
  <si>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</si>
  <si>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</si>
  <si>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</si>
  <si>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</si>
  <si>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</si>
  <si>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</si>
  <si>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</si>
  <si>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</si>
  <si>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</si>
  <si>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</si>
  <si>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</si>
  <si>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</si>
  <si>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</si>
  <si>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</si>
  <si>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</si>
  <si>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</si>
  <si>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</si>
  <si>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</si>
  <si>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</si>
  <si>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</si>
  <si>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</si>
  <si>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</si>
  <si>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</si>
  <si>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</si>
  <si>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</si>
  <si>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</si>
  <si>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</si>
  <si>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</si>
  <si>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</si>
  <si>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</si>
  <si>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</si>
  <si>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</si>
  <si>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</si>
  <si>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</si>
  <si>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</si>
  <si>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</si>
  <si>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</si>
  <si>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</si>
  <si>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</si>
  <si>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</si>
  <si>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</si>
  <si>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</si>
  <si>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</si>
  <si>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</si>
  <si>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</si>
  <si>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</si>
  <si>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</si>
  <si>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</si>
  <si>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</si>
  <si>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</si>
  <si>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</si>
  <si>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</si>
  <si>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</si>
  <si>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</si>
  <si>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</si>
  <si>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</si>
  <si>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</si>
  <si>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</si>
  <si>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</si>
  <si>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</si>
  <si>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</si>
  <si>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</si>
  <si>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</si>
  <si>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</si>
  <si>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</si>
  <si>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</si>
  <si>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</si>
  <si>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</si>
  <si>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</si>
  <si>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</si>
  <si>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</si>
  <si>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</si>
  <si>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</si>
  <si>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</si>
  <si>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</si>
  <si>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</si>
  <si>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</si>
  <si>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</si>
  <si>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</si>
  <si>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</si>
  <si>
    <t>ÖDEVLER (%15)</t>
  </si>
  <si>
    <t>SINAV (%40)</t>
  </si>
  <si>
    <t>Bütünleme</t>
  </si>
  <si>
    <t>Geçti</t>
  </si>
  <si>
    <t>SINAV (%55)</t>
  </si>
  <si>
    <t>Kaldı</t>
  </si>
  <si>
    <t>FİNAL (+14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</si>
</sst>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b/>
      <sz val="8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5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1" fontId="3" fillId="4" borderId="1" xfId="0" applyNumberFormat="1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zoomScaleNormal="100" workbookViewId="0">
      <pane ySplit="2" topLeftCell="A3" activePane="bottomLeft" state="frozen"/>
      <selection pane="bottomLeft" activeCell="M9" sqref="M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46" bestFit="1" customWidth="1"/>
    <col min="6" max="7" width="2.88671875" style="46" bestFit="1" customWidth="1"/>
    <col min="8" max="10" width="2.88671875" style="47" bestFit="1" customWidth="1"/>
    <col min="11" max="11" width="2.88671875" style="38" bestFit="1" customWidth="1"/>
    <col min="12" max="12" width="6.88671875" style="1" customWidth="1"/>
    <col min="13" max="13" width="3.109375" style="1" bestFit="1" customWidth="1"/>
    <col min="14" max="14" width="2.77734375" style="68" bestFit="1" customWidth="1"/>
    <col min="15" max="15" width="2.77734375" style="47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5.77734375" style="1" bestFit="1" customWidth="1"/>
    <col min="20" max="20" width="7" style="1" bestFit="1" customWidth="1"/>
    <col min="21" max="21" width="7" style="1" customWidth="1"/>
    <col min="22" max="22" width="5.77734375" style="1" customWidth="1"/>
    <col min="23" max="16384" width="8.88671875" style="1"/>
  </cols>
  <sheetData>
    <row r="1" spans="1:24" s="4" customFormat="1" ht="22.2" customHeight="1" thickBot="1" x14ac:dyDescent="0.3">
      <c r="A1" s="25">
        <v>6</v>
      </c>
      <c r="B1" s="15"/>
      <c r="C1" s="24"/>
      <c r="D1" s="77" t="s">
        <v>35</v>
      </c>
      <c r="E1" s="79"/>
      <c r="F1" s="79"/>
      <c r="G1" s="79"/>
      <c r="H1" s="79"/>
      <c r="I1" s="79"/>
      <c r="J1" s="79"/>
      <c r="K1" s="79"/>
      <c r="L1" s="78"/>
      <c r="M1" s="77" t="s">
        <v>36</v>
      </c>
      <c r="N1" s="79"/>
      <c r="O1" s="79"/>
      <c r="P1" s="79"/>
      <c r="Q1" s="78"/>
      <c r="R1" s="77" t="s">
        <v>128</v>
      </c>
      <c r="S1" s="78"/>
      <c r="T1" s="14" t="s">
        <v>129</v>
      </c>
      <c r="U1" s="31" t="s">
        <v>39</v>
      </c>
      <c r="V1" s="16" t="s">
        <v>31</v>
      </c>
    </row>
    <row r="2" spans="1:24" s="5" customFormat="1" ht="11.4" customHeight="1" x14ac:dyDescent="0.25">
      <c r="A2" s="19" t="s">
        <v>29</v>
      </c>
      <c r="B2" s="10" t="s">
        <v>0</v>
      </c>
      <c r="C2" s="20" t="s">
        <v>1</v>
      </c>
      <c r="D2" s="39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35" t="s">
        <v>124</v>
      </c>
      <c r="L2" s="23" t="s">
        <v>30</v>
      </c>
      <c r="M2" s="21">
        <v>3</v>
      </c>
      <c r="N2" s="22">
        <v>5</v>
      </c>
      <c r="O2" s="40">
        <v>7</v>
      </c>
      <c r="P2" s="63" t="s">
        <v>124</v>
      </c>
      <c r="Q2" s="23" t="s">
        <v>30</v>
      </c>
      <c r="R2" s="21">
        <v>1</v>
      </c>
      <c r="S2" s="23" t="s">
        <v>30</v>
      </c>
      <c r="T2" s="21" t="s">
        <v>33</v>
      </c>
      <c r="U2" s="33" t="s">
        <v>38</v>
      </c>
      <c r="V2" s="16" t="s">
        <v>32</v>
      </c>
    </row>
    <row r="3" spans="1:24" ht="12.6" customHeight="1" x14ac:dyDescent="0.25">
      <c r="A3" s="17" t="s">
        <v>43</v>
      </c>
      <c r="B3" s="3" t="s">
        <v>41</v>
      </c>
      <c r="C3" s="11" t="s">
        <v>42</v>
      </c>
      <c r="D3" s="41">
        <v>2</v>
      </c>
      <c r="E3" s="42">
        <v>2</v>
      </c>
      <c r="F3" s="42">
        <v>2</v>
      </c>
      <c r="G3" s="42">
        <v>2</v>
      </c>
      <c r="H3" s="42">
        <v>1.9</v>
      </c>
      <c r="I3" s="42">
        <v>2</v>
      </c>
      <c r="J3" s="42">
        <v>2</v>
      </c>
      <c r="K3" s="36">
        <v>0</v>
      </c>
      <c r="L3" s="13">
        <f t="shared" ref="L3:L28" si="0">SUM(D3:J3)*50/(A$1-K3)</f>
        <v>115.83333333333333</v>
      </c>
      <c r="M3" s="12">
        <v>100</v>
      </c>
      <c r="N3" s="65">
        <v>90</v>
      </c>
      <c r="O3" s="70">
        <v>100</v>
      </c>
      <c r="P3" s="64">
        <v>0</v>
      </c>
      <c r="Q3" s="13">
        <f t="shared" ref="Q3:Q27" si="1">SUM(M3:O3)/(3-P3)</f>
        <v>96.666666666666671</v>
      </c>
      <c r="R3" s="12">
        <v>70</v>
      </c>
      <c r="S3" s="13">
        <f t="shared" ref="S3:S27" si="2">SUM(R3:R3)/1</f>
        <v>70</v>
      </c>
      <c r="T3" s="6">
        <v>95</v>
      </c>
      <c r="U3" s="34"/>
      <c r="V3" s="18">
        <f t="shared" ref="V3:V42" si="3">L3*0.2+Q3*0.25+S3*0.15+T3*0.4+U3*0.15</f>
        <v>95.833333333333343</v>
      </c>
      <c r="X3" s="72"/>
    </row>
    <row r="4" spans="1:24" ht="12.6" customHeight="1" x14ac:dyDescent="0.25">
      <c r="A4" s="17" t="s">
        <v>88</v>
      </c>
      <c r="B4" s="3" t="s">
        <v>89</v>
      </c>
      <c r="C4" s="11" t="s">
        <v>34</v>
      </c>
      <c r="D4" s="41">
        <v>0</v>
      </c>
      <c r="E4" s="42">
        <v>2</v>
      </c>
      <c r="F4" s="42">
        <v>2</v>
      </c>
      <c r="G4" s="42">
        <v>2</v>
      </c>
      <c r="H4" s="42">
        <v>2</v>
      </c>
      <c r="I4" s="42">
        <v>2</v>
      </c>
      <c r="J4" s="42">
        <v>2</v>
      </c>
      <c r="K4" s="36">
        <v>0</v>
      </c>
      <c r="L4" s="13">
        <f t="shared" si="0"/>
        <v>100</v>
      </c>
      <c r="M4" s="12">
        <v>100</v>
      </c>
      <c r="N4" s="65">
        <v>95</v>
      </c>
      <c r="O4" s="70">
        <v>100</v>
      </c>
      <c r="P4" s="64">
        <v>0</v>
      </c>
      <c r="Q4" s="13">
        <f t="shared" si="1"/>
        <v>98.333333333333329</v>
      </c>
      <c r="R4" s="12">
        <v>85</v>
      </c>
      <c r="S4" s="13">
        <f t="shared" si="2"/>
        <v>85</v>
      </c>
      <c r="T4" s="6">
        <v>84</v>
      </c>
      <c r="U4" s="34"/>
      <c r="V4" s="18">
        <f t="shared" si="3"/>
        <v>90.933333333333337</v>
      </c>
      <c r="X4" s="72"/>
    </row>
    <row r="5" spans="1:24" ht="12.6" customHeight="1" x14ac:dyDescent="0.25">
      <c r="A5" s="17" t="s">
        <v>79</v>
      </c>
      <c r="B5" s="3" t="s">
        <v>80</v>
      </c>
      <c r="C5" s="11" t="s">
        <v>81</v>
      </c>
      <c r="D5" s="41">
        <v>2</v>
      </c>
      <c r="E5" s="42">
        <v>2</v>
      </c>
      <c r="F5" s="42">
        <v>2</v>
      </c>
      <c r="G5" s="42" t="s">
        <v>124</v>
      </c>
      <c r="H5" s="42">
        <v>2</v>
      </c>
      <c r="I5" s="42">
        <v>2</v>
      </c>
      <c r="J5" s="42">
        <v>2</v>
      </c>
      <c r="K5" s="36">
        <v>1</v>
      </c>
      <c r="L5" s="13">
        <f t="shared" si="0"/>
        <v>120</v>
      </c>
      <c r="M5" s="12">
        <v>100</v>
      </c>
      <c r="N5" s="65">
        <v>100</v>
      </c>
      <c r="O5" s="70">
        <v>100</v>
      </c>
      <c r="P5" s="64">
        <v>0</v>
      </c>
      <c r="Q5" s="13">
        <f t="shared" si="1"/>
        <v>100</v>
      </c>
      <c r="R5" s="12">
        <v>61</v>
      </c>
      <c r="S5" s="13">
        <f t="shared" si="2"/>
        <v>61</v>
      </c>
      <c r="T5" s="6">
        <v>80</v>
      </c>
      <c r="U5" s="34"/>
      <c r="V5" s="18">
        <f t="shared" si="3"/>
        <v>90.15</v>
      </c>
      <c r="X5" s="72"/>
    </row>
    <row r="6" spans="1:24" ht="12.6" customHeight="1" x14ac:dyDescent="0.25">
      <c r="A6" s="17" t="s">
        <v>102</v>
      </c>
      <c r="B6" s="3" t="s">
        <v>103</v>
      </c>
      <c r="C6" s="11" t="s">
        <v>104</v>
      </c>
      <c r="D6" s="41">
        <v>2</v>
      </c>
      <c r="E6" s="42">
        <v>2</v>
      </c>
      <c r="F6" s="42">
        <v>2</v>
      </c>
      <c r="G6" s="42">
        <v>2</v>
      </c>
      <c r="H6" s="42">
        <v>2</v>
      </c>
      <c r="I6" s="42">
        <v>2</v>
      </c>
      <c r="J6" s="42">
        <v>2</v>
      </c>
      <c r="K6" s="36">
        <v>0</v>
      </c>
      <c r="L6" s="13">
        <f t="shared" si="0"/>
        <v>116.66666666666667</v>
      </c>
      <c r="M6" s="12">
        <v>85</v>
      </c>
      <c r="N6" s="65">
        <v>100</v>
      </c>
      <c r="O6" s="70">
        <v>100</v>
      </c>
      <c r="P6" s="64">
        <v>0</v>
      </c>
      <c r="Q6" s="13">
        <f t="shared" si="1"/>
        <v>95</v>
      </c>
      <c r="R6" s="12">
        <v>45</v>
      </c>
      <c r="S6" s="13">
        <f t="shared" si="2"/>
        <v>45</v>
      </c>
      <c r="T6" s="6">
        <v>87</v>
      </c>
      <c r="U6" s="34"/>
      <c r="V6" s="18">
        <f t="shared" si="3"/>
        <v>88.63333333333334</v>
      </c>
      <c r="X6" s="72"/>
    </row>
    <row r="7" spans="1:24" ht="12.6" customHeight="1" x14ac:dyDescent="0.25">
      <c r="A7" s="17" t="s">
        <v>46</v>
      </c>
      <c r="B7" s="3" t="s">
        <v>44</v>
      </c>
      <c r="C7" s="11" t="s">
        <v>45</v>
      </c>
      <c r="D7" s="41">
        <v>2</v>
      </c>
      <c r="E7" s="42">
        <v>2</v>
      </c>
      <c r="F7" s="42">
        <v>2</v>
      </c>
      <c r="G7" s="42">
        <v>2</v>
      </c>
      <c r="H7" s="42">
        <v>1.9</v>
      </c>
      <c r="I7" s="42">
        <v>2</v>
      </c>
      <c r="J7" s="42">
        <v>2</v>
      </c>
      <c r="K7" s="36">
        <v>0</v>
      </c>
      <c r="L7" s="13">
        <f t="shared" si="0"/>
        <v>115.83333333333333</v>
      </c>
      <c r="M7" s="12">
        <v>100</v>
      </c>
      <c r="N7" s="65">
        <v>90</v>
      </c>
      <c r="O7" s="70">
        <v>90</v>
      </c>
      <c r="P7" s="64">
        <v>0</v>
      </c>
      <c r="Q7" s="13">
        <f t="shared" si="1"/>
        <v>93.333333333333329</v>
      </c>
      <c r="R7" s="12">
        <v>50</v>
      </c>
      <c r="S7" s="13">
        <f t="shared" si="2"/>
        <v>50</v>
      </c>
      <c r="T7" s="6">
        <v>86</v>
      </c>
      <c r="U7" s="34"/>
      <c r="V7" s="18">
        <f t="shared" si="3"/>
        <v>88.4</v>
      </c>
      <c r="X7" s="72"/>
    </row>
    <row r="8" spans="1:24" ht="12.6" customHeight="1" x14ac:dyDescent="0.25">
      <c r="A8" s="17" t="s">
        <v>54</v>
      </c>
      <c r="B8" s="3" t="s">
        <v>7</v>
      </c>
      <c r="C8" s="11" t="s">
        <v>55</v>
      </c>
      <c r="D8" s="41">
        <v>0</v>
      </c>
      <c r="E8" s="42">
        <v>2</v>
      </c>
      <c r="F8" s="42">
        <v>2</v>
      </c>
      <c r="G8" s="42">
        <v>2</v>
      </c>
      <c r="H8" s="42">
        <v>2</v>
      </c>
      <c r="I8" s="42">
        <v>2</v>
      </c>
      <c r="J8" s="42">
        <v>2</v>
      </c>
      <c r="K8" s="36">
        <v>0</v>
      </c>
      <c r="L8" s="13">
        <f t="shared" si="0"/>
        <v>100</v>
      </c>
      <c r="M8" s="12">
        <v>100</v>
      </c>
      <c r="N8" s="65">
        <v>100</v>
      </c>
      <c r="O8" s="70">
        <v>90</v>
      </c>
      <c r="P8" s="64">
        <v>0</v>
      </c>
      <c r="Q8" s="13">
        <f t="shared" si="1"/>
        <v>96.666666666666671</v>
      </c>
      <c r="R8" s="12">
        <v>30</v>
      </c>
      <c r="S8" s="13">
        <f t="shared" si="2"/>
        <v>30</v>
      </c>
      <c r="T8" s="6">
        <v>94</v>
      </c>
      <c r="U8" s="34"/>
      <c r="V8" s="18">
        <f t="shared" si="3"/>
        <v>86.26666666666668</v>
      </c>
      <c r="X8" s="72"/>
    </row>
    <row r="9" spans="1:24" ht="12.6" customHeight="1" x14ac:dyDescent="0.25">
      <c r="A9" s="17" t="s">
        <v>90</v>
      </c>
      <c r="B9" s="3" t="s">
        <v>91</v>
      </c>
      <c r="C9" s="11" t="s">
        <v>92</v>
      </c>
      <c r="D9" s="41">
        <v>2</v>
      </c>
      <c r="E9" s="42">
        <v>2</v>
      </c>
      <c r="F9" s="42">
        <v>2</v>
      </c>
      <c r="G9" s="42">
        <v>2</v>
      </c>
      <c r="H9" s="42">
        <v>2</v>
      </c>
      <c r="I9" s="42">
        <v>1.9</v>
      </c>
      <c r="J9" s="42">
        <v>2</v>
      </c>
      <c r="K9" s="36">
        <v>0</v>
      </c>
      <c r="L9" s="13">
        <f t="shared" si="0"/>
        <v>115.83333333333333</v>
      </c>
      <c r="M9" s="12">
        <v>100</v>
      </c>
      <c r="N9" s="65">
        <v>95</v>
      </c>
      <c r="O9" s="70">
        <v>100</v>
      </c>
      <c r="P9" s="64">
        <v>0</v>
      </c>
      <c r="Q9" s="13">
        <f t="shared" si="1"/>
        <v>98.333333333333329</v>
      </c>
      <c r="R9" s="12">
        <v>20</v>
      </c>
      <c r="S9" s="13">
        <f t="shared" si="2"/>
        <v>20</v>
      </c>
      <c r="T9" s="6">
        <v>86</v>
      </c>
      <c r="U9" s="34"/>
      <c r="V9" s="18">
        <f t="shared" si="3"/>
        <v>85.15</v>
      </c>
      <c r="X9" s="72"/>
    </row>
    <row r="10" spans="1:24" ht="12.6" customHeight="1" x14ac:dyDescent="0.25">
      <c r="A10" s="17" t="s">
        <v>48</v>
      </c>
      <c r="B10" s="3" t="s">
        <v>49</v>
      </c>
      <c r="C10" s="11" t="s">
        <v>50</v>
      </c>
      <c r="D10" s="41">
        <v>2</v>
      </c>
      <c r="E10" s="42">
        <v>2</v>
      </c>
      <c r="F10" s="42">
        <v>2</v>
      </c>
      <c r="G10" s="42">
        <v>2</v>
      </c>
      <c r="H10" s="42">
        <v>2</v>
      </c>
      <c r="I10" s="42">
        <v>2</v>
      </c>
      <c r="J10" s="42" t="s">
        <v>124</v>
      </c>
      <c r="K10" s="36">
        <v>0</v>
      </c>
      <c r="L10" s="13">
        <f t="shared" si="0"/>
        <v>100</v>
      </c>
      <c r="M10" s="12">
        <v>100</v>
      </c>
      <c r="N10" s="65">
        <v>95</v>
      </c>
      <c r="O10" s="70" t="s">
        <v>124</v>
      </c>
      <c r="P10" s="64">
        <v>1</v>
      </c>
      <c r="Q10" s="13">
        <f t="shared" si="1"/>
        <v>97.5</v>
      </c>
      <c r="R10" s="12">
        <v>50</v>
      </c>
      <c r="S10" s="13">
        <f t="shared" si="2"/>
        <v>50</v>
      </c>
      <c r="T10" s="6">
        <v>76</v>
      </c>
      <c r="U10" s="34"/>
      <c r="V10" s="18">
        <f t="shared" si="3"/>
        <v>82.275000000000006</v>
      </c>
      <c r="X10" s="72"/>
    </row>
    <row r="11" spans="1:24" ht="12.6" customHeight="1" x14ac:dyDescent="0.25">
      <c r="A11" s="17" t="s">
        <v>120</v>
      </c>
      <c r="B11" s="3" t="s">
        <v>121</v>
      </c>
      <c r="C11" s="11" t="s">
        <v>25</v>
      </c>
      <c r="D11" s="41">
        <v>2</v>
      </c>
      <c r="E11" s="43">
        <v>2</v>
      </c>
      <c r="F11" s="42">
        <v>2</v>
      </c>
      <c r="G11" s="43">
        <v>1.5</v>
      </c>
      <c r="H11" s="43">
        <v>2</v>
      </c>
      <c r="I11" s="43">
        <v>2</v>
      </c>
      <c r="J11" s="43">
        <v>2</v>
      </c>
      <c r="K11" s="36">
        <v>0</v>
      </c>
      <c r="L11" s="13">
        <f t="shared" si="0"/>
        <v>112.5</v>
      </c>
      <c r="M11" s="12">
        <v>100</v>
      </c>
      <c r="N11" s="65">
        <v>95</v>
      </c>
      <c r="O11" s="70">
        <v>90</v>
      </c>
      <c r="P11" s="64">
        <v>0</v>
      </c>
      <c r="Q11" s="13">
        <f t="shared" si="1"/>
        <v>95</v>
      </c>
      <c r="R11" s="12">
        <v>50</v>
      </c>
      <c r="S11" s="13">
        <f t="shared" si="2"/>
        <v>50</v>
      </c>
      <c r="T11" s="6">
        <v>69</v>
      </c>
      <c r="U11" s="34"/>
      <c r="V11" s="18">
        <f t="shared" si="3"/>
        <v>81.349999999999994</v>
      </c>
      <c r="X11" s="72"/>
    </row>
    <row r="12" spans="1:24" ht="12.6" customHeight="1" x14ac:dyDescent="0.25">
      <c r="A12" s="17" t="s">
        <v>93</v>
      </c>
      <c r="B12" s="3" t="s">
        <v>94</v>
      </c>
      <c r="C12" s="11" t="s">
        <v>95</v>
      </c>
      <c r="D12" s="41">
        <v>2</v>
      </c>
      <c r="E12" s="42">
        <v>2</v>
      </c>
      <c r="F12" s="42">
        <v>2</v>
      </c>
      <c r="G12" s="42">
        <v>2</v>
      </c>
      <c r="H12" s="42">
        <v>1.8</v>
      </c>
      <c r="I12" s="42">
        <v>2</v>
      </c>
      <c r="J12" s="42">
        <v>2</v>
      </c>
      <c r="K12" s="36">
        <v>0</v>
      </c>
      <c r="L12" s="13">
        <f t="shared" si="0"/>
        <v>115</v>
      </c>
      <c r="M12" s="12">
        <v>100</v>
      </c>
      <c r="N12" s="65">
        <v>95</v>
      </c>
      <c r="O12" s="70">
        <v>100</v>
      </c>
      <c r="P12" s="64">
        <v>0</v>
      </c>
      <c r="Q12" s="13">
        <f t="shared" si="1"/>
        <v>98.333333333333329</v>
      </c>
      <c r="R12" s="12">
        <v>-25</v>
      </c>
      <c r="S12" s="13">
        <f t="shared" si="2"/>
        <v>-25</v>
      </c>
      <c r="T12" s="6">
        <v>88</v>
      </c>
      <c r="U12" s="34"/>
      <c r="V12" s="18">
        <f t="shared" si="3"/>
        <v>79.033333333333331</v>
      </c>
      <c r="X12" s="72"/>
    </row>
    <row r="13" spans="1:24" ht="12.6" customHeight="1" x14ac:dyDescent="0.25">
      <c r="A13" s="17" t="s">
        <v>96</v>
      </c>
      <c r="B13" s="3" t="s">
        <v>97</v>
      </c>
      <c r="C13" s="11" t="s">
        <v>98</v>
      </c>
      <c r="D13" s="41">
        <v>2</v>
      </c>
      <c r="E13" s="42">
        <v>2</v>
      </c>
      <c r="F13" s="42">
        <v>2</v>
      </c>
      <c r="G13" s="42">
        <v>2</v>
      </c>
      <c r="H13" s="42">
        <v>2</v>
      </c>
      <c r="I13" s="42">
        <v>2</v>
      </c>
      <c r="J13" s="42">
        <v>2</v>
      </c>
      <c r="K13" s="36">
        <v>0</v>
      </c>
      <c r="L13" s="13">
        <f t="shared" si="0"/>
        <v>116.66666666666667</v>
      </c>
      <c r="M13" s="12">
        <v>100</v>
      </c>
      <c r="N13" s="65">
        <v>100</v>
      </c>
      <c r="O13" s="70">
        <v>100</v>
      </c>
      <c r="P13" s="64">
        <v>0</v>
      </c>
      <c r="Q13" s="13">
        <f t="shared" si="1"/>
        <v>100</v>
      </c>
      <c r="R13" s="12">
        <v>10</v>
      </c>
      <c r="S13" s="13">
        <f t="shared" si="2"/>
        <v>10</v>
      </c>
      <c r="T13" s="6">
        <v>71</v>
      </c>
      <c r="U13" s="34"/>
      <c r="V13" s="18">
        <f t="shared" si="3"/>
        <v>78.233333333333334</v>
      </c>
      <c r="X13" s="72"/>
    </row>
    <row r="14" spans="1:24" ht="12.6" customHeight="1" x14ac:dyDescent="0.25">
      <c r="A14" s="17" t="s">
        <v>107</v>
      </c>
      <c r="B14" s="3" t="s">
        <v>108</v>
      </c>
      <c r="C14" s="11" t="s">
        <v>109</v>
      </c>
      <c r="D14" s="41">
        <v>2</v>
      </c>
      <c r="E14" s="42">
        <v>2</v>
      </c>
      <c r="F14" s="42">
        <v>2</v>
      </c>
      <c r="G14" s="42">
        <v>2</v>
      </c>
      <c r="H14" s="42">
        <v>2</v>
      </c>
      <c r="I14" s="42">
        <v>2</v>
      </c>
      <c r="J14" s="42">
        <v>2</v>
      </c>
      <c r="K14" s="36">
        <v>0</v>
      </c>
      <c r="L14" s="13">
        <f t="shared" si="0"/>
        <v>116.66666666666667</v>
      </c>
      <c r="M14" s="12">
        <v>80</v>
      </c>
      <c r="N14" s="65">
        <v>80</v>
      </c>
      <c r="O14" s="70">
        <v>80</v>
      </c>
      <c r="P14" s="64">
        <v>0</v>
      </c>
      <c r="Q14" s="13">
        <f t="shared" si="1"/>
        <v>80</v>
      </c>
      <c r="R14" s="12">
        <v>-25</v>
      </c>
      <c r="S14" s="13">
        <f t="shared" si="2"/>
        <v>-25</v>
      </c>
      <c r="T14" s="6">
        <v>91</v>
      </c>
      <c r="U14" s="34"/>
      <c r="V14" s="18">
        <f t="shared" si="3"/>
        <v>75.983333333333334</v>
      </c>
      <c r="X14" s="72"/>
    </row>
    <row r="15" spans="1:24" ht="12.6" customHeight="1" x14ac:dyDescent="0.25">
      <c r="A15" s="17" t="s">
        <v>56</v>
      </c>
      <c r="B15" s="3" t="s">
        <v>57</v>
      </c>
      <c r="C15" s="11" t="s">
        <v>58</v>
      </c>
      <c r="D15" s="44">
        <v>0</v>
      </c>
      <c r="E15" s="43">
        <v>0</v>
      </c>
      <c r="F15" s="43">
        <v>0</v>
      </c>
      <c r="G15" s="43">
        <v>0</v>
      </c>
      <c r="H15" s="43">
        <v>1.7</v>
      </c>
      <c r="I15" s="43">
        <v>2</v>
      </c>
      <c r="J15" s="43">
        <v>0.5</v>
      </c>
      <c r="K15" s="36">
        <v>0</v>
      </c>
      <c r="L15" s="13">
        <f t="shared" si="0"/>
        <v>35</v>
      </c>
      <c r="M15" s="12">
        <v>0</v>
      </c>
      <c r="N15" s="65">
        <v>100</v>
      </c>
      <c r="O15" s="70">
        <v>100</v>
      </c>
      <c r="P15" s="64">
        <v>0</v>
      </c>
      <c r="Q15" s="13">
        <f t="shared" si="1"/>
        <v>66.666666666666671</v>
      </c>
      <c r="R15" s="12">
        <v>80</v>
      </c>
      <c r="S15" s="13">
        <f t="shared" si="2"/>
        <v>80</v>
      </c>
      <c r="T15" s="6">
        <v>100</v>
      </c>
      <c r="U15" s="34"/>
      <c r="V15" s="18">
        <f t="shared" si="3"/>
        <v>75.666666666666671</v>
      </c>
      <c r="X15" s="72"/>
    </row>
    <row r="16" spans="1:24" ht="12.6" customHeight="1" x14ac:dyDescent="0.25">
      <c r="A16" s="17" t="s">
        <v>82</v>
      </c>
      <c r="B16" s="3" t="s">
        <v>83</v>
      </c>
      <c r="C16" s="11" t="s">
        <v>84</v>
      </c>
      <c r="D16" s="41">
        <v>2</v>
      </c>
      <c r="E16" s="42">
        <v>2</v>
      </c>
      <c r="F16" s="42">
        <v>2</v>
      </c>
      <c r="G16" s="42">
        <v>2</v>
      </c>
      <c r="H16" s="42">
        <v>2</v>
      </c>
      <c r="I16" s="42">
        <v>2</v>
      </c>
      <c r="J16" s="42">
        <v>2</v>
      </c>
      <c r="K16" s="36">
        <v>0</v>
      </c>
      <c r="L16" s="13">
        <f t="shared" si="0"/>
        <v>116.66666666666667</v>
      </c>
      <c r="M16" s="12">
        <v>95</v>
      </c>
      <c r="N16" s="65">
        <v>100</v>
      </c>
      <c r="O16" s="70">
        <v>100</v>
      </c>
      <c r="P16" s="64">
        <v>0</v>
      </c>
      <c r="Q16" s="13">
        <f t="shared" si="1"/>
        <v>98.333333333333329</v>
      </c>
      <c r="R16" s="12">
        <v>-25</v>
      </c>
      <c r="S16" s="13">
        <f t="shared" si="2"/>
        <v>-25</v>
      </c>
      <c r="T16" s="6">
        <v>78</v>
      </c>
      <c r="U16" s="34"/>
      <c r="V16" s="18">
        <f t="shared" si="3"/>
        <v>75.366666666666674</v>
      </c>
      <c r="X16" s="72"/>
    </row>
    <row r="17" spans="1:24" ht="12.6" customHeight="1" x14ac:dyDescent="0.25">
      <c r="A17" s="17" t="s">
        <v>110</v>
      </c>
      <c r="B17" s="3" t="s">
        <v>41</v>
      </c>
      <c r="C17" s="11" t="s">
        <v>109</v>
      </c>
      <c r="D17" s="41">
        <v>2</v>
      </c>
      <c r="E17" s="42">
        <v>2</v>
      </c>
      <c r="F17" s="42">
        <v>2</v>
      </c>
      <c r="G17" s="42">
        <v>2</v>
      </c>
      <c r="H17" s="42">
        <v>2</v>
      </c>
      <c r="I17" s="42">
        <v>2</v>
      </c>
      <c r="J17" s="42">
        <v>2</v>
      </c>
      <c r="K17" s="36">
        <v>0</v>
      </c>
      <c r="L17" s="13">
        <f t="shared" si="0"/>
        <v>116.66666666666667</v>
      </c>
      <c r="M17" s="12">
        <v>100</v>
      </c>
      <c r="N17" s="65">
        <v>80</v>
      </c>
      <c r="O17" s="70">
        <v>80</v>
      </c>
      <c r="P17" s="64">
        <v>0</v>
      </c>
      <c r="Q17" s="13">
        <f t="shared" si="1"/>
        <v>86.666666666666671</v>
      </c>
      <c r="R17" s="12">
        <v>-25</v>
      </c>
      <c r="S17" s="13">
        <f t="shared" si="2"/>
        <v>-25</v>
      </c>
      <c r="T17" s="6">
        <v>85</v>
      </c>
      <c r="U17" s="34"/>
      <c r="V17" s="18">
        <f t="shared" si="3"/>
        <v>75.25</v>
      </c>
      <c r="X17" s="72"/>
    </row>
    <row r="18" spans="1:24" ht="12.6" customHeight="1" x14ac:dyDescent="0.25">
      <c r="A18" s="17" t="s">
        <v>76</v>
      </c>
      <c r="B18" s="3" t="s">
        <v>77</v>
      </c>
      <c r="C18" s="11" t="s">
        <v>78</v>
      </c>
      <c r="D18" s="41">
        <v>0</v>
      </c>
      <c r="E18" s="42">
        <v>2</v>
      </c>
      <c r="F18" s="42">
        <v>2</v>
      </c>
      <c r="G18" s="42">
        <v>2</v>
      </c>
      <c r="H18" s="42">
        <v>2</v>
      </c>
      <c r="I18" s="42">
        <v>2</v>
      </c>
      <c r="J18" s="42">
        <v>2</v>
      </c>
      <c r="K18" s="36">
        <v>0</v>
      </c>
      <c r="L18" s="13">
        <f t="shared" si="0"/>
        <v>100</v>
      </c>
      <c r="M18" s="12">
        <v>100</v>
      </c>
      <c r="N18" s="65">
        <v>80</v>
      </c>
      <c r="O18" s="70">
        <v>95</v>
      </c>
      <c r="P18" s="64">
        <v>0</v>
      </c>
      <c r="Q18" s="13">
        <f t="shared" si="1"/>
        <v>91.666666666666671</v>
      </c>
      <c r="R18" s="12">
        <v>40</v>
      </c>
      <c r="S18" s="13">
        <f t="shared" si="2"/>
        <v>40</v>
      </c>
      <c r="T18" s="6">
        <v>62</v>
      </c>
      <c r="U18" s="34"/>
      <c r="V18" s="18">
        <f t="shared" si="3"/>
        <v>73.716666666666669</v>
      </c>
      <c r="X18" s="72"/>
    </row>
    <row r="19" spans="1:24" ht="12.6" customHeight="1" x14ac:dyDescent="0.25">
      <c r="A19" s="17" t="s">
        <v>51</v>
      </c>
      <c r="B19" s="3" t="s">
        <v>52</v>
      </c>
      <c r="C19" s="11" t="s">
        <v>53</v>
      </c>
      <c r="D19" s="41">
        <v>0</v>
      </c>
      <c r="E19" s="42">
        <v>2</v>
      </c>
      <c r="F19" s="42">
        <v>2</v>
      </c>
      <c r="G19" s="42">
        <v>2</v>
      </c>
      <c r="H19" s="42" t="s">
        <v>124</v>
      </c>
      <c r="I19" s="42">
        <v>2</v>
      </c>
      <c r="J19" s="42">
        <v>2</v>
      </c>
      <c r="K19" s="36">
        <v>1</v>
      </c>
      <c r="L19" s="13">
        <f t="shared" si="0"/>
        <v>100</v>
      </c>
      <c r="M19" s="12">
        <v>100</v>
      </c>
      <c r="N19" s="65" t="s">
        <v>124</v>
      </c>
      <c r="O19" s="70">
        <v>85</v>
      </c>
      <c r="P19" s="64">
        <v>1</v>
      </c>
      <c r="Q19" s="13">
        <f t="shared" si="1"/>
        <v>92.5</v>
      </c>
      <c r="R19" s="12">
        <v>0</v>
      </c>
      <c r="S19" s="13">
        <f t="shared" si="2"/>
        <v>0</v>
      </c>
      <c r="T19" s="6">
        <v>68</v>
      </c>
      <c r="U19" s="34"/>
      <c r="V19" s="18">
        <f t="shared" si="3"/>
        <v>70.325000000000003</v>
      </c>
      <c r="X19" s="72"/>
    </row>
    <row r="20" spans="1:24" ht="12.6" customHeight="1" x14ac:dyDescent="0.25">
      <c r="A20" s="17" t="s">
        <v>61</v>
      </c>
      <c r="B20" s="3" t="s">
        <v>62</v>
      </c>
      <c r="C20" s="11" t="s">
        <v>63</v>
      </c>
      <c r="D20" s="41">
        <v>0</v>
      </c>
      <c r="E20" s="42">
        <v>2</v>
      </c>
      <c r="F20" s="42">
        <v>2</v>
      </c>
      <c r="G20" s="42">
        <v>1.2</v>
      </c>
      <c r="H20" s="42" t="s">
        <v>124</v>
      </c>
      <c r="I20" s="42">
        <v>0</v>
      </c>
      <c r="J20" s="42">
        <v>2</v>
      </c>
      <c r="K20" s="36">
        <v>1</v>
      </c>
      <c r="L20" s="13">
        <f t="shared" si="0"/>
        <v>72</v>
      </c>
      <c r="M20" s="12">
        <v>80</v>
      </c>
      <c r="N20" s="65" t="s">
        <v>124</v>
      </c>
      <c r="O20" s="70">
        <v>80</v>
      </c>
      <c r="P20" s="64">
        <v>1</v>
      </c>
      <c r="Q20" s="13">
        <f t="shared" si="1"/>
        <v>80</v>
      </c>
      <c r="R20" s="12">
        <v>0</v>
      </c>
      <c r="S20" s="13">
        <f t="shared" si="2"/>
        <v>0</v>
      </c>
      <c r="T20" s="6">
        <v>82</v>
      </c>
      <c r="U20" s="34"/>
      <c r="V20" s="18">
        <f t="shared" si="3"/>
        <v>67.2</v>
      </c>
      <c r="X20" s="72"/>
    </row>
    <row r="21" spans="1:24" ht="12.6" customHeight="1" x14ac:dyDescent="0.25">
      <c r="A21" s="17" t="s">
        <v>26</v>
      </c>
      <c r="B21" s="3" t="s">
        <v>27</v>
      </c>
      <c r="C21" s="11" t="s">
        <v>28</v>
      </c>
      <c r="D21" s="44">
        <v>0</v>
      </c>
      <c r="E21" s="43">
        <v>2</v>
      </c>
      <c r="F21" s="43">
        <v>2</v>
      </c>
      <c r="G21" s="43">
        <v>2</v>
      </c>
      <c r="H21" s="43" t="s">
        <v>124</v>
      </c>
      <c r="I21" s="43">
        <v>0</v>
      </c>
      <c r="J21" s="43">
        <v>2</v>
      </c>
      <c r="K21" s="36">
        <v>1</v>
      </c>
      <c r="L21" s="13">
        <f t="shared" si="0"/>
        <v>80</v>
      </c>
      <c r="M21" s="12">
        <v>80</v>
      </c>
      <c r="N21" s="65" t="s">
        <v>124</v>
      </c>
      <c r="O21" s="70">
        <v>80</v>
      </c>
      <c r="P21" s="64">
        <v>1</v>
      </c>
      <c r="Q21" s="13">
        <f t="shared" si="1"/>
        <v>80</v>
      </c>
      <c r="R21" s="12">
        <v>30</v>
      </c>
      <c r="S21" s="13">
        <f t="shared" si="2"/>
        <v>30</v>
      </c>
      <c r="T21" s="6">
        <v>63</v>
      </c>
      <c r="U21" s="34"/>
      <c r="V21" s="18">
        <f t="shared" si="3"/>
        <v>65.7</v>
      </c>
      <c r="X21" s="72"/>
    </row>
    <row r="22" spans="1:24" ht="12.6" customHeight="1" x14ac:dyDescent="0.25">
      <c r="A22" s="17" t="s">
        <v>105</v>
      </c>
      <c r="B22" s="3" t="s">
        <v>111</v>
      </c>
      <c r="C22" s="11" t="s">
        <v>112</v>
      </c>
      <c r="D22" s="41">
        <v>2</v>
      </c>
      <c r="E22" s="41">
        <v>2</v>
      </c>
      <c r="F22" s="42">
        <v>2</v>
      </c>
      <c r="G22" s="42">
        <v>2</v>
      </c>
      <c r="H22" s="42">
        <v>0</v>
      </c>
      <c r="I22" s="42">
        <v>2</v>
      </c>
      <c r="J22" s="42">
        <v>2</v>
      </c>
      <c r="K22" s="36">
        <v>0</v>
      </c>
      <c r="L22" s="13">
        <f t="shared" si="0"/>
        <v>100</v>
      </c>
      <c r="M22" s="12">
        <v>85</v>
      </c>
      <c r="N22" s="65">
        <v>0</v>
      </c>
      <c r="O22" s="70">
        <v>75</v>
      </c>
      <c r="P22" s="64">
        <v>0</v>
      </c>
      <c r="Q22" s="13">
        <f t="shared" si="1"/>
        <v>53.333333333333336</v>
      </c>
      <c r="R22" s="12">
        <v>0</v>
      </c>
      <c r="S22" s="13">
        <f t="shared" si="2"/>
        <v>0</v>
      </c>
      <c r="T22" s="6">
        <v>56</v>
      </c>
      <c r="U22" s="34"/>
      <c r="V22" s="18">
        <f t="shared" si="3"/>
        <v>55.733333333333334</v>
      </c>
      <c r="X22" s="72"/>
    </row>
    <row r="23" spans="1:24" ht="12.6" customHeight="1" x14ac:dyDescent="0.25">
      <c r="A23" s="17" t="s">
        <v>64</v>
      </c>
      <c r="B23" s="3" t="s">
        <v>65</v>
      </c>
      <c r="C23" s="11" t="s">
        <v>66</v>
      </c>
      <c r="D23" s="41">
        <v>2</v>
      </c>
      <c r="E23" s="42">
        <v>1.7</v>
      </c>
      <c r="F23" s="42">
        <v>0</v>
      </c>
      <c r="G23" s="42">
        <v>2</v>
      </c>
      <c r="H23" s="42" t="s">
        <v>124</v>
      </c>
      <c r="I23" s="42">
        <v>2</v>
      </c>
      <c r="J23" s="42">
        <v>1</v>
      </c>
      <c r="K23" s="36">
        <v>1</v>
      </c>
      <c r="L23" s="13">
        <f t="shared" si="0"/>
        <v>86.999999999999986</v>
      </c>
      <c r="M23" s="12">
        <v>0</v>
      </c>
      <c r="N23" s="65">
        <v>100</v>
      </c>
      <c r="O23" s="70">
        <v>0</v>
      </c>
      <c r="P23" s="64">
        <v>0</v>
      </c>
      <c r="Q23" s="13">
        <f t="shared" si="1"/>
        <v>33.333333333333336</v>
      </c>
      <c r="R23" s="12">
        <v>0</v>
      </c>
      <c r="S23" s="13">
        <f t="shared" si="2"/>
        <v>0</v>
      </c>
      <c r="T23" s="6">
        <v>73</v>
      </c>
      <c r="U23" s="34"/>
      <c r="V23" s="18">
        <f t="shared" si="3"/>
        <v>54.933333333333337</v>
      </c>
      <c r="X23" s="72"/>
    </row>
    <row r="24" spans="1:24" ht="12.6" customHeight="1" x14ac:dyDescent="0.25">
      <c r="A24" s="17" t="s">
        <v>15</v>
      </c>
      <c r="B24" s="3" t="s">
        <v>16</v>
      </c>
      <c r="C24" s="11" t="s">
        <v>17</v>
      </c>
      <c r="D24" s="41">
        <v>0</v>
      </c>
      <c r="E24" s="42">
        <v>2</v>
      </c>
      <c r="F24" s="42">
        <v>1</v>
      </c>
      <c r="G24" s="42">
        <v>2</v>
      </c>
      <c r="H24" s="42">
        <v>0</v>
      </c>
      <c r="I24" s="42">
        <v>2</v>
      </c>
      <c r="J24" s="42">
        <v>0</v>
      </c>
      <c r="K24" s="36">
        <v>0</v>
      </c>
      <c r="L24" s="13">
        <f t="shared" si="0"/>
        <v>58.333333333333336</v>
      </c>
      <c r="M24" s="12">
        <v>50</v>
      </c>
      <c r="N24" s="65">
        <v>0</v>
      </c>
      <c r="O24" s="70">
        <v>0</v>
      </c>
      <c r="P24" s="64">
        <v>0</v>
      </c>
      <c r="Q24" s="13">
        <f t="shared" si="1"/>
        <v>16.666666666666668</v>
      </c>
      <c r="R24" s="12">
        <v>2</v>
      </c>
      <c r="S24" s="13">
        <f t="shared" si="2"/>
        <v>2</v>
      </c>
      <c r="T24" s="6">
        <v>66</v>
      </c>
      <c r="U24" s="34"/>
      <c r="V24" s="18">
        <f t="shared" si="3"/>
        <v>42.533333333333339</v>
      </c>
      <c r="X24" s="72"/>
    </row>
    <row r="25" spans="1:24" ht="12.6" customHeight="1" x14ac:dyDescent="0.25">
      <c r="A25" s="17" t="s">
        <v>115</v>
      </c>
      <c r="B25" s="3" t="s">
        <v>116</v>
      </c>
      <c r="C25" s="11" t="s">
        <v>6</v>
      </c>
      <c r="D25" s="44">
        <v>0</v>
      </c>
      <c r="E25" s="43">
        <v>0</v>
      </c>
      <c r="F25" s="43">
        <v>2</v>
      </c>
      <c r="G25" s="43" t="s">
        <v>124</v>
      </c>
      <c r="H25" s="43">
        <v>2</v>
      </c>
      <c r="I25" s="43" t="s">
        <v>124</v>
      </c>
      <c r="J25" s="43">
        <v>0</v>
      </c>
      <c r="K25" s="36">
        <v>2</v>
      </c>
      <c r="L25" s="13">
        <f t="shared" si="0"/>
        <v>50</v>
      </c>
      <c r="M25" s="12">
        <v>80</v>
      </c>
      <c r="N25" s="65">
        <v>85</v>
      </c>
      <c r="O25" s="70">
        <v>0</v>
      </c>
      <c r="P25" s="64">
        <v>0</v>
      </c>
      <c r="Q25" s="13">
        <f t="shared" si="1"/>
        <v>55</v>
      </c>
      <c r="R25" s="12">
        <v>0</v>
      </c>
      <c r="S25" s="13">
        <f t="shared" si="2"/>
        <v>0</v>
      </c>
      <c r="T25" s="6">
        <v>46</v>
      </c>
      <c r="U25" s="34"/>
      <c r="V25" s="18">
        <f t="shared" si="3"/>
        <v>42.150000000000006</v>
      </c>
      <c r="X25" s="72"/>
    </row>
    <row r="26" spans="1:24" ht="12.6" customHeight="1" x14ac:dyDescent="0.25">
      <c r="A26" s="17" t="s">
        <v>73</v>
      </c>
      <c r="B26" s="3" t="s">
        <v>74</v>
      </c>
      <c r="C26" s="11" t="s">
        <v>75</v>
      </c>
      <c r="D26" s="41">
        <v>0</v>
      </c>
      <c r="E26" s="42">
        <v>0</v>
      </c>
      <c r="F26" s="42">
        <v>1.5</v>
      </c>
      <c r="G26" s="42">
        <v>2</v>
      </c>
      <c r="H26" s="42">
        <v>0</v>
      </c>
      <c r="I26" s="42">
        <v>2</v>
      </c>
      <c r="J26" s="42">
        <v>0</v>
      </c>
      <c r="K26" s="36">
        <v>0</v>
      </c>
      <c r="L26" s="13">
        <f t="shared" si="0"/>
        <v>45.833333333333336</v>
      </c>
      <c r="M26" s="12">
        <v>50</v>
      </c>
      <c r="N26" s="65">
        <v>0</v>
      </c>
      <c r="O26" s="70">
        <v>0</v>
      </c>
      <c r="P26" s="64">
        <v>0</v>
      </c>
      <c r="Q26" s="13">
        <f t="shared" si="1"/>
        <v>16.666666666666668</v>
      </c>
      <c r="R26" s="12">
        <v>0</v>
      </c>
      <c r="S26" s="13">
        <f t="shared" si="2"/>
        <v>0</v>
      </c>
      <c r="T26" s="6">
        <v>65</v>
      </c>
      <c r="U26" s="34"/>
      <c r="V26" s="18">
        <f t="shared" si="3"/>
        <v>39.333333333333336</v>
      </c>
      <c r="X26" s="72"/>
    </row>
    <row r="27" spans="1:24" s="59" customFormat="1" ht="12.6" customHeight="1" x14ac:dyDescent="0.25">
      <c r="A27" s="17" t="s">
        <v>123</v>
      </c>
      <c r="B27" s="3" t="s">
        <v>122</v>
      </c>
      <c r="C27" s="11" t="s">
        <v>3</v>
      </c>
      <c r="D27" s="44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36">
        <v>0</v>
      </c>
      <c r="L27" s="13">
        <f t="shared" si="0"/>
        <v>33.333333333333336</v>
      </c>
      <c r="M27" s="12">
        <v>100</v>
      </c>
      <c r="N27" s="65">
        <v>0</v>
      </c>
      <c r="O27" s="70">
        <v>0</v>
      </c>
      <c r="P27" s="64">
        <v>0</v>
      </c>
      <c r="Q27" s="13">
        <f t="shared" si="1"/>
        <v>33.333333333333336</v>
      </c>
      <c r="R27" s="12">
        <v>0</v>
      </c>
      <c r="S27" s="13">
        <f t="shared" si="2"/>
        <v>0</v>
      </c>
      <c r="T27" s="6">
        <v>23</v>
      </c>
      <c r="U27" s="34"/>
      <c r="V27" s="18">
        <f t="shared" si="3"/>
        <v>24.200000000000003</v>
      </c>
      <c r="X27" s="72"/>
    </row>
    <row r="28" spans="1:24" s="59" customFormat="1" ht="12.6" customHeight="1" x14ac:dyDescent="0.25">
      <c r="A28" s="17" t="s">
        <v>85</v>
      </c>
      <c r="B28" s="3" t="s">
        <v>86</v>
      </c>
      <c r="C28" s="11" t="s">
        <v>87</v>
      </c>
      <c r="D28" s="41"/>
      <c r="E28" s="42"/>
      <c r="F28" s="42"/>
      <c r="G28" s="42"/>
      <c r="H28" s="42"/>
      <c r="I28" s="42"/>
      <c r="J28" s="42"/>
      <c r="K28" s="36"/>
      <c r="L28" s="13">
        <f t="shared" si="0"/>
        <v>0</v>
      </c>
      <c r="M28" s="12"/>
      <c r="N28" s="65"/>
      <c r="O28" s="70"/>
      <c r="P28" s="64"/>
      <c r="Q28" s="13">
        <f>SUM(M28:P28)/A$1</f>
        <v>0</v>
      </c>
      <c r="R28" s="12"/>
      <c r="S28" s="13"/>
      <c r="T28" s="6">
        <v>36</v>
      </c>
      <c r="U28" s="34"/>
      <c r="V28" s="18">
        <f t="shared" si="3"/>
        <v>14.4</v>
      </c>
      <c r="X28" s="72"/>
    </row>
    <row r="29" spans="1:24" s="60" customFormat="1" ht="12.6" customHeight="1" x14ac:dyDescent="0.25">
      <c r="A29" s="17" t="s">
        <v>125</v>
      </c>
      <c r="B29" s="3" t="s">
        <v>126</v>
      </c>
      <c r="C29" s="11" t="s">
        <v>127</v>
      </c>
      <c r="D29" s="44"/>
      <c r="E29" s="43"/>
      <c r="F29" s="43"/>
      <c r="G29" s="43"/>
      <c r="H29" s="43"/>
      <c r="I29" s="43"/>
      <c r="J29" s="43"/>
      <c r="K29" s="36"/>
      <c r="L29" s="13"/>
      <c r="M29" s="12"/>
      <c r="N29" s="65"/>
      <c r="O29" s="70"/>
      <c r="P29" s="64"/>
      <c r="Q29" s="13">
        <f>SUM(M29:P29)/A$1</f>
        <v>0</v>
      </c>
      <c r="R29" s="12"/>
      <c r="S29" s="13"/>
      <c r="T29" s="6">
        <v>35</v>
      </c>
      <c r="U29" s="34"/>
      <c r="V29" s="18">
        <f t="shared" si="3"/>
        <v>14</v>
      </c>
      <c r="X29" s="72"/>
    </row>
    <row r="30" spans="1:24" s="59" customFormat="1" ht="12.6" customHeight="1" x14ac:dyDescent="0.25">
      <c r="A30" s="17" t="s">
        <v>99</v>
      </c>
      <c r="B30" s="3" t="s">
        <v>100</v>
      </c>
      <c r="C30" s="11" t="s">
        <v>101</v>
      </c>
      <c r="D30" s="41"/>
      <c r="E30" s="42"/>
      <c r="F30" s="42"/>
      <c r="G30" s="42"/>
      <c r="H30" s="42"/>
      <c r="I30" s="42"/>
      <c r="J30" s="42"/>
      <c r="K30" s="36"/>
      <c r="L30" s="13">
        <f t="shared" ref="L30:L42" si="4">SUM(D30:J30)*50/(A$1-K30)</f>
        <v>0</v>
      </c>
      <c r="M30" s="12"/>
      <c r="N30" s="65"/>
      <c r="O30" s="70"/>
      <c r="P30" s="64"/>
      <c r="Q30" s="13">
        <f>SUM(M30:P30)/A$1</f>
        <v>0</v>
      </c>
      <c r="R30" s="12"/>
      <c r="S30" s="13"/>
      <c r="T30" s="6">
        <v>32</v>
      </c>
      <c r="U30" s="34"/>
      <c r="V30" s="18">
        <f t="shared" si="3"/>
        <v>12.8</v>
      </c>
      <c r="X30" s="72"/>
    </row>
    <row r="31" spans="1:24" s="59" customFormat="1" ht="12.6" customHeight="1" x14ac:dyDescent="0.25">
      <c r="A31" s="17" t="s">
        <v>106</v>
      </c>
      <c r="B31" s="3" t="s">
        <v>21</v>
      </c>
      <c r="C31" s="11" t="s">
        <v>8</v>
      </c>
      <c r="D31" s="41"/>
      <c r="E31" s="42"/>
      <c r="F31" s="42"/>
      <c r="G31" s="42"/>
      <c r="H31" s="42"/>
      <c r="I31" s="42"/>
      <c r="J31" s="42"/>
      <c r="K31" s="36"/>
      <c r="L31" s="13">
        <f t="shared" si="4"/>
        <v>0</v>
      </c>
      <c r="M31" s="12"/>
      <c r="N31" s="65"/>
      <c r="O31" s="70"/>
      <c r="P31" s="64"/>
      <c r="Q31" s="13">
        <f>SUM(M31:P31)/A$1</f>
        <v>0</v>
      </c>
      <c r="R31" s="12"/>
      <c r="S31" s="13"/>
      <c r="T31" s="6">
        <v>31</v>
      </c>
      <c r="U31" s="34"/>
      <c r="V31" s="18">
        <f t="shared" si="3"/>
        <v>12.4</v>
      </c>
    </row>
    <row r="32" spans="1:24" s="59" customFormat="1" ht="12.6" customHeight="1" x14ac:dyDescent="0.25">
      <c r="A32" s="48" t="s">
        <v>4</v>
      </c>
      <c r="B32" s="49" t="s">
        <v>5</v>
      </c>
      <c r="C32" s="50" t="s">
        <v>6</v>
      </c>
      <c r="D32" s="51"/>
      <c r="E32" s="52"/>
      <c r="F32" s="52"/>
      <c r="G32" s="52"/>
      <c r="H32" s="52"/>
      <c r="I32" s="52"/>
      <c r="J32" s="52"/>
      <c r="K32" s="53"/>
      <c r="L32" s="54">
        <f t="shared" si="4"/>
        <v>0</v>
      </c>
      <c r="M32" s="55"/>
      <c r="N32" s="66"/>
      <c r="O32" s="71"/>
      <c r="P32" s="64"/>
      <c r="Q32" s="54"/>
      <c r="R32" s="55"/>
      <c r="S32" s="54"/>
      <c r="T32" s="56"/>
      <c r="U32" s="57"/>
      <c r="V32" s="18">
        <f t="shared" si="3"/>
        <v>0</v>
      </c>
    </row>
    <row r="33" spans="1:22" s="59" customFormat="1" ht="12.6" customHeight="1" x14ac:dyDescent="0.25">
      <c r="A33" s="48" t="s">
        <v>67</v>
      </c>
      <c r="B33" s="49" t="s">
        <v>68</v>
      </c>
      <c r="C33" s="50" t="s">
        <v>69</v>
      </c>
      <c r="D33" s="51"/>
      <c r="E33" s="52"/>
      <c r="F33" s="52"/>
      <c r="G33" s="52"/>
      <c r="H33" s="52"/>
      <c r="I33" s="52"/>
      <c r="J33" s="52"/>
      <c r="K33" s="53"/>
      <c r="L33" s="54">
        <f t="shared" si="4"/>
        <v>0</v>
      </c>
      <c r="M33" s="55"/>
      <c r="N33" s="66"/>
      <c r="O33" s="71"/>
      <c r="P33" s="64"/>
      <c r="Q33" s="54"/>
      <c r="R33" s="55"/>
      <c r="S33" s="54"/>
      <c r="T33" s="56"/>
      <c r="U33" s="57"/>
      <c r="V33" s="18">
        <f t="shared" si="3"/>
        <v>0</v>
      </c>
    </row>
    <row r="34" spans="1:22" s="59" customFormat="1" ht="12.6" customHeight="1" x14ac:dyDescent="0.25">
      <c r="A34" s="48" t="s">
        <v>113</v>
      </c>
      <c r="B34" s="49" t="s">
        <v>114</v>
      </c>
      <c r="C34" s="50" t="s">
        <v>40</v>
      </c>
      <c r="D34" s="51"/>
      <c r="E34" s="52"/>
      <c r="F34" s="52"/>
      <c r="G34" s="52"/>
      <c r="H34" s="52"/>
      <c r="I34" s="52"/>
      <c r="J34" s="52"/>
      <c r="K34" s="53"/>
      <c r="L34" s="54">
        <f t="shared" si="4"/>
        <v>0</v>
      </c>
      <c r="M34" s="55"/>
      <c r="N34" s="66"/>
      <c r="O34" s="71"/>
      <c r="P34" s="64"/>
      <c r="Q34" s="54">
        <f>SUM(M34:P34)/A$1</f>
        <v>0</v>
      </c>
      <c r="R34" s="55"/>
      <c r="S34" s="54"/>
      <c r="T34" s="56"/>
      <c r="U34" s="57"/>
      <c r="V34" s="18">
        <f t="shared" si="3"/>
        <v>0</v>
      </c>
    </row>
    <row r="35" spans="1:22" s="59" customFormat="1" ht="12.6" customHeight="1" x14ac:dyDescent="0.25">
      <c r="A35" s="48" t="s">
        <v>18</v>
      </c>
      <c r="B35" s="49" t="s">
        <v>19</v>
      </c>
      <c r="C35" s="50" t="s">
        <v>20</v>
      </c>
      <c r="D35" s="51"/>
      <c r="E35" s="52"/>
      <c r="F35" s="52"/>
      <c r="G35" s="52"/>
      <c r="H35" s="52"/>
      <c r="I35" s="52"/>
      <c r="J35" s="52"/>
      <c r="K35" s="53"/>
      <c r="L35" s="54">
        <f t="shared" si="4"/>
        <v>0</v>
      </c>
      <c r="M35" s="55"/>
      <c r="N35" s="66"/>
      <c r="O35" s="71"/>
      <c r="P35" s="64"/>
      <c r="Q35" s="54">
        <f>SUM(M35:P35)/A$1</f>
        <v>0</v>
      </c>
      <c r="R35" s="55"/>
      <c r="S35" s="54"/>
      <c r="T35" s="56"/>
      <c r="U35" s="57"/>
      <c r="V35" s="18">
        <f t="shared" si="3"/>
        <v>0</v>
      </c>
    </row>
    <row r="36" spans="1:22" s="59" customFormat="1" ht="12.6" customHeight="1" x14ac:dyDescent="0.25">
      <c r="A36" s="48" t="s">
        <v>2</v>
      </c>
      <c r="B36" s="49" t="s">
        <v>47</v>
      </c>
      <c r="C36" s="50" t="s">
        <v>3</v>
      </c>
      <c r="D36" s="51"/>
      <c r="E36" s="52"/>
      <c r="F36" s="52"/>
      <c r="G36" s="52"/>
      <c r="H36" s="52"/>
      <c r="I36" s="52"/>
      <c r="J36" s="52"/>
      <c r="K36" s="53"/>
      <c r="L36" s="54">
        <f t="shared" si="4"/>
        <v>0</v>
      </c>
      <c r="M36" s="55"/>
      <c r="N36" s="66"/>
      <c r="O36" s="71"/>
      <c r="P36" s="64"/>
      <c r="Q36" s="54"/>
      <c r="R36" s="55"/>
      <c r="S36" s="54"/>
      <c r="T36" s="56"/>
      <c r="U36" s="57"/>
      <c r="V36" s="18">
        <f t="shared" si="3"/>
        <v>0</v>
      </c>
    </row>
    <row r="37" spans="1:22" s="59" customFormat="1" ht="12.6" customHeight="1" x14ac:dyDescent="0.25">
      <c r="A37" s="48" t="s">
        <v>12</v>
      </c>
      <c r="B37" s="49" t="s">
        <v>13</v>
      </c>
      <c r="C37" s="50" t="s">
        <v>14</v>
      </c>
      <c r="D37" s="51"/>
      <c r="E37" s="52"/>
      <c r="F37" s="52"/>
      <c r="G37" s="52"/>
      <c r="H37" s="52"/>
      <c r="I37" s="52"/>
      <c r="J37" s="52"/>
      <c r="K37" s="53"/>
      <c r="L37" s="54">
        <f t="shared" si="4"/>
        <v>0</v>
      </c>
      <c r="M37" s="55"/>
      <c r="N37" s="66"/>
      <c r="O37" s="71"/>
      <c r="P37" s="64"/>
      <c r="Q37" s="54"/>
      <c r="R37" s="55"/>
      <c r="S37" s="54"/>
      <c r="T37" s="56"/>
      <c r="U37" s="57"/>
      <c r="V37" s="18">
        <f t="shared" si="3"/>
        <v>0</v>
      </c>
    </row>
    <row r="38" spans="1:22" s="59" customFormat="1" ht="12.6" customHeight="1" x14ac:dyDescent="0.25">
      <c r="A38" s="48" t="s">
        <v>117</v>
      </c>
      <c r="B38" s="49" t="s">
        <v>118</v>
      </c>
      <c r="C38" s="50" t="s">
        <v>119</v>
      </c>
      <c r="D38" s="61"/>
      <c r="E38" s="62"/>
      <c r="F38" s="62"/>
      <c r="G38" s="62"/>
      <c r="H38" s="62"/>
      <c r="I38" s="62"/>
      <c r="J38" s="62"/>
      <c r="K38" s="53"/>
      <c r="L38" s="54">
        <f t="shared" si="4"/>
        <v>0</v>
      </c>
      <c r="M38" s="55"/>
      <c r="N38" s="66"/>
      <c r="O38" s="71"/>
      <c r="P38" s="64"/>
      <c r="Q38" s="54">
        <f>SUM(M38:P38)/A$1</f>
        <v>0</v>
      </c>
      <c r="R38" s="55"/>
      <c r="S38" s="54"/>
      <c r="T38" s="56"/>
      <c r="U38" s="57"/>
      <c r="V38" s="18">
        <f t="shared" si="3"/>
        <v>0</v>
      </c>
    </row>
    <row r="39" spans="1:22" s="59" customFormat="1" ht="12.6" customHeight="1" x14ac:dyDescent="0.25">
      <c r="A39" s="48" t="s">
        <v>9</v>
      </c>
      <c r="B39" s="49" t="s">
        <v>10</v>
      </c>
      <c r="C39" s="50" t="s">
        <v>11</v>
      </c>
      <c r="D39" s="51"/>
      <c r="E39" s="52"/>
      <c r="F39" s="52"/>
      <c r="G39" s="52"/>
      <c r="H39" s="52"/>
      <c r="I39" s="52"/>
      <c r="J39" s="52"/>
      <c r="K39" s="53"/>
      <c r="L39" s="54">
        <f t="shared" si="4"/>
        <v>0</v>
      </c>
      <c r="M39" s="55"/>
      <c r="N39" s="66"/>
      <c r="O39" s="71"/>
      <c r="P39" s="64"/>
      <c r="Q39" s="54"/>
      <c r="R39" s="55"/>
      <c r="S39" s="54"/>
      <c r="T39" s="56"/>
      <c r="U39" s="57"/>
      <c r="V39" s="18">
        <f t="shared" si="3"/>
        <v>0</v>
      </c>
    </row>
    <row r="40" spans="1:22" s="59" customFormat="1" ht="12.6" customHeight="1" x14ac:dyDescent="0.25">
      <c r="A40" s="48" t="s">
        <v>22</v>
      </c>
      <c r="B40" s="49" t="s">
        <v>23</v>
      </c>
      <c r="C40" s="50" t="s">
        <v>24</v>
      </c>
      <c r="D40" s="51"/>
      <c r="E40" s="52"/>
      <c r="F40" s="52"/>
      <c r="G40" s="52"/>
      <c r="H40" s="52"/>
      <c r="I40" s="52"/>
      <c r="J40" s="52"/>
      <c r="K40" s="53"/>
      <c r="L40" s="54">
        <f t="shared" si="4"/>
        <v>0</v>
      </c>
      <c r="M40" s="55"/>
      <c r="N40" s="66"/>
      <c r="O40" s="71"/>
      <c r="P40" s="64"/>
      <c r="Q40" s="54">
        <f>SUM(M40:P40)/A$1</f>
        <v>0</v>
      </c>
      <c r="R40" s="55"/>
      <c r="S40" s="54"/>
      <c r="T40" s="56"/>
      <c r="U40" s="57"/>
      <c r="V40" s="18">
        <f t="shared" si="3"/>
        <v>0</v>
      </c>
    </row>
    <row r="41" spans="1:22" ht="12.6" customHeight="1" x14ac:dyDescent="0.25">
      <c r="A41" s="48" t="s">
        <v>59</v>
      </c>
      <c r="B41" s="49" t="s">
        <v>60</v>
      </c>
      <c r="C41" s="50" t="s">
        <v>5</v>
      </c>
      <c r="D41" s="51"/>
      <c r="E41" s="52"/>
      <c r="F41" s="52"/>
      <c r="G41" s="52"/>
      <c r="H41" s="52"/>
      <c r="I41" s="52"/>
      <c r="J41" s="52"/>
      <c r="K41" s="53"/>
      <c r="L41" s="54">
        <f t="shared" si="4"/>
        <v>0</v>
      </c>
      <c r="M41" s="55"/>
      <c r="N41" s="66"/>
      <c r="O41" s="71"/>
      <c r="P41" s="64"/>
      <c r="Q41" s="54"/>
      <c r="R41" s="55"/>
      <c r="S41" s="54"/>
      <c r="T41" s="56"/>
      <c r="U41" s="57"/>
      <c r="V41" s="18">
        <f t="shared" si="3"/>
        <v>0</v>
      </c>
    </row>
    <row r="42" spans="1:22" ht="12.6" customHeight="1" x14ac:dyDescent="0.25">
      <c r="A42" s="48" t="s">
        <v>70</v>
      </c>
      <c r="B42" s="49" t="s">
        <v>71</v>
      </c>
      <c r="C42" s="50" t="s">
        <v>72</v>
      </c>
      <c r="D42" s="51"/>
      <c r="E42" s="52"/>
      <c r="F42" s="52"/>
      <c r="G42" s="52"/>
      <c r="H42" s="52"/>
      <c r="I42" s="52"/>
      <c r="J42" s="52"/>
      <c r="K42" s="53"/>
      <c r="L42" s="54">
        <f t="shared" si="4"/>
        <v>0</v>
      </c>
      <c r="M42" s="55"/>
      <c r="N42" s="66"/>
      <c r="O42" s="71"/>
      <c r="P42" s="64"/>
      <c r="Q42" s="54"/>
      <c r="R42" s="55"/>
      <c r="S42" s="54"/>
      <c r="T42" s="56"/>
      <c r="U42" s="57"/>
      <c r="V42" s="18">
        <f t="shared" si="3"/>
        <v>0</v>
      </c>
    </row>
    <row r="43" spans="1:22" ht="12.6" customHeight="1" x14ac:dyDescent="0.25">
      <c r="A43" s="8"/>
      <c r="B43" s="8"/>
      <c r="C43" s="8"/>
      <c r="D43" s="45"/>
      <c r="E43" s="45"/>
      <c r="F43" s="45"/>
      <c r="G43" s="45"/>
      <c r="H43" s="45"/>
      <c r="I43" s="45"/>
      <c r="J43" s="45"/>
      <c r="K43" s="37"/>
      <c r="L43" s="9"/>
      <c r="M43" s="9"/>
      <c r="N43" s="67"/>
      <c r="O43" s="45"/>
      <c r="P43" s="9"/>
      <c r="Q43" s="9"/>
      <c r="R43" s="9"/>
      <c r="S43" s="9"/>
    </row>
    <row r="44" spans="1:22" ht="12.6" customHeight="1" x14ac:dyDescent="0.25">
      <c r="A44" s="8"/>
      <c r="B44" s="8"/>
      <c r="C44" s="8"/>
      <c r="D44" s="45"/>
      <c r="E44" s="45"/>
      <c r="F44" s="45"/>
      <c r="G44" s="45"/>
      <c r="H44" s="45"/>
      <c r="I44" s="45"/>
      <c r="J44" s="45"/>
      <c r="K44" s="37"/>
      <c r="L44" s="9"/>
      <c r="M44" s="9"/>
      <c r="N44" s="67"/>
      <c r="O44" s="45"/>
      <c r="P44" s="9"/>
      <c r="Q44" s="9"/>
      <c r="R44" s="9"/>
      <c r="S44" s="9"/>
    </row>
    <row r="45" spans="1:22" ht="12.6" customHeight="1" x14ac:dyDescent="0.25">
      <c r="A45" s="8"/>
      <c r="B45" s="8"/>
      <c r="C45" s="8"/>
      <c r="D45" s="45"/>
      <c r="E45" s="45"/>
      <c r="F45" s="45"/>
      <c r="G45" s="45"/>
      <c r="H45" s="45"/>
      <c r="I45" s="45"/>
      <c r="J45" s="45"/>
      <c r="K45" s="37"/>
      <c r="L45" s="9"/>
      <c r="M45" s="9"/>
      <c r="N45" s="67"/>
      <c r="O45" s="45"/>
      <c r="P45" s="9"/>
      <c r="Q45" s="9"/>
      <c r="R45" s="9"/>
      <c r="S45" s="9"/>
    </row>
    <row r="46" spans="1:22" ht="12.6" customHeight="1" x14ac:dyDescent="0.25">
      <c r="A46" s="8"/>
      <c r="B46" s="8"/>
      <c r="C46" s="8"/>
      <c r="D46" s="45"/>
      <c r="E46" s="45"/>
      <c r="F46" s="45"/>
      <c r="G46" s="45"/>
      <c r="H46" s="45"/>
      <c r="I46" s="45"/>
      <c r="J46" s="45"/>
      <c r="K46" s="37"/>
      <c r="L46" s="9"/>
      <c r="M46" s="9"/>
      <c r="N46" s="67"/>
      <c r="O46" s="45"/>
      <c r="P46" s="9"/>
      <c r="Q46" s="9"/>
      <c r="R46" s="9"/>
      <c r="S46" s="9"/>
    </row>
    <row r="47" spans="1:22" ht="12.6" customHeight="1" x14ac:dyDescent="0.25">
      <c r="A47" s="8"/>
      <c r="B47" s="8"/>
      <c r="C47" s="8"/>
      <c r="D47" s="45"/>
      <c r="E47" s="45"/>
      <c r="F47" s="45"/>
      <c r="G47" s="45"/>
      <c r="H47" s="45"/>
      <c r="I47" s="45"/>
      <c r="J47" s="45"/>
      <c r="K47" s="37"/>
      <c r="L47" s="9"/>
      <c r="M47" s="9"/>
      <c r="N47" s="67"/>
      <c r="O47" s="45"/>
      <c r="P47" s="9"/>
      <c r="Q47" s="9"/>
      <c r="R47" s="9"/>
      <c r="S47" s="9"/>
    </row>
    <row r="48" spans="1:22" ht="12.6" customHeight="1" x14ac:dyDescent="0.25">
      <c r="A48" s="8"/>
      <c r="B48" s="8"/>
      <c r="C48" s="8"/>
      <c r="D48" s="45"/>
      <c r="E48" s="45"/>
      <c r="F48" s="45"/>
      <c r="G48" s="45"/>
      <c r="H48" s="45"/>
      <c r="I48" s="45"/>
      <c r="J48" s="45"/>
      <c r="K48" s="37"/>
      <c r="L48" s="9"/>
      <c r="M48" s="9"/>
      <c r="N48" s="67"/>
      <c r="O48" s="45"/>
      <c r="P48" s="9"/>
      <c r="Q48" s="9"/>
      <c r="R48" s="9"/>
      <c r="S48" s="9"/>
    </row>
    <row r="49" spans="1:19" ht="12.6" customHeight="1" x14ac:dyDescent="0.25">
      <c r="A49" s="8"/>
      <c r="B49" s="8"/>
      <c r="C49" s="8"/>
      <c r="D49" s="45"/>
      <c r="E49" s="45"/>
      <c r="F49" s="45"/>
      <c r="G49" s="45"/>
      <c r="H49" s="45"/>
      <c r="I49" s="45"/>
      <c r="J49" s="45"/>
      <c r="K49" s="37"/>
      <c r="L49" s="9"/>
      <c r="M49" s="9"/>
      <c r="N49" s="67"/>
      <c r="O49" s="45"/>
      <c r="P49" s="9"/>
      <c r="Q49" s="9"/>
      <c r="R49" s="9"/>
      <c r="S49" s="9"/>
    </row>
    <row r="50" spans="1:19" ht="12.6" customHeight="1" x14ac:dyDescent="0.25">
      <c r="A50" s="8"/>
      <c r="B50" s="8"/>
      <c r="C50" s="8"/>
      <c r="D50" s="45"/>
      <c r="E50" s="45"/>
      <c r="F50" s="45"/>
      <c r="G50" s="45"/>
      <c r="H50" s="45"/>
      <c r="I50" s="45"/>
      <c r="J50" s="45"/>
      <c r="K50" s="37"/>
      <c r="L50" s="9"/>
      <c r="M50" s="9"/>
      <c r="N50" s="67"/>
      <c r="O50" s="45"/>
      <c r="P50" s="9"/>
      <c r="Q50" s="9"/>
      <c r="R50" s="9"/>
      <c r="S50" s="9"/>
    </row>
    <row r="51" spans="1:19" ht="12.6" customHeight="1" x14ac:dyDescent="0.25">
      <c r="A51" s="8"/>
      <c r="B51" s="8"/>
      <c r="C51" s="8"/>
      <c r="D51" s="45"/>
      <c r="E51" s="45"/>
      <c r="F51" s="45"/>
      <c r="G51" s="45"/>
      <c r="H51" s="45"/>
      <c r="I51" s="45"/>
      <c r="J51" s="45"/>
      <c r="K51" s="37"/>
      <c r="L51" s="9"/>
      <c r="M51" s="9"/>
      <c r="N51" s="67"/>
      <c r="O51" s="45"/>
      <c r="P51" s="9"/>
      <c r="Q51" s="9"/>
      <c r="R51" s="9"/>
      <c r="S51" s="9"/>
    </row>
    <row r="52" spans="1:19" ht="12.6" customHeight="1" x14ac:dyDescent="0.25">
      <c r="A52" s="8"/>
      <c r="B52" s="8"/>
      <c r="C52" s="8"/>
      <c r="D52" s="45"/>
      <c r="E52" s="45"/>
      <c r="F52" s="45"/>
      <c r="G52" s="45"/>
      <c r="H52" s="45"/>
      <c r="I52" s="45"/>
      <c r="J52" s="45"/>
      <c r="K52" s="37"/>
      <c r="L52" s="9"/>
      <c r="M52" s="9"/>
      <c r="N52" s="67"/>
      <c r="O52" s="45"/>
      <c r="P52" s="9"/>
      <c r="Q52" s="9"/>
      <c r="R52" s="9"/>
      <c r="S52" s="9"/>
    </row>
    <row r="53" spans="1:19" ht="12.6" customHeight="1" x14ac:dyDescent="0.25">
      <c r="A53" s="8"/>
      <c r="B53" s="8"/>
      <c r="C53" s="8"/>
      <c r="D53" s="45"/>
      <c r="E53" s="45"/>
      <c r="F53" s="45"/>
      <c r="G53" s="45"/>
      <c r="H53" s="45"/>
      <c r="I53" s="45"/>
      <c r="J53" s="45"/>
      <c r="K53" s="37"/>
      <c r="L53" s="9"/>
      <c r="M53" s="9"/>
      <c r="N53" s="67"/>
      <c r="O53" s="45"/>
      <c r="P53" s="9"/>
      <c r="Q53" s="9"/>
      <c r="R53" s="9"/>
      <c r="S53" s="9"/>
    </row>
    <row r="54" spans="1:19" ht="12.6" customHeight="1" x14ac:dyDescent="0.25">
      <c r="A54" s="8"/>
      <c r="B54" s="8"/>
      <c r="C54" s="8"/>
      <c r="D54" s="45"/>
      <c r="E54" s="45"/>
      <c r="F54" s="45"/>
      <c r="G54" s="45"/>
      <c r="H54" s="45"/>
      <c r="I54" s="45"/>
      <c r="J54" s="45"/>
      <c r="K54" s="37"/>
      <c r="L54" s="9"/>
      <c r="M54" s="9"/>
      <c r="N54" s="67"/>
      <c r="O54" s="45"/>
      <c r="P54" s="9"/>
      <c r="Q54" s="9"/>
      <c r="R54" s="9"/>
      <c r="S54" s="9"/>
    </row>
    <row r="55" spans="1:19" ht="12.6" customHeight="1" x14ac:dyDescent="0.25">
      <c r="A55" s="8"/>
      <c r="B55" s="8"/>
      <c r="C55" s="8"/>
      <c r="D55" s="45"/>
      <c r="E55" s="45"/>
      <c r="F55" s="45"/>
      <c r="G55" s="45"/>
      <c r="H55" s="45"/>
      <c r="I55" s="45"/>
      <c r="J55" s="45"/>
      <c r="K55" s="37"/>
      <c r="L55" s="9"/>
      <c r="M55" s="9"/>
      <c r="N55" s="67"/>
      <c r="O55" s="45"/>
      <c r="P55" s="9"/>
      <c r="Q55" s="9"/>
      <c r="R55" s="9"/>
      <c r="S55" s="9"/>
    </row>
    <row r="56" spans="1:19" ht="12.6" customHeight="1" x14ac:dyDescent="0.25">
      <c r="A56" s="8"/>
      <c r="B56" s="8"/>
      <c r="C56" s="8"/>
      <c r="D56" s="45"/>
      <c r="E56" s="45"/>
      <c r="F56" s="45"/>
      <c r="G56" s="45"/>
      <c r="H56" s="45"/>
      <c r="I56" s="45"/>
      <c r="J56" s="45"/>
      <c r="K56" s="37"/>
      <c r="L56" s="9"/>
      <c r="M56" s="9"/>
      <c r="N56" s="67"/>
      <c r="O56" s="45"/>
      <c r="P56" s="9"/>
      <c r="Q56" s="9"/>
      <c r="R56" s="9"/>
      <c r="S56" s="9"/>
    </row>
    <row r="57" spans="1:19" ht="12.6" customHeight="1" x14ac:dyDescent="0.25">
      <c r="A57" s="8"/>
      <c r="B57" s="8"/>
      <c r="C57" s="8"/>
      <c r="D57" s="45"/>
      <c r="E57" s="45"/>
      <c r="F57" s="45"/>
      <c r="G57" s="45"/>
      <c r="H57" s="45"/>
      <c r="I57" s="45"/>
      <c r="J57" s="45"/>
      <c r="K57" s="37"/>
      <c r="L57" s="9"/>
      <c r="M57" s="9"/>
      <c r="N57" s="67"/>
      <c r="O57" s="45"/>
      <c r="P57" s="9"/>
      <c r="Q57" s="9"/>
      <c r="R57" s="9"/>
      <c r="S57" s="9"/>
    </row>
    <row r="58" spans="1:19" ht="12.6" customHeight="1" x14ac:dyDescent="0.25">
      <c r="A58" s="8"/>
      <c r="B58" s="8"/>
      <c r="C58" s="8"/>
      <c r="D58" s="45"/>
      <c r="E58" s="45"/>
      <c r="F58" s="45"/>
      <c r="G58" s="45"/>
      <c r="H58" s="45"/>
      <c r="I58" s="45"/>
      <c r="J58" s="45"/>
      <c r="K58" s="37"/>
      <c r="L58" s="9"/>
      <c r="M58" s="9"/>
      <c r="N58" s="67"/>
      <c r="O58" s="45"/>
      <c r="P58" s="9"/>
      <c r="Q58" s="9"/>
      <c r="R58" s="9"/>
      <c r="S58" s="9"/>
    </row>
    <row r="59" spans="1:19" ht="12.6" customHeight="1" x14ac:dyDescent="0.25">
      <c r="A59" s="8"/>
      <c r="B59" s="8"/>
      <c r="C59" s="8"/>
      <c r="D59" s="45"/>
      <c r="E59" s="45"/>
      <c r="F59" s="45"/>
      <c r="G59" s="45"/>
      <c r="H59" s="45"/>
      <c r="I59" s="45"/>
      <c r="J59" s="45"/>
      <c r="K59" s="37"/>
      <c r="L59" s="9"/>
      <c r="M59" s="9"/>
      <c r="N59" s="67"/>
      <c r="O59" s="45"/>
      <c r="P59" s="9"/>
      <c r="Q59" s="9"/>
      <c r="R59" s="9"/>
      <c r="S59" s="9"/>
    </row>
    <row r="60" spans="1:19" ht="12.6" customHeight="1" x14ac:dyDescent="0.25">
      <c r="A60" s="8"/>
      <c r="B60" s="8"/>
      <c r="C60" s="8"/>
      <c r="D60" s="45"/>
      <c r="E60" s="45"/>
      <c r="F60" s="45"/>
      <c r="G60" s="45"/>
      <c r="H60" s="45"/>
      <c r="I60" s="45"/>
      <c r="J60" s="45"/>
      <c r="K60" s="37"/>
      <c r="L60" s="9"/>
      <c r="M60" s="9"/>
      <c r="N60" s="67"/>
      <c r="O60" s="45"/>
      <c r="P60" s="9"/>
      <c r="Q60" s="9"/>
      <c r="R60" s="9"/>
      <c r="S60" s="9"/>
    </row>
    <row r="61" spans="1:19" ht="12.6" customHeight="1" x14ac:dyDescent="0.25">
      <c r="A61" s="8"/>
      <c r="B61" s="8"/>
      <c r="C61" s="8"/>
      <c r="D61" s="45"/>
      <c r="E61" s="45"/>
      <c r="F61" s="45"/>
      <c r="G61" s="45"/>
      <c r="H61" s="45"/>
      <c r="I61" s="45"/>
      <c r="J61" s="45"/>
      <c r="K61" s="37"/>
      <c r="L61" s="9"/>
      <c r="M61" s="9"/>
      <c r="N61" s="67"/>
      <c r="O61" s="45"/>
      <c r="P61" s="9"/>
      <c r="Q61" s="9"/>
      <c r="R61" s="9"/>
      <c r="S61" s="9"/>
    </row>
    <row r="62" spans="1:19" ht="12.6" customHeight="1" x14ac:dyDescent="0.25">
      <c r="A62" s="8"/>
      <c r="B62" s="8"/>
      <c r="C62" s="8"/>
      <c r="D62" s="45"/>
      <c r="E62" s="45"/>
      <c r="F62" s="45"/>
      <c r="G62" s="45"/>
      <c r="H62" s="45"/>
      <c r="I62" s="45"/>
      <c r="J62" s="45"/>
      <c r="K62" s="37"/>
      <c r="L62" s="9"/>
      <c r="M62" s="9"/>
      <c r="N62" s="67"/>
      <c r="O62" s="45"/>
      <c r="P62" s="9"/>
      <c r="Q62" s="9"/>
      <c r="R62" s="9"/>
      <c r="S62" s="9"/>
    </row>
    <row r="63" spans="1:19" ht="12.6" customHeight="1" x14ac:dyDescent="0.25">
      <c r="A63" s="8"/>
      <c r="B63" s="8"/>
      <c r="C63" s="8"/>
      <c r="D63" s="45"/>
      <c r="E63" s="45"/>
      <c r="F63" s="45"/>
      <c r="G63" s="45"/>
      <c r="H63" s="45"/>
      <c r="I63" s="45"/>
      <c r="J63" s="45"/>
      <c r="K63" s="37"/>
      <c r="L63" s="9"/>
      <c r="M63" s="9"/>
      <c r="N63" s="67"/>
      <c r="O63" s="45"/>
      <c r="P63" s="9"/>
      <c r="Q63" s="9"/>
      <c r="R63" s="9"/>
      <c r="S63" s="9"/>
    </row>
  </sheetData>
  <sortState ref="A3:V42">
    <sortCondition descending="1" ref="V3"/>
  </sortState>
  <mergeCells count="3">
    <mergeCell ref="R1:S1"/>
    <mergeCell ref="D1:L1"/>
    <mergeCell ref="M1:Q1"/>
  </mergeCells>
  <conditionalFormatting sqref="D3:J42">
    <cfRule type="cellIs" dxfId="25" priority="19" operator="between">
      <formula>0.1</formula>
      <formula>1.99</formula>
    </cfRule>
    <cfRule type="cellIs" dxfId="24" priority="20" operator="equal">
      <formula>0</formula>
    </cfRule>
    <cfRule type="cellIs" dxfId="23" priority="21" operator="equal">
      <formula>2</formula>
    </cfRule>
  </conditionalFormatting>
  <conditionalFormatting sqref="M3:O42 T3:U42">
    <cfRule type="cellIs" dxfId="22" priority="10" operator="between">
      <formula>0.1</formula>
      <formula>59.9</formula>
    </cfRule>
    <cfRule type="cellIs" dxfId="21" priority="11" operator="equal">
      <formula>0</formula>
    </cfRule>
    <cfRule type="cellIs" dxfId="20" priority="12" operator="between">
      <formula>60</formula>
      <formula>79</formula>
    </cfRule>
    <cfRule type="cellIs" dxfId="19" priority="13" operator="between">
      <formula>80</formula>
      <formula>100</formula>
    </cfRule>
  </conditionalFormatting>
  <conditionalFormatting sqref="R3:R42">
    <cfRule type="cellIs" dxfId="18" priority="6" operator="between">
      <formula>0.1</formula>
      <formula>59.9</formula>
    </cfRule>
    <cfRule type="cellIs" dxfId="17" priority="7" operator="equal">
      <formula>0</formula>
    </cfRule>
    <cfRule type="cellIs" dxfId="16" priority="8" operator="between">
      <formula>60</formula>
      <formula>79</formula>
    </cfRule>
    <cfRule type="cellIs" dxfId="15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S3:S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V3:V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81"/>
  <sheetViews>
    <sheetView tabSelected="1" zoomScaleNormal="100" workbookViewId="0">
      <pane ySplit="2" topLeftCell="A3" activePane="bottomLeft" state="frozen"/>
      <selection pane="bottomLeft" activeCell="U9" sqref="U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customWidth="1"/>
    <col min="10" max="10" width="4.44140625" style="1" customWidth="1"/>
    <col min="11" max="11" width="3.109375" style="1" bestFit="1" customWidth="1"/>
    <col min="12" max="12" width="2.77734375" style="1" bestFit="1" customWidth="1"/>
    <col min="13" max="13" width="2.77734375" style="1" customWidth="1"/>
    <col min="14" max="14" width="4.77734375" style="1" customWidth="1"/>
    <col min="15" max="15" width="7" style="1" bestFit="1" customWidth="1"/>
    <col min="16" max="17" width="5.77734375" style="1" customWidth="1"/>
    <col min="18" max="16384" width="8.88671875" style="1"/>
  </cols>
  <sheetData>
    <row r="1" spans="1:18" s="4" customFormat="1" ht="36" customHeight="1" thickBot="1" x14ac:dyDescent="0.3">
      <c r="A1" s="25">
        <v>4</v>
      </c>
      <c r="B1" s="15"/>
      <c r="C1" s="26"/>
      <c r="D1" s="30"/>
      <c r="E1" s="77" t="s">
        <v>35</v>
      </c>
      <c r="F1" s="79"/>
      <c r="G1" s="79"/>
      <c r="H1" s="79"/>
      <c r="I1" s="79"/>
      <c r="J1" s="76">
        <v>4</v>
      </c>
      <c r="K1" s="77" t="s">
        <v>36</v>
      </c>
      <c r="L1" s="79"/>
      <c r="M1" s="79"/>
      <c r="N1" s="76">
        <v>2</v>
      </c>
      <c r="O1" s="69" t="s">
        <v>132</v>
      </c>
      <c r="P1" s="16" t="s">
        <v>134</v>
      </c>
      <c r="Q1" s="16" t="s">
        <v>37</v>
      </c>
    </row>
    <row r="2" spans="1:18" s="5" customFormat="1" ht="11.4" customHeight="1" x14ac:dyDescent="0.25">
      <c r="A2" s="19" t="s">
        <v>29</v>
      </c>
      <c r="B2" s="20" t="s">
        <v>0</v>
      </c>
      <c r="C2" s="27" t="s">
        <v>1</v>
      </c>
      <c r="D2" s="27" t="s">
        <v>31</v>
      </c>
      <c r="E2" s="28">
        <v>8</v>
      </c>
      <c r="F2" s="22">
        <v>9</v>
      </c>
      <c r="G2" s="22">
        <v>10</v>
      </c>
      <c r="H2" s="22">
        <v>11</v>
      </c>
      <c r="I2" s="73" t="s">
        <v>124</v>
      </c>
      <c r="J2" s="23" t="s">
        <v>30</v>
      </c>
      <c r="K2" s="21">
        <v>8</v>
      </c>
      <c r="L2" s="22">
        <v>9</v>
      </c>
      <c r="M2" s="73" t="s">
        <v>124</v>
      </c>
      <c r="N2" s="23" t="s">
        <v>30</v>
      </c>
      <c r="O2" s="21" t="s">
        <v>33</v>
      </c>
      <c r="P2" s="16" t="s">
        <v>32</v>
      </c>
      <c r="Q2" s="16" t="s">
        <v>32</v>
      </c>
    </row>
    <row r="3" spans="1:18" ht="12.6" customHeight="1" x14ac:dyDescent="0.25">
      <c r="A3" s="17" t="s">
        <v>48</v>
      </c>
      <c r="B3" s="3" t="s">
        <v>49</v>
      </c>
      <c r="C3" s="11" t="s">
        <v>50</v>
      </c>
      <c r="D3" s="18">
        <v>82.275000000000006</v>
      </c>
      <c r="E3" s="29">
        <v>2</v>
      </c>
      <c r="F3" s="7">
        <v>2</v>
      </c>
      <c r="G3" s="7">
        <v>1</v>
      </c>
      <c r="H3" s="7">
        <v>2</v>
      </c>
      <c r="I3" s="36"/>
      <c r="J3" s="13">
        <f>SUM(E3:H3)*50/(J$1-I3)</f>
        <v>87.5</v>
      </c>
      <c r="K3" s="12">
        <v>100</v>
      </c>
      <c r="L3" s="6">
        <v>95</v>
      </c>
      <c r="M3" s="36"/>
      <c r="N3" s="13">
        <f>SUM(K3:L3)/(N$1-M3)</f>
        <v>97.5</v>
      </c>
      <c r="O3" s="6">
        <v>80</v>
      </c>
      <c r="P3" s="18">
        <f>J3*0.2+N3*0.25+O3*0.55+14</f>
        <v>99.875</v>
      </c>
      <c r="Q3" s="18">
        <f>D3*0.4+P3*0.6</f>
        <v>92.835000000000008</v>
      </c>
      <c r="R3" s="1" t="s">
        <v>131</v>
      </c>
    </row>
    <row r="4" spans="1:18" ht="12.6" customHeight="1" x14ac:dyDescent="0.25">
      <c r="A4" s="17" t="s">
        <v>43</v>
      </c>
      <c r="B4" s="3" t="s">
        <v>41</v>
      </c>
      <c r="C4" s="11" t="s">
        <v>42</v>
      </c>
      <c r="D4" s="18">
        <v>95.833333333333343</v>
      </c>
      <c r="E4" s="29">
        <v>2</v>
      </c>
      <c r="F4" s="7">
        <v>2</v>
      </c>
      <c r="G4" s="7">
        <v>1.4</v>
      </c>
      <c r="H4" s="7">
        <v>2</v>
      </c>
      <c r="I4" s="36"/>
      <c r="J4" s="13">
        <f>SUM(E4:H4)*50/(J$1-I4)</f>
        <v>92.5</v>
      </c>
      <c r="K4" s="12">
        <v>100</v>
      </c>
      <c r="L4" s="6">
        <v>90</v>
      </c>
      <c r="M4" s="36"/>
      <c r="N4" s="13">
        <f>SUM(K4:L4)/(N$1-M4)</f>
        <v>95</v>
      </c>
      <c r="O4" s="6">
        <v>54</v>
      </c>
      <c r="P4" s="18">
        <f>J4*0.2+N4*0.25+O4*0.55+14</f>
        <v>85.95</v>
      </c>
      <c r="Q4" s="18">
        <f>D4*0.4+P4*0.6</f>
        <v>89.903333333333336</v>
      </c>
      <c r="R4" s="1" t="s">
        <v>131</v>
      </c>
    </row>
    <row r="5" spans="1:18" ht="12.6" customHeight="1" x14ac:dyDescent="0.25">
      <c r="A5" s="17" t="s">
        <v>102</v>
      </c>
      <c r="B5" s="3" t="s">
        <v>103</v>
      </c>
      <c r="C5" s="11" t="s">
        <v>104</v>
      </c>
      <c r="D5" s="18">
        <v>88.63333333333334</v>
      </c>
      <c r="E5" s="29">
        <v>2</v>
      </c>
      <c r="F5" s="7">
        <v>2</v>
      </c>
      <c r="G5" s="7">
        <v>1.3</v>
      </c>
      <c r="H5" s="7">
        <v>1.9</v>
      </c>
      <c r="I5" s="36"/>
      <c r="J5" s="13">
        <f>SUM(E5:H5)*50/(J$1-I5)</f>
        <v>89.999999999999986</v>
      </c>
      <c r="K5" s="12">
        <v>100</v>
      </c>
      <c r="L5" s="6">
        <v>100</v>
      </c>
      <c r="M5" s="36"/>
      <c r="N5" s="13">
        <f>SUM(K5:L5)/(N$1-M5)</f>
        <v>100</v>
      </c>
      <c r="O5" s="6">
        <v>53</v>
      </c>
      <c r="P5" s="18">
        <f>J5*0.2+N5*0.25+O5*0.55+14</f>
        <v>86.15</v>
      </c>
      <c r="Q5" s="18">
        <f>D5*0.4+P5*0.6</f>
        <v>87.143333333333345</v>
      </c>
      <c r="R5" s="1" t="s">
        <v>131</v>
      </c>
    </row>
    <row r="6" spans="1:18" ht="12.6" customHeight="1" x14ac:dyDescent="0.25">
      <c r="A6" s="17" t="s">
        <v>88</v>
      </c>
      <c r="B6" s="3" t="s">
        <v>89</v>
      </c>
      <c r="C6" s="11" t="s">
        <v>34</v>
      </c>
      <c r="D6" s="18">
        <v>90.933333333333337</v>
      </c>
      <c r="E6" s="29">
        <v>2</v>
      </c>
      <c r="F6" s="7">
        <v>0</v>
      </c>
      <c r="G6" s="7">
        <v>2</v>
      </c>
      <c r="H6" s="7">
        <v>2</v>
      </c>
      <c r="I6" s="36"/>
      <c r="J6" s="13">
        <f>SUM(E6:H6)*50/(J$1-I6)</f>
        <v>75</v>
      </c>
      <c r="K6" s="12">
        <v>100</v>
      </c>
      <c r="L6" s="6">
        <v>0</v>
      </c>
      <c r="M6" s="36"/>
      <c r="N6" s="13">
        <f>SUM(K6:L6)/(N$1-M6)</f>
        <v>50</v>
      </c>
      <c r="O6" s="6">
        <v>71</v>
      </c>
      <c r="P6" s="18">
        <f>J6*0.2+N6*0.25+O6*0.55+14</f>
        <v>80.550000000000011</v>
      </c>
      <c r="Q6" s="18">
        <f>D6*0.4+P6*0.6</f>
        <v>84.703333333333347</v>
      </c>
      <c r="R6" s="1" t="s">
        <v>131</v>
      </c>
    </row>
    <row r="7" spans="1:18" ht="12.6" customHeight="1" x14ac:dyDescent="0.25">
      <c r="A7" s="17" t="s">
        <v>76</v>
      </c>
      <c r="B7" s="3" t="s">
        <v>77</v>
      </c>
      <c r="C7" s="11" t="s">
        <v>78</v>
      </c>
      <c r="D7" s="18">
        <v>73.716666666666669</v>
      </c>
      <c r="E7" s="29">
        <v>2</v>
      </c>
      <c r="F7" s="7">
        <v>2</v>
      </c>
      <c r="G7" s="7">
        <v>2</v>
      </c>
      <c r="H7" s="7">
        <v>2</v>
      </c>
      <c r="I7" s="36"/>
      <c r="J7" s="13">
        <f>SUM(E7:H7)*50/(J$1-I7)</f>
        <v>100</v>
      </c>
      <c r="K7" s="12">
        <v>100</v>
      </c>
      <c r="L7" s="6">
        <v>100</v>
      </c>
      <c r="M7" s="36"/>
      <c r="N7" s="13">
        <f>SUM(K7:L7)/(N$1-M7)</f>
        <v>100</v>
      </c>
      <c r="O7" s="6">
        <v>60</v>
      </c>
      <c r="P7" s="18">
        <f>J7*0.2+N7*0.25+O7*0.55+14</f>
        <v>92</v>
      </c>
      <c r="Q7" s="18">
        <f>D7*0.4+P7*0.6</f>
        <v>84.686666666666667</v>
      </c>
      <c r="R7" s="1" t="s">
        <v>131</v>
      </c>
    </row>
    <row r="8" spans="1:18" ht="12.6" customHeight="1" x14ac:dyDescent="0.25">
      <c r="A8" s="17" t="s">
        <v>54</v>
      </c>
      <c r="B8" s="3" t="s">
        <v>7</v>
      </c>
      <c r="C8" s="11" t="s">
        <v>55</v>
      </c>
      <c r="D8" s="18">
        <v>86.26666666666668</v>
      </c>
      <c r="E8" s="29">
        <v>2</v>
      </c>
      <c r="F8" s="7">
        <v>2</v>
      </c>
      <c r="G8" s="7">
        <v>2</v>
      </c>
      <c r="H8" s="7">
        <v>2</v>
      </c>
      <c r="I8" s="36"/>
      <c r="J8" s="13">
        <f>SUM(E8:H8)*50/(J$1-I8)</f>
        <v>100</v>
      </c>
      <c r="K8" s="12">
        <v>50</v>
      </c>
      <c r="L8" s="6">
        <v>95</v>
      </c>
      <c r="M8" s="36"/>
      <c r="N8" s="13">
        <f>SUM(K8:L8)/(N$1-M8)</f>
        <v>72.5</v>
      </c>
      <c r="O8" s="6">
        <v>37</v>
      </c>
      <c r="P8" s="18">
        <f>J8*0.2+N8*0.25+O8*0.55+14</f>
        <v>72.474999999999994</v>
      </c>
      <c r="Q8" s="18">
        <f>D8*0.4+P8*0.6</f>
        <v>77.991666666666674</v>
      </c>
      <c r="R8" s="1" t="s">
        <v>131</v>
      </c>
    </row>
    <row r="9" spans="1:18" ht="12.6" customHeight="1" x14ac:dyDescent="0.25">
      <c r="A9" s="17" t="s">
        <v>90</v>
      </c>
      <c r="B9" s="3" t="s">
        <v>91</v>
      </c>
      <c r="C9" s="11" t="s">
        <v>92</v>
      </c>
      <c r="D9" s="18">
        <v>85.15</v>
      </c>
      <c r="E9" s="29">
        <v>2</v>
      </c>
      <c r="F9" s="7">
        <v>2</v>
      </c>
      <c r="G9" s="7">
        <v>1.8</v>
      </c>
      <c r="H9" s="7">
        <v>1.9</v>
      </c>
      <c r="I9" s="36"/>
      <c r="J9" s="13">
        <f>SUM(E9:H9)*50/(J$1-I9)</f>
        <v>96.249999999999986</v>
      </c>
      <c r="K9" s="12">
        <v>100</v>
      </c>
      <c r="L9" s="6">
        <v>100</v>
      </c>
      <c r="M9" s="36"/>
      <c r="N9" s="13">
        <f>SUM(K9:L9)/(N$1-M9)</f>
        <v>100</v>
      </c>
      <c r="O9" s="6">
        <v>26</v>
      </c>
      <c r="P9" s="18">
        <f>J9*0.2+N9*0.25+O9*0.55+14</f>
        <v>72.55</v>
      </c>
      <c r="Q9" s="18">
        <f>D9*0.4+P9*0.6</f>
        <v>77.59</v>
      </c>
      <c r="R9" s="1" t="s">
        <v>131</v>
      </c>
    </row>
    <row r="10" spans="1:18" ht="12.6" customHeight="1" x14ac:dyDescent="0.25">
      <c r="A10" s="17" t="s">
        <v>79</v>
      </c>
      <c r="B10" s="3" t="s">
        <v>80</v>
      </c>
      <c r="C10" s="11" t="s">
        <v>81</v>
      </c>
      <c r="D10" s="18">
        <v>90.15</v>
      </c>
      <c r="E10" s="29">
        <v>2</v>
      </c>
      <c r="F10" s="7">
        <v>2</v>
      </c>
      <c r="G10" s="7">
        <v>1.3</v>
      </c>
      <c r="H10" s="7">
        <v>1.2</v>
      </c>
      <c r="I10" s="36"/>
      <c r="J10" s="13">
        <f>SUM(E10:H10)*50/(J$1-I10)</f>
        <v>81.25</v>
      </c>
      <c r="K10" s="12">
        <v>75</v>
      </c>
      <c r="L10" s="6">
        <v>100</v>
      </c>
      <c r="M10" s="36"/>
      <c r="N10" s="13">
        <f>SUM(K10:L10)/(N$1-M10)</f>
        <v>87.5</v>
      </c>
      <c r="O10" s="6">
        <v>31</v>
      </c>
      <c r="P10" s="18">
        <f>J10*0.2+N10*0.25+O10*0.55+14</f>
        <v>69.174999999999997</v>
      </c>
      <c r="Q10" s="18">
        <f>D10*0.4+P10*0.6</f>
        <v>77.564999999999998</v>
      </c>
      <c r="R10" s="1" t="s">
        <v>131</v>
      </c>
    </row>
    <row r="11" spans="1:18" ht="12.6" customHeight="1" x14ac:dyDescent="0.25">
      <c r="A11" s="17" t="s">
        <v>120</v>
      </c>
      <c r="B11" s="3" t="s">
        <v>121</v>
      </c>
      <c r="C11" s="11" t="s">
        <v>25</v>
      </c>
      <c r="D11" s="18">
        <v>81.349999999999994</v>
      </c>
      <c r="E11" s="74" t="s">
        <v>124</v>
      </c>
      <c r="F11" s="7">
        <v>2</v>
      </c>
      <c r="G11" s="7">
        <v>1.7</v>
      </c>
      <c r="H11" s="7">
        <v>1.9</v>
      </c>
      <c r="I11" s="36">
        <v>1</v>
      </c>
      <c r="J11" s="13">
        <f>SUM(E11:H11)*50/(J$1-I11)</f>
        <v>93.333333333333329</v>
      </c>
      <c r="K11" s="75" t="s">
        <v>124</v>
      </c>
      <c r="L11" s="6">
        <v>100</v>
      </c>
      <c r="M11" s="36">
        <v>1</v>
      </c>
      <c r="N11" s="13">
        <f>SUM(K11:L11)/(N$1-M11)</f>
        <v>100</v>
      </c>
      <c r="O11" s="6">
        <v>31</v>
      </c>
      <c r="P11" s="18">
        <f>J11*0.2+N11*0.25+O11*0.55+14</f>
        <v>74.716666666666669</v>
      </c>
      <c r="Q11" s="18">
        <f>D11*0.4+P11*0.6</f>
        <v>77.37</v>
      </c>
      <c r="R11" s="1" t="s">
        <v>131</v>
      </c>
    </row>
    <row r="12" spans="1:18" ht="12.6" customHeight="1" x14ac:dyDescent="0.25">
      <c r="A12" s="17" t="s">
        <v>46</v>
      </c>
      <c r="B12" s="3" t="s">
        <v>44</v>
      </c>
      <c r="C12" s="11" t="s">
        <v>45</v>
      </c>
      <c r="D12" s="18">
        <v>88.4</v>
      </c>
      <c r="E12" s="29">
        <v>2</v>
      </c>
      <c r="F12" s="7">
        <v>2</v>
      </c>
      <c r="G12" s="7">
        <v>1.4</v>
      </c>
      <c r="H12" s="7">
        <v>2</v>
      </c>
      <c r="I12" s="36"/>
      <c r="J12" s="13">
        <f>SUM(E12:H12)*50/(J$1-I12)</f>
        <v>92.5</v>
      </c>
      <c r="K12" s="12">
        <v>100</v>
      </c>
      <c r="L12" s="6">
        <v>90</v>
      </c>
      <c r="M12" s="36"/>
      <c r="N12" s="13">
        <f>SUM(K12:L12)/(N$1-M12)</f>
        <v>95</v>
      </c>
      <c r="O12" s="6">
        <v>24</v>
      </c>
      <c r="P12" s="18">
        <f>J12*0.2+N12*0.25+O12*0.55+14</f>
        <v>69.45</v>
      </c>
      <c r="Q12" s="18">
        <f>D12*0.4+P12*0.6</f>
        <v>77.03</v>
      </c>
      <c r="R12" s="1" t="s">
        <v>131</v>
      </c>
    </row>
    <row r="13" spans="1:18" ht="12.6" customHeight="1" x14ac:dyDescent="0.25">
      <c r="A13" s="17" t="s">
        <v>96</v>
      </c>
      <c r="B13" s="3" t="s">
        <v>97</v>
      </c>
      <c r="C13" s="11" t="s">
        <v>98</v>
      </c>
      <c r="D13" s="18">
        <v>78.233333333333334</v>
      </c>
      <c r="E13" s="29">
        <v>2</v>
      </c>
      <c r="F13" s="7">
        <v>2</v>
      </c>
      <c r="G13" s="7">
        <v>1.8</v>
      </c>
      <c r="H13" s="7">
        <v>1.3</v>
      </c>
      <c r="I13" s="36"/>
      <c r="J13" s="13">
        <f>SUM(E13:H13)*50/(J$1-I13)</f>
        <v>88.75</v>
      </c>
      <c r="K13" s="12">
        <v>100</v>
      </c>
      <c r="L13" s="6">
        <v>100</v>
      </c>
      <c r="M13" s="36"/>
      <c r="N13" s="13">
        <f>SUM(K13:L13)/(N$1-M13)</f>
        <v>100</v>
      </c>
      <c r="O13" s="6">
        <v>34</v>
      </c>
      <c r="P13" s="18">
        <f>J13*0.2+N13*0.25+O13*0.55+14</f>
        <v>75.45</v>
      </c>
      <c r="Q13" s="18">
        <f>D13*0.4+P13*0.6</f>
        <v>76.563333333333333</v>
      </c>
      <c r="R13" s="1" t="s">
        <v>131</v>
      </c>
    </row>
    <row r="14" spans="1:18" ht="12.6" customHeight="1" x14ac:dyDescent="0.25">
      <c r="A14" s="17" t="s">
        <v>93</v>
      </c>
      <c r="B14" s="3" t="s">
        <v>94</v>
      </c>
      <c r="C14" s="11" t="s">
        <v>95</v>
      </c>
      <c r="D14" s="18">
        <v>79.033333333333331</v>
      </c>
      <c r="E14" s="29">
        <v>1.9</v>
      </c>
      <c r="F14" s="7">
        <v>2</v>
      </c>
      <c r="G14" s="7">
        <v>1.8</v>
      </c>
      <c r="H14" s="7">
        <v>0</v>
      </c>
      <c r="I14" s="36"/>
      <c r="J14" s="13">
        <f>SUM(E14:H14)*50/(J$1-I14)</f>
        <v>71.25</v>
      </c>
      <c r="K14" s="12">
        <v>100</v>
      </c>
      <c r="L14" s="6">
        <v>60</v>
      </c>
      <c r="M14" s="36"/>
      <c r="N14" s="13">
        <f>SUM(K14:L14)/(N$1-M14)</f>
        <v>80</v>
      </c>
      <c r="O14" s="6">
        <v>46</v>
      </c>
      <c r="P14" s="18">
        <f>J14*0.2+N14*0.25+O14*0.55+14</f>
        <v>73.55</v>
      </c>
      <c r="Q14" s="18">
        <f>D14*0.4+P14*0.6</f>
        <v>75.743333333333325</v>
      </c>
      <c r="R14" s="1" t="s">
        <v>131</v>
      </c>
    </row>
    <row r="15" spans="1:18" ht="12.6" customHeight="1" x14ac:dyDescent="0.25">
      <c r="A15" s="17" t="s">
        <v>56</v>
      </c>
      <c r="B15" s="3" t="s">
        <v>57</v>
      </c>
      <c r="C15" s="11" t="s">
        <v>58</v>
      </c>
      <c r="D15" s="18">
        <v>75.666666666666671</v>
      </c>
      <c r="E15" s="29">
        <v>0</v>
      </c>
      <c r="F15" s="7">
        <v>2</v>
      </c>
      <c r="G15" s="7">
        <v>0</v>
      </c>
      <c r="H15" s="7">
        <v>1.2</v>
      </c>
      <c r="I15" s="36"/>
      <c r="J15" s="13">
        <f>SUM(E15:H15)*50/(J$1-I15)</f>
        <v>40</v>
      </c>
      <c r="K15" s="12">
        <v>0</v>
      </c>
      <c r="L15" s="6">
        <v>85</v>
      </c>
      <c r="M15" s="36"/>
      <c r="N15" s="13">
        <f>SUM(K15:L15)/(N$1-M15)</f>
        <v>42.5</v>
      </c>
      <c r="O15" s="6">
        <v>75</v>
      </c>
      <c r="P15" s="18">
        <f>J15*0.2+N15*0.25+O15*0.55+14</f>
        <v>73.875</v>
      </c>
      <c r="Q15" s="18">
        <f>D15*0.4+P15*0.6</f>
        <v>74.591666666666669</v>
      </c>
      <c r="R15" s="1" t="s">
        <v>131</v>
      </c>
    </row>
    <row r="16" spans="1:18" ht="12.6" customHeight="1" x14ac:dyDescent="0.25">
      <c r="A16" s="17" t="s">
        <v>82</v>
      </c>
      <c r="B16" s="3" t="s">
        <v>83</v>
      </c>
      <c r="C16" s="11" t="s">
        <v>84</v>
      </c>
      <c r="D16" s="18">
        <v>75.366666666666674</v>
      </c>
      <c r="E16" s="29">
        <v>1.9</v>
      </c>
      <c r="F16" s="7">
        <v>2</v>
      </c>
      <c r="G16" s="7">
        <v>1.8</v>
      </c>
      <c r="H16" s="7">
        <v>0.6</v>
      </c>
      <c r="I16" s="36"/>
      <c r="J16" s="13">
        <f>SUM(E16:H16)*50/(J$1-I16)</f>
        <v>78.75</v>
      </c>
      <c r="K16" s="12">
        <v>100</v>
      </c>
      <c r="L16" s="6">
        <v>100</v>
      </c>
      <c r="M16" s="36"/>
      <c r="N16" s="13">
        <f>SUM(K16:L16)/(N$1-M16)</f>
        <v>100</v>
      </c>
      <c r="O16" s="6">
        <v>25</v>
      </c>
      <c r="P16" s="18">
        <f>J16*0.2+N16*0.25+O16*0.55+14</f>
        <v>68.5</v>
      </c>
      <c r="Q16" s="18">
        <f>D16*0.4+P16*0.6</f>
        <v>71.24666666666667</v>
      </c>
      <c r="R16" s="1" t="s">
        <v>131</v>
      </c>
    </row>
    <row r="17" spans="1:18" ht="12.6" customHeight="1" x14ac:dyDescent="0.25">
      <c r="A17" s="17" t="s">
        <v>107</v>
      </c>
      <c r="B17" s="3" t="s">
        <v>108</v>
      </c>
      <c r="C17" s="11" t="s">
        <v>109</v>
      </c>
      <c r="D17" s="18">
        <v>75.983333333333334</v>
      </c>
      <c r="E17" s="29">
        <v>2</v>
      </c>
      <c r="F17" s="7">
        <v>2</v>
      </c>
      <c r="G17" s="7">
        <v>0</v>
      </c>
      <c r="H17" s="7">
        <v>2</v>
      </c>
      <c r="I17" s="36"/>
      <c r="J17" s="13">
        <f>SUM(E17:H17)*50/(J$1-I17)</f>
        <v>75</v>
      </c>
      <c r="K17" s="12">
        <v>100</v>
      </c>
      <c r="L17" s="6">
        <v>95</v>
      </c>
      <c r="M17" s="36"/>
      <c r="N17" s="13">
        <f>SUM(K17:L17)/(N$1-M17)</f>
        <v>97.5</v>
      </c>
      <c r="O17" s="6">
        <v>23</v>
      </c>
      <c r="P17" s="18">
        <f>J17*0.2+N17*0.25+O17*0.55+14</f>
        <v>66.025000000000006</v>
      </c>
      <c r="Q17" s="18">
        <f>D17*0.4+P17*0.6</f>
        <v>70.00833333333334</v>
      </c>
      <c r="R17" s="1" t="s">
        <v>131</v>
      </c>
    </row>
    <row r="18" spans="1:18" ht="12.6" customHeight="1" x14ac:dyDescent="0.25">
      <c r="A18" s="17" t="s">
        <v>110</v>
      </c>
      <c r="B18" s="3" t="s">
        <v>41</v>
      </c>
      <c r="C18" s="11" t="s">
        <v>109</v>
      </c>
      <c r="D18" s="18">
        <v>75.25</v>
      </c>
      <c r="E18" s="29">
        <v>2</v>
      </c>
      <c r="F18" s="7">
        <v>0</v>
      </c>
      <c r="G18" s="7">
        <v>0</v>
      </c>
      <c r="H18" s="7">
        <v>1.5</v>
      </c>
      <c r="I18" s="36"/>
      <c r="J18" s="13">
        <f>SUM(E18:H18)*50/(J$1-I18)</f>
        <v>43.75</v>
      </c>
      <c r="K18" s="12">
        <v>100</v>
      </c>
      <c r="L18" s="6">
        <v>0</v>
      </c>
      <c r="M18" s="36"/>
      <c r="N18" s="13">
        <f>SUM(K18:L18)/(N$1-M18)</f>
        <v>50</v>
      </c>
      <c r="O18" s="6">
        <v>44</v>
      </c>
      <c r="P18" s="18">
        <f>J18*0.2+N18*0.25+O18*0.55+14</f>
        <v>59.45</v>
      </c>
      <c r="Q18" s="18">
        <f>D18*0.4+P18*0.6</f>
        <v>65.77000000000001</v>
      </c>
      <c r="R18" s="1" t="s">
        <v>131</v>
      </c>
    </row>
    <row r="19" spans="1:18" ht="12.6" customHeight="1" x14ac:dyDescent="0.25">
      <c r="A19" s="17" t="s">
        <v>105</v>
      </c>
      <c r="B19" s="3" t="s">
        <v>111</v>
      </c>
      <c r="C19" s="11" t="s">
        <v>112</v>
      </c>
      <c r="D19" s="18">
        <v>55.733333333333334</v>
      </c>
      <c r="E19" s="29">
        <v>2</v>
      </c>
      <c r="F19" s="7">
        <v>2</v>
      </c>
      <c r="G19" s="7">
        <v>0</v>
      </c>
      <c r="H19" s="7">
        <v>1.5</v>
      </c>
      <c r="I19" s="36"/>
      <c r="J19" s="13">
        <f>SUM(E19:H19)*50/(J$1-I19)</f>
        <v>68.75</v>
      </c>
      <c r="K19" s="12">
        <v>100</v>
      </c>
      <c r="L19" s="6">
        <v>60</v>
      </c>
      <c r="M19" s="36"/>
      <c r="N19" s="13">
        <f>SUM(K19:L19)/(N$1-M19)</f>
        <v>80</v>
      </c>
      <c r="O19" s="6">
        <v>32</v>
      </c>
      <c r="P19" s="18">
        <f>J19*0.2+N19*0.25+O19*0.55+14</f>
        <v>65.349999999999994</v>
      </c>
      <c r="Q19" s="18">
        <f>D19*0.4+P19*0.6</f>
        <v>61.50333333333333</v>
      </c>
      <c r="R19" s="1" t="s">
        <v>131</v>
      </c>
    </row>
    <row r="20" spans="1:18" ht="12.6" customHeight="1" x14ac:dyDescent="0.25">
      <c r="A20" s="17" t="s">
        <v>51</v>
      </c>
      <c r="B20" s="3" t="s">
        <v>52</v>
      </c>
      <c r="C20" s="11" t="s">
        <v>53</v>
      </c>
      <c r="D20" s="18">
        <v>70.325000000000003</v>
      </c>
      <c r="E20" s="29">
        <v>0</v>
      </c>
      <c r="F20" s="32">
        <v>2</v>
      </c>
      <c r="G20" s="7" t="s">
        <v>124</v>
      </c>
      <c r="H20" s="7">
        <v>2</v>
      </c>
      <c r="I20" s="36">
        <v>1</v>
      </c>
      <c r="J20" s="13">
        <f>SUM(E20:H20)*50/(J$1-I20)</f>
        <v>66.666666666666671</v>
      </c>
      <c r="K20" s="12">
        <v>0</v>
      </c>
      <c r="L20" s="6">
        <v>60</v>
      </c>
      <c r="M20" s="36"/>
      <c r="N20" s="13">
        <f>SUM(K20:L20)/(N$1-M20)</f>
        <v>30</v>
      </c>
      <c r="O20" s="6">
        <v>36</v>
      </c>
      <c r="P20" s="18">
        <f>J20*0.2+N20*0.25+O20*0.55+14</f>
        <v>54.63333333333334</v>
      </c>
      <c r="Q20" s="18">
        <f>D20*0.4+P20*0.6</f>
        <v>60.910000000000004</v>
      </c>
      <c r="R20" s="1" t="s">
        <v>131</v>
      </c>
    </row>
    <row r="21" spans="1:18" ht="12.6" customHeight="1" x14ac:dyDescent="0.25">
      <c r="A21" s="17" t="s">
        <v>61</v>
      </c>
      <c r="B21" s="3" t="s">
        <v>62</v>
      </c>
      <c r="C21" s="11" t="s">
        <v>63</v>
      </c>
      <c r="D21" s="18">
        <v>67</v>
      </c>
      <c r="E21" s="29">
        <v>0</v>
      </c>
      <c r="F21" s="7">
        <v>1.7</v>
      </c>
      <c r="G21" s="7">
        <v>2</v>
      </c>
      <c r="H21" s="7">
        <v>1.2</v>
      </c>
      <c r="I21" s="36"/>
      <c r="J21" s="13">
        <f>SUM(E21:H21)*50/(J$1-I21)</f>
        <v>61.250000000000007</v>
      </c>
      <c r="K21" s="12">
        <v>0</v>
      </c>
      <c r="L21" s="6">
        <v>60</v>
      </c>
      <c r="M21" s="36"/>
      <c r="N21" s="13">
        <f>SUM(K21:L21)/(N$1-M21)</f>
        <v>30</v>
      </c>
      <c r="O21" s="6">
        <v>40</v>
      </c>
      <c r="P21" s="18">
        <f>J21*0.2+N21*0.25+O21*0.55+14</f>
        <v>55.75</v>
      </c>
      <c r="Q21" s="18">
        <f>D21*0.4+P21*0.6</f>
        <v>60.25</v>
      </c>
      <c r="R21" s="1" t="s">
        <v>131</v>
      </c>
    </row>
    <row r="22" spans="1:18" ht="12.6" customHeight="1" x14ac:dyDescent="0.25">
      <c r="A22" s="17" t="s">
        <v>15</v>
      </c>
      <c r="B22" s="3" t="s">
        <v>16</v>
      </c>
      <c r="C22" s="11" t="s">
        <v>17</v>
      </c>
      <c r="D22" s="18">
        <v>42.533333333333339</v>
      </c>
      <c r="E22" s="29">
        <v>2</v>
      </c>
      <c r="F22" s="7">
        <v>2</v>
      </c>
      <c r="G22" s="7">
        <v>1.8</v>
      </c>
      <c r="H22" s="7">
        <v>2</v>
      </c>
      <c r="I22" s="36"/>
      <c r="J22" s="13">
        <f>SUM(E22:H22)*50/(J$1-I22)</f>
        <v>97.5</v>
      </c>
      <c r="K22" s="12">
        <v>100</v>
      </c>
      <c r="L22" s="6">
        <v>95</v>
      </c>
      <c r="M22" s="36"/>
      <c r="N22" s="13">
        <f>SUM(K22:L22)/(N$1-M22)</f>
        <v>97.5</v>
      </c>
      <c r="O22" s="6">
        <v>25</v>
      </c>
      <c r="P22" s="18">
        <f>J22*0.2+N22*0.25+O22*0.55+14</f>
        <v>71.625</v>
      </c>
      <c r="Q22" s="18">
        <f>D22*0.4+P22*0.6</f>
        <v>59.988333333333337</v>
      </c>
      <c r="R22" s="1" t="s">
        <v>131</v>
      </c>
    </row>
    <row r="23" spans="1:18" ht="12.6" customHeight="1" x14ac:dyDescent="0.25">
      <c r="A23" s="17" t="s">
        <v>64</v>
      </c>
      <c r="B23" s="3" t="s">
        <v>65</v>
      </c>
      <c r="C23" s="11" t="s">
        <v>66</v>
      </c>
      <c r="D23" s="18">
        <v>54.933333333333337</v>
      </c>
      <c r="E23" s="29">
        <v>2</v>
      </c>
      <c r="F23" s="7">
        <v>0</v>
      </c>
      <c r="G23" s="7">
        <v>1.5</v>
      </c>
      <c r="H23" s="7">
        <v>1</v>
      </c>
      <c r="I23" s="36"/>
      <c r="J23" s="13">
        <f>SUM(E23:H23)*50/(J$1-I23)</f>
        <v>56.25</v>
      </c>
      <c r="K23" s="12">
        <v>75</v>
      </c>
      <c r="L23" s="6">
        <v>0</v>
      </c>
      <c r="M23" s="36"/>
      <c r="N23" s="13">
        <f>SUM(K23:L23)/(N$1-M23)</f>
        <v>37.5</v>
      </c>
      <c r="O23" s="6">
        <v>21</v>
      </c>
      <c r="P23" s="18">
        <f>J23*0.2+N23*0.25+O23*0.55+14</f>
        <v>46.174999999999997</v>
      </c>
      <c r="Q23" s="18">
        <f>D23*0.4+P23*0.6</f>
        <v>49.678333333333335</v>
      </c>
      <c r="R23" s="1" t="s">
        <v>130</v>
      </c>
    </row>
    <row r="24" spans="1:18" ht="12.6" customHeight="1" x14ac:dyDescent="0.25">
      <c r="A24" s="17" t="s">
        <v>26</v>
      </c>
      <c r="B24" s="3" t="s">
        <v>27</v>
      </c>
      <c r="C24" s="11" t="s">
        <v>28</v>
      </c>
      <c r="D24" s="18">
        <v>65.7</v>
      </c>
      <c r="E24" s="29">
        <v>2</v>
      </c>
      <c r="F24" s="7">
        <v>0</v>
      </c>
      <c r="G24" s="7">
        <v>0</v>
      </c>
      <c r="H24" s="7" t="s">
        <v>124</v>
      </c>
      <c r="I24" s="36">
        <v>1</v>
      </c>
      <c r="J24" s="13">
        <f>SUM(E24:H24)*50/(J$1-I24)</f>
        <v>33.333333333333336</v>
      </c>
      <c r="K24" s="12">
        <v>50</v>
      </c>
      <c r="L24" s="6">
        <v>0</v>
      </c>
      <c r="M24" s="36"/>
      <c r="N24" s="13">
        <f>SUM(K24:L24)/(N$1-M24)</f>
        <v>25</v>
      </c>
      <c r="O24" s="6">
        <v>1</v>
      </c>
      <c r="P24" s="18">
        <f>J24*0.2+N24*0.25+O24*0.55+14</f>
        <v>27.466666666666669</v>
      </c>
      <c r="Q24" s="18">
        <f>D24*0.4+P24*0.6</f>
        <v>42.760000000000005</v>
      </c>
      <c r="R24" s="1" t="s">
        <v>130</v>
      </c>
    </row>
    <row r="25" spans="1:18" ht="12.6" customHeight="1" x14ac:dyDescent="0.25">
      <c r="A25" s="17" t="s">
        <v>73</v>
      </c>
      <c r="B25" s="3" t="s">
        <v>74</v>
      </c>
      <c r="C25" s="11" t="s">
        <v>75</v>
      </c>
      <c r="D25" s="18">
        <v>39.333333333333336</v>
      </c>
      <c r="E25" s="29">
        <v>0</v>
      </c>
      <c r="F25" s="7">
        <v>0</v>
      </c>
      <c r="G25" s="7">
        <v>0</v>
      </c>
      <c r="H25" s="7">
        <v>0</v>
      </c>
      <c r="I25" s="36"/>
      <c r="J25" s="13">
        <f>SUM(E25:H25)*50/(J$1-I25)</f>
        <v>0</v>
      </c>
      <c r="K25" s="12">
        <v>0</v>
      </c>
      <c r="L25" s="6">
        <v>0</v>
      </c>
      <c r="M25" s="36"/>
      <c r="N25" s="13">
        <f>SUM(K25:L25)/(N$1-M25)</f>
        <v>0</v>
      </c>
      <c r="O25" s="6">
        <v>31</v>
      </c>
      <c r="P25" s="18">
        <f>J25*0.2+N25*0.25+O25*0.55+14</f>
        <v>31.05</v>
      </c>
      <c r="Q25" s="18">
        <f>D25*0.4+P25*0.6</f>
        <v>34.36333333333333</v>
      </c>
      <c r="R25" s="1" t="s">
        <v>130</v>
      </c>
    </row>
    <row r="26" spans="1:18" ht="12.6" customHeight="1" x14ac:dyDescent="0.25">
      <c r="A26" s="17" t="s">
        <v>115</v>
      </c>
      <c r="B26" s="3" t="s">
        <v>116</v>
      </c>
      <c r="C26" s="11" t="s">
        <v>6</v>
      </c>
      <c r="D26" s="18">
        <v>42.150000000000006</v>
      </c>
      <c r="E26" s="29">
        <v>1.5</v>
      </c>
      <c r="F26" s="7">
        <v>0</v>
      </c>
      <c r="G26" s="7">
        <v>0</v>
      </c>
      <c r="H26" s="7">
        <v>1.2</v>
      </c>
      <c r="I26" s="36"/>
      <c r="J26" s="13">
        <f>SUM(E26:H26)*50/(J$1-I26)</f>
        <v>33.75</v>
      </c>
      <c r="K26" s="12">
        <v>50</v>
      </c>
      <c r="L26" s="6">
        <v>0</v>
      </c>
      <c r="M26" s="36"/>
      <c r="N26" s="13">
        <f>SUM(K26:L26)/(N$1-M26)</f>
        <v>25</v>
      </c>
      <c r="O26" s="6">
        <v>0</v>
      </c>
      <c r="P26" s="18">
        <f>J26*0.2+N26*0.25+O26*0.55+14</f>
        <v>27</v>
      </c>
      <c r="Q26" s="18">
        <f>D26*0.4+P26*0.6</f>
        <v>33.06</v>
      </c>
      <c r="R26" s="1" t="s">
        <v>130</v>
      </c>
    </row>
    <row r="27" spans="1:18" ht="12.6" customHeight="1" x14ac:dyDescent="0.25">
      <c r="A27" s="17" t="s">
        <v>123</v>
      </c>
      <c r="B27" s="3" t="s">
        <v>122</v>
      </c>
      <c r="C27" s="11" t="s">
        <v>3</v>
      </c>
      <c r="D27" s="18">
        <v>24.200000000000003</v>
      </c>
      <c r="E27" s="29">
        <v>0</v>
      </c>
      <c r="F27" s="7">
        <v>0</v>
      </c>
      <c r="G27" s="7">
        <v>0</v>
      </c>
      <c r="H27" s="7">
        <v>0</v>
      </c>
      <c r="I27" s="36"/>
      <c r="J27" s="13">
        <f>SUM(E27:H27)*50/(J$1-I27)</f>
        <v>0</v>
      </c>
      <c r="K27" s="12">
        <v>0</v>
      </c>
      <c r="L27" s="6">
        <v>0</v>
      </c>
      <c r="M27" s="36"/>
      <c r="N27" s="13">
        <f>SUM(K27:L27)/(N$1-M27)</f>
        <v>0</v>
      </c>
      <c r="O27" s="6">
        <v>0</v>
      </c>
      <c r="P27" s="18">
        <v>0</v>
      </c>
      <c r="Q27" s="18">
        <f>D27*0.4+P27*0.6</f>
        <v>9.6800000000000015</v>
      </c>
      <c r="R27" s="1" t="s">
        <v>130</v>
      </c>
    </row>
    <row r="28" spans="1:18" ht="12.6" customHeight="1" x14ac:dyDescent="0.25">
      <c r="A28" s="17" t="s">
        <v>85</v>
      </c>
      <c r="B28" s="3" t="s">
        <v>86</v>
      </c>
      <c r="C28" s="11" t="s">
        <v>87</v>
      </c>
      <c r="D28" s="18">
        <v>14.4</v>
      </c>
      <c r="E28" s="29">
        <v>0</v>
      </c>
      <c r="F28" s="7">
        <v>0</v>
      </c>
      <c r="G28" s="7">
        <v>0</v>
      </c>
      <c r="H28" s="7">
        <v>0</v>
      </c>
      <c r="I28" s="36"/>
      <c r="J28" s="13">
        <f>SUM(E28:H28)*50/(J$1-I28)</f>
        <v>0</v>
      </c>
      <c r="K28" s="12">
        <v>0</v>
      </c>
      <c r="L28" s="6">
        <v>0</v>
      </c>
      <c r="M28" s="36"/>
      <c r="N28" s="13">
        <f>SUM(K28:L28)/(N$1-M28)</f>
        <v>0</v>
      </c>
      <c r="O28" s="6">
        <v>0</v>
      </c>
      <c r="P28" s="18">
        <v>0</v>
      </c>
      <c r="Q28" s="18">
        <f>D28*0.4+P28*0.6</f>
        <v>5.7600000000000007</v>
      </c>
      <c r="R28" s="1" t="s">
        <v>130</v>
      </c>
    </row>
    <row r="29" spans="1:18" ht="12.6" customHeight="1" x14ac:dyDescent="0.25">
      <c r="A29" s="17" t="s">
        <v>125</v>
      </c>
      <c r="B29" s="3" t="s">
        <v>126</v>
      </c>
      <c r="C29" s="11" t="s">
        <v>127</v>
      </c>
      <c r="D29" s="18">
        <v>14</v>
      </c>
      <c r="E29" s="29">
        <v>0</v>
      </c>
      <c r="F29" s="7">
        <v>0</v>
      </c>
      <c r="G29" s="7">
        <v>0</v>
      </c>
      <c r="H29" s="7">
        <v>0</v>
      </c>
      <c r="I29" s="36"/>
      <c r="J29" s="13">
        <f>SUM(E29:H29)*50/(J$1-I29)</f>
        <v>0</v>
      </c>
      <c r="K29" s="12">
        <v>0</v>
      </c>
      <c r="L29" s="6">
        <v>0</v>
      </c>
      <c r="M29" s="36"/>
      <c r="N29" s="13">
        <f>SUM(K29:L29)/(N$1-M29)</f>
        <v>0</v>
      </c>
      <c r="O29" s="6">
        <v>0</v>
      </c>
      <c r="P29" s="18">
        <v>0</v>
      </c>
      <c r="Q29" s="18">
        <f>D29*0.4+P29*0.6</f>
        <v>5.6000000000000005</v>
      </c>
      <c r="R29" s="1" t="s">
        <v>130</v>
      </c>
    </row>
    <row r="30" spans="1:18" ht="12.6" customHeight="1" x14ac:dyDescent="0.25">
      <c r="A30" s="17" t="s">
        <v>99</v>
      </c>
      <c r="B30" s="3" t="s">
        <v>100</v>
      </c>
      <c r="C30" s="11" t="s">
        <v>101</v>
      </c>
      <c r="D30" s="18">
        <v>12.8</v>
      </c>
      <c r="E30" s="29">
        <v>0</v>
      </c>
      <c r="F30" s="7">
        <v>0</v>
      </c>
      <c r="G30" s="7">
        <v>0</v>
      </c>
      <c r="H30" s="7">
        <v>0</v>
      </c>
      <c r="I30" s="36"/>
      <c r="J30" s="13">
        <f>SUM(E30:H30)*50/(J$1-I30)</f>
        <v>0</v>
      </c>
      <c r="K30" s="12">
        <v>0</v>
      </c>
      <c r="L30" s="6">
        <v>0</v>
      </c>
      <c r="M30" s="36"/>
      <c r="N30" s="13">
        <f>SUM(K30:L30)/(N$1-M30)</f>
        <v>0</v>
      </c>
      <c r="O30" s="6">
        <v>0</v>
      </c>
      <c r="P30" s="18">
        <v>0</v>
      </c>
      <c r="Q30" s="18">
        <f>D30*0.4+P30*0.6</f>
        <v>5.120000000000001</v>
      </c>
      <c r="R30" s="1" t="s">
        <v>130</v>
      </c>
    </row>
    <row r="31" spans="1:18" ht="12.6" customHeight="1" x14ac:dyDescent="0.25">
      <c r="A31" s="17" t="s">
        <v>106</v>
      </c>
      <c r="B31" s="3" t="s">
        <v>21</v>
      </c>
      <c r="C31" s="11" t="s">
        <v>8</v>
      </c>
      <c r="D31" s="18">
        <v>12.4</v>
      </c>
      <c r="E31" s="29">
        <v>0</v>
      </c>
      <c r="F31" s="7">
        <v>0</v>
      </c>
      <c r="G31" s="7">
        <v>0</v>
      </c>
      <c r="H31" s="7">
        <v>0</v>
      </c>
      <c r="I31" s="36"/>
      <c r="J31" s="13">
        <f>SUM(E31:H31)*50/(J$1-I31)</f>
        <v>0</v>
      </c>
      <c r="K31" s="12">
        <v>0</v>
      </c>
      <c r="L31" s="6">
        <v>0</v>
      </c>
      <c r="M31" s="36"/>
      <c r="N31" s="13">
        <f>SUM(K31:L31)/(N$1-M31)</f>
        <v>0</v>
      </c>
      <c r="O31" s="6">
        <v>0</v>
      </c>
      <c r="P31" s="18">
        <v>0</v>
      </c>
      <c r="Q31" s="18">
        <f>D31*0.4+P31*0.6</f>
        <v>4.9600000000000009</v>
      </c>
      <c r="R31" s="1" t="s">
        <v>130</v>
      </c>
    </row>
    <row r="32" spans="1:18" ht="12.6" customHeight="1" x14ac:dyDescent="0.25">
      <c r="A32" s="48" t="s">
        <v>4</v>
      </c>
      <c r="B32" s="49" t="s">
        <v>5</v>
      </c>
      <c r="C32" s="50" t="s">
        <v>6</v>
      </c>
      <c r="D32" s="18"/>
      <c r="E32" s="29">
        <v>0</v>
      </c>
      <c r="F32" s="7">
        <v>0</v>
      </c>
      <c r="G32" s="7">
        <v>0</v>
      </c>
      <c r="H32" s="7">
        <v>0</v>
      </c>
      <c r="I32" s="36"/>
      <c r="J32" s="13">
        <f>SUM(E32:H32)*50/(J$1-I32)</f>
        <v>0</v>
      </c>
      <c r="K32" s="12">
        <v>0</v>
      </c>
      <c r="L32" s="6">
        <v>0</v>
      </c>
      <c r="M32" s="36"/>
      <c r="N32" s="13">
        <f>SUM(K32:L32)/(N$1-M32)</f>
        <v>0</v>
      </c>
      <c r="O32" s="6">
        <v>0</v>
      </c>
      <c r="P32" s="18">
        <v>0</v>
      </c>
      <c r="Q32" s="18">
        <f>D32*0.4+P32*0.6</f>
        <v>0</v>
      </c>
      <c r="R32" s="1" t="s">
        <v>133</v>
      </c>
    </row>
    <row r="33" spans="1:18" ht="12.6" customHeight="1" x14ac:dyDescent="0.25">
      <c r="A33" s="48" t="s">
        <v>67</v>
      </c>
      <c r="B33" s="49" t="s">
        <v>68</v>
      </c>
      <c r="C33" s="50" t="s">
        <v>69</v>
      </c>
      <c r="D33" s="18"/>
      <c r="E33" s="29">
        <v>0</v>
      </c>
      <c r="F33" s="7">
        <v>0</v>
      </c>
      <c r="G33" s="7">
        <v>0</v>
      </c>
      <c r="H33" s="7">
        <v>0</v>
      </c>
      <c r="I33" s="36"/>
      <c r="J33" s="13">
        <f>SUM(E33:H33)*50/(J$1-I33)</f>
        <v>0</v>
      </c>
      <c r="K33" s="12">
        <v>0</v>
      </c>
      <c r="L33" s="6">
        <v>0</v>
      </c>
      <c r="M33" s="36"/>
      <c r="N33" s="13">
        <f>SUM(K33:L33)/(N$1-M33)</f>
        <v>0</v>
      </c>
      <c r="O33" s="6">
        <v>0</v>
      </c>
      <c r="P33" s="18">
        <v>0</v>
      </c>
      <c r="Q33" s="18">
        <f>D33*0.4+P33*0.6</f>
        <v>0</v>
      </c>
      <c r="R33" s="1" t="s">
        <v>133</v>
      </c>
    </row>
    <row r="34" spans="1:18" s="9" customFormat="1" ht="12.6" customHeight="1" x14ac:dyDescent="0.25">
      <c r="A34" s="48" t="s">
        <v>113</v>
      </c>
      <c r="B34" s="49" t="s">
        <v>114</v>
      </c>
      <c r="C34" s="50" t="s">
        <v>40</v>
      </c>
      <c r="D34" s="18"/>
      <c r="E34" s="29">
        <v>0</v>
      </c>
      <c r="F34" s="7">
        <v>0</v>
      </c>
      <c r="G34" s="7">
        <v>0</v>
      </c>
      <c r="H34" s="7">
        <v>0</v>
      </c>
      <c r="I34" s="36"/>
      <c r="J34" s="13">
        <f>SUM(E34:H34)*50/(J$1-I34)</f>
        <v>0</v>
      </c>
      <c r="K34" s="12">
        <v>0</v>
      </c>
      <c r="L34" s="6">
        <v>0</v>
      </c>
      <c r="M34" s="36"/>
      <c r="N34" s="13">
        <f>SUM(K34:L34)/(N$1-M34)</f>
        <v>0</v>
      </c>
      <c r="O34" s="6">
        <v>0</v>
      </c>
      <c r="P34" s="18">
        <v>0</v>
      </c>
      <c r="Q34" s="18">
        <f>D34*0.4+P34*0.6</f>
        <v>0</v>
      </c>
      <c r="R34" s="1" t="s">
        <v>133</v>
      </c>
    </row>
    <row r="35" spans="1:18" ht="12.6" customHeight="1" x14ac:dyDescent="0.25">
      <c r="A35" s="48" t="s">
        <v>18</v>
      </c>
      <c r="B35" s="49" t="s">
        <v>19</v>
      </c>
      <c r="C35" s="50" t="s">
        <v>20</v>
      </c>
      <c r="D35" s="18"/>
      <c r="E35" s="29">
        <v>0</v>
      </c>
      <c r="F35" s="7">
        <v>0</v>
      </c>
      <c r="G35" s="7">
        <v>0</v>
      </c>
      <c r="H35" s="7">
        <v>0</v>
      </c>
      <c r="I35" s="36"/>
      <c r="J35" s="13">
        <f>SUM(E35:H35)*50/(J$1-I35)</f>
        <v>0</v>
      </c>
      <c r="K35" s="12">
        <v>0</v>
      </c>
      <c r="L35" s="6">
        <v>0</v>
      </c>
      <c r="M35" s="36"/>
      <c r="N35" s="13">
        <f>SUM(K35:L35)/(N$1-M35)</f>
        <v>0</v>
      </c>
      <c r="O35" s="6">
        <v>0</v>
      </c>
      <c r="P35" s="18">
        <v>0</v>
      </c>
      <c r="Q35" s="18">
        <f>D35*0.4+P35*0.6</f>
        <v>0</v>
      </c>
      <c r="R35" s="1" t="s">
        <v>133</v>
      </c>
    </row>
    <row r="36" spans="1:18" ht="12.6" customHeight="1" x14ac:dyDescent="0.25">
      <c r="A36" s="48" t="s">
        <v>2</v>
      </c>
      <c r="B36" s="49" t="s">
        <v>47</v>
      </c>
      <c r="C36" s="50" t="s">
        <v>3</v>
      </c>
      <c r="D36" s="18"/>
      <c r="E36" s="29">
        <v>0</v>
      </c>
      <c r="F36" s="7">
        <v>0</v>
      </c>
      <c r="G36" s="7">
        <v>0</v>
      </c>
      <c r="H36" s="7">
        <v>0</v>
      </c>
      <c r="I36" s="36"/>
      <c r="J36" s="13">
        <f>SUM(E36:H36)*50/(J$1-I36)</f>
        <v>0</v>
      </c>
      <c r="K36" s="12">
        <v>0</v>
      </c>
      <c r="L36" s="6">
        <v>0</v>
      </c>
      <c r="M36" s="36"/>
      <c r="N36" s="13">
        <f>SUM(K36:L36)/(N$1-M36)</f>
        <v>0</v>
      </c>
      <c r="O36" s="6">
        <v>0</v>
      </c>
      <c r="P36" s="18">
        <v>0</v>
      </c>
      <c r="Q36" s="18">
        <f>D36*0.4+P36*0.6</f>
        <v>0</v>
      </c>
      <c r="R36" s="1" t="s">
        <v>133</v>
      </c>
    </row>
    <row r="37" spans="1:18" ht="12.6" customHeight="1" x14ac:dyDescent="0.25">
      <c r="A37" s="48" t="s">
        <v>12</v>
      </c>
      <c r="B37" s="49" t="s">
        <v>13</v>
      </c>
      <c r="C37" s="50" t="s">
        <v>14</v>
      </c>
      <c r="D37" s="18"/>
      <c r="E37" s="29">
        <v>0</v>
      </c>
      <c r="F37" s="7">
        <v>0</v>
      </c>
      <c r="G37" s="7">
        <v>0</v>
      </c>
      <c r="H37" s="7">
        <v>0</v>
      </c>
      <c r="I37" s="36"/>
      <c r="J37" s="13">
        <f>SUM(E37:H37)*50/(J$1-I37)</f>
        <v>0</v>
      </c>
      <c r="K37" s="12">
        <v>0</v>
      </c>
      <c r="L37" s="6">
        <v>0</v>
      </c>
      <c r="M37" s="36"/>
      <c r="N37" s="13">
        <f>SUM(K37:L37)/(N$1-M37)</f>
        <v>0</v>
      </c>
      <c r="O37" s="6">
        <v>0</v>
      </c>
      <c r="P37" s="18">
        <v>0</v>
      </c>
      <c r="Q37" s="18">
        <f>D37*0.4+P37*0.6</f>
        <v>0</v>
      </c>
      <c r="R37" s="1" t="s">
        <v>133</v>
      </c>
    </row>
    <row r="38" spans="1:18" ht="12.6" customHeight="1" x14ac:dyDescent="0.25">
      <c r="A38" s="48" t="s">
        <v>117</v>
      </c>
      <c r="B38" s="49" t="s">
        <v>118</v>
      </c>
      <c r="C38" s="50" t="s">
        <v>119</v>
      </c>
      <c r="D38" s="58"/>
      <c r="E38" s="29">
        <v>0</v>
      </c>
      <c r="F38" s="7">
        <v>0</v>
      </c>
      <c r="G38" s="7">
        <v>0</v>
      </c>
      <c r="H38" s="7">
        <v>0</v>
      </c>
      <c r="I38" s="36"/>
      <c r="J38" s="13">
        <f>SUM(E38:H38)*50/(J$1-I38)</f>
        <v>0</v>
      </c>
      <c r="K38" s="12">
        <v>0</v>
      </c>
      <c r="L38" s="6">
        <v>0</v>
      </c>
      <c r="M38" s="36"/>
      <c r="N38" s="13">
        <f>SUM(K38:L38)/(N$1-M38)</f>
        <v>0</v>
      </c>
      <c r="O38" s="6">
        <v>0</v>
      </c>
      <c r="P38" s="18">
        <v>0</v>
      </c>
      <c r="Q38" s="18">
        <f>D38*0.4+P38*0.6</f>
        <v>0</v>
      </c>
      <c r="R38" s="1" t="s">
        <v>133</v>
      </c>
    </row>
    <row r="39" spans="1:18" ht="12.6" customHeight="1" x14ac:dyDescent="0.25">
      <c r="A39" s="48" t="s">
        <v>9</v>
      </c>
      <c r="B39" s="49" t="s">
        <v>10</v>
      </c>
      <c r="C39" s="50" t="s">
        <v>11</v>
      </c>
      <c r="D39" s="18"/>
      <c r="E39" s="29">
        <v>0</v>
      </c>
      <c r="F39" s="7">
        <v>0</v>
      </c>
      <c r="G39" s="7">
        <v>0</v>
      </c>
      <c r="H39" s="7">
        <v>0</v>
      </c>
      <c r="I39" s="36"/>
      <c r="J39" s="13">
        <f>SUM(E39:H39)*50/(J$1-I39)</f>
        <v>0</v>
      </c>
      <c r="K39" s="12">
        <v>0</v>
      </c>
      <c r="L39" s="6">
        <v>0</v>
      </c>
      <c r="M39" s="36"/>
      <c r="N39" s="13">
        <f>SUM(K39:L39)/(N$1-M39)</f>
        <v>0</v>
      </c>
      <c r="O39" s="6">
        <v>0</v>
      </c>
      <c r="P39" s="18">
        <v>0</v>
      </c>
      <c r="Q39" s="18">
        <f>D39*0.4+P39*0.6</f>
        <v>0</v>
      </c>
      <c r="R39" s="1" t="s">
        <v>133</v>
      </c>
    </row>
    <row r="40" spans="1:18" ht="12.6" customHeight="1" x14ac:dyDescent="0.25">
      <c r="A40" s="48" t="s">
        <v>22</v>
      </c>
      <c r="B40" s="49" t="s">
        <v>23</v>
      </c>
      <c r="C40" s="50" t="s">
        <v>24</v>
      </c>
      <c r="D40" s="18"/>
      <c r="E40" s="29">
        <v>0</v>
      </c>
      <c r="F40" s="7">
        <v>0</v>
      </c>
      <c r="G40" s="7">
        <v>0</v>
      </c>
      <c r="H40" s="7">
        <v>0</v>
      </c>
      <c r="I40" s="36"/>
      <c r="J40" s="13">
        <f>SUM(E40:H40)*50/(J$1-I40)</f>
        <v>0</v>
      </c>
      <c r="K40" s="12">
        <v>0</v>
      </c>
      <c r="L40" s="6">
        <v>0</v>
      </c>
      <c r="M40" s="36"/>
      <c r="N40" s="13">
        <f>SUM(K40:L40)/(N$1-M40)</f>
        <v>0</v>
      </c>
      <c r="O40" s="6">
        <v>0</v>
      </c>
      <c r="P40" s="18">
        <v>0</v>
      </c>
      <c r="Q40" s="18">
        <f>D40*0.4+P40*0.6</f>
        <v>0</v>
      </c>
      <c r="R40" s="1" t="s">
        <v>133</v>
      </c>
    </row>
    <row r="41" spans="1:18" ht="12.6" customHeight="1" x14ac:dyDescent="0.25">
      <c r="A41" s="48" t="s">
        <v>59</v>
      </c>
      <c r="B41" s="49" t="s">
        <v>60</v>
      </c>
      <c r="C41" s="50" t="s">
        <v>5</v>
      </c>
      <c r="D41" s="18"/>
      <c r="E41" s="29">
        <v>0</v>
      </c>
      <c r="F41" s="7">
        <v>0</v>
      </c>
      <c r="G41" s="7">
        <v>0</v>
      </c>
      <c r="H41" s="7">
        <v>0</v>
      </c>
      <c r="I41" s="36"/>
      <c r="J41" s="13">
        <f>SUM(E41:H41)*50/(J$1-I41)</f>
        <v>0</v>
      </c>
      <c r="K41" s="12">
        <v>0</v>
      </c>
      <c r="L41" s="6">
        <v>0</v>
      </c>
      <c r="M41" s="36"/>
      <c r="N41" s="13">
        <f>SUM(K41:L41)/(N$1-M41)</f>
        <v>0</v>
      </c>
      <c r="O41" s="6">
        <v>0</v>
      </c>
      <c r="P41" s="18">
        <v>0</v>
      </c>
      <c r="Q41" s="18">
        <f>D41*0.4+P41*0.6</f>
        <v>0</v>
      </c>
      <c r="R41" s="1" t="s">
        <v>133</v>
      </c>
    </row>
    <row r="42" spans="1:18" s="59" customFormat="1" ht="12.6" customHeight="1" x14ac:dyDescent="0.25">
      <c r="A42" s="48" t="s">
        <v>70</v>
      </c>
      <c r="B42" s="49" t="s">
        <v>71</v>
      </c>
      <c r="C42" s="50" t="s">
        <v>72</v>
      </c>
      <c r="D42" s="18"/>
      <c r="E42" s="29">
        <v>0</v>
      </c>
      <c r="F42" s="7">
        <v>0</v>
      </c>
      <c r="G42" s="7">
        <v>0</v>
      </c>
      <c r="H42" s="7">
        <v>0</v>
      </c>
      <c r="I42" s="36"/>
      <c r="J42" s="13">
        <f>SUM(E42:H42)*50/(J$1-I42)</f>
        <v>0</v>
      </c>
      <c r="K42" s="12">
        <v>0</v>
      </c>
      <c r="L42" s="6">
        <v>0</v>
      </c>
      <c r="M42" s="36"/>
      <c r="N42" s="13">
        <f>SUM(K42:L42)/(N$1-M42)</f>
        <v>0</v>
      </c>
      <c r="O42" s="6">
        <v>0</v>
      </c>
      <c r="P42" s="18">
        <v>0</v>
      </c>
      <c r="Q42" s="18">
        <f>D42*0.4+P42*0.6</f>
        <v>0</v>
      </c>
      <c r="R42" s="1" t="s">
        <v>133</v>
      </c>
    </row>
    <row r="43" spans="1:18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</row>
    <row r="44" spans="1:18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</row>
    <row r="45" spans="1:18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</row>
    <row r="46" spans="1:18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</row>
    <row r="47" spans="1:18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</row>
    <row r="48" spans="1:18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</row>
    <row r="49" spans="1:14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</row>
    <row r="50" spans="1:14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</row>
    <row r="51" spans="1:14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</row>
    <row r="52" spans="1:14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</row>
    <row r="53" spans="1:14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</row>
    <row r="54" spans="1:14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</row>
    <row r="55" spans="1:14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</row>
    <row r="56" spans="1:14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</row>
    <row r="57" spans="1:14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</row>
    <row r="58" spans="1:14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</row>
    <row r="59" spans="1:14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</row>
    <row r="60" spans="1:14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</row>
    <row r="61" spans="1:14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</row>
    <row r="62" spans="1:14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</row>
    <row r="63" spans="1:14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</row>
    <row r="64" spans="1:14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</row>
    <row r="65" spans="1:14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</row>
    <row r="66" spans="1:14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</row>
    <row r="67" spans="1:14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</row>
    <row r="68" spans="1:14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</row>
    <row r="69" spans="1:14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</row>
    <row r="70" spans="1:14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</row>
    <row r="71" spans="1:14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</row>
    <row r="72" spans="1:14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</row>
    <row r="73" spans="1:14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</row>
    <row r="74" spans="1:14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</row>
    <row r="75" spans="1:14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</row>
    <row r="76" spans="1:14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</row>
    <row r="77" spans="1:14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</row>
    <row r="78" spans="1:14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</row>
    <row r="79" spans="1:14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</row>
    <row r="80" spans="1:14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</row>
    <row r="81" spans="1:14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</row>
  </sheetData>
  <sortState ref="A3:R42">
    <sortCondition descending="1" ref="Q3"/>
  </sortState>
  <mergeCells count="2">
    <mergeCell ref="K1:M1"/>
    <mergeCell ref="E1:I1"/>
  </mergeCells>
  <conditionalFormatting sqref="E3:H42">
    <cfRule type="cellIs" dxfId="14" priority="26" operator="between">
      <formula>0.1</formula>
      <formula>1.99</formula>
    </cfRule>
    <cfRule type="cellIs" dxfId="13" priority="27" operator="equal">
      <formula>0</formula>
    </cfRule>
    <cfRule type="cellIs" dxfId="12" priority="28" operator="equal">
      <formula>2</formula>
    </cfRule>
  </conditionalFormatting>
  <conditionalFormatting sqref="J3:J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N3:N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P3:P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L42">
    <cfRule type="cellIs" dxfId="11" priority="17" operator="between">
      <formula>0.1</formula>
      <formula>59.9</formula>
    </cfRule>
    <cfRule type="cellIs" dxfId="10" priority="18" operator="equal">
      <formula>0</formula>
    </cfRule>
    <cfRule type="cellIs" dxfId="9" priority="19" operator="between">
      <formula>60</formula>
      <formula>79</formula>
    </cfRule>
    <cfRule type="cellIs" dxfId="8" priority="20" operator="between">
      <formula>80</formula>
      <formula>100</formula>
    </cfRule>
  </conditionalFormatting>
  <conditionalFormatting sqref="Q3:Q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O3:O42">
    <cfRule type="cellIs" dxfId="7" priority="2" operator="between">
      <formula>0.1</formula>
      <formula>59.9</formula>
    </cfRule>
    <cfRule type="cellIs" dxfId="6" priority="3" operator="equal">
      <formula>0</formula>
    </cfRule>
    <cfRule type="cellIs" dxfId="5" priority="4" operator="between">
      <formula>60</formula>
      <formula>79</formula>
    </cfRule>
    <cfRule type="cellIs" dxfId="4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{FBFD3138-A411-4617-8521-8BAF80CABA15}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BFD3138-A411-4617-8521-8BAF80CAB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2018-06-09T10:41:13Z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