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SoftwareDevEnvAndTools\_docs\"/>
    </mc:Choice>
  </mc:AlternateContent>
  <bookViews>
    <workbookView xWindow="0" yWindow="0" windowWidth="23040" windowHeight="9384"/>
  </bookViews>
  <sheets>
    <sheet name="Vize" sheetId="1" r:id="rId1"/>
    <sheet name="Final" sheetId="2" r:id="rId2"/>
  </sheets>
  <calcPr calcId="152511"/>
</workbook>
</file>

<file path=xl/calcChain.xml><?xml version="1.0" encoding="utf-8"?>
<calcChain xmlns="http://schemas.openxmlformats.org/spreadsheetml/2006/main">
  <c r="S41" i="1" l="1"/>
  <c r="Y41" i="1" s="1"/>
  <c r="S42" i="1"/>
  <c r="Y42" i="1" s="1"/>
  <c r="S43" i="1"/>
  <c r="Y43" i="1" s="1"/>
  <c r="S44" i="1"/>
  <c r="Y44" i="1" s="1"/>
  <c r="Y45" i="1"/>
  <c r="Y46" i="1"/>
  <c r="Y47" i="1"/>
  <c r="Y48" i="1"/>
  <c r="Y49" i="1"/>
  <c r="Y50" i="1"/>
  <c r="Y51" i="1"/>
  <c r="Y52" i="1"/>
  <c r="Y53" i="1"/>
  <c r="Y54" i="1"/>
  <c r="Y5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3" i="1"/>
  <c r="S18" i="1"/>
  <c r="S19" i="1"/>
  <c r="S20" i="1"/>
  <c r="S4" i="1"/>
  <c r="S31" i="1"/>
  <c r="S5" i="1"/>
  <c r="S32" i="1"/>
  <c r="S6" i="1"/>
  <c r="S7" i="1"/>
  <c r="S33" i="1"/>
  <c r="S21" i="1"/>
  <c r="S22" i="1"/>
  <c r="S8" i="1"/>
  <c r="S9" i="1"/>
  <c r="S10" i="1"/>
  <c r="S34" i="1"/>
  <c r="S11" i="1"/>
  <c r="S35" i="1"/>
  <c r="S12" i="1"/>
  <c r="S13" i="1"/>
  <c r="S14" i="1"/>
  <c r="S36" i="1"/>
  <c r="S37" i="1"/>
  <c r="S38" i="1"/>
  <c r="S39" i="1"/>
  <c r="S15" i="1"/>
  <c r="S40" i="1"/>
  <c r="S3" i="1"/>
  <c r="Y35" i="1" l="1"/>
  <c r="Y12" i="1"/>
  <c r="Y13" i="1"/>
  <c r="Y14" i="1"/>
  <c r="Y36" i="1"/>
  <c r="Y37" i="1"/>
  <c r="Y38" i="1"/>
  <c r="Y39" i="1"/>
  <c r="Y15" i="1"/>
  <c r="Y40" i="1"/>
  <c r="Y10" i="1" l="1"/>
  <c r="Y34" i="1"/>
  <c r="Y11" i="1"/>
  <c r="O3" i="2" l="1"/>
  <c r="O8" i="2"/>
  <c r="O5" i="2" l="1"/>
  <c r="O7" i="2"/>
  <c r="O10" i="2"/>
  <c r="O12" i="2"/>
  <c r="O6" i="2"/>
  <c r="O13" i="2"/>
  <c r="O16" i="2"/>
  <c r="O11" i="2"/>
  <c r="O14" i="2"/>
  <c r="O15" i="2"/>
  <c r="O9" i="2"/>
  <c r="O18" i="2"/>
  <c r="O19" i="2"/>
  <c r="O4" i="2"/>
  <c r="O20" i="2"/>
  <c r="O17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J13" i="2" l="1"/>
  <c r="P13" i="2"/>
  <c r="J20" i="2"/>
  <c r="P20" i="2"/>
  <c r="J5" i="2"/>
  <c r="P5" i="2"/>
  <c r="J12" i="2"/>
  <c r="P12" i="2"/>
  <c r="J4" i="2"/>
  <c r="P4" i="2"/>
  <c r="J17" i="2"/>
  <c r="P17" i="2"/>
  <c r="J9" i="2"/>
  <c r="P9" i="2"/>
  <c r="J6" i="2"/>
  <c r="P6" i="2"/>
  <c r="J26" i="2"/>
  <c r="P26" i="2"/>
  <c r="J27" i="2"/>
  <c r="P27" i="2"/>
  <c r="J28" i="2"/>
  <c r="P28" i="2"/>
  <c r="J29" i="2"/>
  <c r="P29" i="2"/>
  <c r="J30" i="2"/>
  <c r="P30" i="2"/>
  <c r="J23" i="2"/>
  <c r="P23" i="2"/>
  <c r="J25" i="2"/>
  <c r="P25" i="2"/>
  <c r="J7" i="2"/>
  <c r="P7" i="2"/>
  <c r="J15" i="2"/>
  <c r="R15" i="2" s="1"/>
  <c r="P15" i="2"/>
  <c r="J31" i="2"/>
  <c r="P31" i="2"/>
  <c r="J11" i="2"/>
  <c r="P11" i="2"/>
  <c r="J3" i="2"/>
  <c r="P3" i="2"/>
  <c r="J24" i="2"/>
  <c r="P24" i="2"/>
  <c r="J8" i="2"/>
  <c r="P8" i="2"/>
  <c r="J19" i="2"/>
  <c r="P19" i="2"/>
  <c r="J18" i="2"/>
  <c r="P18" i="2"/>
  <c r="J10" i="2"/>
  <c r="R10" i="2" s="1"/>
  <c r="P10" i="2"/>
  <c r="J21" i="2"/>
  <c r="P21" i="2"/>
  <c r="J32" i="2"/>
  <c r="P32" i="2"/>
  <c r="J16" i="2"/>
  <c r="P16" i="2"/>
  <c r="J14" i="2"/>
  <c r="R14" i="2" s="1"/>
  <c r="P14" i="2"/>
  <c r="J22" i="2"/>
  <c r="P22" i="2"/>
  <c r="J33" i="2"/>
  <c r="P33" i="2"/>
  <c r="R9" i="2" l="1"/>
  <c r="R17" i="2"/>
  <c r="R8" i="2"/>
  <c r="R5" i="2"/>
  <c r="S5" i="2" s="1"/>
  <c r="R19" i="2"/>
  <c r="S19" i="2" s="1"/>
  <c r="R20" i="2"/>
  <c r="S20" i="2" s="1"/>
  <c r="R11" i="2"/>
  <c r="S11" i="2" s="1"/>
  <c r="R4" i="2"/>
  <c r="R12" i="2"/>
  <c r="S12" i="2" s="1"/>
  <c r="R18" i="2"/>
  <c r="S18" i="2" s="1"/>
  <c r="R6" i="2"/>
  <c r="S6" i="2" s="1"/>
  <c r="R3" i="2"/>
  <c r="S3" i="2" s="1"/>
  <c r="R16" i="2"/>
  <c r="S16" i="2" s="1"/>
  <c r="R7" i="2"/>
  <c r="S7" i="2" s="1"/>
  <c r="R13" i="2"/>
  <c r="S13" i="2" s="1"/>
  <c r="S14" i="2"/>
  <c r="S10" i="2"/>
  <c r="R24" i="2"/>
  <c r="S24" i="2" s="1"/>
  <c r="S15" i="2"/>
  <c r="R22" i="2"/>
  <c r="S22" i="2" s="1"/>
  <c r="R21" i="2"/>
  <c r="S21" i="2" s="1"/>
  <c r="S8" i="2"/>
  <c r="R31" i="2"/>
  <c r="S31" i="2" s="1"/>
  <c r="R23" i="2"/>
  <c r="S23" i="2" s="1"/>
  <c r="R27" i="2"/>
  <c r="S27" i="2" s="1"/>
  <c r="S17" i="2"/>
  <c r="R29" i="2"/>
  <c r="S29" i="2" s="1"/>
  <c r="R32" i="2"/>
  <c r="S32" i="2" s="1"/>
  <c r="R25" i="2"/>
  <c r="S25" i="2" s="1"/>
  <c r="R28" i="2"/>
  <c r="S28" i="2" s="1"/>
  <c r="S9" i="2"/>
  <c r="R33" i="2"/>
  <c r="S33" i="2" s="1"/>
  <c r="R30" i="2"/>
  <c r="S30" i="2" s="1"/>
  <c r="R26" i="2"/>
  <c r="S26" i="2" s="1"/>
  <c r="Y32" i="1" l="1"/>
  <c r="Y7" i="1"/>
  <c r="Y30" i="1"/>
  <c r="Y4" i="1"/>
  <c r="Y6" i="1"/>
  <c r="Y8" i="1"/>
  <c r="Y3" i="1"/>
  <c r="Y25" i="1"/>
  <c r="Y18" i="1"/>
  <c r="Y24" i="1"/>
  <c r="Y29" i="1"/>
  <c r="Y26" i="1"/>
  <c r="Y9" i="1"/>
  <c r="Y17" i="1"/>
  <c r="Y20" i="1"/>
  <c r="Y21" i="1" l="1"/>
  <c r="Y28" i="1"/>
  <c r="Y5" i="1"/>
  <c r="Y19" i="1"/>
  <c r="Y22" i="1"/>
  <c r="Y27" i="1"/>
  <c r="Y33" i="1"/>
  <c r="Y23" i="1"/>
  <c r="Y16" i="1"/>
  <c r="Y31" i="1"/>
  <c r="S4" i="2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comments2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<sst xmlns="http://schemas.openxmlformats.org/spreadsheetml/2006/main" count="238" uniqueCount="192">
  <si>
    <t>Adı</t>
  </si>
  <si>
    <t>Soyadı</t>
  </si>
  <si>
    <t>H5150011</t>
  </si>
  <si>
    <t>MUHARREM ÜMİT</t>
  </si>
  <si>
    <t>SUCUOĞLU</t>
  </si>
  <si>
    <t>H5150012</t>
  </si>
  <si>
    <t>ERTAN</t>
  </si>
  <si>
    <t>KARAASLAN</t>
  </si>
  <si>
    <t>H5150015</t>
  </si>
  <si>
    <t>HASAN</t>
  </si>
  <si>
    <t>SOMUNCU</t>
  </si>
  <si>
    <t>H5150017</t>
  </si>
  <si>
    <t>ÇELİK</t>
  </si>
  <si>
    <t>H5150025</t>
  </si>
  <si>
    <t>ERHAN</t>
  </si>
  <si>
    <t>KILIÇ</t>
  </si>
  <si>
    <t>H5150037</t>
  </si>
  <si>
    <t>AYKUT</t>
  </si>
  <si>
    <t>YILMAZ</t>
  </si>
  <si>
    <t>H5150038</t>
  </si>
  <si>
    <t>EMRE</t>
  </si>
  <si>
    <t>ÖZCAN</t>
  </si>
  <si>
    <t>H5150054</t>
  </si>
  <si>
    <t>NESLİHAN</t>
  </si>
  <si>
    <t>DALKILIÇ</t>
  </si>
  <si>
    <t>H5150056</t>
  </si>
  <si>
    <t>MUHAMMED KERİM</t>
  </si>
  <si>
    <t>KILIÇÖZ</t>
  </si>
  <si>
    <t>H5150057</t>
  </si>
  <si>
    <t>KORAY</t>
  </si>
  <si>
    <t>CÖMERT</t>
  </si>
  <si>
    <t>H5150059</t>
  </si>
  <si>
    <t>FURKAN</t>
  </si>
  <si>
    <t>KÖYSÜREN</t>
  </si>
  <si>
    <t>H5150063</t>
  </si>
  <si>
    <t>FUAT</t>
  </si>
  <si>
    <t>SEKİZKARDEŞ</t>
  </si>
  <si>
    <t>H5150067</t>
  </si>
  <si>
    <t>HAVVA</t>
  </si>
  <si>
    <t>AKBAŞ</t>
  </si>
  <si>
    <t>H5150069</t>
  </si>
  <si>
    <t>MUSA</t>
  </si>
  <si>
    <t>SOYSAL</t>
  </si>
  <si>
    <t>H5160001</t>
  </si>
  <si>
    <t>ATAKAN</t>
  </si>
  <si>
    <t>TALAY</t>
  </si>
  <si>
    <t>H5160011</t>
  </si>
  <si>
    <t>EMİNE</t>
  </si>
  <si>
    <t>AYÇİÇEK</t>
  </si>
  <si>
    <t>H5160018</t>
  </si>
  <si>
    <t>RECEP SEZER</t>
  </si>
  <si>
    <t>AYDOĞAN</t>
  </si>
  <si>
    <t>H5160019</t>
  </si>
  <si>
    <t>MUSTAFA CUMHUR</t>
  </si>
  <si>
    <t>ÖKSÜZ</t>
  </si>
  <si>
    <t>H5160022</t>
  </si>
  <si>
    <t>GAMZE NUR</t>
  </si>
  <si>
    <t>KESKİN</t>
  </si>
  <si>
    <t>H5160031</t>
  </si>
  <si>
    <t>ÇAĞLA</t>
  </si>
  <si>
    <t>ÖZ</t>
  </si>
  <si>
    <t>H5160032</t>
  </si>
  <si>
    <t>ESMA</t>
  </si>
  <si>
    <t>ERİM</t>
  </si>
  <si>
    <t>H5160035</t>
  </si>
  <si>
    <t>YUSUF</t>
  </si>
  <si>
    <t>ERGİN</t>
  </si>
  <si>
    <t>H5160036</t>
  </si>
  <si>
    <t>CEM</t>
  </si>
  <si>
    <t>HANOĞLU</t>
  </si>
  <si>
    <t>H5160040</t>
  </si>
  <si>
    <t>NECMİ MURAT</t>
  </si>
  <si>
    <t>ÇAKIN</t>
  </si>
  <si>
    <t>H5160057</t>
  </si>
  <si>
    <t>MERTCAN</t>
  </si>
  <si>
    <t>ARICI</t>
  </si>
  <si>
    <t>H5160065</t>
  </si>
  <si>
    <t>HATİCE</t>
  </si>
  <si>
    <t>ERDEM</t>
  </si>
  <si>
    <t>HR160007</t>
  </si>
  <si>
    <t>CİHAN</t>
  </si>
  <si>
    <t>GÜNAÇTI</t>
  </si>
  <si>
    <t>HR160032</t>
  </si>
  <si>
    <t>DOĞAN</t>
  </si>
  <si>
    <t>KOÇ</t>
  </si>
  <si>
    <t>HR160037</t>
  </si>
  <si>
    <t>DİDEM</t>
  </si>
  <si>
    <t>LALOĞLU</t>
  </si>
  <si>
    <t>HR160040</t>
  </si>
  <si>
    <t>İBRAHİM</t>
  </si>
  <si>
    <t>KANDEMİR</t>
  </si>
  <si>
    <t>Öğrenci No</t>
  </si>
  <si>
    <t>T</t>
  </si>
  <si>
    <t>VİZE</t>
  </si>
  <si>
    <t>SONUÇ</t>
  </si>
  <si>
    <t>NOT</t>
  </si>
  <si>
    <t>SINAV (%30)</t>
  </si>
  <si>
    <t>RÜMEYSA</t>
  </si>
  <si>
    <t>YILDIRIM</t>
  </si>
  <si>
    <t>DEVAM DURUMU (%20)</t>
  </si>
  <si>
    <t>LAB ÇALIŞMALARI (%25)</t>
  </si>
  <si>
    <t>ÖDEVLER (%25)</t>
  </si>
  <si>
    <t>FİNAL</t>
  </si>
  <si>
    <t>DERS NOTU</t>
  </si>
  <si>
    <t>EKSTRA</t>
  </si>
  <si>
    <t>BONUS (%15)</t>
  </si>
  <si>
    <t>LAB ÇALIŞMALARI (%30)</t>
  </si>
  <si>
    <t>SINAV (%50)</t>
  </si>
  <si>
    <t>ŞAHİN</t>
  </si>
  <si>
    <t>BETÜL</t>
  </si>
  <si>
    <t>ÖZDEMİR</t>
  </si>
  <si>
    <t>H5160037</t>
  </si>
  <si>
    <t>AYŞENUR</t>
  </si>
  <si>
    <t>YILDIZ</t>
  </si>
  <si>
    <t>H5160046</t>
  </si>
  <si>
    <t>Furkan</t>
  </si>
  <si>
    <t>H5160006</t>
  </si>
  <si>
    <t>ANIL</t>
  </si>
  <si>
    <t>BAL</t>
  </si>
  <si>
    <t>H5160014</t>
  </si>
  <si>
    <t>GÜRSEL BARIŞ</t>
  </si>
  <si>
    <t>KÖKSAL</t>
  </si>
  <si>
    <t>H5160053</t>
  </si>
  <si>
    <t>YEŞİLYÜZ</t>
  </si>
  <si>
    <t>HR160053</t>
  </si>
  <si>
    <t>YÜCEL</t>
  </si>
  <si>
    <t>ÖZALP</t>
  </si>
  <si>
    <t>H5150001</t>
  </si>
  <si>
    <t>RECEP</t>
  </si>
  <si>
    <t>H5150022</t>
  </si>
  <si>
    <t>İBRAHİM OĞUZHAN</t>
  </si>
  <si>
    <t>KAYA</t>
  </si>
  <si>
    <t>H5150042</t>
  </si>
  <si>
    <t>CANER</t>
  </si>
  <si>
    <t>KAYAN</t>
  </si>
  <si>
    <t>H5150073</t>
  </si>
  <si>
    <t>CİHAT</t>
  </si>
  <si>
    <t>TAŞKIN</t>
  </si>
  <si>
    <t>H5150079</t>
  </si>
  <si>
    <t>TUĞÇE</t>
  </si>
  <si>
    <t>BOZYURT</t>
  </si>
  <si>
    <t>H5150081</t>
  </si>
  <si>
    <t>KÜBRA NUR</t>
  </si>
  <si>
    <t>AKTAŞ</t>
  </si>
  <si>
    <t>H5160015</t>
  </si>
  <si>
    <t>YUŞA</t>
  </si>
  <si>
    <t>KOCAMAN</t>
  </si>
  <si>
    <t>H5160029</t>
  </si>
  <si>
    <t>CAN</t>
  </si>
  <si>
    <t>SAVUT</t>
  </si>
  <si>
    <t>H5160047</t>
  </si>
  <si>
    <t>ALİ</t>
  </si>
  <si>
    <t>YUMAÇ</t>
  </si>
  <si>
    <t>H5160049</t>
  </si>
  <si>
    <t>ULAŞ BERKAY</t>
  </si>
  <si>
    <t>AKSOY</t>
  </si>
  <si>
    <t>H5160054</t>
  </si>
  <si>
    <t>TUĞBA</t>
  </si>
  <si>
    <t>H5160055</t>
  </si>
  <si>
    <t>HALİL EMRE</t>
  </si>
  <si>
    <t>BABUZ</t>
  </si>
  <si>
    <t>H5160058</t>
  </si>
  <si>
    <t>UMUTCAN KOCABEY</t>
  </si>
  <si>
    <t>MERİÇ</t>
  </si>
  <si>
    <t>H5160059</t>
  </si>
  <si>
    <t>ONUR</t>
  </si>
  <si>
    <t>ÇOLAK</t>
  </si>
  <si>
    <t>H5160060</t>
  </si>
  <si>
    <t>EMİRHAN</t>
  </si>
  <si>
    <t>ERCAN</t>
  </si>
  <si>
    <t>H5160064</t>
  </si>
  <si>
    <t>ASIM EMRE</t>
  </si>
  <si>
    <t>TUTKUN</t>
  </si>
  <si>
    <t>H5160066</t>
  </si>
  <si>
    <t>H5150009</t>
  </si>
  <si>
    <t>H5160010</t>
  </si>
  <si>
    <t>TUĞÇE NUR</t>
  </si>
  <si>
    <t>GÜNEYSU</t>
  </si>
  <si>
    <t>H5160042</t>
  </si>
  <si>
    <t>DİLEK</t>
  </si>
  <si>
    <t>TÜYLÜ</t>
  </si>
  <si>
    <t>HR160004</t>
  </si>
  <si>
    <t>EMİNCAN</t>
  </si>
  <si>
    <t>HR160022</t>
  </si>
  <si>
    <t>BEYZANUR</t>
  </si>
  <si>
    <t>HR160044</t>
  </si>
  <si>
    <t>FURKAN BERAT</t>
  </si>
  <si>
    <t>GÜLPINAR</t>
  </si>
  <si>
    <t>HR160048</t>
  </si>
  <si>
    <t>YUNUS EMRE</t>
  </si>
  <si>
    <t>ELA</t>
  </si>
  <si>
    <t>H5160070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</si>
</sst>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_);\(0.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8" xfId="0" applyNumberFormat="1" applyFont="1" applyBorder="1" applyAlignment="1"/>
    <xf numFmtId="0" fontId="4" fillId="0" borderId="11" xfId="0" applyFont="1" applyBorder="1" applyAlignment="1"/>
    <xf numFmtId="0" fontId="4" fillId="0" borderId="13" xfId="0" applyFont="1" applyBorder="1" applyAlignment="1"/>
    <xf numFmtId="0" fontId="3" fillId="0" borderId="17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vertical="center" wrapText="1"/>
    </xf>
    <xf numFmtId="0" fontId="4" fillId="0" borderId="17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19" xfId="0" applyFont="1" applyBorder="1" applyAlignment="1">
      <alignment horizontal="center" wrapText="1"/>
    </xf>
    <xf numFmtId="0" fontId="4" fillId="0" borderId="19" xfId="0" applyFont="1" applyBorder="1" applyAlignment="1"/>
    <xf numFmtId="0" fontId="3" fillId="0" borderId="21" xfId="0" applyFont="1" applyBorder="1" applyAlignment="1">
      <alignment horizontal="center" wrapText="1"/>
    </xf>
    <xf numFmtId="164" fontId="4" fillId="0" borderId="21" xfId="0" applyNumberFormat="1" applyFont="1" applyBorder="1" applyAlignment="1"/>
    <xf numFmtId="164" fontId="4" fillId="0" borderId="22" xfId="0" applyNumberFormat="1" applyFont="1" applyBorder="1" applyAlignment="1"/>
    <xf numFmtId="0" fontId="3" fillId="0" borderId="0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164" fontId="4" fillId="3" borderId="1" xfId="0" applyNumberFormat="1" applyFont="1" applyFill="1" applyBorder="1" applyAlignment="1"/>
    <xf numFmtId="0" fontId="3" fillId="0" borderId="23" xfId="0" applyFont="1" applyBorder="1" applyAlignment="1">
      <alignment horizontal="center" wrapText="1"/>
    </xf>
    <xf numFmtId="1" fontId="4" fillId="0" borderId="4" xfId="0" applyNumberFormat="1" applyFont="1" applyBorder="1" applyAlignment="1"/>
    <xf numFmtId="165" fontId="4" fillId="0" borderId="9" xfId="0" applyNumberFormat="1" applyFont="1" applyBorder="1" applyAlignment="1"/>
    <xf numFmtId="165" fontId="4" fillId="0" borderId="1" xfId="0" applyNumberFormat="1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3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76"/>
  <sheetViews>
    <sheetView tabSelected="1" zoomScaleNormal="100" workbookViewId="0">
      <pane ySplit="2" topLeftCell="A12" activePane="bottomLeft" state="frozen"/>
      <selection pane="bottomLeft" activeCell="AC27" sqref="AC27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6" width="2.88671875" style="2" bestFit="1" customWidth="1"/>
    <col min="7" max="7" width="2.44140625" style="2" bestFit="1" customWidth="1"/>
    <col min="8" max="10" width="2.44140625" style="1" bestFit="1" customWidth="1"/>
    <col min="11" max="11" width="6.88671875" style="1" customWidth="1"/>
    <col min="12" max="12" width="3.109375" style="1" bestFit="1" customWidth="1"/>
    <col min="13" max="17" width="2.77734375" style="1" bestFit="1" customWidth="1"/>
    <col min="18" max="18" width="2.5546875" style="1" customWidth="1"/>
    <col min="19" max="19" width="4.77734375" style="1" customWidth="1"/>
    <col min="20" max="21" width="2.77734375" style="1" bestFit="1" customWidth="1"/>
    <col min="22" max="22" width="5" style="1" customWidth="1"/>
    <col min="23" max="23" width="7" style="1" bestFit="1" customWidth="1"/>
    <col min="24" max="24" width="7" style="1" customWidth="1"/>
    <col min="25" max="25" width="5.77734375" style="1" customWidth="1"/>
    <col min="26" max="16384" width="8.88671875" style="1"/>
  </cols>
  <sheetData>
    <row r="1" spans="1:25" s="4" customFormat="1" ht="22.2" customHeight="1" thickBot="1" x14ac:dyDescent="0.3">
      <c r="A1" s="30">
        <v>2</v>
      </c>
      <c r="B1" s="18"/>
      <c r="C1" s="29"/>
      <c r="D1" s="47" t="s">
        <v>99</v>
      </c>
      <c r="E1" s="48"/>
      <c r="F1" s="48"/>
      <c r="G1" s="48"/>
      <c r="H1" s="48"/>
      <c r="I1" s="48"/>
      <c r="J1" s="48"/>
      <c r="K1" s="49"/>
      <c r="L1" s="47" t="s">
        <v>100</v>
      </c>
      <c r="M1" s="48"/>
      <c r="N1" s="48"/>
      <c r="O1" s="48"/>
      <c r="P1" s="48"/>
      <c r="Q1" s="48"/>
      <c r="R1" s="48"/>
      <c r="S1" s="49"/>
      <c r="T1" s="47" t="s">
        <v>101</v>
      </c>
      <c r="U1" s="48"/>
      <c r="V1" s="49"/>
      <c r="W1" s="17" t="s">
        <v>96</v>
      </c>
      <c r="X1" s="41" t="s">
        <v>105</v>
      </c>
      <c r="Y1" s="19" t="s">
        <v>93</v>
      </c>
    </row>
    <row r="2" spans="1:25" s="5" customFormat="1" ht="11.4" customHeight="1" x14ac:dyDescent="0.25">
      <c r="A2" s="24" t="s">
        <v>91</v>
      </c>
      <c r="B2" s="10" t="s">
        <v>0</v>
      </c>
      <c r="C2" s="25" t="s">
        <v>1</v>
      </c>
      <c r="D2" s="26">
        <v>1</v>
      </c>
      <c r="E2" s="27">
        <v>2</v>
      </c>
      <c r="F2" s="27">
        <v>3</v>
      </c>
      <c r="G2" s="27">
        <v>4</v>
      </c>
      <c r="H2" s="27">
        <v>5</v>
      </c>
      <c r="I2" s="27">
        <v>6</v>
      </c>
      <c r="J2" s="27">
        <v>7</v>
      </c>
      <c r="K2" s="28" t="s">
        <v>92</v>
      </c>
      <c r="L2" s="26">
        <v>1</v>
      </c>
      <c r="M2" s="27">
        <v>2</v>
      </c>
      <c r="N2" s="27">
        <v>3</v>
      </c>
      <c r="O2" s="27">
        <v>4</v>
      </c>
      <c r="P2" s="27">
        <v>5</v>
      </c>
      <c r="Q2" s="27">
        <v>6</v>
      </c>
      <c r="R2" s="27">
        <v>7</v>
      </c>
      <c r="S2" s="28" t="s">
        <v>92</v>
      </c>
      <c r="T2" s="26">
        <v>1</v>
      </c>
      <c r="U2" s="27">
        <v>2</v>
      </c>
      <c r="V2" s="28" t="s">
        <v>92</v>
      </c>
      <c r="W2" s="26" t="s">
        <v>95</v>
      </c>
      <c r="X2" s="43" t="s">
        <v>104</v>
      </c>
      <c r="Y2" s="19" t="s">
        <v>94</v>
      </c>
    </row>
    <row r="3" spans="1:25" ht="12.6" customHeight="1" x14ac:dyDescent="0.25">
      <c r="A3" s="20" t="s">
        <v>116</v>
      </c>
      <c r="B3" s="3" t="s">
        <v>117</v>
      </c>
      <c r="C3" s="11" t="s">
        <v>118</v>
      </c>
      <c r="D3" s="45">
        <v>2</v>
      </c>
      <c r="E3" s="46">
        <v>2</v>
      </c>
      <c r="F3" s="46">
        <v>2</v>
      </c>
      <c r="G3" s="46"/>
      <c r="H3" s="46"/>
      <c r="I3" s="46"/>
      <c r="J3" s="46"/>
      <c r="K3" s="16">
        <f t="shared" ref="K3:K40" si="0">SUM(D3:J3)*50/A$1</f>
        <v>150</v>
      </c>
      <c r="L3" s="14"/>
      <c r="M3" s="6"/>
      <c r="N3" s="6"/>
      <c r="O3" s="6"/>
      <c r="P3" s="6"/>
      <c r="Q3" s="6"/>
      <c r="R3" s="6"/>
      <c r="S3" s="16">
        <f t="shared" ref="S3:S15" si="1">SUM(L3:R3)/A$1</f>
        <v>0</v>
      </c>
      <c r="T3" s="14"/>
      <c r="U3" s="14"/>
      <c r="V3" s="16"/>
      <c r="W3" s="6"/>
      <c r="X3" s="44"/>
      <c r="Y3" s="21">
        <f>K3*0.2+S3*0.25+V3*0.25+W3*0.3+X3*0.15</f>
        <v>30</v>
      </c>
    </row>
    <row r="4" spans="1:25" ht="12.6" customHeight="1" x14ac:dyDescent="0.25">
      <c r="A4" s="20" t="s">
        <v>147</v>
      </c>
      <c r="B4" s="3" t="s">
        <v>148</v>
      </c>
      <c r="C4" s="11" t="s">
        <v>149</v>
      </c>
      <c r="D4" s="45">
        <v>2</v>
      </c>
      <c r="E4" s="46">
        <v>2</v>
      </c>
      <c r="F4" s="46">
        <v>2</v>
      </c>
      <c r="G4" s="46"/>
      <c r="H4" s="46"/>
      <c r="I4" s="46"/>
      <c r="J4" s="46"/>
      <c r="K4" s="16">
        <f t="shared" si="0"/>
        <v>150</v>
      </c>
      <c r="L4" s="14"/>
      <c r="M4" s="6"/>
      <c r="N4" s="6"/>
      <c r="O4" s="6"/>
      <c r="P4" s="6"/>
      <c r="Q4" s="6"/>
      <c r="R4" s="6"/>
      <c r="S4" s="16">
        <f t="shared" si="1"/>
        <v>0</v>
      </c>
      <c r="T4" s="14"/>
      <c r="U4" s="14"/>
      <c r="V4" s="16"/>
      <c r="W4" s="6"/>
      <c r="X4" s="44"/>
      <c r="Y4" s="21">
        <f>K4*0.2+S4*0.25+V4*0.25+W4*0.3+X4*0.15</f>
        <v>30</v>
      </c>
    </row>
    <row r="5" spans="1:25" ht="12.6" customHeight="1" x14ac:dyDescent="0.25">
      <c r="A5" s="20" t="s">
        <v>111</v>
      </c>
      <c r="B5" s="3" t="s">
        <v>109</v>
      </c>
      <c r="C5" s="11" t="s">
        <v>110</v>
      </c>
      <c r="D5" s="45">
        <v>2</v>
      </c>
      <c r="E5" s="46">
        <v>2</v>
      </c>
      <c r="F5" s="46">
        <v>2</v>
      </c>
      <c r="G5" s="46"/>
      <c r="H5" s="46"/>
      <c r="I5" s="46"/>
      <c r="J5" s="46"/>
      <c r="K5" s="16">
        <f t="shared" si="0"/>
        <v>150</v>
      </c>
      <c r="L5" s="14"/>
      <c r="M5" s="6"/>
      <c r="N5" s="6"/>
      <c r="O5" s="6"/>
      <c r="P5" s="6"/>
      <c r="Q5" s="6"/>
      <c r="R5" s="6"/>
      <c r="S5" s="16">
        <f t="shared" si="1"/>
        <v>0</v>
      </c>
      <c r="T5" s="14"/>
      <c r="U5" s="14"/>
      <c r="V5" s="16"/>
      <c r="W5" s="6"/>
      <c r="X5" s="44"/>
      <c r="Y5" s="21">
        <f>K5*0.2+S5*0.25+V5*0.25+W5*0.3+X5*0.15</f>
        <v>30</v>
      </c>
    </row>
    <row r="6" spans="1:25" ht="12.6" customHeight="1" x14ac:dyDescent="0.25">
      <c r="A6" s="20" t="s">
        <v>114</v>
      </c>
      <c r="B6" s="3" t="s">
        <v>112</v>
      </c>
      <c r="C6" s="11" t="s">
        <v>113</v>
      </c>
      <c r="D6" s="45">
        <v>2</v>
      </c>
      <c r="E6" s="46">
        <v>2</v>
      </c>
      <c r="F6" s="46">
        <v>2</v>
      </c>
      <c r="G6" s="46"/>
      <c r="H6" s="46"/>
      <c r="I6" s="46"/>
      <c r="J6" s="46"/>
      <c r="K6" s="16">
        <f t="shared" si="0"/>
        <v>150</v>
      </c>
      <c r="L6" s="14"/>
      <c r="M6" s="6"/>
      <c r="N6" s="6"/>
      <c r="O6" s="6"/>
      <c r="P6" s="6"/>
      <c r="Q6" s="6"/>
      <c r="R6" s="6"/>
      <c r="S6" s="16">
        <f t="shared" si="1"/>
        <v>0</v>
      </c>
      <c r="T6" s="14"/>
      <c r="U6" s="14"/>
      <c r="V6" s="16"/>
      <c r="W6" s="6"/>
      <c r="X6" s="44"/>
      <c r="Y6" s="21">
        <f>K6*0.2+S6*0.25+V6*0.25+W6*0.3+X6*0.15</f>
        <v>30</v>
      </c>
    </row>
    <row r="7" spans="1:25" ht="12.6" customHeight="1" x14ac:dyDescent="0.25">
      <c r="A7" s="20" t="s">
        <v>150</v>
      </c>
      <c r="B7" s="3" t="s">
        <v>151</v>
      </c>
      <c r="C7" s="11" t="s">
        <v>152</v>
      </c>
      <c r="D7" s="45">
        <v>2</v>
      </c>
      <c r="E7" s="46">
        <v>2</v>
      </c>
      <c r="F7" s="46">
        <v>2</v>
      </c>
      <c r="G7" s="46"/>
      <c r="H7" s="46"/>
      <c r="I7" s="46"/>
      <c r="J7" s="46"/>
      <c r="K7" s="16">
        <f t="shared" si="0"/>
        <v>150</v>
      </c>
      <c r="L7" s="14"/>
      <c r="M7" s="6"/>
      <c r="N7" s="6"/>
      <c r="O7" s="6"/>
      <c r="P7" s="6"/>
      <c r="Q7" s="6"/>
      <c r="R7" s="6"/>
      <c r="S7" s="16">
        <f t="shared" si="1"/>
        <v>0</v>
      </c>
      <c r="T7" s="14"/>
      <c r="U7" s="14"/>
      <c r="V7" s="16"/>
      <c r="W7" s="6"/>
      <c r="X7" s="44"/>
      <c r="Y7" s="21">
        <f>K7*0.2+S7*0.25+V7*0.25+W7*0.3+X7*0.15</f>
        <v>30</v>
      </c>
    </row>
    <row r="8" spans="1:25" ht="12.6" customHeight="1" x14ac:dyDescent="0.25">
      <c r="A8" s="20" t="s">
        <v>158</v>
      </c>
      <c r="B8" s="3" t="s">
        <v>159</v>
      </c>
      <c r="C8" s="11" t="s">
        <v>160</v>
      </c>
      <c r="D8" s="45">
        <v>2</v>
      </c>
      <c r="E8" s="46">
        <v>2</v>
      </c>
      <c r="F8" s="46">
        <v>2</v>
      </c>
      <c r="G8" s="46"/>
      <c r="H8" s="46"/>
      <c r="I8" s="46"/>
      <c r="J8" s="46"/>
      <c r="K8" s="16">
        <f t="shared" si="0"/>
        <v>150</v>
      </c>
      <c r="L8" s="14"/>
      <c r="M8" s="6"/>
      <c r="N8" s="6"/>
      <c r="O8" s="6"/>
      <c r="P8" s="6"/>
      <c r="Q8" s="6"/>
      <c r="R8" s="6"/>
      <c r="S8" s="16">
        <f t="shared" si="1"/>
        <v>0</v>
      </c>
      <c r="T8" s="14"/>
      <c r="U8" s="14"/>
      <c r="V8" s="16"/>
      <c r="W8" s="6"/>
      <c r="X8" s="44"/>
      <c r="Y8" s="21">
        <f t="shared" ref="Y8:Y15" si="2">K8*0.2+S8*0.25+V8*0.25+W8*0.3+X8*0.1</f>
        <v>30</v>
      </c>
    </row>
    <row r="9" spans="1:25" ht="12.6" customHeight="1" x14ac:dyDescent="0.25">
      <c r="A9" s="20" t="s">
        <v>161</v>
      </c>
      <c r="B9" s="3" t="s">
        <v>162</v>
      </c>
      <c r="C9" s="11" t="s">
        <v>163</v>
      </c>
      <c r="D9" s="45">
        <v>2</v>
      </c>
      <c r="E9" s="46">
        <v>2</v>
      </c>
      <c r="F9" s="46">
        <v>2</v>
      </c>
      <c r="G9" s="46"/>
      <c r="H9" s="46"/>
      <c r="I9" s="46"/>
      <c r="J9" s="46"/>
      <c r="K9" s="16">
        <f t="shared" si="0"/>
        <v>150</v>
      </c>
      <c r="L9" s="14"/>
      <c r="M9" s="6"/>
      <c r="N9" s="6"/>
      <c r="O9" s="6"/>
      <c r="P9" s="6"/>
      <c r="Q9" s="6"/>
      <c r="R9" s="6"/>
      <c r="S9" s="16">
        <f t="shared" si="1"/>
        <v>0</v>
      </c>
      <c r="T9" s="14"/>
      <c r="U9" s="14"/>
      <c r="V9" s="16"/>
      <c r="W9" s="6"/>
      <c r="X9" s="44"/>
      <c r="Y9" s="21">
        <f t="shared" si="2"/>
        <v>30</v>
      </c>
    </row>
    <row r="10" spans="1:25" ht="12.6" customHeight="1" x14ac:dyDescent="0.25">
      <c r="A10" s="20" t="s">
        <v>164</v>
      </c>
      <c r="B10" s="3" t="s">
        <v>165</v>
      </c>
      <c r="C10" s="11" t="s">
        <v>166</v>
      </c>
      <c r="D10" s="45">
        <v>2</v>
      </c>
      <c r="E10" s="46">
        <v>2</v>
      </c>
      <c r="F10" s="46">
        <v>2</v>
      </c>
      <c r="G10" s="46"/>
      <c r="H10" s="46"/>
      <c r="I10" s="46"/>
      <c r="J10" s="46"/>
      <c r="K10" s="16">
        <f t="shared" si="0"/>
        <v>150</v>
      </c>
      <c r="L10" s="14"/>
      <c r="M10" s="6"/>
      <c r="N10" s="6"/>
      <c r="O10" s="6"/>
      <c r="P10" s="6"/>
      <c r="Q10" s="6"/>
      <c r="R10" s="6"/>
      <c r="S10" s="16">
        <f t="shared" si="1"/>
        <v>0</v>
      </c>
      <c r="T10" s="14"/>
      <c r="U10" s="14"/>
      <c r="V10" s="16"/>
      <c r="W10" s="6"/>
      <c r="X10" s="44"/>
      <c r="Y10" s="21">
        <f t="shared" si="2"/>
        <v>30</v>
      </c>
    </row>
    <row r="11" spans="1:25" ht="12.6" customHeight="1" x14ac:dyDescent="0.25">
      <c r="A11" s="20" t="s">
        <v>170</v>
      </c>
      <c r="B11" s="3" t="s">
        <v>171</v>
      </c>
      <c r="C11" s="11" t="s">
        <v>172</v>
      </c>
      <c r="D11" s="45">
        <v>2</v>
      </c>
      <c r="E11" s="46">
        <v>2</v>
      </c>
      <c r="F11" s="46">
        <v>2</v>
      </c>
      <c r="G11" s="46"/>
      <c r="H11" s="46"/>
      <c r="I11" s="46"/>
      <c r="J11" s="46"/>
      <c r="K11" s="16">
        <f t="shared" si="0"/>
        <v>150</v>
      </c>
      <c r="L11" s="14"/>
      <c r="M11" s="6"/>
      <c r="N11" s="6"/>
      <c r="O11" s="6"/>
      <c r="P11" s="6"/>
      <c r="Q11" s="6"/>
      <c r="R11" s="6"/>
      <c r="S11" s="16">
        <f t="shared" si="1"/>
        <v>0</v>
      </c>
      <c r="T11" s="14"/>
      <c r="U11" s="14"/>
      <c r="V11" s="16"/>
      <c r="W11" s="6"/>
      <c r="X11" s="44"/>
      <c r="Y11" s="21">
        <f t="shared" si="2"/>
        <v>30</v>
      </c>
    </row>
    <row r="12" spans="1:25" ht="12.6" customHeight="1" x14ac:dyDescent="0.25">
      <c r="A12" s="20" t="s">
        <v>175</v>
      </c>
      <c r="B12" s="3" t="s">
        <v>176</v>
      </c>
      <c r="C12" s="11" t="s">
        <v>177</v>
      </c>
      <c r="D12" s="45">
        <v>2</v>
      </c>
      <c r="E12" s="46">
        <v>2</v>
      </c>
      <c r="F12" s="46">
        <v>2</v>
      </c>
      <c r="G12" s="46"/>
      <c r="H12" s="46"/>
      <c r="I12" s="46"/>
      <c r="J12" s="46"/>
      <c r="K12" s="16">
        <f t="shared" si="0"/>
        <v>150</v>
      </c>
      <c r="L12" s="14"/>
      <c r="M12" s="6"/>
      <c r="N12" s="6"/>
      <c r="O12" s="6"/>
      <c r="P12" s="6"/>
      <c r="Q12" s="6"/>
      <c r="R12" s="6"/>
      <c r="S12" s="16">
        <f t="shared" si="1"/>
        <v>0</v>
      </c>
      <c r="T12" s="14"/>
      <c r="U12" s="14"/>
      <c r="V12" s="16"/>
      <c r="W12" s="6"/>
      <c r="X12" s="44"/>
      <c r="Y12" s="21">
        <f t="shared" si="2"/>
        <v>30</v>
      </c>
    </row>
    <row r="13" spans="1:25" ht="12.6" customHeight="1" x14ac:dyDescent="0.25">
      <c r="A13" s="20" t="s">
        <v>178</v>
      </c>
      <c r="B13" s="3" t="s">
        <v>109</v>
      </c>
      <c r="C13" s="11" t="s">
        <v>177</v>
      </c>
      <c r="D13" s="45">
        <v>2</v>
      </c>
      <c r="E13" s="46">
        <v>2</v>
      </c>
      <c r="F13" s="46">
        <v>2</v>
      </c>
      <c r="G13" s="46"/>
      <c r="H13" s="46"/>
      <c r="I13" s="46"/>
      <c r="J13" s="46"/>
      <c r="K13" s="16">
        <f t="shared" si="0"/>
        <v>150</v>
      </c>
      <c r="L13" s="14"/>
      <c r="M13" s="6"/>
      <c r="N13" s="6"/>
      <c r="O13" s="6"/>
      <c r="P13" s="6"/>
      <c r="Q13" s="6"/>
      <c r="R13" s="6"/>
      <c r="S13" s="16">
        <f t="shared" si="1"/>
        <v>0</v>
      </c>
      <c r="T13" s="14"/>
      <c r="U13" s="14"/>
      <c r="V13" s="16"/>
      <c r="W13" s="6"/>
      <c r="X13" s="44"/>
      <c r="Y13" s="21">
        <f t="shared" si="2"/>
        <v>30</v>
      </c>
    </row>
    <row r="14" spans="1:25" ht="12.6" customHeight="1" x14ac:dyDescent="0.25">
      <c r="A14" s="20" t="s">
        <v>173</v>
      </c>
      <c r="B14" s="3" t="s">
        <v>179</v>
      </c>
      <c r="C14" s="11" t="s">
        <v>180</v>
      </c>
      <c r="D14" s="45">
        <v>2</v>
      </c>
      <c r="E14" s="46">
        <v>2</v>
      </c>
      <c r="F14" s="46">
        <v>2</v>
      </c>
      <c r="G14" s="46"/>
      <c r="H14" s="46"/>
      <c r="I14" s="46"/>
      <c r="J14" s="46"/>
      <c r="K14" s="16">
        <f t="shared" si="0"/>
        <v>150</v>
      </c>
      <c r="L14" s="14"/>
      <c r="M14" s="6"/>
      <c r="N14" s="6"/>
      <c r="O14" s="6"/>
      <c r="P14" s="6"/>
      <c r="Q14" s="6"/>
      <c r="R14" s="6"/>
      <c r="S14" s="16">
        <f t="shared" si="1"/>
        <v>0</v>
      </c>
      <c r="T14" s="14"/>
      <c r="U14" s="14"/>
      <c r="V14" s="16"/>
      <c r="W14" s="6"/>
      <c r="X14" s="44"/>
      <c r="Y14" s="21">
        <f t="shared" si="2"/>
        <v>30</v>
      </c>
    </row>
    <row r="15" spans="1:25" ht="12.6" customHeight="1" x14ac:dyDescent="0.25">
      <c r="A15" s="20" t="s">
        <v>188</v>
      </c>
      <c r="B15" s="3" t="s">
        <v>189</v>
      </c>
      <c r="C15" s="11" t="s">
        <v>83</v>
      </c>
      <c r="D15" s="45">
        <v>2</v>
      </c>
      <c r="E15" s="7">
        <v>2</v>
      </c>
      <c r="F15" s="46">
        <v>2</v>
      </c>
      <c r="G15" s="7"/>
      <c r="H15" s="7"/>
      <c r="I15" s="7"/>
      <c r="J15" s="7"/>
      <c r="K15" s="16">
        <f t="shared" si="0"/>
        <v>150</v>
      </c>
      <c r="L15" s="14"/>
      <c r="M15" s="6"/>
      <c r="N15" s="6"/>
      <c r="O15" s="6"/>
      <c r="P15" s="6"/>
      <c r="Q15" s="6"/>
      <c r="R15" s="6"/>
      <c r="S15" s="16">
        <f t="shared" si="1"/>
        <v>0</v>
      </c>
      <c r="T15" s="14"/>
      <c r="U15" s="14"/>
      <c r="V15" s="16"/>
      <c r="W15" s="6"/>
      <c r="X15" s="44"/>
      <c r="Y15" s="21">
        <f t="shared" si="2"/>
        <v>30</v>
      </c>
    </row>
    <row r="16" spans="1:25" ht="12.6" customHeight="1" x14ac:dyDescent="0.25">
      <c r="A16" s="20" t="s">
        <v>132</v>
      </c>
      <c r="B16" s="3" t="s">
        <v>133</v>
      </c>
      <c r="C16" s="11" t="s">
        <v>134</v>
      </c>
      <c r="D16" s="45">
        <v>2</v>
      </c>
      <c r="E16" s="46">
        <v>1.7</v>
      </c>
      <c r="F16" s="46">
        <v>0</v>
      </c>
      <c r="G16" s="46"/>
      <c r="H16" s="46"/>
      <c r="I16" s="46"/>
      <c r="J16" s="46"/>
      <c r="K16" s="16">
        <f t="shared" si="0"/>
        <v>92.5</v>
      </c>
      <c r="L16" s="14"/>
      <c r="M16" s="6"/>
      <c r="N16" s="6"/>
      <c r="O16" s="6"/>
      <c r="P16" s="6"/>
      <c r="Q16" s="6"/>
      <c r="R16" s="6"/>
      <c r="S16" s="16"/>
      <c r="T16" s="14"/>
      <c r="U16" s="14"/>
      <c r="V16" s="16"/>
      <c r="W16" s="6"/>
      <c r="X16" s="44"/>
      <c r="Y16" s="21">
        <f t="shared" ref="Y16:Y33" si="3">K16*0.2+S16*0.25+V16*0.25+W16*0.3+X16*0.15</f>
        <v>18.5</v>
      </c>
    </row>
    <row r="17" spans="1:25" ht="12.6" customHeight="1" x14ac:dyDescent="0.25">
      <c r="A17" s="20" t="s">
        <v>129</v>
      </c>
      <c r="B17" s="3" t="s">
        <v>130</v>
      </c>
      <c r="C17" s="11" t="s">
        <v>131</v>
      </c>
      <c r="D17" s="45">
        <v>0</v>
      </c>
      <c r="E17" s="46">
        <v>2</v>
      </c>
      <c r="F17" s="46">
        <v>2</v>
      </c>
      <c r="G17" s="46"/>
      <c r="H17" s="46"/>
      <c r="I17" s="46"/>
      <c r="J17" s="46"/>
      <c r="K17" s="16">
        <f t="shared" si="0"/>
        <v>100</v>
      </c>
      <c r="L17" s="14"/>
      <c r="M17" s="6"/>
      <c r="N17" s="6"/>
      <c r="O17" s="6"/>
      <c r="P17" s="6"/>
      <c r="Q17" s="6"/>
      <c r="R17" s="6"/>
      <c r="S17" s="16"/>
      <c r="T17" s="14"/>
      <c r="U17" s="14"/>
      <c r="V17" s="16"/>
      <c r="W17" s="6"/>
      <c r="X17" s="44"/>
      <c r="Y17" s="21">
        <f t="shared" si="3"/>
        <v>20</v>
      </c>
    </row>
    <row r="18" spans="1:25" ht="12.6" customHeight="1" x14ac:dyDescent="0.25">
      <c r="A18" s="20" t="s">
        <v>119</v>
      </c>
      <c r="B18" s="3" t="s">
        <v>120</v>
      </c>
      <c r="C18" s="11" t="s">
        <v>121</v>
      </c>
      <c r="D18" s="45">
        <v>0</v>
      </c>
      <c r="E18" s="46">
        <v>2</v>
      </c>
      <c r="F18" s="46">
        <v>2</v>
      </c>
      <c r="G18" s="46"/>
      <c r="H18" s="46"/>
      <c r="I18" s="46"/>
      <c r="J18" s="46"/>
      <c r="K18" s="16">
        <f t="shared" si="0"/>
        <v>100</v>
      </c>
      <c r="L18" s="14"/>
      <c r="M18" s="6"/>
      <c r="N18" s="6"/>
      <c r="O18" s="6"/>
      <c r="P18" s="6"/>
      <c r="Q18" s="6"/>
      <c r="R18" s="6"/>
      <c r="S18" s="16">
        <f>SUM(L18:R18)/A$1</f>
        <v>0</v>
      </c>
      <c r="T18" s="14"/>
      <c r="U18" s="14"/>
      <c r="V18" s="16"/>
      <c r="W18" s="6"/>
      <c r="X18" s="44"/>
      <c r="Y18" s="21">
        <f t="shared" si="3"/>
        <v>20</v>
      </c>
    </row>
    <row r="19" spans="1:25" ht="12.6" customHeight="1" x14ac:dyDescent="0.25">
      <c r="A19" s="20" t="s">
        <v>144</v>
      </c>
      <c r="B19" s="3" t="s">
        <v>145</v>
      </c>
      <c r="C19" s="11" t="s">
        <v>146</v>
      </c>
      <c r="D19" s="45">
        <v>0</v>
      </c>
      <c r="E19" s="46">
        <v>2</v>
      </c>
      <c r="F19" s="46">
        <v>2</v>
      </c>
      <c r="G19" s="46"/>
      <c r="H19" s="46"/>
      <c r="I19" s="46"/>
      <c r="J19" s="46"/>
      <c r="K19" s="16">
        <f t="shared" si="0"/>
        <v>100</v>
      </c>
      <c r="L19" s="14"/>
      <c r="M19" s="6"/>
      <c r="N19" s="6"/>
      <c r="O19" s="6"/>
      <c r="P19" s="6"/>
      <c r="Q19" s="6"/>
      <c r="R19" s="6"/>
      <c r="S19" s="16">
        <f>SUM(L19:R19)/A$1</f>
        <v>0</v>
      </c>
      <c r="T19" s="14"/>
      <c r="U19" s="14"/>
      <c r="V19" s="16"/>
      <c r="W19" s="6"/>
      <c r="X19" s="44"/>
      <c r="Y19" s="21">
        <f t="shared" si="3"/>
        <v>20</v>
      </c>
    </row>
    <row r="20" spans="1:25" ht="12.6" customHeight="1" x14ac:dyDescent="0.25">
      <c r="A20" s="20" t="s">
        <v>52</v>
      </c>
      <c r="B20" s="3" t="s">
        <v>53</v>
      </c>
      <c r="C20" s="11" t="s">
        <v>54</v>
      </c>
      <c r="D20" s="45">
        <v>0</v>
      </c>
      <c r="E20" s="46">
        <v>2</v>
      </c>
      <c r="F20" s="46">
        <v>1</v>
      </c>
      <c r="G20" s="46"/>
      <c r="H20" s="46"/>
      <c r="I20" s="46"/>
      <c r="J20" s="46"/>
      <c r="K20" s="16">
        <f t="shared" si="0"/>
        <v>75</v>
      </c>
      <c r="L20" s="14"/>
      <c r="M20" s="6"/>
      <c r="N20" s="6"/>
      <c r="O20" s="6"/>
      <c r="P20" s="6"/>
      <c r="Q20" s="6"/>
      <c r="R20" s="6"/>
      <c r="S20" s="16">
        <f>SUM(L20:R20)/A$1</f>
        <v>0</v>
      </c>
      <c r="T20" s="14"/>
      <c r="U20" s="14"/>
      <c r="V20" s="16"/>
      <c r="W20" s="6"/>
      <c r="X20" s="44"/>
      <c r="Y20" s="21">
        <f t="shared" si="3"/>
        <v>15</v>
      </c>
    </row>
    <row r="21" spans="1:25" ht="12.6" customHeight="1" x14ac:dyDescent="0.25">
      <c r="A21" s="20" t="s">
        <v>122</v>
      </c>
      <c r="B21" s="3" t="s">
        <v>20</v>
      </c>
      <c r="C21" s="11" t="s">
        <v>123</v>
      </c>
      <c r="D21" s="45">
        <v>0</v>
      </c>
      <c r="E21" s="46">
        <v>2</v>
      </c>
      <c r="F21" s="46">
        <v>2</v>
      </c>
      <c r="G21" s="46"/>
      <c r="H21" s="46"/>
      <c r="I21" s="46"/>
      <c r="J21" s="46"/>
      <c r="K21" s="16">
        <f t="shared" si="0"/>
        <v>100</v>
      </c>
      <c r="L21" s="14"/>
      <c r="M21" s="6"/>
      <c r="N21" s="6"/>
      <c r="O21" s="6"/>
      <c r="P21" s="6"/>
      <c r="Q21" s="6"/>
      <c r="R21" s="6"/>
      <c r="S21" s="16">
        <f>SUM(L21:R21)/A$1</f>
        <v>0</v>
      </c>
      <c r="T21" s="14"/>
      <c r="U21" s="14"/>
      <c r="V21" s="16"/>
      <c r="W21" s="6"/>
      <c r="X21" s="44"/>
      <c r="Y21" s="21">
        <f t="shared" si="3"/>
        <v>20</v>
      </c>
    </row>
    <row r="22" spans="1:25" ht="12.6" customHeight="1" x14ac:dyDescent="0.25">
      <c r="A22" s="20" t="s">
        <v>156</v>
      </c>
      <c r="B22" s="3" t="s">
        <v>157</v>
      </c>
      <c r="C22" s="11" t="s">
        <v>98</v>
      </c>
      <c r="D22" s="45">
        <v>0</v>
      </c>
      <c r="E22" s="45">
        <v>2</v>
      </c>
      <c r="F22" s="46">
        <v>2</v>
      </c>
      <c r="G22" s="46"/>
      <c r="H22" s="46"/>
      <c r="I22" s="46"/>
      <c r="J22" s="46"/>
      <c r="K22" s="16">
        <f t="shared" si="0"/>
        <v>100</v>
      </c>
      <c r="L22" s="14"/>
      <c r="M22" s="6"/>
      <c r="N22" s="6"/>
      <c r="O22" s="6"/>
      <c r="P22" s="6"/>
      <c r="Q22" s="6"/>
      <c r="R22" s="6"/>
      <c r="S22" s="16">
        <f>SUM(L22:R22)/A$1</f>
        <v>0</v>
      </c>
      <c r="T22" s="14"/>
      <c r="U22" s="14"/>
      <c r="V22" s="16"/>
      <c r="W22" s="6"/>
      <c r="X22" s="44"/>
      <c r="Y22" s="21">
        <f t="shared" si="3"/>
        <v>20</v>
      </c>
    </row>
    <row r="23" spans="1:25" ht="12.6" customHeight="1" x14ac:dyDescent="0.25">
      <c r="A23" s="20" t="s">
        <v>127</v>
      </c>
      <c r="B23" s="3" t="s">
        <v>128</v>
      </c>
      <c r="C23" s="11" t="s">
        <v>17</v>
      </c>
      <c r="D23" s="45"/>
      <c r="E23" s="46"/>
      <c r="F23" s="46"/>
      <c r="G23" s="46"/>
      <c r="H23" s="46"/>
      <c r="I23" s="46"/>
      <c r="J23" s="46"/>
      <c r="K23" s="16">
        <f t="shared" si="0"/>
        <v>0</v>
      </c>
      <c r="L23" s="14"/>
      <c r="M23" s="6"/>
      <c r="N23" s="6"/>
      <c r="O23" s="6"/>
      <c r="P23" s="6"/>
      <c r="Q23" s="6"/>
      <c r="R23" s="6"/>
      <c r="S23" s="16"/>
      <c r="T23" s="14"/>
      <c r="U23" s="14"/>
      <c r="V23" s="16"/>
      <c r="W23" s="6"/>
      <c r="X23" s="44"/>
      <c r="Y23" s="21">
        <f t="shared" si="3"/>
        <v>0</v>
      </c>
    </row>
    <row r="24" spans="1:25" ht="12.6" customHeight="1" x14ac:dyDescent="0.25">
      <c r="A24" s="20" t="s">
        <v>11</v>
      </c>
      <c r="B24" s="3" t="s">
        <v>115</v>
      </c>
      <c r="C24" s="11" t="s">
        <v>12</v>
      </c>
      <c r="D24" s="45"/>
      <c r="E24" s="46"/>
      <c r="F24" s="46"/>
      <c r="G24" s="46"/>
      <c r="H24" s="46"/>
      <c r="I24" s="46"/>
      <c r="J24" s="46"/>
      <c r="K24" s="16">
        <f t="shared" si="0"/>
        <v>0</v>
      </c>
      <c r="L24" s="14"/>
      <c r="M24" s="6"/>
      <c r="N24" s="6"/>
      <c r="O24" s="6"/>
      <c r="P24" s="6"/>
      <c r="Q24" s="6"/>
      <c r="R24" s="6"/>
      <c r="S24" s="16"/>
      <c r="T24" s="14"/>
      <c r="U24" s="14"/>
      <c r="V24" s="16"/>
      <c r="W24" s="6"/>
      <c r="X24" s="44"/>
      <c r="Y24" s="21">
        <f t="shared" si="3"/>
        <v>0</v>
      </c>
    </row>
    <row r="25" spans="1:25" ht="12.6" customHeight="1" x14ac:dyDescent="0.25">
      <c r="A25" s="20" t="s">
        <v>16</v>
      </c>
      <c r="B25" s="3" t="s">
        <v>17</v>
      </c>
      <c r="C25" s="11" t="s">
        <v>18</v>
      </c>
      <c r="D25" s="45"/>
      <c r="E25" s="46"/>
      <c r="F25" s="46"/>
      <c r="G25" s="46"/>
      <c r="H25" s="46"/>
      <c r="I25" s="46"/>
      <c r="J25" s="46"/>
      <c r="K25" s="16">
        <f t="shared" si="0"/>
        <v>0</v>
      </c>
      <c r="L25" s="14"/>
      <c r="M25" s="6"/>
      <c r="N25" s="6"/>
      <c r="O25" s="6"/>
      <c r="P25" s="6"/>
      <c r="Q25" s="6"/>
      <c r="R25" s="6"/>
      <c r="S25" s="16"/>
      <c r="T25" s="14"/>
      <c r="U25" s="14"/>
      <c r="V25" s="16"/>
      <c r="W25" s="6"/>
      <c r="X25" s="44"/>
      <c r="Y25" s="21">
        <f t="shared" si="3"/>
        <v>0</v>
      </c>
    </row>
    <row r="26" spans="1:25" ht="12.6" customHeight="1" x14ac:dyDescent="0.25">
      <c r="A26" s="20" t="s">
        <v>28</v>
      </c>
      <c r="B26" s="3" t="s">
        <v>29</v>
      </c>
      <c r="C26" s="11" t="s">
        <v>30</v>
      </c>
      <c r="D26" s="45"/>
      <c r="E26" s="46"/>
      <c r="F26" s="46"/>
      <c r="G26" s="46"/>
      <c r="H26" s="46"/>
      <c r="I26" s="46"/>
      <c r="J26" s="46"/>
      <c r="K26" s="16">
        <f t="shared" si="0"/>
        <v>0</v>
      </c>
      <c r="L26" s="14"/>
      <c r="M26" s="6"/>
      <c r="N26" s="6"/>
      <c r="O26" s="6"/>
      <c r="P26" s="6"/>
      <c r="Q26" s="6"/>
      <c r="R26" s="6"/>
      <c r="S26" s="16"/>
      <c r="T26" s="14"/>
      <c r="U26" s="14"/>
      <c r="V26" s="16"/>
      <c r="W26" s="6"/>
      <c r="X26" s="44"/>
      <c r="Y26" s="21">
        <f t="shared" si="3"/>
        <v>0</v>
      </c>
    </row>
    <row r="27" spans="1:25" ht="12.6" customHeight="1" x14ac:dyDescent="0.25">
      <c r="A27" s="20" t="s">
        <v>31</v>
      </c>
      <c r="B27" s="3" t="s">
        <v>32</v>
      </c>
      <c r="C27" s="11" t="s">
        <v>33</v>
      </c>
      <c r="D27" s="45"/>
      <c r="E27" s="46"/>
      <c r="F27" s="46"/>
      <c r="G27" s="46"/>
      <c r="H27" s="46"/>
      <c r="I27" s="46"/>
      <c r="J27" s="46"/>
      <c r="K27" s="16">
        <f t="shared" si="0"/>
        <v>0</v>
      </c>
      <c r="L27" s="14"/>
      <c r="M27" s="6"/>
      <c r="N27" s="6"/>
      <c r="O27" s="6"/>
      <c r="P27" s="6"/>
      <c r="Q27" s="6"/>
      <c r="R27" s="6"/>
      <c r="S27" s="16"/>
      <c r="T27" s="14"/>
      <c r="U27" s="14"/>
      <c r="V27" s="16"/>
      <c r="W27" s="6"/>
      <c r="X27" s="44"/>
      <c r="Y27" s="21">
        <f t="shared" si="3"/>
        <v>0</v>
      </c>
    </row>
    <row r="28" spans="1:25" ht="12.6" customHeight="1" x14ac:dyDescent="0.25">
      <c r="A28" s="20" t="s">
        <v>135</v>
      </c>
      <c r="B28" s="3" t="s">
        <v>136</v>
      </c>
      <c r="C28" s="11" t="s">
        <v>137</v>
      </c>
      <c r="D28" s="45"/>
      <c r="E28" s="46"/>
      <c r="F28" s="46"/>
      <c r="G28" s="46"/>
      <c r="H28" s="46"/>
      <c r="I28" s="46"/>
      <c r="J28" s="46"/>
      <c r="K28" s="16">
        <f t="shared" si="0"/>
        <v>0</v>
      </c>
      <c r="L28" s="14"/>
      <c r="M28" s="6"/>
      <c r="N28" s="6"/>
      <c r="O28" s="6"/>
      <c r="P28" s="6"/>
      <c r="Q28" s="6"/>
      <c r="R28" s="6"/>
      <c r="S28" s="16"/>
      <c r="T28" s="14"/>
      <c r="U28" s="14"/>
      <c r="V28" s="16"/>
      <c r="W28" s="6"/>
      <c r="X28" s="44"/>
      <c r="Y28" s="21">
        <f t="shared" si="3"/>
        <v>0</v>
      </c>
    </row>
    <row r="29" spans="1:25" s="9" customFormat="1" ht="12.6" customHeight="1" x14ac:dyDescent="0.25">
      <c r="A29" s="20" t="s">
        <v>138</v>
      </c>
      <c r="B29" s="3" t="s">
        <v>139</v>
      </c>
      <c r="C29" s="11" t="s">
        <v>140</v>
      </c>
      <c r="D29" s="45"/>
      <c r="E29" s="46"/>
      <c r="F29" s="46"/>
      <c r="G29" s="46"/>
      <c r="H29" s="46"/>
      <c r="I29" s="46"/>
      <c r="J29" s="46"/>
      <c r="K29" s="16">
        <f t="shared" si="0"/>
        <v>0</v>
      </c>
      <c r="L29" s="14"/>
      <c r="M29" s="6"/>
      <c r="N29" s="6"/>
      <c r="O29" s="6"/>
      <c r="P29" s="6"/>
      <c r="Q29" s="6"/>
      <c r="R29" s="6"/>
      <c r="S29" s="16"/>
      <c r="T29" s="14"/>
      <c r="U29" s="14"/>
      <c r="V29" s="16"/>
      <c r="W29" s="6"/>
      <c r="X29" s="44"/>
      <c r="Y29" s="21">
        <f t="shared" si="3"/>
        <v>0</v>
      </c>
    </row>
    <row r="30" spans="1:25" ht="12.6" customHeight="1" x14ac:dyDescent="0.25">
      <c r="A30" s="20" t="s">
        <v>141</v>
      </c>
      <c r="B30" s="3" t="s">
        <v>142</v>
      </c>
      <c r="C30" s="11" t="s">
        <v>143</v>
      </c>
      <c r="D30" s="45"/>
      <c r="E30" s="46"/>
      <c r="F30" s="46">
        <v>1.5</v>
      </c>
      <c r="G30" s="46"/>
      <c r="H30" s="46"/>
      <c r="I30" s="46"/>
      <c r="J30" s="46"/>
      <c r="K30" s="16">
        <f t="shared" si="0"/>
        <v>37.5</v>
      </c>
      <c r="L30" s="14"/>
      <c r="M30" s="6"/>
      <c r="N30" s="6"/>
      <c r="O30" s="6"/>
      <c r="P30" s="6"/>
      <c r="Q30" s="6"/>
      <c r="R30" s="6"/>
      <c r="S30" s="16"/>
      <c r="T30" s="14"/>
      <c r="U30" s="14"/>
      <c r="V30" s="16"/>
      <c r="W30" s="6"/>
      <c r="X30" s="44"/>
      <c r="Y30" s="21">
        <f t="shared" si="3"/>
        <v>7.5</v>
      </c>
    </row>
    <row r="31" spans="1:25" ht="12.6" customHeight="1" x14ac:dyDescent="0.25">
      <c r="A31" s="20" t="s">
        <v>61</v>
      </c>
      <c r="B31" s="3" t="s">
        <v>62</v>
      </c>
      <c r="C31" s="11" t="s">
        <v>63</v>
      </c>
      <c r="D31" s="45">
        <v>0</v>
      </c>
      <c r="E31" s="46">
        <v>0</v>
      </c>
      <c r="F31" s="46"/>
      <c r="G31" s="46"/>
      <c r="H31" s="46"/>
      <c r="I31" s="46"/>
      <c r="J31" s="46"/>
      <c r="K31" s="16">
        <f t="shared" si="0"/>
        <v>0</v>
      </c>
      <c r="L31" s="14"/>
      <c r="M31" s="6"/>
      <c r="N31" s="6"/>
      <c r="O31" s="6"/>
      <c r="P31" s="6"/>
      <c r="Q31" s="6"/>
      <c r="R31" s="6"/>
      <c r="S31" s="16">
        <f t="shared" ref="S31:S44" si="4">SUM(L31:R31)/A$1</f>
        <v>0</v>
      </c>
      <c r="T31" s="14"/>
      <c r="U31" s="14"/>
      <c r="V31" s="16"/>
      <c r="W31" s="6"/>
      <c r="X31" s="44"/>
      <c r="Y31" s="21">
        <f t="shared" si="3"/>
        <v>0</v>
      </c>
    </row>
    <row r="32" spans="1:25" ht="12.6" customHeight="1" x14ac:dyDescent="0.25">
      <c r="A32" s="20" t="s">
        <v>70</v>
      </c>
      <c r="B32" s="3" t="s">
        <v>71</v>
      </c>
      <c r="C32" s="11" t="s">
        <v>72</v>
      </c>
      <c r="D32" s="45">
        <v>0</v>
      </c>
      <c r="E32" s="46">
        <v>0</v>
      </c>
      <c r="F32" s="46"/>
      <c r="G32" s="46"/>
      <c r="H32" s="46"/>
      <c r="I32" s="46"/>
      <c r="J32" s="46"/>
      <c r="K32" s="16">
        <f t="shared" si="0"/>
        <v>0</v>
      </c>
      <c r="L32" s="14"/>
      <c r="M32" s="6"/>
      <c r="N32" s="6"/>
      <c r="O32" s="6"/>
      <c r="P32" s="6"/>
      <c r="Q32" s="6"/>
      <c r="R32" s="6"/>
      <c r="S32" s="16">
        <f t="shared" si="4"/>
        <v>0</v>
      </c>
      <c r="T32" s="14"/>
      <c r="U32" s="14"/>
      <c r="V32" s="16"/>
      <c r="W32" s="6"/>
      <c r="X32" s="44"/>
      <c r="Y32" s="21">
        <f t="shared" si="3"/>
        <v>0</v>
      </c>
    </row>
    <row r="33" spans="1:25" ht="12.6" customHeight="1" x14ac:dyDescent="0.25">
      <c r="A33" s="20" t="s">
        <v>153</v>
      </c>
      <c r="B33" s="3" t="s">
        <v>154</v>
      </c>
      <c r="C33" s="11" t="s">
        <v>155</v>
      </c>
      <c r="D33" s="45">
        <v>0</v>
      </c>
      <c r="E33" s="46">
        <v>0</v>
      </c>
      <c r="F33" s="46"/>
      <c r="G33" s="46"/>
      <c r="H33" s="46"/>
      <c r="I33" s="46"/>
      <c r="J33" s="46"/>
      <c r="K33" s="16">
        <f t="shared" si="0"/>
        <v>0</v>
      </c>
      <c r="L33" s="14"/>
      <c r="M33" s="6"/>
      <c r="N33" s="6"/>
      <c r="O33" s="6"/>
      <c r="P33" s="6"/>
      <c r="Q33" s="6"/>
      <c r="R33" s="6"/>
      <c r="S33" s="16">
        <f t="shared" si="4"/>
        <v>0</v>
      </c>
      <c r="T33" s="14"/>
      <c r="U33" s="14"/>
      <c r="V33" s="16"/>
      <c r="W33" s="6"/>
      <c r="X33" s="44"/>
      <c r="Y33" s="21">
        <f t="shared" si="3"/>
        <v>0</v>
      </c>
    </row>
    <row r="34" spans="1:25" ht="12.6" customHeight="1" x14ac:dyDescent="0.25">
      <c r="A34" s="20" t="s">
        <v>167</v>
      </c>
      <c r="B34" s="3" t="s">
        <v>168</v>
      </c>
      <c r="C34" s="11" t="s">
        <v>169</v>
      </c>
      <c r="D34" s="45">
        <v>0</v>
      </c>
      <c r="E34" s="46">
        <v>0</v>
      </c>
      <c r="F34" s="46"/>
      <c r="G34" s="46"/>
      <c r="H34" s="46"/>
      <c r="I34" s="46"/>
      <c r="J34" s="46"/>
      <c r="K34" s="16">
        <f t="shared" si="0"/>
        <v>0</v>
      </c>
      <c r="L34" s="14"/>
      <c r="M34" s="6"/>
      <c r="N34" s="6"/>
      <c r="O34" s="6"/>
      <c r="P34" s="6"/>
      <c r="Q34" s="6"/>
      <c r="R34" s="6"/>
      <c r="S34" s="16">
        <f t="shared" si="4"/>
        <v>0</v>
      </c>
      <c r="T34" s="14"/>
      <c r="U34" s="14"/>
      <c r="V34" s="16"/>
      <c r="W34" s="6"/>
      <c r="X34" s="44"/>
      <c r="Y34" s="21">
        <f t="shared" ref="Y34:Y55" si="5">K34*0.2+S34*0.25+V34*0.25+W34*0.3+X34*0.1</f>
        <v>0</v>
      </c>
    </row>
    <row r="35" spans="1:25" ht="12.6" customHeight="1" x14ac:dyDescent="0.25">
      <c r="A35" s="20" t="s">
        <v>174</v>
      </c>
      <c r="B35" s="3" t="s">
        <v>65</v>
      </c>
      <c r="C35" s="11" t="s">
        <v>21</v>
      </c>
      <c r="D35" s="45">
        <v>0</v>
      </c>
      <c r="E35" s="46">
        <v>0</v>
      </c>
      <c r="F35" s="46"/>
      <c r="G35" s="46"/>
      <c r="H35" s="46"/>
      <c r="I35" s="46"/>
      <c r="J35" s="46"/>
      <c r="K35" s="16">
        <f t="shared" si="0"/>
        <v>0</v>
      </c>
      <c r="L35" s="14"/>
      <c r="M35" s="6"/>
      <c r="N35" s="6"/>
      <c r="O35" s="6"/>
      <c r="P35" s="6"/>
      <c r="Q35" s="6"/>
      <c r="R35" s="6"/>
      <c r="S35" s="16">
        <f t="shared" si="4"/>
        <v>0</v>
      </c>
      <c r="T35" s="14"/>
      <c r="U35" s="14"/>
      <c r="V35" s="16"/>
      <c r="W35" s="6"/>
      <c r="X35" s="44"/>
      <c r="Y35" s="21">
        <f t="shared" si="5"/>
        <v>0</v>
      </c>
    </row>
    <row r="36" spans="1:25" ht="12.6" customHeight="1" x14ac:dyDescent="0.25">
      <c r="A36" s="20" t="s">
        <v>181</v>
      </c>
      <c r="B36" s="3" t="s">
        <v>182</v>
      </c>
      <c r="C36" s="11" t="s">
        <v>108</v>
      </c>
      <c r="D36" s="45">
        <v>0</v>
      </c>
      <c r="E36" s="46">
        <v>0</v>
      </c>
      <c r="F36" s="46"/>
      <c r="G36" s="46"/>
      <c r="H36" s="46"/>
      <c r="I36" s="46"/>
      <c r="J36" s="46"/>
      <c r="K36" s="16">
        <f t="shared" si="0"/>
        <v>0</v>
      </c>
      <c r="L36" s="14"/>
      <c r="M36" s="6"/>
      <c r="N36" s="6"/>
      <c r="O36" s="6"/>
      <c r="P36" s="6"/>
      <c r="Q36" s="6"/>
      <c r="R36" s="6"/>
      <c r="S36" s="16">
        <f t="shared" si="4"/>
        <v>0</v>
      </c>
      <c r="T36" s="14"/>
      <c r="U36" s="14"/>
      <c r="V36" s="16"/>
      <c r="W36" s="6"/>
      <c r="X36" s="44"/>
      <c r="Y36" s="21">
        <f t="shared" si="5"/>
        <v>0</v>
      </c>
    </row>
    <row r="37" spans="1:25" ht="12.6" customHeight="1" x14ac:dyDescent="0.25">
      <c r="A37" s="20" t="s">
        <v>183</v>
      </c>
      <c r="B37" s="3" t="s">
        <v>184</v>
      </c>
      <c r="C37" s="11" t="s">
        <v>18</v>
      </c>
      <c r="D37" s="12">
        <v>0</v>
      </c>
      <c r="E37" s="7">
        <v>0</v>
      </c>
      <c r="F37" s="7">
        <v>2</v>
      </c>
      <c r="G37" s="7"/>
      <c r="H37" s="7"/>
      <c r="I37" s="7"/>
      <c r="J37" s="7"/>
      <c r="K37" s="16">
        <f t="shared" si="0"/>
        <v>50</v>
      </c>
      <c r="L37" s="14"/>
      <c r="M37" s="6"/>
      <c r="N37" s="6"/>
      <c r="O37" s="6"/>
      <c r="P37" s="6"/>
      <c r="Q37" s="6"/>
      <c r="R37" s="6"/>
      <c r="S37" s="16">
        <f t="shared" si="4"/>
        <v>0</v>
      </c>
      <c r="T37" s="14"/>
      <c r="U37" s="14"/>
      <c r="V37" s="16"/>
      <c r="W37" s="6"/>
      <c r="X37" s="44"/>
      <c r="Y37" s="21">
        <f t="shared" si="5"/>
        <v>10</v>
      </c>
    </row>
    <row r="38" spans="1:25" ht="12.6" customHeight="1" x14ac:dyDescent="0.25">
      <c r="A38" s="20" t="s">
        <v>85</v>
      </c>
      <c r="B38" s="3" t="s">
        <v>86</v>
      </c>
      <c r="C38" s="11" t="s">
        <v>87</v>
      </c>
      <c r="D38" s="12">
        <v>0</v>
      </c>
      <c r="E38" s="7">
        <v>2</v>
      </c>
      <c r="F38" s="7">
        <v>2</v>
      </c>
      <c r="G38" s="7"/>
      <c r="H38" s="7"/>
      <c r="I38" s="7"/>
      <c r="J38" s="7"/>
      <c r="K38" s="16">
        <f t="shared" si="0"/>
        <v>100</v>
      </c>
      <c r="L38" s="14"/>
      <c r="M38" s="6"/>
      <c r="N38" s="6"/>
      <c r="O38" s="6"/>
      <c r="P38" s="6"/>
      <c r="Q38" s="6"/>
      <c r="R38" s="6"/>
      <c r="S38" s="16">
        <f t="shared" si="4"/>
        <v>0</v>
      </c>
      <c r="T38" s="14"/>
      <c r="U38" s="14"/>
      <c r="V38" s="16"/>
      <c r="W38" s="6"/>
      <c r="X38" s="44"/>
      <c r="Y38" s="21">
        <f t="shared" si="5"/>
        <v>20</v>
      </c>
    </row>
    <row r="39" spans="1:25" ht="12.6" customHeight="1" x14ac:dyDescent="0.25">
      <c r="A39" s="20" t="s">
        <v>185</v>
      </c>
      <c r="B39" s="3" t="s">
        <v>186</v>
      </c>
      <c r="C39" s="11" t="s">
        <v>187</v>
      </c>
      <c r="D39" s="12">
        <v>0</v>
      </c>
      <c r="E39" s="7">
        <v>0</v>
      </c>
      <c r="F39" s="7"/>
      <c r="G39" s="7"/>
      <c r="H39" s="7"/>
      <c r="I39" s="7"/>
      <c r="J39" s="7"/>
      <c r="K39" s="16">
        <f t="shared" si="0"/>
        <v>0</v>
      </c>
      <c r="L39" s="14"/>
      <c r="M39" s="6"/>
      <c r="N39" s="6"/>
      <c r="O39" s="6"/>
      <c r="P39" s="6"/>
      <c r="Q39" s="6"/>
      <c r="R39" s="6"/>
      <c r="S39" s="16">
        <f t="shared" si="4"/>
        <v>0</v>
      </c>
      <c r="T39" s="14"/>
      <c r="U39" s="14"/>
      <c r="V39" s="16"/>
      <c r="W39" s="6"/>
      <c r="X39" s="44"/>
      <c r="Y39" s="21">
        <f t="shared" si="5"/>
        <v>0</v>
      </c>
    </row>
    <row r="40" spans="1:25" ht="12.6" customHeight="1" x14ac:dyDescent="0.25">
      <c r="A40" s="20" t="s">
        <v>124</v>
      </c>
      <c r="B40" s="3" t="s">
        <v>125</v>
      </c>
      <c r="C40" s="11" t="s">
        <v>126</v>
      </c>
      <c r="D40" s="12">
        <v>0</v>
      </c>
      <c r="E40" s="7">
        <v>0</v>
      </c>
      <c r="F40" s="7"/>
      <c r="G40" s="7"/>
      <c r="H40" s="7"/>
      <c r="I40" s="7"/>
      <c r="J40" s="7"/>
      <c r="K40" s="16">
        <f t="shared" si="0"/>
        <v>0</v>
      </c>
      <c r="L40" s="14"/>
      <c r="M40" s="6"/>
      <c r="N40" s="6"/>
      <c r="O40" s="6"/>
      <c r="P40" s="6"/>
      <c r="Q40" s="6"/>
      <c r="R40" s="6"/>
      <c r="S40" s="16">
        <f t="shared" si="4"/>
        <v>0</v>
      </c>
      <c r="T40" s="14"/>
      <c r="U40" s="14"/>
      <c r="V40" s="16"/>
      <c r="W40" s="6"/>
      <c r="X40" s="44"/>
      <c r="Y40" s="21">
        <f t="shared" si="5"/>
        <v>0</v>
      </c>
    </row>
    <row r="41" spans="1:25" ht="12.6" customHeight="1" x14ac:dyDescent="0.25">
      <c r="A41" s="20" t="s">
        <v>191</v>
      </c>
      <c r="B41" s="3" t="s">
        <v>190</v>
      </c>
      <c r="C41" s="11" t="s">
        <v>12</v>
      </c>
      <c r="D41" s="12">
        <v>0</v>
      </c>
      <c r="E41" s="7">
        <v>0</v>
      </c>
      <c r="F41" s="7">
        <v>2</v>
      </c>
      <c r="G41" s="7"/>
      <c r="H41" s="7"/>
      <c r="I41" s="7"/>
      <c r="J41" s="7"/>
      <c r="K41" s="16"/>
      <c r="L41" s="14"/>
      <c r="M41" s="6"/>
      <c r="N41" s="6"/>
      <c r="O41" s="6"/>
      <c r="P41" s="6"/>
      <c r="Q41" s="6"/>
      <c r="R41" s="6"/>
      <c r="S41" s="16">
        <f t="shared" si="4"/>
        <v>0</v>
      </c>
      <c r="T41" s="14"/>
      <c r="U41" s="14"/>
      <c r="V41" s="16"/>
      <c r="W41" s="6"/>
      <c r="X41" s="44"/>
      <c r="Y41" s="21">
        <f t="shared" si="5"/>
        <v>0</v>
      </c>
    </row>
    <row r="42" spans="1:25" ht="12.6" customHeight="1" x14ac:dyDescent="0.25">
      <c r="A42" s="20"/>
      <c r="B42" s="3"/>
      <c r="C42" s="11"/>
      <c r="D42" s="12"/>
      <c r="E42" s="7"/>
      <c r="F42" s="7"/>
      <c r="G42" s="7"/>
      <c r="H42" s="7"/>
      <c r="I42" s="7"/>
      <c r="J42" s="7"/>
      <c r="K42" s="16"/>
      <c r="L42" s="14"/>
      <c r="M42" s="6"/>
      <c r="N42" s="6"/>
      <c r="O42" s="6"/>
      <c r="P42" s="6"/>
      <c r="Q42" s="6"/>
      <c r="R42" s="6"/>
      <c r="S42" s="16">
        <f t="shared" si="4"/>
        <v>0</v>
      </c>
      <c r="T42" s="14"/>
      <c r="U42" s="14"/>
      <c r="V42" s="16"/>
      <c r="W42" s="6"/>
      <c r="X42" s="44"/>
      <c r="Y42" s="21">
        <f t="shared" si="5"/>
        <v>0</v>
      </c>
    </row>
    <row r="43" spans="1:25" ht="12.6" customHeight="1" x14ac:dyDescent="0.25">
      <c r="A43" s="20"/>
      <c r="B43" s="3"/>
      <c r="C43" s="11"/>
      <c r="D43" s="12"/>
      <c r="E43" s="7"/>
      <c r="F43" s="7"/>
      <c r="G43" s="7"/>
      <c r="H43" s="7"/>
      <c r="I43" s="7"/>
      <c r="J43" s="7"/>
      <c r="K43" s="16"/>
      <c r="L43" s="14"/>
      <c r="M43" s="6"/>
      <c r="N43" s="6"/>
      <c r="O43" s="6"/>
      <c r="P43" s="6"/>
      <c r="Q43" s="6"/>
      <c r="R43" s="6"/>
      <c r="S43" s="16">
        <f t="shared" si="4"/>
        <v>0</v>
      </c>
      <c r="T43" s="14"/>
      <c r="U43" s="14"/>
      <c r="V43" s="16"/>
      <c r="W43" s="6"/>
      <c r="X43" s="44"/>
      <c r="Y43" s="21">
        <f t="shared" si="5"/>
        <v>0</v>
      </c>
    </row>
    <row r="44" spans="1:25" ht="12.6" customHeight="1" x14ac:dyDescent="0.25">
      <c r="A44" s="20"/>
      <c r="B44" s="3"/>
      <c r="C44" s="11"/>
      <c r="D44" s="12"/>
      <c r="E44" s="7"/>
      <c r="F44" s="7"/>
      <c r="G44" s="7"/>
      <c r="H44" s="7"/>
      <c r="I44" s="7"/>
      <c r="J44" s="7"/>
      <c r="K44" s="16"/>
      <c r="L44" s="14"/>
      <c r="M44" s="6"/>
      <c r="N44" s="6"/>
      <c r="O44" s="6"/>
      <c r="P44" s="6"/>
      <c r="Q44" s="6"/>
      <c r="R44" s="6"/>
      <c r="S44" s="16">
        <f t="shared" si="4"/>
        <v>0</v>
      </c>
      <c r="T44" s="14"/>
      <c r="U44" s="14"/>
      <c r="V44" s="16"/>
      <c r="W44" s="6"/>
      <c r="X44" s="44"/>
      <c r="Y44" s="21">
        <f t="shared" si="5"/>
        <v>0</v>
      </c>
    </row>
    <row r="45" spans="1:25" ht="12.6" customHeight="1" x14ac:dyDescent="0.25">
      <c r="A45" s="20"/>
      <c r="B45" s="3"/>
      <c r="C45" s="11"/>
      <c r="D45" s="12"/>
      <c r="E45" s="7"/>
      <c r="F45" s="7"/>
      <c r="G45" s="7"/>
      <c r="H45" s="7"/>
      <c r="I45" s="7"/>
      <c r="J45" s="7"/>
      <c r="K45" s="16"/>
      <c r="L45" s="14"/>
      <c r="M45" s="6"/>
      <c r="N45" s="6"/>
      <c r="O45" s="6"/>
      <c r="P45" s="6"/>
      <c r="Q45" s="6"/>
      <c r="R45" s="6"/>
      <c r="S45" s="16"/>
      <c r="T45" s="14"/>
      <c r="U45" s="14"/>
      <c r="V45" s="16"/>
      <c r="W45" s="6"/>
      <c r="X45" s="44"/>
      <c r="Y45" s="21">
        <f t="shared" si="5"/>
        <v>0</v>
      </c>
    </row>
    <row r="46" spans="1:25" ht="12.6" customHeight="1" x14ac:dyDescent="0.25">
      <c r="A46" s="20"/>
      <c r="B46" s="3"/>
      <c r="C46" s="11"/>
      <c r="D46" s="12"/>
      <c r="E46" s="7"/>
      <c r="F46" s="7"/>
      <c r="G46" s="7"/>
      <c r="H46" s="7"/>
      <c r="I46" s="7"/>
      <c r="J46" s="7"/>
      <c r="K46" s="16"/>
      <c r="L46" s="14"/>
      <c r="M46" s="6"/>
      <c r="N46" s="6"/>
      <c r="O46" s="6"/>
      <c r="P46" s="6"/>
      <c r="Q46" s="6"/>
      <c r="R46" s="6"/>
      <c r="S46" s="16"/>
      <c r="T46" s="14"/>
      <c r="U46" s="14"/>
      <c r="V46" s="16"/>
      <c r="W46" s="6"/>
      <c r="X46" s="44"/>
      <c r="Y46" s="21">
        <f t="shared" si="5"/>
        <v>0</v>
      </c>
    </row>
    <row r="47" spans="1:25" ht="12.6" customHeight="1" x14ac:dyDescent="0.25">
      <c r="A47" s="20"/>
      <c r="B47" s="3"/>
      <c r="C47" s="11"/>
      <c r="D47" s="12"/>
      <c r="E47" s="7"/>
      <c r="F47" s="7"/>
      <c r="G47" s="7"/>
      <c r="H47" s="7"/>
      <c r="I47" s="7"/>
      <c r="J47" s="7"/>
      <c r="K47" s="16"/>
      <c r="L47" s="14"/>
      <c r="M47" s="6"/>
      <c r="N47" s="6"/>
      <c r="O47" s="6"/>
      <c r="P47" s="6"/>
      <c r="Q47" s="6"/>
      <c r="R47" s="6"/>
      <c r="S47" s="16"/>
      <c r="T47" s="14"/>
      <c r="U47" s="14"/>
      <c r="V47" s="16"/>
      <c r="W47" s="6"/>
      <c r="X47" s="44"/>
      <c r="Y47" s="21">
        <f t="shared" si="5"/>
        <v>0</v>
      </c>
    </row>
    <row r="48" spans="1:25" ht="12.6" customHeight="1" x14ac:dyDescent="0.25">
      <c r="A48" s="20"/>
      <c r="B48" s="3"/>
      <c r="C48" s="11"/>
      <c r="D48" s="12"/>
      <c r="E48" s="7"/>
      <c r="F48" s="7"/>
      <c r="G48" s="7"/>
      <c r="H48" s="7"/>
      <c r="I48" s="7"/>
      <c r="J48" s="7"/>
      <c r="K48" s="16"/>
      <c r="L48" s="14"/>
      <c r="M48" s="6"/>
      <c r="N48" s="6"/>
      <c r="O48" s="6"/>
      <c r="P48" s="6"/>
      <c r="Q48" s="6"/>
      <c r="R48" s="6"/>
      <c r="S48" s="16"/>
      <c r="T48" s="14"/>
      <c r="U48" s="14"/>
      <c r="V48" s="16"/>
      <c r="W48" s="6"/>
      <c r="X48" s="44"/>
      <c r="Y48" s="21">
        <f t="shared" si="5"/>
        <v>0</v>
      </c>
    </row>
    <row r="49" spans="1:25" ht="12.6" customHeight="1" x14ac:dyDescent="0.25">
      <c r="A49" s="20"/>
      <c r="B49" s="3"/>
      <c r="C49" s="11"/>
      <c r="D49" s="12"/>
      <c r="E49" s="7"/>
      <c r="F49" s="7"/>
      <c r="G49" s="7"/>
      <c r="H49" s="7"/>
      <c r="I49" s="7"/>
      <c r="J49" s="7"/>
      <c r="K49" s="16"/>
      <c r="L49" s="14"/>
      <c r="M49" s="6"/>
      <c r="N49" s="6"/>
      <c r="O49" s="6"/>
      <c r="P49" s="6"/>
      <c r="Q49" s="6"/>
      <c r="R49" s="6"/>
      <c r="S49" s="16"/>
      <c r="T49" s="14"/>
      <c r="U49" s="14"/>
      <c r="V49" s="16"/>
      <c r="W49" s="6"/>
      <c r="X49" s="44"/>
      <c r="Y49" s="21">
        <f t="shared" si="5"/>
        <v>0</v>
      </c>
    </row>
    <row r="50" spans="1:25" ht="12.6" customHeight="1" x14ac:dyDescent="0.25">
      <c r="A50" s="20"/>
      <c r="B50" s="3"/>
      <c r="C50" s="11"/>
      <c r="D50" s="12"/>
      <c r="E50" s="7"/>
      <c r="F50" s="7"/>
      <c r="G50" s="7"/>
      <c r="H50" s="7"/>
      <c r="I50" s="7"/>
      <c r="J50" s="7"/>
      <c r="K50" s="16"/>
      <c r="L50" s="14"/>
      <c r="M50" s="6"/>
      <c r="N50" s="6"/>
      <c r="O50" s="6"/>
      <c r="P50" s="6"/>
      <c r="Q50" s="6"/>
      <c r="R50" s="6"/>
      <c r="S50" s="16"/>
      <c r="T50" s="14"/>
      <c r="U50" s="14"/>
      <c r="V50" s="16"/>
      <c r="W50" s="6"/>
      <c r="X50" s="44"/>
      <c r="Y50" s="21">
        <f t="shared" si="5"/>
        <v>0</v>
      </c>
    </row>
    <row r="51" spans="1:25" ht="12.6" customHeight="1" x14ac:dyDescent="0.25">
      <c r="A51" s="20"/>
      <c r="B51" s="3"/>
      <c r="C51" s="11"/>
      <c r="D51" s="12"/>
      <c r="E51" s="7"/>
      <c r="F51" s="7"/>
      <c r="G51" s="7"/>
      <c r="H51" s="7"/>
      <c r="I51" s="7"/>
      <c r="J51" s="7"/>
      <c r="K51" s="16"/>
      <c r="L51" s="14"/>
      <c r="M51" s="6"/>
      <c r="N51" s="6"/>
      <c r="O51" s="6"/>
      <c r="P51" s="6"/>
      <c r="Q51" s="6"/>
      <c r="R51" s="6"/>
      <c r="S51" s="16"/>
      <c r="T51" s="14"/>
      <c r="U51" s="14"/>
      <c r="V51" s="16"/>
      <c r="W51" s="6"/>
      <c r="X51" s="44"/>
      <c r="Y51" s="21">
        <f t="shared" si="5"/>
        <v>0</v>
      </c>
    </row>
    <row r="52" spans="1:25" ht="12.6" customHeight="1" x14ac:dyDescent="0.25">
      <c r="A52" s="20"/>
      <c r="B52" s="3"/>
      <c r="C52" s="11"/>
      <c r="D52" s="12"/>
      <c r="E52" s="7"/>
      <c r="F52" s="7"/>
      <c r="G52" s="7"/>
      <c r="H52" s="7"/>
      <c r="I52" s="7"/>
      <c r="J52" s="7"/>
      <c r="K52" s="16"/>
      <c r="L52" s="14"/>
      <c r="M52" s="6"/>
      <c r="N52" s="6"/>
      <c r="O52" s="6"/>
      <c r="P52" s="6"/>
      <c r="Q52" s="6"/>
      <c r="R52" s="6"/>
      <c r="S52" s="16"/>
      <c r="T52" s="14"/>
      <c r="U52" s="14"/>
      <c r="V52" s="16"/>
      <c r="W52" s="6"/>
      <c r="X52" s="44"/>
      <c r="Y52" s="21">
        <f t="shared" si="5"/>
        <v>0</v>
      </c>
    </row>
    <row r="53" spans="1:25" ht="12.6" customHeight="1" x14ac:dyDescent="0.25">
      <c r="A53" s="20"/>
      <c r="B53" s="3"/>
      <c r="C53" s="11"/>
      <c r="D53" s="12"/>
      <c r="E53" s="7"/>
      <c r="F53" s="7"/>
      <c r="G53" s="7"/>
      <c r="H53" s="7"/>
      <c r="I53" s="7"/>
      <c r="J53" s="7"/>
      <c r="K53" s="16"/>
      <c r="L53" s="14"/>
      <c r="M53" s="6"/>
      <c r="N53" s="6"/>
      <c r="O53" s="6"/>
      <c r="P53" s="6"/>
      <c r="Q53" s="6"/>
      <c r="R53" s="6"/>
      <c r="S53" s="16"/>
      <c r="T53" s="14"/>
      <c r="U53" s="14"/>
      <c r="V53" s="16"/>
      <c r="W53" s="6"/>
      <c r="X53" s="44"/>
      <c r="Y53" s="21">
        <f t="shared" si="5"/>
        <v>0</v>
      </c>
    </row>
    <row r="54" spans="1:25" ht="12.6" customHeight="1" x14ac:dyDescent="0.25">
      <c r="A54" s="20"/>
      <c r="B54" s="3"/>
      <c r="C54" s="11"/>
      <c r="D54" s="12"/>
      <c r="E54" s="7"/>
      <c r="F54" s="7"/>
      <c r="G54" s="7"/>
      <c r="H54" s="7"/>
      <c r="I54" s="7"/>
      <c r="J54" s="7"/>
      <c r="K54" s="16"/>
      <c r="L54" s="14"/>
      <c r="M54" s="6"/>
      <c r="N54" s="6"/>
      <c r="O54" s="6"/>
      <c r="P54" s="6"/>
      <c r="Q54" s="6"/>
      <c r="R54" s="6"/>
      <c r="S54" s="16"/>
      <c r="T54" s="14"/>
      <c r="U54" s="14"/>
      <c r="V54" s="16"/>
      <c r="W54" s="6"/>
      <c r="X54" s="44"/>
      <c r="Y54" s="21">
        <f t="shared" si="5"/>
        <v>0</v>
      </c>
    </row>
    <row r="55" spans="1:25" ht="12.6" customHeight="1" x14ac:dyDescent="0.25">
      <c r="A55" s="20"/>
      <c r="B55" s="3"/>
      <c r="C55" s="11"/>
      <c r="D55" s="12"/>
      <c r="E55" s="7"/>
      <c r="F55" s="7"/>
      <c r="G55" s="7"/>
      <c r="H55" s="7"/>
      <c r="I55" s="7"/>
      <c r="J55" s="7"/>
      <c r="K55" s="16"/>
      <c r="L55" s="14"/>
      <c r="M55" s="6"/>
      <c r="N55" s="6"/>
      <c r="O55" s="6"/>
      <c r="P55" s="6"/>
      <c r="Q55" s="6"/>
      <c r="R55" s="6"/>
      <c r="S55" s="16"/>
      <c r="T55" s="14"/>
      <c r="U55" s="14"/>
      <c r="V55" s="16"/>
      <c r="W55" s="6"/>
      <c r="X55" s="44"/>
      <c r="Y55" s="21">
        <f t="shared" si="5"/>
        <v>0</v>
      </c>
    </row>
    <row r="56" spans="1:25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5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5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5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5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5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5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5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5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</sheetData>
  <sortState ref="A3:Y55">
    <sortCondition descending="1" ref="Y2"/>
  </sortState>
  <mergeCells count="3">
    <mergeCell ref="T1:V1"/>
    <mergeCell ref="D1:K1"/>
    <mergeCell ref="L1:S1"/>
  </mergeCells>
  <conditionalFormatting sqref="D3:J55">
    <cfRule type="cellIs" dxfId="30" priority="19" operator="between">
      <formula>0.1</formula>
      <formula>1.99</formula>
    </cfRule>
    <cfRule type="cellIs" dxfId="29" priority="20" operator="equal">
      <formula>0</formula>
    </cfRule>
    <cfRule type="cellIs" dxfId="28" priority="21" operator="equal">
      <formula>2</formula>
    </cfRule>
  </conditionalFormatting>
  <conditionalFormatting sqref="L3:R55 W3:X55">
    <cfRule type="cellIs" dxfId="27" priority="10" operator="between">
      <formula>0.1</formula>
      <formula>59.9</formula>
    </cfRule>
    <cfRule type="cellIs" dxfId="26" priority="11" operator="equal">
      <formula>0</formula>
    </cfRule>
    <cfRule type="cellIs" dxfId="25" priority="12" operator="between">
      <formula>60</formula>
      <formula>79</formula>
    </cfRule>
    <cfRule type="cellIs" dxfId="24" priority="13" operator="between">
      <formula>80</formula>
      <formula>100</formula>
    </cfRule>
  </conditionalFormatting>
  <conditionalFormatting sqref="T3:U55">
    <cfRule type="cellIs" dxfId="23" priority="6" operator="between">
      <formula>0.1</formula>
      <formula>59.9</formula>
    </cfRule>
    <cfRule type="cellIs" dxfId="22" priority="7" operator="equal">
      <formula>0</formula>
    </cfRule>
    <cfRule type="cellIs" dxfId="21" priority="8" operator="between">
      <formula>60</formula>
      <formula>79</formula>
    </cfRule>
    <cfRule type="cellIs" dxfId="20" priority="9" operator="between">
      <formula>80</formula>
      <formula>200</formula>
    </cfRule>
  </conditionalFormatting>
  <conditionalFormatting sqref="K3:K55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S3:S55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V3:V55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Y3:Y55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K3:K55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S3:S55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V3:V55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Y3:Y55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81"/>
  <sheetViews>
    <sheetView zoomScaleNormal="100" workbookViewId="0">
      <pane ySplit="2" topLeftCell="A3" activePane="bottomLeft" state="frozen"/>
      <selection pane="bottomLeft" activeCell="V34" sqref="V3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4" width="9.109375" style="2" customWidth="1"/>
    <col min="5" max="6" width="3.21875" style="2" bestFit="1" customWidth="1"/>
    <col min="7" max="8" width="2.44140625" style="2" bestFit="1" customWidth="1"/>
    <col min="9" max="9" width="2.44140625" style="1" bestFit="1" customWidth="1"/>
    <col min="10" max="10" width="4.44140625" style="1" customWidth="1"/>
    <col min="11" max="11" width="3.109375" style="1" bestFit="1" customWidth="1"/>
    <col min="12" max="15" width="2.77734375" style="1" bestFit="1" customWidth="1"/>
    <col min="16" max="16" width="4.77734375" style="1" customWidth="1"/>
    <col min="17" max="17" width="7" style="1" bestFit="1" customWidth="1"/>
    <col min="18" max="19" width="5.77734375" style="1" customWidth="1"/>
    <col min="20" max="16384" width="8.88671875" style="1"/>
  </cols>
  <sheetData>
    <row r="1" spans="1:19" s="4" customFormat="1" ht="22.2" customHeight="1" thickBot="1" x14ac:dyDescent="0.3">
      <c r="A1" s="30">
        <v>5</v>
      </c>
      <c r="B1" s="18"/>
      <c r="C1" s="34"/>
      <c r="D1" s="40"/>
      <c r="E1" s="47" t="s">
        <v>99</v>
      </c>
      <c r="F1" s="48"/>
      <c r="G1" s="48"/>
      <c r="H1" s="48"/>
      <c r="I1" s="48"/>
      <c r="J1" s="49"/>
      <c r="K1" s="47" t="s">
        <v>106</v>
      </c>
      <c r="L1" s="48"/>
      <c r="M1" s="48"/>
      <c r="N1" s="48"/>
      <c r="O1" s="48"/>
      <c r="P1" s="49"/>
      <c r="Q1" s="33" t="s">
        <v>107</v>
      </c>
      <c r="R1" s="19" t="s">
        <v>102</v>
      </c>
      <c r="S1" s="19" t="s">
        <v>103</v>
      </c>
    </row>
    <row r="2" spans="1:19" s="5" customFormat="1" ht="11.4" customHeight="1" x14ac:dyDescent="0.25">
      <c r="A2" s="24" t="s">
        <v>91</v>
      </c>
      <c r="B2" s="25" t="s">
        <v>0</v>
      </c>
      <c r="C2" s="35" t="s">
        <v>1</v>
      </c>
      <c r="D2" s="35" t="s">
        <v>93</v>
      </c>
      <c r="E2" s="37">
        <v>1</v>
      </c>
      <c r="F2" s="27">
        <v>2</v>
      </c>
      <c r="G2" s="27">
        <v>3</v>
      </c>
      <c r="H2" s="27">
        <v>4</v>
      </c>
      <c r="I2" s="27">
        <v>5</v>
      </c>
      <c r="J2" s="28" t="s">
        <v>92</v>
      </c>
      <c r="K2" s="26">
        <v>1</v>
      </c>
      <c r="L2" s="27">
        <v>2</v>
      </c>
      <c r="M2" s="27">
        <v>3</v>
      </c>
      <c r="N2" s="27">
        <v>4</v>
      </c>
      <c r="O2" s="27">
        <v>5</v>
      </c>
      <c r="P2" s="28" t="s">
        <v>92</v>
      </c>
      <c r="Q2" s="26" t="s">
        <v>95</v>
      </c>
      <c r="R2" s="19" t="s">
        <v>94</v>
      </c>
      <c r="S2" s="19" t="s">
        <v>94</v>
      </c>
    </row>
    <row r="3" spans="1:19" ht="12.6" customHeight="1" x14ac:dyDescent="0.25">
      <c r="A3" s="20" t="s">
        <v>88</v>
      </c>
      <c r="B3" s="11" t="s">
        <v>89</v>
      </c>
      <c r="C3" s="36" t="s">
        <v>90</v>
      </c>
      <c r="D3" s="21">
        <v>100.34166666666667</v>
      </c>
      <c r="E3" s="38">
        <v>1.4</v>
      </c>
      <c r="F3" s="7">
        <v>1.4</v>
      </c>
      <c r="G3" s="7">
        <v>2</v>
      </c>
      <c r="H3" s="7">
        <v>1.4</v>
      </c>
      <c r="I3" s="7">
        <v>1.3</v>
      </c>
      <c r="J3" s="16">
        <f t="shared" ref="J3:J33" si="0">100*SUM(E3:I3)/(2*A$1)</f>
        <v>74.999999999999986</v>
      </c>
      <c r="K3" s="14">
        <v>75</v>
      </c>
      <c r="L3" s="6">
        <v>75</v>
      </c>
      <c r="M3" s="6">
        <v>100</v>
      </c>
      <c r="N3" s="6">
        <v>75</v>
      </c>
      <c r="O3" s="6">
        <f>I3*62</f>
        <v>80.600000000000009</v>
      </c>
      <c r="P3" s="16">
        <f t="shared" ref="P3:P33" si="1">SUM(K3:O3)/(A$1)</f>
        <v>81.12</v>
      </c>
      <c r="Q3" s="6">
        <v>120</v>
      </c>
      <c r="R3" s="21">
        <f t="shared" ref="R3:R20" si="2">IF(J3*0.2+P3*0.3+Q3*0.5+25&gt;100,100,J3*0.2+P3*0.3+Q3*0.5+25)</f>
        <v>100</v>
      </c>
      <c r="S3" s="21">
        <f t="shared" ref="S3:S33" si="3">D3*0.4+R3*0.6</f>
        <v>100.13666666666667</v>
      </c>
    </row>
    <row r="4" spans="1:19" ht="12.6" customHeight="1" x14ac:dyDescent="0.25">
      <c r="A4" s="20" t="s">
        <v>79</v>
      </c>
      <c r="B4" s="11" t="s">
        <v>80</v>
      </c>
      <c r="C4" s="36" t="s">
        <v>81</v>
      </c>
      <c r="D4" s="21">
        <v>96.333333333333329</v>
      </c>
      <c r="E4" s="38">
        <v>2</v>
      </c>
      <c r="F4" s="7">
        <v>2</v>
      </c>
      <c r="G4" s="7">
        <v>2</v>
      </c>
      <c r="H4" s="7">
        <v>2</v>
      </c>
      <c r="I4" s="7">
        <v>2</v>
      </c>
      <c r="J4" s="16">
        <f t="shared" si="0"/>
        <v>100</v>
      </c>
      <c r="K4" s="14">
        <v>95</v>
      </c>
      <c r="L4" s="6">
        <v>100</v>
      </c>
      <c r="M4" s="6">
        <v>100</v>
      </c>
      <c r="N4" s="6">
        <v>100</v>
      </c>
      <c r="O4" s="6">
        <f>I4*47</f>
        <v>94</v>
      </c>
      <c r="P4" s="16">
        <f t="shared" si="1"/>
        <v>97.8</v>
      </c>
      <c r="Q4" s="6">
        <v>115</v>
      </c>
      <c r="R4" s="21">
        <f t="shared" si="2"/>
        <v>100</v>
      </c>
      <c r="S4" s="21">
        <f t="shared" si="3"/>
        <v>98.533333333333331</v>
      </c>
    </row>
    <row r="5" spans="1:19" ht="12.6" customHeight="1" x14ac:dyDescent="0.25">
      <c r="A5" s="20" t="s">
        <v>58</v>
      </c>
      <c r="B5" s="11" t="s">
        <v>59</v>
      </c>
      <c r="C5" s="36" t="s">
        <v>60</v>
      </c>
      <c r="D5" s="21">
        <v>90.866666666666674</v>
      </c>
      <c r="E5" s="38">
        <v>2</v>
      </c>
      <c r="F5" s="7">
        <v>2</v>
      </c>
      <c r="G5" s="7">
        <v>2</v>
      </c>
      <c r="H5" s="7">
        <v>2</v>
      </c>
      <c r="I5" s="7">
        <v>1.9</v>
      </c>
      <c r="J5" s="16">
        <f t="shared" si="0"/>
        <v>99</v>
      </c>
      <c r="K5" s="14">
        <v>90</v>
      </c>
      <c r="L5" s="6">
        <v>100</v>
      </c>
      <c r="M5" s="6">
        <v>100</v>
      </c>
      <c r="N5" s="6">
        <v>100</v>
      </c>
      <c r="O5" s="6">
        <f>I5*51</f>
        <v>96.899999999999991</v>
      </c>
      <c r="P5" s="16">
        <f t="shared" si="1"/>
        <v>97.38</v>
      </c>
      <c r="Q5" s="6">
        <v>60</v>
      </c>
      <c r="R5" s="21">
        <f t="shared" si="2"/>
        <v>100</v>
      </c>
      <c r="S5" s="21">
        <f t="shared" si="3"/>
        <v>96.346666666666664</v>
      </c>
    </row>
    <row r="6" spans="1:19" ht="12.6" customHeight="1" x14ac:dyDescent="0.25">
      <c r="A6" s="20" t="s">
        <v>46</v>
      </c>
      <c r="B6" s="11" t="s">
        <v>47</v>
      </c>
      <c r="C6" s="36" t="s">
        <v>48</v>
      </c>
      <c r="D6" s="21">
        <v>84.85</v>
      </c>
      <c r="E6" s="38">
        <v>0</v>
      </c>
      <c r="F6" s="7">
        <v>2</v>
      </c>
      <c r="G6" s="7">
        <v>2</v>
      </c>
      <c r="H6" s="7">
        <v>2</v>
      </c>
      <c r="I6" s="7">
        <v>2</v>
      </c>
      <c r="J6" s="16">
        <f t="shared" si="0"/>
        <v>80</v>
      </c>
      <c r="K6" s="14">
        <v>0</v>
      </c>
      <c r="L6" s="6">
        <v>100</v>
      </c>
      <c r="M6" s="6">
        <v>100</v>
      </c>
      <c r="N6" s="6">
        <v>100</v>
      </c>
      <c r="O6" s="6">
        <f t="shared" ref="O6:O16" si="4">I6*47</f>
        <v>94</v>
      </c>
      <c r="P6" s="16">
        <f t="shared" si="1"/>
        <v>78.8</v>
      </c>
      <c r="Q6" s="6">
        <v>70</v>
      </c>
      <c r="R6" s="21">
        <f t="shared" si="2"/>
        <v>99.64</v>
      </c>
      <c r="S6" s="21">
        <f t="shared" si="3"/>
        <v>93.72399999999999</v>
      </c>
    </row>
    <row r="7" spans="1:19" ht="12.6" customHeight="1" x14ac:dyDescent="0.25">
      <c r="A7" s="20" t="s">
        <v>55</v>
      </c>
      <c r="B7" s="11" t="s">
        <v>56</v>
      </c>
      <c r="C7" s="36" t="s">
        <v>57</v>
      </c>
      <c r="D7" s="21">
        <v>83.98333333333332</v>
      </c>
      <c r="E7" s="38">
        <v>1.9</v>
      </c>
      <c r="F7" s="7">
        <v>2</v>
      </c>
      <c r="G7" s="7">
        <v>2</v>
      </c>
      <c r="H7" s="7">
        <v>2</v>
      </c>
      <c r="I7" s="7">
        <v>1.8</v>
      </c>
      <c r="J7" s="16">
        <f t="shared" si="0"/>
        <v>97.000000000000014</v>
      </c>
      <c r="K7" s="14">
        <v>85</v>
      </c>
      <c r="L7" s="6">
        <v>100</v>
      </c>
      <c r="M7" s="6">
        <v>100</v>
      </c>
      <c r="N7" s="6">
        <v>100</v>
      </c>
      <c r="O7" s="6">
        <f t="shared" si="4"/>
        <v>84.600000000000009</v>
      </c>
      <c r="P7" s="16">
        <f t="shared" si="1"/>
        <v>93.92</v>
      </c>
      <c r="Q7" s="6">
        <v>70</v>
      </c>
      <c r="R7" s="21">
        <f t="shared" si="2"/>
        <v>100</v>
      </c>
      <c r="S7" s="21">
        <f t="shared" si="3"/>
        <v>93.593333333333334</v>
      </c>
    </row>
    <row r="8" spans="1:19" ht="12.6" customHeight="1" x14ac:dyDescent="0.25">
      <c r="A8" s="20" t="s">
        <v>73</v>
      </c>
      <c r="B8" s="11" t="s">
        <v>74</v>
      </c>
      <c r="C8" s="36" t="s">
        <v>75</v>
      </c>
      <c r="D8" s="21">
        <v>83.98333333333332</v>
      </c>
      <c r="E8" s="38">
        <v>1</v>
      </c>
      <c r="F8" s="7">
        <v>2</v>
      </c>
      <c r="G8" s="7">
        <v>2</v>
      </c>
      <c r="H8" s="7">
        <v>2</v>
      </c>
      <c r="I8" s="7">
        <v>1.9</v>
      </c>
      <c r="J8" s="16">
        <f t="shared" si="0"/>
        <v>89</v>
      </c>
      <c r="K8" s="14">
        <v>85</v>
      </c>
      <c r="L8" s="6">
        <v>100</v>
      </c>
      <c r="M8" s="6">
        <v>100</v>
      </c>
      <c r="N8" s="6">
        <v>100</v>
      </c>
      <c r="O8" s="6">
        <f t="shared" si="4"/>
        <v>89.3</v>
      </c>
      <c r="P8" s="16">
        <f t="shared" si="1"/>
        <v>94.86</v>
      </c>
      <c r="Q8" s="6">
        <v>70</v>
      </c>
      <c r="R8" s="21">
        <f t="shared" si="2"/>
        <v>100</v>
      </c>
      <c r="S8" s="21">
        <f t="shared" si="3"/>
        <v>93.593333333333334</v>
      </c>
    </row>
    <row r="9" spans="1:19" ht="12.6" customHeight="1" x14ac:dyDescent="0.25">
      <c r="A9" s="20" t="s">
        <v>82</v>
      </c>
      <c r="B9" s="11" t="s">
        <v>83</v>
      </c>
      <c r="C9" s="36" t="s">
        <v>84</v>
      </c>
      <c r="D9" s="21">
        <v>90.766666666666666</v>
      </c>
      <c r="E9" s="38">
        <v>0</v>
      </c>
      <c r="F9" s="7">
        <v>0</v>
      </c>
      <c r="G9" s="7">
        <v>2</v>
      </c>
      <c r="H9" s="7">
        <v>0</v>
      </c>
      <c r="I9" s="7">
        <v>0</v>
      </c>
      <c r="J9" s="16">
        <f t="shared" si="0"/>
        <v>20</v>
      </c>
      <c r="K9" s="14">
        <v>0</v>
      </c>
      <c r="L9" s="6">
        <v>0</v>
      </c>
      <c r="M9" s="6">
        <v>100</v>
      </c>
      <c r="N9" s="6">
        <v>0</v>
      </c>
      <c r="O9" s="6">
        <f t="shared" si="4"/>
        <v>0</v>
      </c>
      <c r="P9" s="16">
        <f t="shared" si="1"/>
        <v>20</v>
      </c>
      <c r="Q9" s="6">
        <v>108</v>
      </c>
      <c r="R9" s="21">
        <f t="shared" si="2"/>
        <v>89</v>
      </c>
      <c r="S9" s="21">
        <f t="shared" si="3"/>
        <v>89.706666666666663</v>
      </c>
    </row>
    <row r="10" spans="1:19" ht="12.6" customHeight="1" x14ac:dyDescent="0.25">
      <c r="A10" s="20" t="s">
        <v>40</v>
      </c>
      <c r="B10" s="11" t="s">
        <v>41</v>
      </c>
      <c r="C10" s="36" t="s">
        <v>42</v>
      </c>
      <c r="D10" s="21">
        <v>72.858333333333334</v>
      </c>
      <c r="E10" s="38">
        <v>2</v>
      </c>
      <c r="F10" s="7">
        <v>2</v>
      </c>
      <c r="G10" s="7">
        <v>2</v>
      </c>
      <c r="H10" s="7">
        <v>2</v>
      </c>
      <c r="I10" s="7">
        <v>2</v>
      </c>
      <c r="J10" s="16">
        <f t="shared" si="0"/>
        <v>100</v>
      </c>
      <c r="K10" s="14">
        <v>70</v>
      </c>
      <c r="L10" s="6">
        <v>100</v>
      </c>
      <c r="M10" s="6">
        <v>100</v>
      </c>
      <c r="N10" s="6">
        <v>100</v>
      </c>
      <c r="O10" s="6">
        <f t="shared" si="4"/>
        <v>94</v>
      </c>
      <c r="P10" s="16">
        <f t="shared" si="1"/>
        <v>92.8</v>
      </c>
      <c r="Q10" s="6">
        <v>75</v>
      </c>
      <c r="R10" s="21">
        <f t="shared" si="2"/>
        <v>100</v>
      </c>
      <c r="S10" s="21">
        <f t="shared" si="3"/>
        <v>89.143333333333331</v>
      </c>
    </row>
    <row r="11" spans="1:19" ht="12.6" customHeight="1" x14ac:dyDescent="0.25">
      <c r="A11" s="20" t="s">
        <v>37</v>
      </c>
      <c r="B11" s="11" t="s">
        <v>38</v>
      </c>
      <c r="C11" s="36" t="s">
        <v>39</v>
      </c>
      <c r="D11" s="21">
        <v>75.38333333333334</v>
      </c>
      <c r="E11" s="38">
        <v>2</v>
      </c>
      <c r="F11" s="7">
        <v>2</v>
      </c>
      <c r="G11" s="7">
        <v>2</v>
      </c>
      <c r="H11" s="7">
        <v>0</v>
      </c>
      <c r="I11" s="7">
        <v>2</v>
      </c>
      <c r="J11" s="16">
        <f t="shared" si="0"/>
        <v>80</v>
      </c>
      <c r="K11" s="14">
        <v>65</v>
      </c>
      <c r="L11" s="6">
        <v>100</v>
      </c>
      <c r="M11" s="6">
        <v>100</v>
      </c>
      <c r="N11" s="6">
        <v>0</v>
      </c>
      <c r="O11" s="6">
        <f t="shared" si="4"/>
        <v>94</v>
      </c>
      <c r="P11" s="16">
        <f t="shared" si="1"/>
        <v>71.8</v>
      </c>
      <c r="Q11" s="6">
        <v>70</v>
      </c>
      <c r="R11" s="21">
        <f t="shared" si="2"/>
        <v>97.539999999999992</v>
      </c>
      <c r="S11" s="21">
        <f t="shared" si="3"/>
        <v>88.677333333333337</v>
      </c>
    </row>
    <row r="12" spans="1:19" ht="12.6" customHeight="1" x14ac:dyDescent="0.25">
      <c r="A12" s="20" t="s">
        <v>67</v>
      </c>
      <c r="B12" s="11" t="s">
        <v>68</v>
      </c>
      <c r="C12" s="36" t="s">
        <v>69</v>
      </c>
      <c r="D12" s="21">
        <v>68.375</v>
      </c>
      <c r="E12" s="38">
        <v>2</v>
      </c>
      <c r="F12" s="7">
        <v>2</v>
      </c>
      <c r="G12" s="7">
        <v>2</v>
      </c>
      <c r="H12" s="7">
        <v>2</v>
      </c>
      <c r="I12" s="7">
        <v>2</v>
      </c>
      <c r="J12" s="16">
        <f t="shared" si="0"/>
        <v>100</v>
      </c>
      <c r="K12" s="14">
        <v>95</v>
      </c>
      <c r="L12" s="6">
        <v>100</v>
      </c>
      <c r="M12" s="6">
        <v>100</v>
      </c>
      <c r="N12" s="6">
        <v>100</v>
      </c>
      <c r="O12" s="6">
        <f t="shared" si="4"/>
        <v>94</v>
      </c>
      <c r="P12" s="16">
        <f t="shared" si="1"/>
        <v>97.8</v>
      </c>
      <c r="Q12" s="6">
        <v>50</v>
      </c>
      <c r="R12" s="21">
        <f t="shared" si="2"/>
        <v>99.34</v>
      </c>
      <c r="S12" s="21">
        <f t="shared" si="3"/>
        <v>86.954000000000008</v>
      </c>
    </row>
    <row r="13" spans="1:19" ht="12.6" customHeight="1" x14ac:dyDescent="0.25">
      <c r="A13" s="20" t="s">
        <v>43</v>
      </c>
      <c r="B13" s="11" t="s">
        <v>44</v>
      </c>
      <c r="C13" s="36" t="s">
        <v>45</v>
      </c>
      <c r="D13" s="21">
        <v>59.625</v>
      </c>
      <c r="E13" s="38">
        <v>2</v>
      </c>
      <c r="F13" s="7">
        <v>2</v>
      </c>
      <c r="G13" s="7">
        <v>2</v>
      </c>
      <c r="H13" s="7">
        <v>2</v>
      </c>
      <c r="I13" s="7">
        <v>2</v>
      </c>
      <c r="J13" s="16">
        <f t="shared" si="0"/>
        <v>100</v>
      </c>
      <c r="K13" s="14">
        <v>85</v>
      </c>
      <c r="L13" s="6">
        <v>100</v>
      </c>
      <c r="M13" s="6">
        <v>100</v>
      </c>
      <c r="N13" s="6">
        <v>90</v>
      </c>
      <c r="O13" s="6">
        <f t="shared" si="4"/>
        <v>94</v>
      </c>
      <c r="P13" s="16">
        <f t="shared" si="1"/>
        <v>93.8</v>
      </c>
      <c r="Q13" s="6">
        <v>60</v>
      </c>
      <c r="R13" s="21">
        <f t="shared" si="2"/>
        <v>100</v>
      </c>
      <c r="S13" s="21">
        <f t="shared" si="3"/>
        <v>83.85</v>
      </c>
    </row>
    <row r="14" spans="1:19" ht="12.6" customHeight="1" x14ac:dyDescent="0.25">
      <c r="A14" s="20" t="s">
        <v>49</v>
      </c>
      <c r="B14" s="11" t="s">
        <v>50</v>
      </c>
      <c r="C14" s="36" t="s">
        <v>51</v>
      </c>
      <c r="D14" s="21">
        <v>51.533333333333331</v>
      </c>
      <c r="E14" s="38">
        <v>2</v>
      </c>
      <c r="F14" s="7">
        <v>2</v>
      </c>
      <c r="G14" s="7">
        <v>2</v>
      </c>
      <c r="H14" s="7">
        <v>2</v>
      </c>
      <c r="I14" s="7">
        <v>2</v>
      </c>
      <c r="J14" s="16">
        <f t="shared" si="0"/>
        <v>100</v>
      </c>
      <c r="K14" s="14">
        <v>85</v>
      </c>
      <c r="L14" s="6">
        <v>100</v>
      </c>
      <c r="M14" s="6">
        <v>100</v>
      </c>
      <c r="N14" s="6">
        <v>90</v>
      </c>
      <c r="O14" s="6">
        <f t="shared" si="4"/>
        <v>94</v>
      </c>
      <c r="P14" s="16">
        <f t="shared" si="1"/>
        <v>93.8</v>
      </c>
      <c r="Q14" s="6">
        <v>60</v>
      </c>
      <c r="R14" s="21">
        <f t="shared" si="2"/>
        <v>100</v>
      </c>
      <c r="S14" s="21">
        <f t="shared" si="3"/>
        <v>80.61333333333333</v>
      </c>
    </row>
    <row r="15" spans="1:19" ht="12.6" customHeight="1" x14ac:dyDescent="0.25">
      <c r="A15" s="20" t="s">
        <v>8</v>
      </c>
      <c r="B15" s="11" t="s">
        <v>9</v>
      </c>
      <c r="C15" s="36" t="s">
        <v>10</v>
      </c>
      <c r="D15" s="21">
        <v>38.891666666666673</v>
      </c>
      <c r="E15" s="38">
        <v>2</v>
      </c>
      <c r="F15" s="7">
        <v>2</v>
      </c>
      <c r="G15" s="7">
        <v>2</v>
      </c>
      <c r="H15" s="7">
        <v>2</v>
      </c>
      <c r="I15" s="7">
        <v>2</v>
      </c>
      <c r="J15" s="16">
        <f t="shared" si="0"/>
        <v>100</v>
      </c>
      <c r="K15" s="14">
        <v>70</v>
      </c>
      <c r="L15" s="6">
        <v>100</v>
      </c>
      <c r="M15" s="6">
        <v>100</v>
      </c>
      <c r="N15" s="6">
        <v>100</v>
      </c>
      <c r="O15" s="6">
        <f t="shared" si="4"/>
        <v>94</v>
      </c>
      <c r="P15" s="16">
        <f t="shared" si="1"/>
        <v>92.8</v>
      </c>
      <c r="Q15" s="6">
        <v>70</v>
      </c>
      <c r="R15" s="21">
        <f t="shared" si="2"/>
        <v>100</v>
      </c>
      <c r="S15" s="21">
        <f t="shared" si="3"/>
        <v>75.556666666666672</v>
      </c>
    </row>
    <row r="16" spans="1:19" ht="12.6" customHeight="1" x14ac:dyDescent="0.25">
      <c r="A16" s="20" t="s">
        <v>22</v>
      </c>
      <c r="B16" s="11" t="s">
        <v>23</v>
      </c>
      <c r="C16" s="36" t="s">
        <v>24</v>
      </c>
      <c r="D16" s="21">
        <v>59.833333333333336</v>
      </c>
      <c r="E16" s="38">
        <v>2</v>
      </c>
      <c r="F16" s="7">
        <v>2</v>
      </c>
      <c r="G16" s="7">
        <v>2</v>
      </c>
      <c r="H16" s="7">
        <v>2</v>
      </c>
      <c r="I16" s="7">
        <v>2</v>
      </c>
      <c r="J16" s="16">
        <f t="shared" si="0"/>
        <v>100</v>
      </c>
      <c r="K16" s="14">
        <v>70</v>
      </c>
      <c r="L16" s="6">
        <v>100</v>
      </c>
      <c r="M16" s="6">
        <v>100</v>
      </c>
      <c r="N16" s="6">
        <v>90</v>
      </c>
      <c r="O16" s="6">
        <f t="shared" si="4"/>
        <v>94</v>
      </c>
      <c r="P16" s="16">
        <f t="shared" si="1"/>
        <v>90.8</v>
      </c>
      <c r="Q16" s="6">
        <v>0</v>
      </c>
      <c r="R16" s="21">
        <f t="shared" si="2"/>
        <v>72.239999999999995</v>
      </c>
      <c r="S16" s="21">
        <f t="shared" si="3"/>
        <v>67.277333333333331</v>
      </c>
    </row>
    <row r="17" spans="1:19" ht="12.6" customHeight="1" x14ac:dyDescent="0.25">
      <c r="A17" s="20" t="s">
        <v>85</v>
      </c>
      <c r="B17" s="11" t="s">
        <v>86</v>
      </c>
      <c r="C17" s="36" t="s">
        <v>87</v>
      </c>
      <c r="D17" s="21">
        <v>49.333333333333336</v>
      </c>
      <c r="E17" s="38">
        <v>0</v>
      </c>
      <c r="F17" s="7">
        <v>0</v>
      </c>
      <c r="G17" s="7">
        <v>0</v>
      </c>
      <c r="H17" s="7">
        <v>0</v>
      </c>
      <c r="I17" s="7">
        <v>0</v>
      </c>
      <c r="J17" s="16">
        <f t="shared" si="0"/>
        <v>0</v>
      </c>
      <c r="K17" s="14">
        <v>0</v>
      </c>
      <c r="L17" s="6">
        <v>0</v>
      </c>
      <c r="M17" s="6">
        <v>0</v>
      </c>
      <c r="N17" s="6">
        <v>0</v>
      </c>
      <c r="O17" s="6">
        <f>I17*35</f>
        <v>0</v>
      </c>
      <c r="P17" s="16">
        <f t="shared" si="1"/>
        <v>0</v>
      </c>
      <c r="Q17" s="6">
        <v>90</v>
      </c>
      <c r="R17" s="21">
        <f t="shared" si="2"/>
        <v>70</v>
      </c>
      <c r="S17" s="21">
        <f t="shared" si="3"/>
        <v>61.733333333333334</v>
      </c>
    </row>
    <row r="18" spans="1:19" ht="12.6" customHeight="1" x14ac:dyDescent="0.25">
      <c r="A18" s="20" t="s">
        <v>2</v>
      </c>
      <c r="B18" s="11" t="s">
        <v>3</v>
      </c>
      <c r="C18" s="36" t="s">
        <v>4</v>
      </c>
      <c r="D18" s="21">
        <v>47.125</v>
      </c>
      <c r="E18" s="38">
        <v>2</v>
      </c>
      <c r="F18" s="7">
        <v>2</v>
      </c>
      <c r="G18" s="7">
        <v>2</v>
      </c>
      <c r="H18" s="7">
        <v>0</v>
      </c>
      <c r="I18" s="7">
        <v>0</v>
      </c>
      <c r="J18" s="16">
        <f t="shared" si="0"/>
        <v>60</v>
      </c>
      <c r="K18" s="14">
        <v>55</v>
      </c>
      <c r="L18" s="6">
        <v>100</v>
      </c>
      <c r="M18" s="6">
        <v>100</v>
      </c>
      <c r="N18" s="6">
        <v>0</v>
      </c>
      <c r="O18" s="6">
        <f>I18*47</f>
        <v>0</v>
      </c>
      <c r="P18" s="16">
        <f t="shared" si="1"/>
        <v>51</v>
      </c>
      <c r="Q18" s="6">
        <v>35</v>
      </c>
      <c r="R18" s="21">
        <f t="shared" si="2"/>
        <v>69.8</v>
      </c>
      <c r="S18" s="21">
        <f t="shared" si="3"/>
        <v>60.73</v>
      </c>
    </row>
    <row r="19" spans="1:19" ht="12.6" customHeight="1" x14ac:dyDescent="0.25">
      <c r="A19" s="20" t="s">
        <v>25</v>
      </c>
      <c r="B19" s="11" t="s">
        <v>26</v>
      </c>
      <c r="C19" s="36" t="s">
        <v>27</v>
      </c>
      <c r="D19" s="21">
        <v>41.041666666666664</v>
      </c>
      <c r="E19" s="38">
        <v>2</v>
      </c>
      <c r="F19" s="42">
        <v>0</v>
      </c>
      <c r="G19" s="7">
        <v>0</v>
      </c>
      <c r="H19" s="7">
        <v>2</v>
      </c>
      <c r="I19" s="7">
        <v>2</v>
      </c>
      <c r="J19" s="16">
        <f t="shared" si="0"/>
        <v>60</v>
      </c>
      <c r="K19" s="14">
        <v>70</v>
      </c>
      <c r="L19" s="6">
        <v>0</v>
      </c>
      <c r="M19" s="6">
        <v>0</v>
      </c>
      <c r="N19" s="6">
        <v>90</v>
      </c>
      <c r="O19" s="6">
        <f>I19*47</f>
        <v>94</v>
      </c>
      <c r="P19" s="16">
        <f t="shared" si="1"/>
        <v>50.8</v>
      </c>
      <c r="Q19" s="6">
        <v>0</v>
      </c>
      <c r="R19" s="21">
        <f t="shared" si="2"/>
        <v>52.239999999999995</v>
      </c>
      <c r="S19" s="21">
        <f t="shared" si="3"/>
        <v>47.760666666666665</v>
      </c>
    </row>
    <row r="20" spans="1:19" ht="12.6" customHeight="1" x14ac:dyDescent="0.25">
      <c r="A20" s="20" t="s">
        <v>16</v>
      </c>
      <c r="B20" s="11" t="s">
        <v>17</v>
      </c>
      <c r="C20" s="36" t="s">
        <v>18</v>
      </c>
      <c r="D20" s="21">
        <v>31.208333333333336</v>
      </c>
      <c r="E20" s="38">
        <v>1.9</v>
      </c>
      <c r="F20" s="7">
        <v>0</v>
      </c>
      <c r="G20" s="7">
        <v>2</v>
      </c>
      <c r="H20" s="7">
        <v>2</v>
      </c>
      <c r="I20" s="7">
        <v>0</v>
      </c>
      <c r="J20" s="16">
        <f t="shared" si="0"/>
        <v>59</v>
      </c>
      <c r="K20" s="14">
        <v>60</v>
      </c>
      <c r="L20" s="6">
        <v>0</v>
      </c>
      <c r="M20" s="6">
        <v>100</v>
      </c>
      <c r="N20" s="6">
        <v>90</v>
      </c>
      <c r="O20" s="6">
        <f t="shared" ref="O20:O33" si="5">I20*35</f>
        <v>0</v>
      </c>
      <c r="P20" s="16">
        <f t="shared" si="1"/>
        <v>50</v>
      </c>
      <c r="Q20" s="6">
        <v>0</v>
      </c>
      <c r="R20" s="21">
        <f t="shared" si="2"/>
        <v>51.8</v>
      </c>
      <c r="S20" s="21">
        <f t="shared" si="3"/>
        <v>43.563333333333333</v>
      </c>
    </row>
    <row r="21" spans="1:19" ht="12.6" customHeight="1" x14ac:dyDescent="0.25">
      <c r="A21" s="20" t="s">
        <v>52</v>
      </c>
      <c r="B21" s="11" t="s">
        <v>53</v>
      </c>
      <c r="C21" s="36" t="s">
        <v>54</v>
      </c>
      <c r="D21" s="21">
        <v>37.583333333333336</v>
      </c>
      <c r="E21" s="38">
        <v>0</v>
      </c>
      <c r="F21" s="7">
        <v>0</v>
      </c>
      <c r="G21" s="7">
        <v>0</v>
      </c>
      <c r="H21" s="7">
        <v>0</v>
      </c>
      <c r="I21" s="7">
        <v>0</v>
      </c>
      <c r="J21" s="16">
        <f t="shared" si="0"/>
        <v>0</v>
      </c>
      <c r="K21" s="14">
        <v>0</v>
      </c>
      <c r="L21" s="6">
        <v>0</v>
      </c>
      <c r="M21" s="6">
        <v>0</v>
      </c>
      <c r="N21" s="6">
        <v>0</v>
      </c>
      <c r="O21" s="6">
        <f t="shared" si="5"/>
        <v>0</v>
      </c>
      <c r="P21" s="16">
        <f t="shared" si="1"/>
        <v>0</v>
      </c>
      <c r="Q21" s="6">
        <v>0</v>
      </c>
      <c r="R21" s="21">
        <f t="shared" ref="R21:R33" si="6">J21*0.2+P21*0.3+Q21*0.5</f>
        <v>0</v>
      </c>
      <c r="S21" s="21">
        <f t="shared" si="3"/>
        <v>15.033333333333335</v>
      </c>
    </row>
    <row r="22" spans="1:19" ht="12.6" customHeight="1" x14ac:dyDescent="0.25">
      <c r="A22" s="20"/>
      <c r="B22" s="11" t="s">
        <v>97</v>
      </c>
      <c r="C22" s="36" t="s">
        <v>98</v>
      </c>
      <c r="D22" s="21">
        <v>11.25</v>
      </c>
      <c r="E22" s="38">
        <v>0</v>
      </c>
      <c r="F22" s="7">
        <v>0</v>
      </c>
      <c r="G22" s="7">
        <v>0</v>
      </c>
      <c r="H22" s="7">
        <v>0</v>
      </c>
      <c r="I22" s="7">
        <v>0</v>
      </c>
      <c r="J22" s="16">
        <f t="shared" si="0"/>
        <v>0</v>
      </c>
      <c r="K22" s="14">
        <v>0</v>
      </c>
      <c r="L22" s="6">
        <v>0</v>
      </c>
      <c r="M22" s="6">
        <v>0</v>
      </c>
      <c r="N22" s="6">
        <v>0</v>
      </c>
      <c r="O22" s="6">
        <f t="shared" si="5"/>
        <v>0</v>
      </c>
      <c r="P22" s="16">
        <f t="shared" si="1"/>
        <v>0</v>
      </c>
      <c r="Q22" s="6">
        <v>0</v>
      </c>
      <c r="R22" s="21">
        <f t="shared" si="6"/>
        <v>0</v>
      </c>
      <c r="S22" s="21">
        <f t="shared" si="3"/>
        <v>4.5</v>
      </c>
    </row>
    <row r="23" spans="1:19" ht="12.6" customHeight="1" x14ac:dyDescent="0.25">
      <c r="A23" s="20" t="s">
        <v>31</v>
      </c>
      <c r="B23" s="11" t="s">
        <v>32</v>
      </c>
      <c r="C23" s="36" t="s">
        <v>33</v>
      </c>
      <c r="D23" s="21">
        <v>7.7083333333333339</v>
      </c>
      <c r="E23" s="38">
        <v>0</v>
      </c>
      <c r="F23" s="7">
        <v>0</v>
      </c>
      <c r="G23" s="7">
        <v>0</v>
      </c>
      <c r="H23" s="7">
        <v>0</v>
      </c>
      <c r="I23" s="7">
        <v>0</v>
      </c>
      <c r="J23" s="16">
        <f t="shared" si="0"/>
        <v>0</v>
      </c>
      <c r="K23" s="14">
        <v>0</v>
      </c>
      <c r="L23" s="6">
        <v>0</v>
      </c>
      <c r="M23" s="6">
        <v>0</v>
      </c>
      <c r="N23" s="6">
        <v>0</v>
      </c>
      <c r="O23" s="6">
        <f t="shared" si="5"/>
        <v>0</v>
      </c>
      <c r="P23" s="16">
        <f t="shared" si="1"/>
        <v>0</v>
      </c>
      <c r="Q23" s="6">
        <v>0</v>
      </c>
      <c r="R23" s="21">
        <f t="shared" si="6"/>
        <v>0</v>
      </c>
      <c r="S23" s="21">
        <f t="shared" si="3"/>
        <v>3.0833333333333339</v>
      </c>
    </row>
    <row r="24" spans="1:19" ht="12.6" customHeight="1" x14ac:dyDescent="0.25">
      <c r="A24" s="20" t="s">
        <v>28</v>
      </c>
      <c r="B24" s="11" t="s">
        <v>29</v>
      </c>
      <c r="C24" s="36" t="s">
        <v>30</v>
      </c>
      <c r="D24" s="21">
        <v>7.5</v>
      </c>
      <c r="E24" s="38">
        <v>0</v>
      </c>
      <c r="F24" s="7">
        <v>0</v>
      </c>
      <c r="G24" s="7">
        <v>0</v>
      </c>
      <c r="H24" s="7">
        <v>0</v>
      </c>
      <c r="I24" s="7">
        <v>0</v>
      </c>
      <c r="J24" s="16">
        <f t="shared" si="0"/>
        <v>0</v>
      </c>
      <c r="K24" s="14">
        <v>0</v>
      </c>
      <c r="L24" s="6">
        <v>0</v>
      </c>
      <c r="M24" s="6">
        <v>0</v>
      </c>
      <c r="N24" s="6">
        <v>0</v>
      </c>
      <c r="O24" s="6">
        <f t="shared" si="5"/>
        <v>0</v>
      </c>
      <c r="P24" s="16">
        <f t="shared" si="1"/>
        <v>0</v>
      </c>
      <c r="Q24" s="6">
        <v>0</v>
      </c>
      <c r="R24" s="21">
        <f t="shared" si="6"/>
        <v>0</v>
      </c>
      <c r="S24" s="21">
        <f t="shared" si="3"/>
        <v>3</v>
      </c>
    </row>
    <row r="25" spans="1:19" ht="12.6" customHeight="1" x14ac:dyDescent="0.25">
      <c r="A25" s="20" t="s">
        <v>11</v>
      </c>
      <c r="B25" s="11" t="s">
        <v>32</v>
      </c>
      <c r="C25" s="36" t="s">
        <v>12</v>
      </c>
      <c r="D25" s="21">
        <v>5.8333333333333339</v>
      </c>
      <c r="E25" s="38">
        <v>0</v>
      </c>
      <c r="F25" s="12">
        <v>0</v>
      </c>
      <c r="G25" s="7">
        <v>0</v>
      </c>
      <c r="H25" s="7">
        <v>0</v>
      </c>
      <c r="I25" s="7">
        <v>0</v>
      </c>
      <c r="J25" s="16">
        <f t="shared" si="0"/>
        <v>0</v>
      </c>
      <c r="K25" s="14">
        <v>0</v>
      </c>
      <c r="L25" s="6">
        <v>0</v>
      </c>
      <c r="M25" s="6">
        <v>0</v>
      </c>
      <c r="N25" s="6">
        <v>0</v>
      </c>
      <c r="O25" s="6">
        <f t="shared" si="5"/>
        <v>0</v>
      </c>
      <c r="P25" s="16">
        <f t="shared" si="1"/>
        <v>0</v>
      </c>
      <c r="Q25" s="6">
        <v>0</v>
      </c>
      <c r="R25" s="21">
        <f t="shared" si="6"/>
        <v>0</v>
      </c>
      <c r="S25" s="21">
        <f t="shared" si="3"/>
        <v>2.3333333333333335</v>
      </c>
    </row>
    <row r="26" spans="1:19" ht="12.6" customHeight="1" x14ac:dyDescent="0.25">
      <c r="A26" s="20" t="s">
        <v>19</v>
      </c>
      <c r="B26" s="11" t="s">
        <v>20</v>
      </c>
      <c r="C26" s="36" t="s">
        <v>21</v>
      </c>
      <c r="D26" s="21">
        <v>0</v>
      </c>
      <c r="E26" s="38">
        <v>0</v>
      </c>
      <c r="F26" s="7">
        <v>0</v>
      </c>
      <c r="G26" s="7">
        <v>0</v>
      </c>
      <c r="H26" s="7">
        <v>0</v>
      </c>
      <c r="I26" s="7">
        <v>0</v>
      </c>
      <c r="J26" s="16">
        <f t="shared" si="0"/>
        <v>0</v>
      </c>
      <c r="K26" s="14">
        <v>0</v>
      </c>
      <c r="L26" s="6">
        <v>0</v>
      </c>
      <c r="M26" s="6">
        <v>0</v>
      </c>
      <c r="N26" s="6">
        <v>0</v>
      </c>
      <c r="O26" s="6">
        <f t="shared" si="5"/>
        <v>0</v>
      </c>
      <c r="P26" s="16">
        <f t="shared" si="1"/>
        <v>0</v>
      </c>
      <c r="Q26" s="6">
        <v>0</v>
      </c>
      <c r="R26" s="21">
        <f t="shared" si="6"/>
        <v>0</v>
      </c>
      <c r="S26" s="21">
        <f t="shared" si="3"/>
        <v>0</v>
      </c>
    </row>
    <row r="27" spans="1:19" ht="12.6" customHeight="1" x14ac:dyDescent="0.25">
      <c r="A27" s="20" t="s">
        <v>13</v>
      </c>
      <c r="B27" s="11" t="s">
        <v>14</v>
      </c>
      <c r="C27" s="36" t="s">
        <v>15</v>
      </c>
      <c r="D27" s="21">
        <v>0</v>
      </c>
      <c r="E27" s="38">
        <v>0</v>
      </c>
      <c r="F27" s="7">
        <v>0</v>
      </c>
      <c r="G27" s="7">
        <v>0</v>
      </c>
      <c r="H27" s="7">
        <v>0</v>
      </c>
      <c r="I27" s="7">
        <v>0</v>
      </c>
      <c r="J27" s="16">
        <f t="shared" si="0"/>
        <v>0</v>
      </c>
      <c r="K27" s="14">
        <v>0</v>
      </c>
      <c r="L27" s="6">
        <v>0</v>
      </c>
      <c r="M27" s="6">
        <v>0</v>
      </c>
      <c r="N27" s="6">
        <v>0</v>
      </c>
      <c r="O27" s="6">
        <f t="shared" si="5"/>
        <v>0</v>
      </c>
      <c r="P27" s="16">
        <f t="shared" si="1"/>
        <v>0</v>
      </c>
      <c r="Q27" s="6">
        <v>0</v>
      </c>
      <c r="R27" s="21">
        <f t="shared" si="6"/>
        <v>0</v>
      </c>
      <c r="S27" s="21">
        <f t="shared" si="3"/>
        <v>0</v>
      </c>
    </row>
    <row r="28" spans="1:19" ht="12.6" customHeight="1" x14ac:dyDescent="0.25">
      <c r="A28" s="20" t="s">
        <v>5</v>
      </c>
      <c r="B28" s="11" t="s">
        <v>6</v>
      </c>
      <c r="C28" s="36" t="s">
        <v>7</v>
      </c>
      <c r="D28" s="21">
        <v>0</v>
      </c>
      <c r="E28" s="38">
        <v>0</v>
      </c>
      <c r="F28" s="7">
        <v>0</v>
      </c>
      <c r="G28" s="7">
        <v>0</v>
      </c>
      <c r="H28" s="7">
        <v>0</v>
      </c>
      <c r="I28" s="7">
        <v>0</v>
      </c>
      <c r="J28" s="16">
        <f t="shared" si="0"/>
        <v>0</v>
      </c>
      <c r="K28" s="14">
        <v>0</v>
      </c>
      <c r="L28" s="6">
        <v>0</v>
      </c>
      <c r="M28" s="6">
        <v>0</v>
      </c>
      <c r="N28" s="6">
        <v>0</v>
      </c>
      <c r="O28" s="6">
        <f t="shared" si="5"/>
        <v>0</v>
      </c>
      <c r="P28" s="16">
        <f t="shared" si="1"/>
        <v>0</v>
      </c>
      <c r="Q28" s="6">
        <v>0</v>
      </c>
      <c r="R28" s="21">
        <f t="shared" si="6"/>
        <v>0</v>
      </c>
      <c r="S28" s="21">
        <f t="shared" si="3"/>
        <v>0</v>
      </c>
    </row>
    <row r="29" spans="1:19" ht="12.6" customHeight="1" x14ac:dyDescent="0.25">
      <c r="A29" s="20" t="s">
        <v>61</v>
      </c>
      <c r="B29" s="11" t="s">
        <v>62</v>
      </c>
      <c r="C29" s="36" t="s">
        <v>63</v>
      </c>
      <c r="D29" s="21">
        <v>0</v>
      </c>
      <c r="E29" s="38">
        <v>0</v>
      </c>
      <c r="F29" s="7">
        <v>0</v>
      </c>
      <c r="G29" s="7">
        <v>0</v>
      </c>
      <c r="H29" s="7">
        <v>0</v>
      </c>
      <c r="I29" s="7">
        <v>0</v>
      </c>
      <c r="J29" s="16">
        <f t="shared" si="0"/>
        <v>0</v>
      </c>
      <c r="K29" s="14">
        <v>0</v>
      </c>
      <c r="L29" s="6">
        <v>0</v>
      </c>
      <c r="M29" s="6">
        <v>0</v>
      </c>
      <c r="N29" s="6">
        <v>0</v>
      </c>
      <c r="O29" s="6">
        <f t="shared" si="5"/>
        <v>0</v>
      </c>
      <c r="P29" s="16">
        <f t="shared" si="1"/>
        <v>0</v>
      </c>
      <c r="Q29" s="6">
        <v>0</v>
      </c>
      <c r="R29" s="21">
        <f t="shared" si="6"/>
        <v>0</v>
      </c>
      <c r="S29" s="21">
        <f t="shared" si="3"/>
        <v>0</v>
      </c>
    </row>
    <row r="30" spans="1:19" ht="12.6" customHeight="1" x14ac:dyDescent="0.25">
      <c r="A30" s="20" t="s">
        <v>34</v>
      </c>
      <c r="B30" s="11" t="s">
        <v>35</v>
      </c>
      <c r="C30" s="36" t="s">
        <v>36</v>
      </c>
      <c r="D30" s="21">
        <v>0</v>
      </c>
      <c r="E30" s="38">
        <v>0</v>
      </c>
      <c r="F30" s="7">
        <v>0</v>
      </c>
      <c r="G30" s="7">
        <v>0</v>
      </c>
      <c r="H30" s="7">
        <v>0</v>
      </c>
      <c r="I30" s="7">
        <v>0</v>
      </c>
      <c r="J30" s="16">
        <f t="shared" si="0"/>
        <v>0</v>
      </c>
      <c r="K30" s="14">
        <v>0</v>
      </c>
      <c r="L30" s="6">
        <v>0</v>
      </c>
      <c r="M30" s="6">
        <v>0</v>
      </c>
      <c r="N30" s="6">
        <v>0</v>
      </c>
      <c r="O30" s="6">
        <f t="shared" si="5"/>
        <v>0</v>
      </c>
      <c r="P30" s="16">
        <f t="shared" si="1"/>
        <v>0</v>
      </c>
      <c r="Q30" s="6">
        <v>0</v>
      </c>
      <c r="R30" s="21">
        <f t="shared" si="6"/>
        <v>0</v>
      </c>
      <c r="S30" s="21">
        <f t="shared" si="3"/>
        <v>0</v>
      </c>
    </row>
    <row r="31" spans="1:19" ht="12.6" customHeight="1" x14ac:dyDescent="0.25">
      <c r="A31" s="20" t="s">
        <v>76</v>
      </c>
      <c r="B31" s="11" t="s">
        <v>77</v>
      </c>
      <c r="C31" s="36" t="s">
        <v>78</v>
      </c>
      <c r="D31" s="21">
        <v>0</v>
      </c>
      <c r="E31" s="38">
        <v>0</v>
      </c>
      <c r="F31" s="7">
        <v>0</v>
      </c>
      <c r="G31" s="7">
        <v>0</v>
      </c>
      <c r="H31" s="7">
        <v>0</v>
      </c>
      <c r="I31" s="7">
        <v>0</v>
      </c>
      <c r="J31" s="16">
        <f t="shared" si="0"/>
        <v>0</v>
      </c>
      <c r="K31" s="14">
        <v>0</v>
      </c>
      <c r="L31" s="6">
        <v>0</v>
      </c>
      <c r="M31" s="6">
        <v>0</v>
      </c>
      <c r="N31" s="6">
        <v>0</v>
      </c>
      <c r="O31" s="6">
        <f t="shared" si="5"/>
        <v>0</v>
      </c>
      <c r="P31" s="16">
        <f t="shared" si="1"/>
        <v>0</v>
      </c>
      <c r="Q31" s="6">
        <v>0</v>
      </c>
      <c r="R31" s="21">
        <f t="shared" si="6"/>
        <v>0</v>
      </c>
      <c r="S31" s="21">
        <f t="shared" si="3"/>
        <v>0</v>
      </c>
    </row>
    <row r="32" spans="1:19" ht="12.6" customHeight="1" x14ac:dyDescent="0.25">
      <c r="A32" s="31" t="s">
        <v>70</v>
      </c>
      <c r="B32" s="32" t="s">
        <v>71</v>
      </c>
      <c r="C32" s="36" t="s">
        <v>72</v>
      </c>
      <c r="D32" s="21">
        <v>0</v>
      </c>
      <c r="E32" s="38">
        <v>0</v>
      </c>
      <c r="F32" s="7">
        <v>0</v>
      </c>
      <c r="G32" s="7">
        <v>0</v>
      </c>
      <c r="H32" s="7">
        <v>0</v>
      </c>
      <c r="I32" s="7">
        <v>0</v>
      </c>
      <c r="J32" s="16">
        <f t="shared" si="0"/>
        <v>0</v>
      </c>
      <c r="K32" s="14">
        <v>0</v>
      </c>
      <c r="L32" s="6">
        <v>0</v>
      </c>
      <c r="M32" s="6">
        <v>0</v>
      </c>
      <c r="N32" s="6">
        <v>0</v>
      </c>
      <c r="O32" s="6">
        <f t="shared" si="5"/>
        <v>0</v>
      </c>
      <c r="P32" s="16">
        <f t="shared" si="1"/>
        <v>0</v>
      </c>
      <c r="Q32" s="6">
        <v>0</v>
      </c>
      <c r="R32" s="21">
        <f t="shared" si="6"/>
        <v>0</v>
      </c>
      <c r="S32" s="21">
        <f t="shared" si="3"/>
        <v>0</v>
      </c>
    </row>
    <row r="33" spans="1:19" ht="12.6" customHeight="1" thickBot="1" x14ac:dyDescent="0.3">
      <c r="A33" s="22" t="s">
        <v>64</v>
      </c>
      <c r="B33" s="23" t="s">
        <v>65</v>
      </c>
      <c r="C33" s="36" t="s">
        <v>66</v>
      </c>
      <c r="D33" s="21">
        <v>0</v>
      </c>
      <c r="E33" s="39">
        <v>0</v>
      </c>
      <c r="F33" s="13">
        <v>0</v>
      </c>
      <c r="G33" s="7">
        <v>0</v>
      </c>
      <c r="H33" s="7">
        <v>0</v>
      </c>
      <c r="I33" s="13">
        <v>0</v>
      </c>
      <c r="J33" s="16">
        <f t="shared" si="0"/>
        <v>0</v>
      </c>
      <c r="K33" s="14">
        <v>0</v>
      </c>
      <c r="L33" s="6">
        <v>0</v>
      </c>
      <c r="M33" s="6">
        <v>0</v>
      </c>
      <c r="N33" s="15">
        <v>0</v>
      </c>
      <c r="O33" s="6">
        <f t="shared" si="5"/>
        <v>0</v>
      </c>
      <c r="P33" s="16">
        <f t="shared" si="1"/>
        <v>0</v>
      </c>
      <c r="Q33" s="6">
        <v>0</v>
      </c>
      <c r="R33" s="21">
        <f t="shared" si="6"/>
        <v>0</v>
      </c>
      <c r="S33" s="21">
        <f t="shared" si="3"/>
        <v>0</v>
      </c>
    </row>
    <row r="34" spans="1:19" s="9" customFormat="1" ht="12.6" customHeight="1" x14ac:dyDescent="0.25">
      <c r="A34" s="8"/>
      <c r="B34" s="8"/>
      <c r="C34" s="8"/>
      <c r="D34" s="8"/>
      <c r="E34" s="8"/>
      <c r="F34" s="8"/>
      <c r="G34" s="8"/>
      <c r="H34" s="8"/>
    </row>
    <row r="35" spans="1:19" ht="12.6" customHeight="1" x14ac:dyDescent="0.25">
      <c r="A35" s="8"/>
      <c r="B35" s="8"/>
      <c r="C35" s="8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</row>
    <row r="36" spans="1:19" ht="12.6" customHeight="1" x14ac:dyDescent="0.25">
      <c r="A36" s="8"/>
      <c r="B36" s="8"/>
      <c r="C36" s="8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</row>
    <row r="37" spans="1:19" ht="12.6" customHeight="1" x14ac:dyDescent="0.25">
      <c r="A37" s="8"/>
      <c r="B37" s="8"/>
      <c r="C37" s="8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</row>
    <row r="38" spans="1:19" ht="12.6" customHeight="1" x14ac:dyDescent="0.25">
      <c r="A38" s="8"/>
      <c r="B38" s="8"/>
      <c r="C38" s="8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</row>
    <row r="39" spans="1:19" ht="12.6" customHeight="1" x14ac:dyDescent="0.25">
      <c r="A39" s="8"/>
      <c r="B39" s="8"/>
      <c r="C39" s="8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</row>
    <row r="40" spans="1:19" ht="12.6" customHeight="1" x14ac:dyDescent="0.25">
      <c r="A40" s="8"/>
      <c r="B40" s="8"/>
      <c r="C40" s="8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</row>
    <row r="41" spans="1:19" ht="12.6" customHeight="1" x14ac:dyDescent="0.25">
      <c r="A41" s="8"/>
      <c r="B41" s="8"/>
      <c r="C41" s="8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</row>
    <row r="42" spans="1:19" ht="12.6" customHeight="1" x14ac:dyDescent="0.25">
      <c r="A42" s="8"/>
      <c r="B42" s="8"/>
      <c r="C42" s="8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</row>
    <row r="43" spans="1:19" ht="12.6" customHeight="1" x14ac:dyDescent="0.25">
      <c r="A43" s="8"/>
      <c r="B43" s="8"/>
      <c r="C43" s="8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</row>
    <row r="44" spans="1:19" ht="12.6" customHeight="1" x14ac:dyDescent="0.25">
      <c r="A44" s="8"/>
      <c r="B44" s="8"/>
      <c r="C44" s="8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</row>
    <row r="45" spans="1:19" ht="12.6" customHeight="1" x14ac:dyDescent="0.25">
      <c r="A45" s="8"/>
      <c r="B45" s="8"/>
      <c r="C45" s="8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</row>
    <row r="46" spans="1:19" ht="12.6" customHeight="1" x14ac:dyDescent="0.25">
      <c r="A46" s="8"/>
      <c r="B46" s="8"/>
      <c r="C46" s="8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</row>
    <row r="47" spans="1:19" ht="12.6" customHeight="1" x14ac:dyDescent="0.25">
      <c r="A47" s="8"/>
      <c r="B47" s="8"/>
      <c r="C47" s="8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</row>
    <row r="48" spans="1:19" ht="12.6" customHeight="1" x14ac:dyDescent="0.25">
      <c r="A48" s="8"/>
      <c r="B48" s="8"/>
      <c r="C48" s="8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</row>
    <row r="49" spans="1:16" ht="12.6" customHeight="1" x14ac:dyDescent="0.25">
      <c r="A49" s="8"/>
      <c r="B49" s="8"/>
      <c r="C49" s="8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</row>
    <row r="50" spans="1:16" ht="12.6" customHeight="1" x14ac:dyDescent="0.25">
      <c r="A50" s="8"/>
      <c r="B50" s="8"/>
      <c r="C50" s="8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</row>
    <row r="51" spans="1:16" ht="12.6" customHeight="1" x14ac:dyDescent="0.25">
      <c r="A51" s="8"/>
      <c r="B51" s="8"/>
      <c r="C51" s="8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</row>
    <row r="52" spans="1:16" ht="12.6" customHeight="1" x14ac:dyDescent="0.25">
      <c r="A52" s="8"/>
      <c r="B52" s="8"/>
      <c r="C52" s="8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</row>
    <row r="53" spans="1:16" ht="12.6" customHeight="1" x14ac:dyDescent="0.25">
      <c r="A53" s="8"/>
      <c r="B53" s="8"/>
      <c r="C53" s="8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</row>
    <row r="54" spans="1:16" ht="12.6" customHeight="1" x14ac:dyDescent="0.25">
      <c r="A54" s="8"/>
      <c r="B54" s="8"/>
      <c r="C54" s="8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</row>
    <row r="55" spans="1:16" ht="12.6" customHeight="1" x14ac:dyDescent="0.25">
      <c r="A55" s="8"/>
      <c r="B55" s="8"/>
      <c r="C55" s="8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</row>
    <row r="56" spans="1:16" ht="12.6" customHeight="1" x14ac:dyDescent="0.25">
      <c r="A56" s="8"/>
      <c r="B56" s="8"/>
      <c r="C56" s="8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</row>
    <row r="57" spans="1:16" ht="12.6" customHeight="1" x14ac:dyDescent="0.25">
      <c r="A57" s="8"/>
      <c r="B57" s="8"/>
      <c r="C57" s="8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</row>
    <row r="58" spans="1:16" ht="12.6" customHeight="1" x14ac:dyDescent="0.25">
      <c r="A58" s="8"/>
      <c r="B58" s="8"/>
      <c r="C58" s="8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</row>
    <row r="59" spans="1:16" ht="12.6" customHeight="1" x14ac:dyDescent="0.25">
      <c r="A59" s="8"/>
      <c r="B59" s="8"/>
      <c r="C59" s="8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</row>
    <row r="60" spans="1:16" ht="12.6" customHeight="1" x14ac:dyDescent="0.25">
      <c r="A60" s="8"/>
      <c r="B60" s="8"/>
      <c r="C60" s="8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</row>
    <row r="61" spans="1:16" ht="12.6" customHeight="1" x14ac:dyDescent="0.25">
      <c r="A61" s="8"/>
      <c r="B61" s="8"/>
      <c r="C61" s="8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</row>
    <row r="62" spans="1:16" ht="12.6" customHeight="1" x14ac:dyDescent="0.25">
      <c r="A62" s="8"/>
      <c r="B62" s="8"/>
      <c r="C62" s="8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</row>
    <row r="63" spans="1:16" ht="12.6" customHeight="1" x14ac:dyDescent="0.25">
      <c r="A63" s="8"/>
      <c r="B63" s="8"/>
      <c r="C63" s="8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</row>
    <row r="64" spans="1:16" ht="12.6" customHeight="1" x14ac:dyDescent="0.25">
      <c r="A64" s="8"/>
      <c r="B64" s="8"/>
      <c r="C64" s="8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</row>
    <row r="65" spans="1:16" ht="12.6" customHeight="1" x14ac:dyDescent="0.25">
      <c r="A65" s="8"/>
      <c r="B65" s="8"/>
      <c r="C65" s="8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</row>
    <row r="66" spans="1:16" ht="12.6" customHeight="1" x14ac:dyDescent="0.25">
      <c r="A66" s="8"/>
      <c r="B66" s="8"/>
      <c r="C66" s="8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</row>
    <row r="67" spans="1:16" ht="12.6" customHeight="1" x14ac:dyDescent="0.25">
      <c r="A67" s="8"/>
      <c r="B67" s="8"/>
      <c r="C67" s="8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</row>
    <row r="68" spans="1:16" ht="12.6" customHeight="1" x14ac:dyDescent="0.25">
      <c r="A68" s="8"/>
      <c r="B68" s="8"/>
      <c r="C68" s="8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</row>
    <row r="69" spans="1:16" ht="12.6" customHeight="1" x14ac:dyDescent="0.25">
      <c r="A69" s="8"/>
      <c r="B69" s="8"/>
      <c r="C69" s="8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</row>
    <row r="70" spans="1:16" ht="12.6" customHeight="1" x14ac:dyDescent="0.25">
      <c r="A70" s="8"/>
      <c r="B70" s="8"/>
      <c r="C70" s="8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</row>
    <row r="71" spans="1:16" ht="12.6" customHeight="1" x14ac:dyDescent="0.25">
      <c r="A71" s="8"/>
      <c r="B71" s="8"/>
      <c r="C71" s="8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</row>
    <row r="72" spans="1:16" ht="12.6" customHeight="1" x14ac:dyDescent="0.25">
      <c r="A72" s="8"/>
      <c r="B72" s="8"/>
      <c r="C72" s="8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</row>
    <row r="73" spans="1:16" ht="12.6" customHeight="1" x14ac:dyDescent="0.25">
      <c r="A73" s="8"/>
      <c r="B73" s="8"/>
      <c r="C73" s="8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</row>
    <row r="74" spans="1:16" ht="12.6" customHeight="1" x14ac:dyDescent="0.25">
      <c r="A74" s="8"/>
      <c r="B74" s="8"/>
      <c r="C74" s="8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</row>
    <row r="75" spans="1:16" ht="12.6" customHeight="1" x14ac:dyDescent="0.25">
      <c r="A75" s="8"/>
      <c r="B75" s="8"/>
      <c r="C75" s="8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</row>
    <row r="76" spans="1:16" ht="12.6" customHeight="1" x14ac:dyDescent="0.25">
      <c r="A76" s="8"/>
      <c r="B76" s="8"/>
      <c r="C76" s="8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</row>
    <row r="77" spans="1:16" ht="12.6" customHeight="1" x14ac:dyDescent="0.25">
      <c r="A77" s="8"/>
      <c r="B77" s="8"/>
      <c r="C77" s="8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</row>
    <row r="78" spans="1:16" ht="12.6" customHeight="1" x14ac:dyDescent="0.25">
      <c r="A78" s="8"/>
      <c r="B78" s="8"/>
      <c r="C78" s="8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</row>
    <row r="79" spans="1:16" ht="12.6" customHeight="1" x14ac:dyDescent="0.25">
      <c r="A79" s="8"/>
      <c r="B79" s="8"/>
      <c r="C79" s="8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</row>
    <row r="80" spans="1:16" ht="12.6" customHeight="1" x14ac:dyDescent="0.25">
      <c r="A80" s="8"/>
      <c r="B80" s="8"/>
      <c r="C80" s="8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</row>
    <row r="81" spans="1:16" ht="12.6" customHeight="1" x14ac:dyDescent="0.25">
      <c r="A81" s="8"/>
      <c r="B81" s="8"/>
      <c r="C81" s="8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</row>
  </sheetData>
  <sortState ref="A3:S33">
    <sortCondition descending="1" ref="S3"/>
  </sortState>
  <mergeCells count="2">
    <mergeCell ref="E1:J1"/>
    <mergeCell ref="K1:P1"/>
  </mergeCells>
  <conditionalFormatting sqref="E3:I33">
    <cfRule type="cellIs" dxfId="19" priority="25" operator="between">
      <formula>0.1</formula>
      <formula>1.99</formula>
    </cfRule>
    <cfRule type="cellIs" dxfId="18" priority="26" operator="equal">
      <formula>0</formula>
    </cfRule>
    <cfRule type="cellIs" dxfId="17" priority="27" operator="equal">
      <formula>2</formula>
    </cfRule>
  </conditionalFormatting>
  <conditionalFormatting sqref="J3:J33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{3F325F88-05E0-41BA-AA33-7B854FBE8033}</x14:id>
        </ext>
      </extLst>
    </cfRule>
  </conditionalFormatting>
  <conditionalFormatting sqref="P3:P33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{22C9DC09-E768-4CCB-8C68-41B5A3538743}</x14:id>
        </ext>
      </extLst>
    </cfRule>
  </conditionalFormatting>
  <conditionalFormatting sqref="R3:R33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{F9C7B28C-32E1-4B0D-97BC-F416D05D2AA7}</x14:id>
        </ext>
      </extLst>
    </cfRule>
  </conditionalFormatting>
  <conditionalFormatting sqref="K3:O33">
    <cfRule type="cellIs" dxfId="16" priority="16" operator="between">
      <formula>0.1</formula>
      <formula>59.9</formula>
    </cfRule>
    <cfRule type="cellIs" dxfId="15" priority="17" operator="equal">
      <formula>0</formula>
    </cfRule>
    <cfRule type="cellIs" dxfId="14" priority="18" operator="between">
      <formula>60</formula>
      <formula>79</formula>
    </cfRule>
    <cfRule type="cellIs" dxfId="13" priority="19" operator="between">
      <formula>80</formula>
      <formula>100</formula>
    </cfRule>
  </conditionalFormatting>
  <conditionalFormatting sqref="S3:S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{2008DEFA-B118-4E92-B0F8-C5059B874A32}</x14:id>
        </ext>
      </extLst>
    </cfRule>
  </conditionalFormatting>
  <conditionalFormatting sqref="D3:D6 D8:D33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{FF44BC67-0C1D-46A1-8F9C-F95AA3B0ECDF}</x14:id>
        </ext>
      </extLst>
    </cfRule>
  </conditionalFormatting>
  <conditionalFormatting sqref="D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{5152AADF-8FC6-4ED1-821D-0A79F65C7F2C}</x14:id>
        </ext>
      </extLst>
    </cfRule>
  </conditionalFormatting>
  <conditionalFormatting sqref="Q3:Q33">
    <cfRule type="cellIs" dxfId="12" priority="1" operator="between">
      <formula>0.1</formula>
      <formula>59.9</formula>
    </cfRule>
    <cfRule type="cellIs" dxfId="11" priority="2" operator="equal">
      <formula>0</formula>
    </cfRule>
    <cfRule type="cellIs" dxfId="10" priority="3" operator="between">
      <formula>60</formula>
      <formula>79</formula>
    </cfRule>
    <cfRule type="cellIs" dxfId="9" priority="4" operator="greaterThanOrEqual">
      <formula>80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F325F88-05E0-41BA-AA33-7B854FBE80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J3:J33</xm:sqref>
        </x14:conditionalFormatting>
        <x14:conditionalFormatting xmlns:xm="http://schemas.microsoft.com/office/excel/2006/main">
          <x14:cfRule type="dataBar" id="{22C9DC09-E768-4CCB-8C68-41B5A35387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P3:P33</xm:sqref>
        </x14:conditionalFormatting>
        <x14:conditionalFormatting xmlns:xm="http://schemas.microsoft.com/office/excel/2006/main">
          <x14:cfRule type="dataBar" id="{F9C7B28C-32E1-4B0D-97BC-F416D05D2AA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R3:R33</xm:sqref>
        </x14:conditionalFormatting>
        <x14:conditionalFormatting xmlns:xm="http://schemas.microsoft.com/office/excel/2006/main">
          <x14:cfRule type="dataBar" id="{2008DEFA-B118-4E92-B0F8-C5059B874A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FF44BC67-0C1D-46A1-8F9C-F95AA3B0ECD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D3:D6 D8:D33</xm:sqref>
        </x14:conditionalFormatting>
        <x14:conditionalFormatting xmlns:xm="http://schemas.microsoft.com/office/excel/2006/main">
          <x14:cfRule type="dataBar" id="{5152AADF-8FC6-4ED1-821D-0A79F65C7F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Vize</vt:lpstr>
      <vt:lpstr>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2018-03-12T05:07:14Z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