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10ea0ba249880df/桌面/counts/"/>
    </mc:Choice>
  </mc:AlternateContent>
  <xr:revisionPtr revIDLastSave="89" documentId="11_AD4DA82427541F7ACA7EB89E104C3CC06AE8DE1F" xr6:coauthVersionLast="47" xr6:coauthVersionMax="47" xr10:uidLastSave="{C1B30CFD-9631-437A-BFBE-104BBB362F1E}"/>
  <bookViews>
    <workbookView xWindow="-120" yWindow="-120" windowWidth="38640" windowHeight="21120" activeTab="2" xr2:uid="{00000000-000D-0000-FFFF-FFFF00000000}"/>
  </bookViews>
  <sheets>
    <sheet name="借出" sheetId="1" r:id="rId1"/>
    <sheet name="归还" sheetId="2" r:id="rId2"/>
    <sheet name="汇总" sheetId="3" r:id="rId3"/>
  </sheets>
  <calcPr calcId="181029"/>
  <pivotCaches>
    <pivotCache cacheId="65" r:id="rId4"/>
    <pivotCache cacheId="68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3" l="1"/>
  <c r="H3" i="3"/>
  <c r="H4" i="3"/>
  <c r="H5" i="3"/>
  <c r="H6" i="3"/>
  <c r="H2" i="3"/>
  <c r="A3" i="2"/>
  <c r="A7" i="2" s="1"/>
  <c r="A4" i="2"/>
  <c r="A5" i="2"/>
  <c r="A6" i="2"/>
  <c r="A2" i="2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<sst xmlns="http://schemas.openxmlformats.org/spreadsheetml/2006/main" count="44" uniqueCount="21">
  <si>
    <t>姓名</t>
    <phoneticPr fontId="2" type="noConversion"/>
  </si>
  <si>
    <t>时间</t>
    <phoneticPr fontId="2" type="noConversion"/>
  </si>
  <si>
    <t>金额</t>
    <phoneticPr fontId="2" type="noConversion"/>
  </si>
  <si>
    <t>林庆东</t>
    <phoneticPr fontId="2" type="noConversion"/>
  </si>
  <si>
    <t>张俊杰</t>
    <phoneticPr fontId="2" type="noConversion"/>
  </si>
  <si>
    <t>冯学能</t>
    <phoneticPr fontId="2" type="noConversion"/>
  </si>
  <si>
    <t>方小韵</t>
    <phoneticPr fontId="2" type="noConversion"/>
  </si>
  <si>
    <t>曾超云</t>
    <phoneticPr fontId="2" type="noConversion"/>
  </si>
  <si>
    <t>林庆东</t>
  </si>
  <si>
    <t>备注</t>
    <phoneticPr fontId="2" type="noConversion"/>
  </si>
  <si>
    <t>车油</t>
    <phoneticPr fontId="2" type="noConversion"/>
  </si>
  <si>
    <t>包括以前</t>
    <phoneticPr fontId="2" type="noConversion"/>
  </si>
  <si>
    <t>方小韵</t>
  </si>
  <si>
    <t>曾超云</t>
  </si>
  <si>
    <t>冯学能</t>
  </si>
  <si>
    <t>张俊杰</t>
  </si>
  <si>
    <t>总计</t>
  </si>
  <si>
    <t>剩余借出金额</t>
    <phoneticPr fontId="2" type="noConversion"/>
  </si>
  <si>
    <t>姓名</t>
  </si>
  <si>
    <t>归还金额</t>
  </si>
  <si>
    <t>借出金额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</si>
</sst>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yyyy\-mm\-dd;@"/>
  </numFmts>
  <fonts count="8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176" fontId="4" fillId="0" borderId="0" xfId="0" applyNumberFormat="1" applyFont="1"/>
    <xf numFmtId="0" fontId="6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4" fontId="3" fillId="0" borderId="0" xfId="0" applyNumberFormat="1" applyFont="1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常规" xfId="0" builtinId="0"/>
    <cellStyle name="计算" xfId="1" builtinId="22"/>
  </cellStyles>
  <dxfs count="75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numFmt numFmtId="176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numFmt numFmtId="176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pivotCacheDefinition" Target="pivotCache/pivotCacheDefinition2.xml"/><Relationship Id="rId15" Type="http://schemas.microsoft.com/office/2017/10/relationships/person" Target="persons/person3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时间流水" refreshedDate="45164.904511689812" createdVersion="8" refreshedVersion="8" minRefreshableVersion="3" recordCount="13" xr:uid="{29FBDE87-F220-48BC-AEA9-D0237476F7CF}">
  <cacheSource type="worksheet">
    <worksheetSource ref="A1:C1048576" sheet="借出"/>
  </cacheSource>
  <cacheFields count="3">
    <cacheField name="姓名" numFmtId="0">
      <sharedItems containsBlank="1" count="6">
        <s v="林庆东"/>
        <s v="曾超云"/>
        <s v="冯学能"/>
        <s v="方小韵"/>
        <s v="张俊杰"/>
        <m/>
      </sharedItems>
    </cacheField>
    <cacheField name="时间" numFmtId="176">
      <sharedItems containsNonDate="0" containsDate="1" containsString="0" containsBlank="1" minDate="2023-01-02T00:00:00" maxDate="2023-08-27T00:00:00"/>
    </cacheField>
    <cacheField name="金额" numFmtId="44">
      <sharedItems containsString="0" containsBlank="1" containsNumber="1" containsInteger="1" minValue="200" maxValue="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时间流水" refreshedDate="45164.904552893517" createdVersion="8" refreshedVersion="8" minRefreshableVersion="3" recordCount="7" xr:uid="{6B405966-7548-4E42-8E95-8C06C32593E7}">
  <cacheSource type="worksheet">
    <worksheetSource ref="A1:C1048576" sheet="归还"/>
  </cacheSource>
  <cacheFields count="3">
    <cacheField name="姓名" numFmtId="0">
      <sharedItems containsBlank="1" count="7">
        <s v="曾超云"/>
        <s v="方小韵"/>
        <s v="冯学能"/>
        <s v="林庆东"/>
        <s v="张俊杰"/>
        <m/>
        <s v="总计" u="1"/>
      </sharedItems>
    </cacheField>
    <cacheField name="时间" numFmtId="176">
      <sharedItems containsNonDate="0" containsDate="1" containsString="0" containsBlank="1" minDate="2023-07-19T00:00:00" maxDate="2023-08-23T00:00:00"/>
    </cacheField>
    <cacheField name="金额" numFmtId="44">
      <sharedItems containsString="0" containsBlank="1" containsNumber="1" containsInteger="1" minValue="1000" maxValue="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d v="2023-01-02T00:00:00"/>
    <n v="200"/>
  </r>
  <r>
    <x v="0"/>
    <d v="2023-03-11T00:00:00"/>
    <n v="400"/>
  </r>
  <r>
    <x v="0"/>
    <d v="2023-06-08T00:00:00"/>
    <n v="200"/>
  </r>
  <r>
    <x v="1"/>
    <d v="2023-06-12T00:00:00"/>
    <n v="10000"/>
  </r>
  <r>
    <x v="2"/>
    <d v="2023-06-25T00:00:00"/>
    <n v="4000"/>
  </r>
  <r>
    <x v="3"/>
    <d v="2023-06-27T00:00:00"/>
    <n v="3000"/>
  </r>
  <r>
    <x v="0"/>
    <d v="2023-07-05T00:00:00"/>
    <n v="300"/>
  </r>
  <r>
    <x v="3"/>
    <d v="2023-07-08T00:00:00"/>
    <n v="300"/>
  </r>
  <r>
    <x v="0"/>
    <d v="2023-07-08T00:00:00"/>
    <n v="200"/>
  </r>
  <r>
    <x v="4"/>
    <d v="2023-07-12T00:00:00"/>
    <n v="3000"/>
  </r>
  <r>
    <x v="3"/>
    <d v="2023-08-21T00:00:00"/>
    <n v="2000"/>
  </r>
  <r>
    <x v="0"/>
    <d v="2023-08-26T00:00:00"/>
    <n v="300"/>
  </r>
  <r>
    <x v="5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m/>
    <m/>
  </r>
  <r>
    <x v="1"/>
    <d v="2023-07-19T00:00:00"/>
    <n v="1000"/>
  </r>
  <r>
    <x v="2"/>
    <m/>
    <m/>
  </r>
  <r>
    <x v="3"/>
    <m/>
    <m/>
  </r>
  <r>
    <x v="4"/>
    <m/>
    <m/>
  </r>
  <r>
    <x v="1"/>
    <d v="2023-08-22T00:00:00"/>
    <n v="2000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B02BC5-DC27-42C6-BB7B-9003B08FD7F6}" name="数据透视表5" cacheId="68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" rowHeaderCaption="姓名">
  <location ref="E1:F7" firstHeaderRow="1" firstDataRow="1" firstDataCol="1"/>
  <pivotFields count="3">
    <pivotField axis="axisRow" showAll="0">
      <items count="8">
        <item x="0"/>
        <item x="1"/>
        <item x="2"/>
        <item x="3"/>
        <item m="1" x="6"/>
        <item h="1" x="5"/>
        <item x="4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6"/>
    </i>
    <i t="grand">
      <x/>
    </i>
  </rowItems>
  <colItems count="1">
    <i/>
  </colItems>
  <dataFields count="1">
    <dataField name="归还金额" fld="2" baseField="0" baseItem="0"/>
  </dataFields>
  <formats count="12">
    <format dxfId="51">
      <pivotArea type="all" dataOnly="0" outline="0" fieldPosition="0"/>
    </format>
    <format dxfId="50">
      <pivotArea outline="0" collapsedLevelsAreSubtotals="1" fieldPosition="0"/>
    </format>
    <format dxfId="49">
      <pivotArea field="0" type="button" dataOnly="0" labelOnly="1" outline="0" axis="axisRow" fieldPosition="0"/>
    </format>
    <format dxfId="48">
      <pivotArea dataOnly="0" labelOnly="1" fieldPosition="0">
        <references count="1">
          <reference field="0" count="0"/>
        </references>
      </pivotArea>
    </format>
    <format dxfId="47">
      <pivotArea dataOnly="0" labelOnly="1" grandRow="1" outline="0" fieldPosition="0"/>
    </format>
    <format dxfId="46">
      <pivotArea dataOnly="0" labelOnly="1" outline="0" axis="axisValues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0" type="button" dataOnly="0" labelOnly="1" outline="0" axis="axisRow" fieldPosition="0"/>
    </format>
    <format dxfId="34">
      <pivotArea dataOnly="0" labelOnly="1" fieldPosition="0">
        <references count="1">
          <reference field="0" count="0"/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B03642-7EC7-42B5-90FF-E2EEBC24F38E}" name="数据透视表4" cacheId="6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" rowHeaderCaption="姓名">
  <location ref="A1:B7" firstHeaderRow="1" firstDataRow="1" firstDataCol="1"/>
  <pivotFields count="3">
    <pivotField axis="axisRow" showAll="0" sortType="ascending">
      <items count="7">
        <item x="1"/>
        <item x="3"/>
        <item x="2"/>
        <item x="0"/>
        <item x="4"/>
        <item h="1" x="5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借出金额" fld="2" baseField="0" baseItem="0"/>
  </dataFields>
  <formats count="12"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0" type="button" dataOnly="0" labelOnly="1" outline="0" axis="axisRow" fieldPosition="0"/>
    </format>
    <format dxfId="41">
      <pivotArea dataOnly="0" labelOnly="1" fieldPosition="0">
        <references count="1">
          <reference field="0" count="0"/>
        </references>
      </pivotArea>
    </format>
    <format dxfId="40">
      <pivotArea dataOnly="0" labelOnly="1" grandRow="1" outline="0" fieldPosition="0"/>
    </format>
    <format dxfId="39">
      <pivotArea dataOnly="0" labelOnly="1" outline="0" axis="axisValues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0" type="button" dataOnly="0" labelOnly="1" outline="0" axis="axisRow" fieldPosition="0"/>
    </format>
    <format dxfId="27">
      <pivotArea dataOnly="0" labelOnly="1" fieldPosition="0">
        <references count="1">
          <reference field="0" count="0"/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ED74B-5B5F-4F1F-AE37-D9C934A6F2FC}" name="表1" displayName="表1" ref="A1:D1048575" totalsRowShown="0" headerRowDxfId="74" dataDxfId="73">
  <autoFilter ref="A1:D1048575" xr:uid="{4DAED74B-5B5F-4F1F-AE37-D9C934A6F2FC}"/>
  <sortState xmlns:xlrd2="http://schemas.microsoft.com/office/spreadsheetml/2017/richdata2" ref="A2:D17">
    <sortCondition ref="B1:B1048575"/>
  </sortState>
  <tableColumns count="4">
    <tableColumn id="1" xr3:uid="{CC599E05-CA43-4ECD-B368-5A51BC3EDAB3}" name="姓名" dataDxfId="72"/>
    <tableColumn id="2" xr3:uid="{ADAA39C0-B3B3-42C9-A79E-C82872FBF11D}" name="时间" dataDxfId="71"/>
    <tableColumn id="3" xr3:uid="{ED5B493C-23C6-496A-957B-9C86E83C1F3F}" name="金额" dataDxfId="70"/>
    <tableColumn id="4" xr3:uid="{0136789B-2773-4343-8D4C-8904783A5E7F}" name="备注" dataDxfId="6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983FD4-A736-45DB-8B61-9B142E18EB56}" name="表3" displayName="表3" ref="A1:D1048575" totalsRowShown="0" headerRowDxfId="68" dataDxfId="67">
  <autoFilter ref="A1:D1048575" xr:uid="{F6983FD4-A736-45DB-8B61-9B142E18EB56}"/>
  <sortState xmlns:xlrd2="http://schemas.microsoft.com/office/spreadsheetml/2017/richdata2" ref="A2:D7">
    <sortCondition ref="A1:A1048575"/>
  </sortState>
  <tableColumns count="4">
    <tableColumn id="1" xr3:uid="{4DFA4277-2E88-4ED8-9A23-27193B10D699}" name="姓名" dataDxfId="66"/>
    <tableColumn id="2" xr3:uid="{7AEB943B-9541-45D2-9D3F-D9BB676D2625}" name="时间" dataDxfId="65"/>
    <tableColumn id="3" xr3:uid="{EF376020-D67F-46E1-9B3B-F4B20F414823}" name="金额" dataDxfId="64"/>
    <tableColumn id="4" xr3:uid="{4A6702EF-85EC-4C76-99D0-C8A0A791AD6F}" name="备注" dataDxfId="6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I10" sqref="I10"/>
    </sheetView>
  </sheetViews>
  <sheetFormatPr defaultRowHeight="20.25" x14ac:dyDescent="0.3"/>
  <cols>
    <col min="1" max="1" width="9" style="3"/>
    <col min="2" max="2" width="16.125" style="4" bestFit="1" customWidth="1"/>
    <col min="3" max="3" width="16.125" style="5" bestFit="1" customWidth="1"/>
    <col min="4" max="4" width="12.5" style="3" bestFit="1" customWidth="1"/>
    <col min="5" max="16384" width="9" style="2"/>
  </cols>
  <sheetData>
    <row r="1" spans="1:4" x14ac:dyDescent="0.3">
      <c r="A1" s="3" t="s">
        <v>0</v>
      </c>
      <c r="B1" s="4" t="s">
        <v>1</v>
      </c>
      <c r="C1" s="5" t="s">
        <v>2</v>
      </c>
      <c r="D1" s="3" t="s">
        <v>9</v>
      </c>
    </row>
    <row r="2" spans="1:4" x14ac:dyDescent="0.3">
      <c r="A2" s="3" t="s">
        <v>3</v>
      </c>
      <c r="B2" s="4">
        <v>44928</v>
      </c>
      <c r="C2" s="5">
        <v>200</v>
      </c>
      <c r="D2" s="3" t="s">
        <v>10</v>
      </c>
    </row>
    <row r="3" spans="1:4" x14ac:dyDescent="0.3">
      <c r="A3" s="3" t="s">
        <v>3</v>
      </c>
      <c r="B3" s="4">
        <v>44996</v>
      </c>
      <c r="C3" s="5">
        <v>400</v>
      </c>
    </row>
    <row r="4" spans="1:4" x14ac:dyDescent="0.3">
      <c r="A4" s="3" t="s">
        <v>3</v>
      </c>
      <c r="B4" s="4">
        <v>45085</v>
      </c>
      <c r="C4" s="5">
        <v>200</v>
      </c>
      <c r="D4" s="3" t="s">
        <v>10</v>
      </c>
    </row>
    <row r="5" spans="1:4" x14ac:dyDescent="0.3">
      <c r="A5" s="3" t="s">
        <v>7</v>
      </c>
      <c r="B5" s="4">
        <v>45089</v>
      </c>
      <c r="C5" s="5">
        <v>10000</v>
      </c>
      <c r="D5" s="3" t="s">
        <v>11</v>
      </c>
    </row>
    <row r="6" spans="1:4" x14ac:dyDescent="0.3">
      <c r="A6" s="3" t="s">
        <v>5</v>
      </c>
      <c r="B6" s="4">
        <v>45102</v>
      </c>
      <c r="C6" s="5">
        <v>4000</v>
      </c>
      <c r="D6" s="3" t="s">
        <v>11</v>
      </c>
    </row>
    <row r="7" spans="1:4" x14ac:dyDescent="0.3">
      <c r="A7" s="3" t="s">
        <v>6</v>
      </c>
      <c r="B7" s="4">
        <v>45104</v>
      </c>
      <c r="C7" s="5">
        <v>3000</v>
      </c>
    </row>
    <row r="8" spans="1:4" x14ac:dyDescent="0.3">
      <c r="A8" s="3" t="s">
        <v>3</v>
      </c>
      <c r="B8" s="4">
        <v>45112</v>
      </c>
      <c r="C8" s="5">
        <v>300</v>
      </c>
      <c r="D8" s="3" t="s">
        <v>10</v>
      </c>
    </row>
    <row r="9" spans="1:4" x14ac:dyDescent="0.3">
      <c r="A9" s="3" t="s">
        <v>6</v>
      </c>
      <c r="B9" s="4">
        <v>45115</v>
      </c>
      <c r="C9" s="5">
        <v>300</v>
      </c>
    </row>
    <row r="10" spans="1:4" x14ac:dyDescent="0.3">
      <c r="A10" s="3" t="s">
        <v>3</v>
      </c>
      <c r="B10" s="4">
        <v>45115</v>
      </c>
      <c r="C10" s="5">
        <v>200</v>
      </c>
    </row>
    <row r="11" spans="1:4" x14ac:dyDescent="0.3">
      <c r="A11" s="3" t="s">
        <v>4</v>
      </c>
      <c r="B11" s="4">
        <v>45119</v>
      </c>
      <c r="C11" s="5">
        <v>3000</v>
      </c>
    </row>
    <row r="12" spans="1:4" x14ac:dyDescent="0.3">
      <c r="A12" s="3" t="s">
        <v>6</v>
      </c>
      <c r="B12" s="4">
        <v>45159</v>
      </c>
      <c r="C12" s="5">
        <v>2000</v>
      </c>
    </row>
    <row r="13" spans="1:4" x14ac:dyDescent="0.3">
      <c r="A13" s="3" t="s">
        <v>3</v>
      </c>
      <c r="B13" s="4">
        <v>45164</v>
      </c>
      <c r="C13" s="5">
        <v>300</v>
      </c>
      <c r="D13" s="3" t="s">
        <v>10</v>
      </c>
    </row>
    <row r="17" spans="7:7" x14ac:dyDescent="0.3">
      <c r="G17" s="6"/>
    </row>
  </sheetData>
  <dataConsolidate/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A301-A830-4A64-857E-67E0BA81599D}">
  <dimension ref="A1:D7"/>
  <sheetViews>
    <sheetView workbookViewId="0">
      <selection activeCell="L32" sqref="L32"/>
    </sheetView>
  </sheetViews>
  <sheetFormatPr defaultRowHeight="18" x14ac:dyDescent="0.2"/>
  <cols>
    <col min="1" max="1" width="10.5" style="7" bestFit="1" customWidth="1"/>
    <col min="2" max="2" width="14.625" style="8" bestFit="1" customWidth="1"/>
    <col min="3" max="3" width="13" style="9" bestFit="1" customWidth="1"/>
    <col min="4" max="4" width="10.5" style="7" bestFit="1" customWidth="1"/>
  </cols>
  <sheetData>
    <row r="1" spans="1:4" x14ac:dyDescent="0.2">
      <c r="A1" s="7" t="s">
        <v>0</v>
      </c>
      <c r="B1" s="8" t="s">
        <v>1</v>
      </c>
      <c r="C1" s="9" t="s">
        <v>2</v>
      </c>
      <c r="D1" s="7" t="s">
        <v>9</v>
      </c>
    </row>
    <row r="2" spans="1:4" x14ac:dyDescent="0.2">
      <c r="A2" s="7" t="str">
        <f>汇总!A2</f>
        <v>曾超云</v>
      </c>
    </row>
    <row r="3" spans="1:4" x14ac:dyDescent="0.2">
      <c r="A3" s="7" t="str">
        <f>汇总!A3</f>
        <v>方小韵</v>
      </c>
      <c r="B3" s="8">
        <v>45126</v>
      </c>
      <c r="C3" s="9">
        <v>1000</v>
      </c>
    </row>
    <row r="4" spans="1:4" x14ac:dyDescent="0.2">
      <c r="A4" s="7" t="str">
        <f>汇总!A4</f>
        <v>冯学能</v>
      </c>
    </row>
    <row r="5" spans="1:4" x14ac:dyDescent="0.2">
      <c r="A5" s="7" t="str">
        <f>汇总!A5</f>
        <v>林庆东</v>
      </c>
    </row>
    <row r="6" spans="1:4" x14ac:dyDescent="0.2">
      <c r="A6" s="7" t="str">
        <f>汇总!A6</f>
        <v>张俊杰</v>
      </c>
    </row>
    <row r="7" spans="1:4" x14ac:dyDescent="0.2">
      <c r="A7" s="7" t="str">
        <f>A3</f>
        <v>方小韵</v>
      </c>
      <c r="B7" s="8">
        <v>45160</v>
      </c>
      <c r="C7" s="9">
        <v>2000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9A8A-0C9C-41B2-B61C-AF5E3E4B8238}">
  <dimension ref="A1:I25"/>
  <sheetViews>
    <sheetView tabSelected="1" workbookViewId="0">
      <selection activeCell="B5" sqref="B5"/>
    </sheetView>
  </sheetViews>
  <sheetFormatPr defaultRowHeight="23.25" x14ac:dyDescent="0.35"/>
  <cols>
    <col min="1" max="1" width="9.25" style="12" bestFit="1" customWidth="1"/>
    <col min="2" max="2" width="9" style="14" bestFit="1" customWidth="1"/>
    <col min="3" max="4" width="4.5" style="12" bestFit="1" customWidth="1"/>
    <col min="5" max="5" width="9.25" style="12" bestFit="1" customWidth="1"/>
    <col min="6" max="6" width="9" style="12" bestFit="1" customWidth="1"/>
    <col min="7" max="7" width="6.5" style="1" bestFit="1" customWidth="1"/>
    <col min="8" max="8" width="11" style="1" bestFit="1" customWidth="1"/>
    <col min="9" max="9" width="21" style="1" bestFit="1" customWidth="1"/>
    <col min="10" max="10" width="9" style="1"/>
    <col min="11" max="11" width="13.125" style="1" bestFit="1" customWidth="1"/>
    <col min="12" max="12" width="23" style="1" bestFit="1" customWidth="1"/>
    <col min="13" max="16384" width="9" style="1"/>
  </cols>
  <sheetData>
    <row r="1" spans="1:9" x14ac:dyDescent="0.35">
      <c r="A1" s="10" t="s">
        <v>18</v>
      </c>
      <c r="B1" s="11" t="s">
        <v>20</v>
      </c>
      <c r="C1" s="11"/>
      <c r="E1" s="10" t="s">
        <v>18</v>
      </c>
      <c r="F1" s="11" t="s">
        <v>19</v>
      </c>
      <c r="G1"/>
      <c r="H1" s="15" t="s">
        <v>0</v>
      </c>
      <c r="I1" s="15" t="s">
        <v>17</v>
      </c>
    </row>
    <row r="2" spans="1:9" x14ac:dyDescent="0.35">
      <c r="A2" s="11" t="s">
        <v>13</v>
      </c>
      <c r="B2" s="13">
        <v>10000</v>
      </c>
      <c r="C2" s="11"/>
      <c r="E2" s="11" t="s">
        <v>13</v>
      </c>
      <c r="F2" s="13"/>
      <c r="G2"/>
      <c r="H2" s="15" t="str">
        <f>A2</f>
        <v>曾超云</v>
      </c>
      <c r="I2" s="15">
        <f>GETPIVOTDATA("金额",$A$1,"姓名","曾超云")-GETPIVOTDATA("金额",$E$1,"姓名","曾超云")</f>
        <v>10000</v>
      </c>
    </row>
    <row r="3" spans="1:9" x14ac:dyDescent="0.35">
      <c r="A3" s="11" t="s">
        <v>12</v>
      </c>
      <c r="B3" s="13">
        <v>5300</v>
      </c>
      <c r="C3" s="11"/>
      <c r="E3" s="11" t="s">
        <v>12</v>
      </c>
      <c r="F3" s="13">
        <v>3000</v>
      </c>
      <c r="G3"/>
      <c r="H3" s="15" t="str">
        <f t="shared" ref="H3:H7" si="0">A3</f>
        <v>方小韵</v>
      </c>
      <c r="I3" s="15">
        <f>GETPIVOTDATA("金额",$A$1,"姓名","方小韵")-GETPIVOTDATA("金额",$E$1,"姓名","方小韵")</f>
        <v>2300</v>
      </c>
    </row>
    <row r="4" spans="1:9" x14ac:dyDescent="0.35">
      <c r="A4" s="11" t="s">
        <v>14</v>
      </c>
      <c r="B4" s="13">
        <v>4000</v>
      </c>
      <c r="C4" s="11"/>
      <c r="E4" s="11" t="s">
        <v>14</v>
      </c>
      <c r="F4" s="13"/>
      <c r="G4"/>
      <c r="H4" s="15" t="str">
        <f t="shared" si="0"/>
        <v>冯学能</v>
      </c>
      <c r="I4" s="15">
        <f>GETPIVOTDATA("金额",$A$1,"姓名","冯学能")-GETPIVOTDATA("金额",$E$1,"姓名","冯学能")</f>
        <v>4000</v>
      </c>
    </row>
    <row r="5" spans="1:9" x14ac:dyDescent="0.35">
      <c r="A5" s="11" t="s">
        <v>8</v>
      </c>
      <c r="B5" s="13">
        <v>1600</v>
      </c>
      <c r="C5" s="11"/>
      <c r="E5" s="11" t="s">
        <v>8</v>
      </c>
      <c r="F5" s="13"/>
      <c r="G5"/>
      <c r="H5" s="15" t="str">
        <f t="shared" si="0"/>
        <v>林庆东</v>
      </c>
      <c r="I5" s="15">
        <f>GETPIVOTDATA("金额",$A$1,"姓名","林庆东")-GETPIVOTDATA("金额",$E$1,"姓名","林庆东")</f>
        <v>1600</v>
      </c>
    </row>
    <row r="6" spans="1:9" x14ac:dyDescent="0.35">
      <c r="A6" s="11" t="s">
        <v>15</v>
      </c>
      <c r="B6" s="13">
        <v>3000</v>
      </c>
      <c r="C6" s="11"/>
      <c r="E6" s="11" t="s">
        <v>15</v>
      </c>
      <c r="F6" s="13"/>
      <c r="G6"/>
      <c r="H6" s="15" t="str">
        <f t="shared" si="0"/>
        <v>张俊杰</v>
      </c>
      <c r="I6" s="15">
        <f>GETPIVOTDATA("金额",$A$1,"姓名","张俊杰")-GETPIVOTDATA("金额",$E$1,"姓名","张俊杰")</f>
        <v>3000</v>
      </c>
    </row>
    <row r="7" spans="1:9" x14ac:dyDescent="0.35">
      <c r="A7" s="11" t="s">
        <v>16</v>
      </c>
      <c r="B7" s="13">
        <v>23900</v>
      </c>
      <c r="C7" s="11"/>
      <c r="E7" s="11" t="s">
        <v>16</v>
      </c>
      <c r="F7" s="13">
        <v>3000</v>
      </c>
      <c r="G7"/>
      <c r="H7" s="15" t="str">
        <f t="shared" si="0"/>
        <v>总计</v>
      </c>
      <c r="I7" s="15">
        <f>GETPIVOTDATA("金额",$A$1)-GETPIVOTDATA("金额",$E$1)</f>
        <v>20900</v>
      </c>
    </row>
    <row r="8" spans="1:9" x14ac:dyDescent="0.35">
      <c r="A8" s="11"/>
      <c r="B8" s="11"/>
      <c r="C8" s="11"/>
      <c r="E8" s="11"/>
      <c r="F8" s="11"/>
      <c r="G8"/>
    </row>
    <row r="9" spans="1:9" x14ac:dyDescent="0.35">
      <c r="A9" s="11"/>
      <c r="B9" s="11"/>
      <c r="C9" s="11"/>
      <c r="E9" s="11"/>
      <c r="F9" s="11"/>
      <c r="G9"/>
    </row>
    <row r="10" spans="1:9" x14ac:dyDescent="0.35">
      <c r="A10" s="11"/>
      <c r="B10" s="11"/>
      <c r="C10" s="11"/>
      <c r="E10" s="11"/>
      <c r="F10" s="11"/>
      <c r="G10"/>
    </row>
    <row r="11" spans="1:9" x14ac:dyDescent="0.35">
      <c r="A11" s="11"/>
      <c r="B11" s="11"/>
      <c r="C11" s="11"/>
      <c r="E11" s="11"/>
      <c r="F11" s="11"/>
      <c r="G11"/>
    </row>
    <row r="12" spans="1:9" x14ac:dyDescent="0.35">
      <c r="A12" s="11"/>
      <c r="B12" s="11"/>
      <c r="C12" s="11"/>
      <c r="E12" s="11"/>
      <c r="F12" s="11"/>
      <c r="G12"/>
    </row>
    <row r="13" spans="1:9" x14ac:dyDescent="0.35">
      <c r="A13" s="11"/>
      <c r="B13" s="11"/>
      <c r="C13" s="11"/>
      <c r="E13" s="11"/>
      <c r="F13" s="11"/>
      <c r="G13"/>
    </row>
    <row r="14" spans="1:9" x14ac:dyDescent="0.35">
      <c r="A14" s="11"/>
      <c r="B14" s="11"/>
      <c r="C14" s="11"/>
      <c r="E14" s="11"/>
      <c r="F14" s="11"/>
      <c r="G14"/>
    </row>
    <row r="15" spans="1:9" x14ac:dyDescent="0.35">
      <c r="A15" s="11"/>
      <c r="B15" s="11"/>
      <c r="C15" s="11"/>
      <c r="E15" s="11"/>
      <c r="F15" s="11"/>
      <c r="G15"/>
    </row>
    <row r="16" spans="1:9" x14ac:dyDescent="0.35">
      <c r="A16" s="11"/>
      <c r="B16" s="11"/>
      <c r="C16" s="11"/>
      <c r="E16" s="11"/>
      <c r="F16" s="11"/>
      <c r="G16"/>
    </row>
    <row r="17" spans="1:7" x14ac:dyDescent="0.35">
      <c r="A17" s="11"/>
      <c r="B17" s="11"/>
      <c r="C17" s="11"/>
      <c r="E17" s="11"/>
      <c r="F17" s="11"/>
      <c r="G17"/>
    </row>
    <row r="18" spans="1:7" x14ac:dyDescent="0.35">
      <c r="A18" s="11"/>
      <c r="B18" s="11"/>
      <c r="C18" s="11"/>
      <c r="E18" s="11"/>
      <c r="F18" s="11"/>
      <c r="G18"/>
    </row>
    <row r="19" spans="1:7" x14ac:dyDescent="0.35">
      <c r="B19" s="12"/>
    </row>
    <row r="20" spans="1:7" x14ac:dyDescent="0.35">
      <c r="B20" s="12"/>
    </row>
    <row r="21" spans="1:7" x14ac:dyDescent="0.35">
      <c r="B21" s="12"/>
    </row>
    <row r="22" spans="1:7" x14ac:dyDescent="0.35">
      <c r="B22" s="12"/>
    </row>
    <row r="23" spans="1:7" x14ac:dyDescent="0.35">
      <c r="B23" s="12"/>
    </row>
    <row r="24" spans="1:7" x14ac:dyDescent="0.35">
      <c r="B24" s="12"/>
    </row>
    <row r="25" spans="1:7" x14ac:dyDescent="0.35">
      <c r="B25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借出</vt:lpstr>
      <vt:lpstr>归还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时间流水</dc:creator>
  <cp:lastModifiedBy>流水 时间</cp:lastModifiedBy>
  <dcterms:created xsi:type="dcterms:W3CDTF">2015-06-05T18:19:34Z</dcterms:created>
  <dcterms:modified xsi:type="dcterms:W3CDTF">2023-08-26T13:43:29Z</dcterms:modified>
</cp:coreProperties>
</file>