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BA9C01B1-C621-4326-9BFC-A3E9D55A7A92}" xr6:coauthVersionLast="47" xr6:coauthVersionMax="47" xr10:uidLastSave="{00000000-0000-0000-0000-000000000000}"/>
  <bookViews>
    <workbookView xWindow="-110" yWindow="-110" windowWidth="19420" windowHeight="11020" xr2:uid="{75443ADE-8271-45DC-8A22-7B7183CBF262}"/>
  </bookViews>
  <sheets>
    <sheet name="Sheet3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G14" i="1" l="1"/>
  <c r="B2" i="1"/>
  <c r="J2" i="1" s="1"/>
  <c r="F2" i="1"/>
  <c r="G2" i="1"/>
  <c r="I2" i="1"/>
  <c r="F3" i="1"/>
  <c r="G3" i="1"/>
  <c r="I3" i="1" s="1"/>
  <c r="H3" i="1"/>
  <c r="J3" i="1"/>
  <c r="B4" i="1"/>
  <c r="F4" i="1"/>
  <c r="G4" i="1"/>
  <c r="H4" i="1"/>
  <c r="I4" i="1"/>
  <c r="J4" i="1"/>
  <c r="B5" i="1"/>
  <c r="F5" i="1"/>
  <c r="G5" i="1"/>
  <c r="H5" i="1"/>
  <c r="I5" i="1"/>
  <c r="J5" i="1"/>
  <c r="B6" i="1"/>
  <c r="H6" i="1" s="1"/>
  <c r="F6" i="1"/>
  <c r="G6" i="1"/>
  <c r="I6" i="1"/>
  <c r="B7" i="1"/>
  <c r="J7" i="1" s="1"/>
  <c r="F7" i="1"/>
  <c r="G7" i="1"/>
  <c r="I7" i="1" s="1"/>
  <c r="H7" i="1"/>
  <c r="B8" i="1"/>
  <c r="F8" i="1"/>
  <c r="G8" i="1"/>
  <c r="H8" i="1"/>
  <c r="I8" i="1"/>
  <c r="J8" i="1"/>
  <c r="F9" i="1"/>
  <c r="G9" i="1"/>
  <c r="H9" i="1"/>
  <c r="I9" i="1"/>
  <c r="J9" i="1"/>
  <c r="B10" i="1"/>
  <c r="H10" i="1" s="1"/>
  <c r="F10" i="1"/>
  <c r="G10" i="1"/>
  <c r="I10" i="1" s="1"/>
  <c r="B11" i="1"/>
  <c r="J11" i="1" s="1"/>
  <c r="F11" i="1"/>
  <c r="G11" i="1"/>
  <c r="H11" i="1"/>
  <c r="I11" i="1"/>
  <c r="F12" i="1"/>
  <c r="G12" i="1"/>
  <c r="H12" i="1"/>
  <c r="I12" i="1"/>
  <c r="J12" i="1"/>
  <c r="F13" i="1"/>
  <c r="H13" i="1" s="1"/>
  <c r="G13" i="1"/>
  <c r="I13" i="1" s="1"/>
  <c r="J13" i="1"/>
  <c r="I17" i="1"/>
  <c r="I19" i="1" s="1"/>
  <c r="I18" i="1"/>
  <c r="I20" i="1"/>
  <c r="I14" i="1" l="1"/>
  <c r="J10" i="1"/>
  <c r="H2" i="1"/>
  <c r="H14" i="1" s="1"/>
  <c r="J6" i="1"/>
  <c r="J14" i="1" s="1"/>
  <c r="I21" i="1" l="1"/>
</calcChain>
</file>

<file path=xl/sharedStrings.xml><?xml version="1.0" encoding="utf-8"?>
<sst xmlns="http://schemas.openxmlformats.org/spreadsheetml/2006/main" count="32" uniqueCount="32">
  <si>
    <t>支出</t>
    <phoneticPr fontId="2" type="noConversion"/>
  </si>
  <si>
    <t>总金额</t>
    <phoneticPr fontId="2" type="noConversion"/>
  </si>
  <si>
    <t>金额</t>
    <phoneticPr fontId="2" type="noConversion"/>
  </si>
  <si>
    <t>人数</t>
    <phoneticPr fontId="2" type="noConversion"/>
  </si>
  <si>
    <t>列1</t>
    <phoneticPr fontId="2" type="noConversion"/>
  </si>
  <si>
    <t>汇总</t>
    <phoneticPr fontId="2" type="noConversion"/>
  </si>
  <si>
    <t>六（2）</t>
    <phoneticPr fontId="2" type="noConversion"/>
  </si>
  <si>
    <t>六（1）</t>
    <phoneticPr fontId="2" type="noConversion"/>
  </si>
  <si>
    <t>五（2）</t>
    <phoneticPr fontId="2" type="noConversion"/>
  </si>
  <si>
    <t>五（1）</t>
    <phoneticPr fontId="2" type="noConversion"/>
  </si>
  <si>
    <t>四（2）</t>
    <phoneticPr fontId="2" type="noConversion"/>
  </si>
  <si>
    <t>四（1）</t>
    <phoneticPr fontId="2" type="noConversion"/>
  </si>
  <si>
    <t>三（2）</t>
    <phoneticPr fontId="2" type="noConversion"/>
  </si>
  <si>
    <t>三（1）</t>
    <phoneticPr fontId="2" type="noConversion"/>
  </si>
  <si>
    <t>二（2）</t>
    <phoneticPr fontId="2" type="noConversion"/>
  </si>
  <si>
    <t>二（1）</t>
    <phoneticPr fontId="2" type="noConversion"/>
  </si>
  <si>
    <t>一（2）</t>
    <phoneticPr fontId="2" type="noConversion"/>
  </si>
  <si>
    <t>一（1）</t>
    <phoneticPr fontId="2" type="noConversion"/>
  </si>
  <si>
    <t>课后服务报名人数</t>
    <phoneticPr fontId="2" type="noConversion"/>
  </si>
  <si>
    <t>课练/元</t>
    <phoneticPr fontId="2" type="noConversion"/>
  </si>
  <si>
    <t>作业本/元</t>
    <phoneticPr fontId="2" type="noConversion"/>
  </si>
  <si>
    <t>校服/元</t>
    <phoneticPr fontId="2" type="noConversion"/>
  </si>
  <si>
    <t>已报名人数</t>
    <phoneticPr fontId="2" type="noConversion"/>
  </si>
  <si>
    <t>班级</t>
    <phoneticPr fontId="2" type="noConversion"/>
  </si>
  <si>
    <t>校服、作业本总收入</t>
    <phoneticPr fontId="2" type="noConversion"/>
  </si>
  <si>
    <t>校服、作业本总收入2</t>
    <phoneticPr fontId="2" type="noConversion"/>
  </si>
  <si>
    <t>课后服务总收入</t>
    <phoneticPr fontId="2" type="noConversion"/>
  </si>
  <si>
    <t>课练总收入</t>
    <phoneticPr fontId="2" type="noConversion"/>
  </si>
  <si>
    <t>港头小学作业本、校服收入</t>
    <phoneticPr fontId="2" type="noConversion"/>
  </si>
  <si>
    <t>港头小学课后服务收入</t>
    <phoneticPr fontId="2" type="noConversion"/>
  </si>
  <si>
    <t>港头小学总收入</t>
    <phoneticPr fontId="2" type="noConversion"/>
  </si>
  <si>
    <t>总收入（课练、校服、作业本、课后服务）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</si>
</sst>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6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theme="8"/>
      <name val="等线"/>
      <family val="2"/>
      <scheme val="minor"/>
    </font>
    <font>
      <b/>
      <sz val="11"/>
      <color theme="4" tint="-0.249977111117893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176" fontId="1" fillId="2" borderId="1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18"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等线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等线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等线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esktop\&#33426;&#28023;&#23567;&#23398;\&#35760;&#24080;\2023&#24180;&#19978;&#21322;&#24180;\&#25253;&#21517;&#36153;&#29992;.xlsx" TargetMode="External"/><Relationship Id="rId1" Type="http://schemas.openxmlformats.org/officeDocument/2006/relationships/externalLinkPath" Target="&#25253;&#21517;&#36153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芒海小学"/>
      <sheetName val="港头小学"/>
      <sheetName val="支出"/>
      <sheetName val="报名费用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CD6B28-D810-4B91-B8AE-8493973537C9}" name="表3" displayName="表3" ref="A1:J14" totalsRowShown="0" headerRowDxfId="17" dataDxfId="16">
  <autoFilter ref="A1:J14" xr:uid="{66CD7334-E2F4-43FD-9178-4EA787E4B88B}"/>
  <tableColumns count="10">
    <tableColumn id="1" xr3:uid="{A70461DA-7092-45B4-8975-1C4BDDBD084A}" name="班级" dataDxfId="15"/>
    <tableColumn id="2" xr3:uid="{297C6D18-C163-4EC1-AC60-D36F2E553272}" name="已报名人数" dataDxfId="14"/>
    <tableColumn id="3" xr3:uid="{B7A39175-15A9-425F-8268-18DDAFDBE4C0}" name="校服/元" dataDxfId="13"/>
    <tableColumn id="4" xr3:uid="{A48B79F3-A66B-44E4-A889-3E0A46F67E97}" name="作业本/元" dataDxfId="12"/>
    <tableColumn id="9" xr3:uid="{2B23D965-1948-4D7C-98F3-55DB211AE0BF}" name="课练/元" dataDxfId="11"/>
    <tableColumn id="5" xr3:uid="{44976861-0D88-4658-A3A1-6B893B4B32C9}" name="校服、作业本总收入" dataDxfId="10"/>
    <tableColumn id="6" xr3:uid="{51B3364E-AC31-4752-A7A4-E8230BED8934}" name="课后服务报名人数" dataDxfId="9"/>
    <tableColumn id="7" xr3:uid="{CFB2765B-1867-45A4-BD76-06F40B990C71}" name="校服、作业本总收入2" dataDxfId="8"/>
    <tableColumn id="8" xr3:uid="{5ADCF261-761C-4CBD-B9B9-8894757D0A80}" name="课后服务总收入" dataDxfId="7"/>
    <tableColumn id="10" xr3:uid="{B734E306-BE79-4E14-85A1-9960DD0A93F1}" name="课练总收入" dataDxfId="6">
      <calculatedColumnFormula>表3[[#This Row],[课练/元]]*表3[[#This Row],[已报名人数]]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78E032-D34C-4BB4-BC55-EF42B07CE6A0}" name="表2_6" displayName="表2_6" ref="F16:I21" totalsRowShown="0" headerRowDxfId="5" dataDxfId="4">
  <autoFilter ref="F16:I21" xr:uid="{2970DDA5-C329-463D-95B4-0AD48A2FE8F7}"/>
  <tableColumns count="4">
    <tableColumn id="1" xr3:uid="{1B6E4DB4-B59D-486F-9B22-A9AAA2A12037}" name="列1" dataDxfId="3"/>
    <tableColumn id="2" xr3:uid="{90CEE1B9-CE74-4F2B-8053-4A8F1078E1F0}" name="人数" dataDxfId="2"/>
    <tableColumn id="3" xr3:uid="{531931C8-A558-4539-A362-F7FD70939890}" name="金额" dataDxfId="1"/>
    <tableColumn id="4" xr3:uid="{BD837364-45BE-4412-BA07-4D43408F908E}" name="总金额" dataDxfId="0">
      <calculatedColumnFormula>G17*H17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AA2C-58A5-4ACF-B6D2-C8AC239BE2D8}">
  <dimension ref="A1:J21"/>
  <sheetViews>
    <sheetView tabSelected="1" workbookViewId="0">
      <selection activeCell="B14" sqref="B14"/>
    </sheetView>
  </sheetViews>
  <sheetFormatPr defaultRowHeight="14" x14ac:dyDescent="0.3"/>
  <cols>
    <col min="1" max="1" width="9" bestFit="1" customWidth="1"/>
    <col min="2" max="2" width="14.58203125" bestFit="1" customWidth="1"/>
    <col min="3" max="3" width="10.4140625" hidden="1" customWidth="1"/>
    <col min="4" max="4" width="6.4140625" hidden="1" customWidth="1"/>
    <col min="5" max="5" width="13.4140625" hidden="1" customWidth="1"/>
    <col min="6" max="6" width="37.9140625" bestFit="1" customWidth="1"/>
    <col min="7" max="7" width="20.4140625" bestFit="1" customWidth="1"/>
    <col min="8" max="8" width="23.5" bestFit="1" customWidth="1"/>
    <col min="9" max="9" width="18.5" bestFit="1" customWidth="1"/>
    <col min="10" max="10" width="14.58203125" bestFit="1" customWidth="1"/>
  </cols>
  <sheetData>
    <row r="1" spans="1:10" x14ac:dyDescent="0.3">
      <c r="A1" s="8" t="s">
        <v>23</v>
      </c>
      <c r="B1" s="8" t="s">
        <v>22</v>
      </c>
      <c r="C1" s="8" t="s">
        <v>21</v>
      </c>
      <c r="D1" s="8" t="s">
        <v>20</v>
      </c>
      <c r="E1" s="7" t="s">
        <v>19</v>
      </c>
      <c r="F1" s="7" t="s">
        <v>24</v>
      </c>
      <c r="G1" s="7" t="s">
        <v>18</v>
      </c>
      <c r="H1" s="7" t="s">
        <v>25</v>
      </c>
      <c r="I1" s="8" t="s">
        <v>26</v>
      </c>
      <c r="J1" s="7" t="s">
        <v>27</v>
      </c>
    </row>
    <row r="2" spans="1:10" x14ac:dyDescent="0.3">
      <c r="A2" s="5" t="s">
        <v>17</v>
      </c>
      <c r="B2" s="5">
        <f>27+3</f>
        <v>30</v>
      </c>
      <c r="C2" s="5">
        <v>62</v>
      </c>
      <c r="D2" s="5">
        <v>10</v>
      </c>
      <c r="E2" s="3">
        <v>0</v>
      </c>
      <c r="F2" s="3">
        <f t="shared" ref="F2:F13" si="0">C2+D2</f>
        <v>72</v>
      </c>
      <c r="G2" s="5">
        <f>[1]!表1[[#This Row],[已报名人数]]-[1]!表1[[#This Row],[不参加课后服务人数]]</f>
        <v>30</v>
      </c>
      <c r="H2" s="5">
        <f t="shared" ref="H2:H13" si="1">B2*F2</f>
        <v>2160</v>
      </c>
      <c r="I2" s="5">
        <f t="shared" ref="I2:I13" si="2">G2*350</f>
        <v>10500</v>
      </c>
      <c r="J2" s="5">
        <f>表3[[#This Row],[课练/元]]*表3[[#This Row],[已报名人数]]</f>
        <v>0</v>
      </c>
    </row>
    <row r="3" spans="1:10" x14ac:dyDescent="0.3">
      <c r="A3" s="5" t="s">
        <v>16</v>
      </c>
      <c r="B3" s="5">
        <v>29</v>
      </c>
      <c r="C3" s="5">
        <v>62</v>
      </c>
      <c r="D3" s="5">
        <v>10</v>
      </c>
      <c r="E3" s="3">
        <v>0</v>
      </c>
      <c r="F3" s="3">
        <f t="shared" si="0"/>
        <v>72</v>
      </c>
      <c r="G3" s="5">
        <f>[1]!表1[[#This Row],[已报名人数]]-[1]!表1[[#This Row],[不参加课后服务人数]]</f>
        <v>29</v>
      </c>
      <c r="H3" s="5">
        <f t="shared" si="1"/>
        <v>2088</v>
      </c>
      <c r="I3" s="5">
        <f t="shared" si="2"/>
        <v>10150</v>
      </c>
      <c r="J3" s="5">
        <f>表3[[#This Row],[课练/元]]*表3[[#This Row],[已报名人数]]</f>
        <v>0</v>
      </c>
    </row>
    <row r="4" spans="1:10" x14ac:dyDescent="0.3">
      <c r="A4" s="5" t="s">
        <v>15</v>
      </c>
      <c r="B4" s="6">
        <f>30+1</f>
        <v>31</v>
      </c>
      <c r="C4" s="5">
        <v>62</v>
      </c>
      <c r="D4" s="5">
        <v>10</v>
      </c>
      <c r="E4" s="3">
        <v>0</v>
      </c>
      <c r="F4" s="3">
        <f t="shared" si="0"/>
        <v>72</v>
      </c>
      <c r="G4" s="5">
        <f>[1]!表1[[#This Row],[已报名人数]]-[1]!表1[[#This Row],[不参加课后服务人数]]</f>
        <v>30</v>
      </c>
      <c r="H4" s="5">
        <f t="shared" si="1"/>
        <v>2232</v>
      </c>
      <c r="I4" s="5">
        <f t="shared" si="2"/>
        <v>10500</v>
      </c>
      <c r="J4" s="5">
        <f>表3[[#This Row],[课练/元]]*表3[[#This Row],[已报名人数]]</f>
        <v>0</v>
      </c>
    </row>
    <row r="5" spans="1:10" x14ac:dyDescent="0.3">
      <c r="A5" s="5" t="s">
        <v>14</v>
      </c>
      <c r="B5" s="5">
        <f>27+1+1</f>
        <v>29</v>
      </c>
      <c r="C5" s="5">
        <v>62</v>
      </c>
      <c r="D5" s="5">
        <v>10</v>
      </c>
      <c r="E5" s="3">
        <v>0</v>
      </c>
      <c r="F5" s="3">
        <f t="shared" si="0"/>
        <v>72</v>
      </c>
      <c r="G5" s="5">
        <f>[1]!表1[[#This Row],[已报名人数]]-[1]!表1[[#This Row],[不参加课后服务人数]]</f>
        <v>28</v>
      </c>
      <c r="H5" s="5">
        <f t="shared" si="1"/>
        <v>2088</v>
      </c>
      <c r="I5" s="5">
        <f t="shared" si="2"/>
        <v>9800</v>
      </c>
      <c r="J5" s="5">
        <f>表3[[#This Row],[课练/元]]*表3[[#This Row],[已报名人数]]</f>
        <v>0</v>
      </c>
    </row>
    <row r="6" spans="1:10" x14ac:dyDescent="0.3">
      <c r="A6" s="5" t="s">
        <v>13</v>
      </c>
      <c r="B6" s="5">
        <f>36+4</f>
        <v>40</v>
      </c>
      <c r="C6" s="5">
        <v>62</v>
      </c>
      <c r="D6" s="5">
        <v>10</v>
      </c>
      <c r="E6" s="3">
        <v>38</v>
      </c>
      <c r="F6" s="3">
        <f t="shared" si="0"/>
        <v>72</v>
      </c>
      <c r="G6" s="5">
        <f>[1]!表1[[#This Row],[已报名人数]]-[1]!表1[[#This Row],[不参加课后服务人数]]</f>
        <v>39</v>
      </c>
      <c r="H6" s="5">
        <f t="shared" si="1"/>
        <v>2880</v>
      </c>
      <c r="I6" s="5">
        <f t="shared" si="2"/>
        <v>13650</v>
      </c>
      <c r="J6" s="5">
        <f>表3[[#This Row],[课练/元]]*表3[[#This Row],[已报名人数]]</f>
        <v>1520</v>
      </c>
    </row>
    <row r="7" spans="1:10" x14ac:dyDescent="0.3">
      <c r="A7" s="5" t="s">
        <v>12</v>
      </c>
      <c r="B7" s="5">
        <f>39+1</f>
        <v>40</v>
      </c>
      <c r="C7" s="5">
        <v>62</v>
      </c>
      <c r="D7" s="5">
        <v>10</v>
      </c>
      <c r="E7" s="3">
        <v>38</v>
      </c>
      <c r="F7" s="3">
        <f t="shared" si="0"/>
        <v>72</v>
      </c>
      <c r="G7" s="5">
        <f>[1]!表1[[#This Row],[已报名人数]]-[1]!表1[[#This Row],[不参加课后服务人数]]</f>
        <v>40</v>
      </c>
      <c r="H7" s="5">
        <f t="shared" si="1"/>
        <v>2880</v>
      </c>
      <c r="I7" s="5">
        <f t="shared" si="2"/>
        <v>14000</v>
      </c>
      <c r="J7" s="5">
        <f>表3[[#This Row],[课练/元]]*表3[[#This Row],[已报名人数]]</f>
        <v>1520</v>
      </c>
    </row>
    <row r="8" spans="1:10" x14ac:dyDescent="0.3">
      <c r="A8" s="5" t="s">
        <v>11</v>
      </c>
      <c r="B8" s="5">
        <f>31+7</f>
        <v>38</v>
      </c>
      <c r="C8" s="5">
        <v>65</v>
      </c>
      <c r="D8" s="5">
        <v>10</v>
      </c>
      <c r="E8" s="3">
        <v>38</v>
      </c>
      <c r="F8" s="3">
        <f t="shared" si="0"/>
        <v>75</v>
      </c>
      <c r="G8" s="5">
        <f>[1]!表1[[#This Row],[已报名人数]]-[1]!表1[[#This Row],[不参加课后服务人数]]</f>
        <v>37</v>
      </c>
      <c r="H8" s="5">
        <f t="shared" si="1"/>
        <v>2850</v>
      </c>
      <c r="I8" s="5">
        <f t="shared" si="2"/>
        <v>12950</v>
      </c>
      <c r="J8" s="5">
        <f>表3[[#This Row],[课练/元]]*表3[[#This Row],[已报名人数]]</f>
        <v>1444</v>
      </c>
    </row>
    <row r="9" spans="1:10" x14ac:dyDescent="0.3">
      <c r="A9" s="5" t="s">
        <v>10</v>
      </c>
      <c r="B9" s="5">
        <v>34</v>
      </c>
      <c r="C9" s="5">
        <v>65</v>
      </c>
      <c r="D9" s="5">
        <v>10</v>
      </c>
      <c r="E9" s="3">
        <v>38</v>
      </c>
      <c r="F9" s="3">
        <f t="shared" si="0"/>
        <v>75</v>
      </c>
      <c r="G9" s="5">
        <f>[1]!表1[[#This Row],[已报名人数]]-[1]!表1[[#This Row],[不参加课后服务人数]]</f>
        <v>34</v>
      </c>
      <c r="H9" s="5">
        <f t="shared" si="1"/>
        <v>2550</v>
      </c>
      <c r="I9" s="5">
        <f t="shared" si="2"/>
        <v>11900</v>
      </c>
      <c r="J9" s="5">
        <f>表3[[#This Row],[课练/元]]*表3[[#This Row],[已报名人数]]</f>
        <v>1292</v>
      </c>
    </row>
    <row r="10" spans="1:10" x14ac:dyDescent="0.3">
      <c r="A10" s="5" t="s">
        <v>9</v>
      </c>
      <c r="B10" s="5">
        <f>39+1</f>
        <v>40</v>
      </c>
      <c r="C10" s="5">
        <v>65</v>
      </c>
      <c r="D10" s="5">
        <v>10</v>
      </c>
      <c r="E10" s="3">
        <v>49</v>
      </c>
      <c r="F10" s="3">
        <f t="shared" si="0"/>
        <v>75</v>
      </c>
      <c r="G10" s="5">
        <f>[1]!表1[[#This Row],[已报名人数]]-[1]!表1[[#This Row],[不参加课后服务人数]]</f>
        <v>40</v>
      </c>
      <c r="H10" s="5">
        <f t="shared" si="1"/>
        <v>3000</v>
      </c>
      <c r="I10" s="5">
        <f t="shared" si="2"/>
        <v>14000</v>
      </c>
      <c r="J10" s="5">
        <f>表3[[#This Row],[课练/元]]*表3[[#This Row],[已报名人数]]</f>
        <v>1960</v>
      </c>
    </row>
    <row r="11" spans="1:10" x14ac:dyDescent="0.3">
      <c r="A11" s="5" t="s">
        <v>8</v>
      </c>
      <c r="B11" s="5">
        <f>30+13</f>
        <v>43</v>
      </c>
      <c r="C11" s="5">
        <v>65</v>
      </c>
      <c r="D11" s="5">
        <v>10</v>
      </c>
      <c r="E11" s="3">
        <v>49</v>
      </c>
      <c r="F11" s="3">
        <f t="shared" si="0"/>
        <v>75</v>
      </c>
      <c r="G11" s="5">
        <f>[1]!表1[[#This Row],[已报名人数]]-[1]!表1[[#This Row],[不参加课后服务人数]]</f>
        <v>43</v>
      </c>
      <c r="H11" s="5">
        <f t="shared" si="1"/>
        <v>3225</v>
      </c>
      <c r="I11" s="5">
        <f t="shared" si="2"/>
        <v>15050</v>
      </c>
      <c r="J11" s="5">
        <f>表3[[#This Row],[课练/元]]*表3[[#This Row],[已报名人数]]</f>
        <v>2107</v>
      </c>
    </row>
    <row r="12" spans="1:10" x14ac:dyDescent="0.3">
      <c r="A12" s="5" t="s">
        <v>7</v>
      </c>
      <c r="B12" s="5">
        <v>42</v>
      </c>
      <c r="C12" s="5">
        <v>65</v>
      </c>
      <c r="D12" s="5">
        <v>10</v>
      </c>
      <c r="E12" s="3">
        <v>33</v>
      </c>
      <c r="F12" s="3">
        <f t="shared" si="0"/>
        <v>75</v>
      </c>
      <c r="G12" s="5">
        <f>[1]!表1[[#This Row],[已报名人数]]-[1]!表1[[#This Row],[不参加课后服务人数]]</f>
        <v>42</v>
      </c>
      <c r="H12" s="5">
        <f t="shared" si="1"/>
        <v>3150</v>
      </c>
      <c r="I12" s="5">
        <f t="shared" si="2"/>
        <v>14700</v>
      </c>
      <c r="J12" s="5">
        <f>表3[[#This Row],[课练/元]]*表3[[#This Row],[已报名人数]]</f>
        <v>1386</v>
      </c>
    </row>
    <row r="13" spans="1:10" x14ac:dyDescent="0.3">
      <c r="A13" s="5" t="s">
        <v>6</v>
      </c>
      <c r="B13" s="5">
        <v>41</v>
      </c>
      <c r="C13" s="5">
        <v>65</v>
      </c>
      <c r="D13" s="5">
        <v>10</v>
      </c>
      <c r="E13" s="3">
        <v>33</v>
      </c>
      <c r="F13" s="3">
        <f t="shared" si="0"/>
        <v>75</v>
      </c>
      <c r="G13" s="5">
        <f>[1]!表1[[#This Row],[已报名人数]]-[1]!表1[[#This Row],[不参加课后服务人数]]</f>
        <v>41</v>
      </c>
      <c r="H13" s="5">
        <f t="shared" si="1"/>
        <v>3075</v>
      </c>
      <c r="I13" s="5">
        <f t="shared" si="2"/>
        <v>14350</v>
      </c>
      <c r="J13" s="5">
        <f>表3[[#This Row],[课练/元]]*表3[[#This Row],[已报名人数]]</f>
        <v>1353</v>
      </c>
    </row>
    <row r="14" spans="1:10" x14ac:dyDescent="0.3">
      <c r="A14" s="3" t="s">
        <v>5</v>
      </c>
      <c r="B14">
        <f>SUM(B2:B13)</f>
        <v>437</v>
      </c>
      <c r="G14">
        <f>SUM(G2:G13)</f>
        <v>433</v>
      </c>
      <c r="H14" s="4">
        <f>SUM(H2:H13)</f>
        <v>32178</v>
      </c>
      <c r="I14" s="4">
        <f>SUM(I2:I13)</f>
        <v>151550</v>
      </c>
      <c r="J14" s="4">
        <f>SUM(J2:J13)</f>
        <v>12582</v>
      </c>
    </row>
    <row r="15" spans="1:10" x14ac:dyDescent="0.3">
      <c r="J15" s="3"/>
    </row>
    <row r="16" spans="1:10" x14ac:dyDescent="0.3">
      <c r="F16" s="3" t="s">
        <v>4</v>
      </c>
      <c r="G16" s="3" t="s">
        <v>3</v>
      </c>
      <c r="H16" s="3" t="s">
        <v>2</v>
      </c>
      <c r="I16" s="3" t="s">
        <v>1</v>
      </c>
    </row>
    <row r="17" spans="6:9" x14ac:dyDescent="0.3">
      <c r="F17" s="3" t="s">
        <v>28</v>
      </c>
      <c r="G17" s="3">
        <v>21</v>
      </c>
      <c r="H17" s="2">
        <v>72</v>
      </c>
      <c r="I17" s="2">
        <f>G17*H17</f>
        <v>1512</v>
      </c>
    </row>
    <row r="18" spans="6:9" x14ac:dyDescent="0.3">
      <c r="F18" s="3" t="s">
        <v>29</v>
      </c>
      <c r="G18" s="3">
        <v>20</v>
      </c>
      <c r="H18" s="2">
        <v>350</v>
      </c>
      <c r="I18" s="2">
        <f>G18*H18</f>
        <v>7000</v>
      </c>
    </row>
    <row r="19" spans="6:9" x14ac:dyDescent="0.3">
      <c r="F19" s="3" t="s">
        <v>30</v>
      </c>
      <c r="G19" s="3"/>
      <c r="H19" s="2"/>
      <c r="I19" s="1">
        <f>I17+I18</f>
        <v>8512</v>
      </c>
    </row>
    <row r="20" spans="6:9" x14ac:dyDescent="0.3">
      <c r="F20" s="3" t="s">
        <v>0</v>
      </c>
      <c r="G20" s="3">
        <v>3</v>
      </c>
      <c r="H20" s="2">
        <v>350</v>
      </c>
      <c r="I20" s="2">
        <f>G20*H20</f>
        <v>1050</v>
      </c>
    </row>
    <row r="21" spans="6:9" x14ac:dyDescent="0.3">
      <c r="F21" s="3" t="s">
        <v>31</v>
      </c>
      <c r="G21" s="3"/>
      <c r="H21" s="2"/>
      <c r="I21" s="1">
        <f>I19+H14+I14+J14-I20</f>
        <v>203772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2023-02-22T09:37:34Z</dcterms:created>
  <dcterms:modified xsi:type="dcterms:W3CDTF">2023-02-24T01:49:39Z</dcterms:modified>
</cp:coreProperties>
</file>