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Desktop\芒海小学\记帐\2023年上半年\"/>
    </mc:Choice>
  </mc:AlternateContent>
  <xr:revisionPtr revIDLastSave="0" documentId="13_ncr:1_{95D481C8-9A36-4725-8DEF-167080AF52C8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2月支出" sheetId="1" r:id="rId1"/>
    <sheet name="3月支出" sheetId="4" r:id="rId2"/>
    <sheet name="4月支出" sheetId="9" r:id="rId3"/>
    <sheet name="手续费" sheetId="8" r:id="rId4"/>
    <sheet name="电费" sheetId="6" r:id="rId5"/>
    <sheet name="校服、作业本、课后服务支出" sheetId="5" r:id="rId6"/>
    <sheet name="收入" sheetId="2" r:id="rId7"/>
    <sheet name="谭献劲" sheetId="7" r:id="rId8"/>
    <sheet name="计账" sheetId="3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B4" i="3"/>
  <c r="D9" i="3"/>
  <c r="B6" i="7"/>
  <c r="D7" i="3"/>
  <c r="D6" i="3"/>
  <c r="B3" i="3"/>
  <c r="D10" i="3"/>
  <c r="B2" i="3" l="1"/>
  <c r="D3" i="3" s="1"/>
  <c r="D4" i="3" s="1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时间流水</author>
  </authors>
  <commentList>
    <comment ref="D5" authorId="0" shapeId="0" xr:uid="{AED13A53-FD0C-4D55-AD4B-34D567D12C7A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参加科组工作的老师每人一百块
</t>
        </r>
      </text>
    </comment>
    <comment ref="D24" authorId="0" shapeId="0" xr:uid="{2874BFCC-1544-46E9-8AB3-F9CD7C6F93B8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烈伯：520（狗）
明珠老师：200
李树帅：432
</t>
        </r>
      </text>
    </comment>
  </commentList>
</comments>
</file>

<file path=xl/sharedStrings.xml><?xml version="1.0" encoding="utf-8"?>
<sst xmlns="http://schemas.openxmlformats.org/spreadsheetml/2006/main" count="265" uniqueCount="117">
  <si>
    <t>时间</t>
    <phoneticPr fontId="3" type="noConversion"/>
  </si>
  <si>
    <t>经办人</t>
    <phoneticPr fontId="3" type="noConversion"/>
  </si>
  <si>
    <t>用途</t>
    <phoneticPr fontId="3" type="noConversion"/>
  </si>
  <si>
    <t>单价</t>
    <phoneticPr fontId="3" type="noConversion"/>
  </si>
  <si>
    <t>数量</t>
    <phoneticPr fontId="3" type="noConversion"/>
  </si>
  <si>
    <t>备注</t>
    <phoneticPr fontId="3" type="noConversion"/>
  </si>
  <si>
    <t>开学工作会议，学生报名（教师午餐费用）</t>
    <phoneticPr fontId="3" type="noConversion"/>
  </si>
  <si>
    <t>李树帅、林庆东</t>
    <phoneticPr fontId="3" type="noConversion"/>
  </si>
  <si>
    <t>金额</t>
    <phoneticPr fontId="3" type="noConversion"/>
  </si>
  <si>
    <t>月总支出</t>
    <phoneticPr fontId="3" type="noConversion"/>
  </si>
  <si>
    <t>项目</t>
    <phoneticPr fontId="3" type="noConversion"/>
  </si>
  <si>
    <t>金额/元</t>
    <phoneticPr fontId="3" type="noConversion"/>
  </si>
  <si>
    <t>总入账</t>
    <phoneticPr fontId="3" type="noConversion"/>
  </si>
  <si>
    <t>总支出</t>
    <phoneticPr fontId="3" type="noConversion"/>
  </si>
  <si>
    <t>余额</t>
    <phoneticPr fontId="3" type="noConversion"/>
  </si>
  <si>
    <t>李树帅</t>
    <phoneticPr fontId="3" type="noConversion"/>
  </si>
  <si>
    <t>学校开学第一天午餐费用</t>
    <phoneticPr fontId="3" type="noConversion"/>
  </si>
  <si>
    <t>冯学能</t>
    <phoneticPr fontId="3" type="noConversion"/>
  </si>
  <si>
    <t>开学初搬运课本费用</t>
    <phoneticPr fontId="3" type="noConversion"/>
  </si>
  <si>
    <t>孙文亮</t>
    <phoneticPr fontId="3" type="noConversion"/>
  </si>
  <si>
    <t>维修垃圾车电工费</t>
    <phoneticPr fontId="3" type="noConversion"/>
  </si>
  <si>
    <t>办公费用（笔、笔记本、备课本、听课本等等）</t>
    <phoneticPr fontId="3" type="noConversion"/>
  </si>
  <si>
    <t>门锁（小芬老师的宿舍）</t>
    <phoneticPr fontId="3" type="noConversion"/>
  </si>
  <si>
    <t>曾超云</t>
    <phoneticPr fontId="3" type="noConversion"/>
  </si>
  <si>
    <t>南孚电池5号</t>
    <phoneticPr fontId="3" type="noConversion"/>
  </si>
  <si>
    <t>序号</t>
    <phoneticPr fontId="3" type="noConversion"/>
  </si>
  <si>
    <t>到书店购买一年级语文及书法课本费用</t>
    <phoneticPr fontId="3" type="noConversion"/>
  </si>
  <si>
    <t>翁封贵</t>
    <phoneticPr fontId="3" type="noConversion"/>
  </si>
  <si>
    <t>运载课本车费</t>
    <phoneticPr fontId="3" type="noConversion"/>
  </si>
  <si>
    <t>柯云开</t>
    <phoneticPr fontId="3" type="noConversion"/>
  </si>
  <si>
    <t>空调被</t>
    <phoneticPr fontId="3" type="noConversion"/>
  </si>
  <si>
    <t>草席</t>
    <phoneticPr fontId="3" type="noConversion"/>
  </si>
  <si>
    <t>上级领导到校检查安全工作油费</t>
    <phoneticPr fontId="3" type="noConversion"/>
  </si>
  <si>
    <t>黄树</t>
    <phoneticPr fontId="3" type="noConversion"/>
  </si>
  <si>
    <t>招待上级领导餐费</t>
    <phoneticPr fontId="3" type="noConversion"/>
  </si>
  <si>
    <t>张俊杰</t>
    <phoneticPr fontId="3" type="noConversion"/>
  </si>
  <si>
    <t>办公用品</t>
    <phoneticPr fontId="3" type="noConversion"/>
  </si>
  <si>
    <t>锁</t>
    <phoneticPr fontId="3" type="noConversion"/>
  </si>
  <si>
    <t>灯泡</t>
    <phoneticPr fontId="3" type="noConversion"/>
  </si>
  <si>
    <t>竹席</t>
    <phoneticPr fontId="3" type="noConversion"/>
  </si>
  <si>
    <t>支出/元</t>
    <phoneticPr fontId="3" type="noConversion"/>
  </si>
  <si>
    <t>给中心学校的领导买烟</t>
    <phoneticPr fontId="3" type="noConversion"/>
  </si>
  <si>
    <t>港头小学2023年春季作业本、校服费用</t>
    <phoneticPr fontId="3" type="noConversion"/>
  </si>
  <si>
    <t>退三个学生课后服务费用</t>
    <phoneticPr fontId="3" type="noConversion"/>
  </si>
  <si>
    <t>芒海小学2023年春季报名费用</t>
    <phoneticPr fontId="3" type="noConversion"/>
  </si>
  <si>
    <t>骆宏大</t>
    <phoneticPr fontId="3" type="noConversion"/>
  </si>
  <si>
    <t>洗洁液、刷子等等</t>
    <phoneticPr fontId="3" type="noConversion"/>
  </si>
  <si>
    <t>进行上学期期末测试早午餐费用（买菜和一些一次用品）</t>
    <phoneticPr fontId="3" type="noConversion"/>
  </si>
  <si>
    <t>上学期超支</t>
    <phoneticPr fontId="3" type="noConversion"/>
  </si>
  <si>
    <t>两把拖把</t>
    <phoneticPr fontId="3" type="noConversion"/>
  </si>
  <si>
    <t>购水管、弯头、直通、水胶布、胶水等等</t>
    <phoneticPr fontId="3" type="noConversion"/>
  </si>
  <si>
    <t>上学期期末测试早午餐买鱼费用</t>
    <phoneticPr fontId="3" type="noConversion"/>
  </si>
  <si>
    <t>电三轮车控制器1200kw等等</t>
    <phoneticPr fontId="3" type="noConversion"/>
  </si>
  <si>
    <t>港头小学2023年春季课后服务费</t>
    <phoneticPr fontId="3" type="noConversion"/>
  </si>
  <si>
    <t>灯泡、锁、胶水</t>
    <phoneticPr fontId="3" type="noConversion"/>
  </si>
  <si>
    <t>两不锈钢沙发，运费80元</t>
    <phoneticPr fontId="3" type="noConversion"/>
  </si>
  <si>
    <t>还没开单</t>
    <phoneticPr fontId="3" type="noConversion"/>
  </si>
  <si>
    <t>去五里吃饭(学能老师运费300，张俊杰运费100)</t>
    <phoneticPr fontId="3" type="noConversion"/>
  </si>
  <si>
    <t>2022年秋季期末测试奖品（一二三等奖，三好学生）</t>
    <phoneticPr fontId="3" type="noConversion"/>
  </si>
  <si>
    <t>李树帅、翁封贵、冯良烈</t>
    <phoneticPr fontId="3" type="noConversion"/>
  </si>
  <si>
    <t xml:space="preserve"> 来悦酒店吃早茶（翁封贵、李树帅、封良烈、殷堪丰、陈久府、毛文英）</t>
    <phoneticPr fontId="3" type="noConversion"/>
  </si>
  <si>
    <t>学校门口广告牌</t>
    <phoneticPr fontId="3" type="noConversion"/>
  </si>
  <si>
    <t>五里正膳饭店吃饭</t>
    <phoneticPr fontId="3" type="noConversion"/>
  </si>
  <si>
    <t>明珠老师微信转账</t>
    <phoneticPr fontId="3" type="noConversion"/>
  </si>
  <si>
    <t>翁封贵、冯良烈、黄树、李树帅、林庆东</t>
    <phoneticPr fontId="3" type="noConversion"/>
  </si>
  <si>
    <t>校服、作业本</t>
    <phoneticPr fontId="3" type="noConversion"/>
  </si>
  <si>
    <t>课后服务</t>
    <phoneticPr fontId="3" type="noConversion"/>
  </si>
  <si>
    <t>课后服务、作业本、校服</t>
    <phoneticPr fontId="3" type="noConversion"/>
  </si>
  <si>
    <t>课本</t>
    <phoneticPr fontId="3" type="noConversion"/>
  </si>
  <si>
    <t>来悦酒店吃早茶（两包烟）</t>
    <phoneticPr fontId="3" type="noConversion"/>
  </si>
  <si>
    <t>张肖迷</t>
    <phoneticPr fontId="3" type="noConversion"/>
  </si>
  <si>
    <t>购买洗手盆排水管及冲凉房喷头</t>
    <phoneticPr fontId="3" type="noConversion"/>
  </si>
  <si>
    <t>维修平台</t>
    <phoneticPr fontId="3" type="noConversion"/>
  </si>
  <si>
    <t>费用</t>
    <phoneticPr fontId="3" type="noConversion"/>
  </si>
  <si>
    <t>“三八”旅游车费和晚餐费用（晚餐756元）</t>
    <phoneticPr fontId="3" type="noConversion"/>
  </si>
  <si>
    <t>科组工作费用</t>
    <phoneticPr fontId="3" type="noConversion"/>
  </si>
  <si>
    <t>电费</t>
    <phoneticPr fontId="3" type="noConversion"/>
  </si>
  <si>
    <t>维修校垃圾电动车</t>
    <phoneticPr fontId="3" type="noConversion"/>
  </si>
  <si>
    <t>项目</t>
  </si>
  <si>
    <t>10天上班费用</t>
    <phoneticPr fontId="3" type="noConversion"/>
  </si>
  <si>
    <t>值班</t>
    <phoneticPr fontId="3" type="noConversion"/>
  </si>
  <si>
    <t>班主任</t>
    <phoneticPr fontId="3" type="noConversion"/>
  </si>
  <si>
    <t>汇总</t>
  </si>
  <si>
    <t>160元</t>
    <phoneticPr fontId="3" type="noConversion"/>
  </si>
  <si>
    <t>转16万到银行卡手续费</t>
    <phoneticPr fontId="3" type="noConversion"/>
  </si>
  <si>
    <t>铅笔和圆珠笔（乘法口诀背诵奖励）</t>
    <phoneticPr fontId="3" type="noConversion"/>
  </si>
  <si>
    <t>领导到校检查教学平台车油及餐费</t>
    <phoneticPr fontId="3" type="noConversion"/>
  </si>
  <si>
    <t>购买电风扇电容、灯泡和餐费</t>
    <phoneticPr fontId="3" type="noConversion"/>
  </si>
  <si>
    <t>陈秋季</t>
    <phoneticPr fontId="3" type="noConversion"/>
  </si>
  <si>
    <t>购买枕头及枕头巾</t>
    <phoneticPr fontId="3" type="noConversion"/>
  </si>
  <si>
    <t>是否报销</t>
    <phoneticPr fontId="3" type="noConversion"/>
  </si>
  <si>
    <t>否</t>
  </si>
  <si>
    <t>是</t>
  </si>
  <si>
    <t>还没开单（吃饭）</t>
  </si>
  <si>
    <t>泰伦1200吊（办公室的四个吊扇）</t>
    <phoneticPr fontId="3" type="noConversion"/>
  </si>
  <si>
    <t>六年级毕业月考卷费（第六周）</t>
    <phoneticPr fontId="3" type="noConversion"/>
  </si>
  <si>
    <t>每人三十</t>
    <phoneticPr fontId="3" type="noConversion"/>
  </si>
  <si>
    <t>办公资料</t>
    <phoneticPr fontId="3" type="noConversion"/>
  </si>
  <si>
    <t>空气开关、锁、水管、插座</t>
    <phoneticPr fontId="3" type="noConversion"/>
  </si>
  <si>
    <t>谭献劲</t>
    <phoneticPr fontId="3" type="noConversion"/>
  </si>
  <si>
    <t>7号电池（555）</t>
    <phoneticPr fontId="3" type="noConversion"/>
  </si>
  <si>
    <t>2.0校本研修缴费，每人100元（21位）</t>
    <phoneticPr fontId="3" type="noConversion"/>
  </si>
  <si>
    <t>台式小音箱（买给冯良烈）</t>
    <phoneticPr fontId="3" type="noConversion"/>
  </si>
  <si>
    <t>办公室热水壶</t>
    <phoneticPr fontId="3" type="noConversion"/>
  </si>
  <si>
    <t>五米数据线、15v.2A电源（音响、平台）</t>
    <phoneticPr fontId="3" type="noConversion"/>
  </si>
  <si>
    <t>“三八”去高州旅游早餐费用</t>
    <phoneticPr fontId="3" type="noConversion"/>
  </si>
  <si>
    <t>类型</t>
    <phoneticPr fontId="3" type="noConversion"/>
  </si>
  <si>
    <t>办公用品</t>
  </si>
  <si>
    <t>吃饭</t>
    <phoneticPr fontId="3" type="noConversion"/>
  </si>
  <si>
    <t>日常支出</t>
  </si>
  <si>
    <t>运费</t>
  </si>
  <si>
    <t>维修</t>
  </si>
  <si>
    <t>学校中午聚餐（一只鹅）</t>
    <phoneticPr fontId="3" type="noConversion"/>
  </si>
  <si>
    <t>维修全校电管全校教师中午聚餐（一条狗）</t>
    <phoneticPr fontId="3" type="noConversion"/>
  </si>
  <si>
    <t>窗帘的挂钩</t>
    <phoneticPr fontId="3" type="noConversion"/>
  </si>
  <si>
    <t>总余额</t>
    <phoneticPr fontId="3" type="noConversion"/>
  </si>
  <si>
    <t>电烙铁（40）、焊锡（2）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</si>
</sst>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&quot;¥&quot;#,##0.00_);[Red]\(&quot;¥&quot;#,##0.00\)"/>
    <numFmt numFmtId="177" formatCode="[$-F800]dddd\,\ mmmm\ dd\,\ yyyy"/>
    <numFmt numFmtId="178" formatCode="0_);[Red]\(0\)"/>
    <numFmt numFmtId="179" formatCode="yyyy\-mm\-dd;@"/>
    <numFmt numFmtId="180" formatCode="yyyy\-mm;@"/>
  </numFmts>
  <fonts count="12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7" fillId="5" borderId="1" applyNumberFormat="0" applyAlignment="0" applyProtection="0">
      <alignment vertical="center"/>
    </xf>
  </cellStyleXfs>
  <cellXfs count="41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44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76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4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3" borderId="2" xfId="0" applyNumberFormat="1" applyFont="1" applyFill="1" applyBorder="1" applyAlignment="1">
      <alignment horizontal="center" vertical="center"/>
    </xf>
    <xf numFmtId="179" fontId="4" fillId="4" borderId="0" xfId="0" applyNumberFormat="1" applyFont="1" applyFill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0" fontId="6" fillId="0" borderId="0" xfId="0" applyFont="1"/>
    <xf numFmtId="44" fontId="6" fillId="0" borderId="0" xfId="0" applyNumberFormat="1" applyFont="1" applyAlignment="1">
      <alignment horizontal="center" vertical="center"/>
    </xf>
    <xf numFmtId="0" fontId="7" fillId="5" borderId="1" xfId="2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8" fillId="0" borderId="0" xfId="0" applyNumberFormat="1" applyFont="1" applyAlignment="1">
      <alignment horizontal="center" vertical="center"/>
    </xf>
    <xf numFmtId="0" fontId="8" fillId="0" borderId="0" xfId="0" applyFont="1"/>
    <xf numFmtId="17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0" fillId="0" borderId="0" xfId="0" applyNumberFormat="1"/>
    <xf numFmtId="180" fontId="0" fillId="0" borderId="0" xfId="0" applyNumberFormat="1" applyAlignment="1">
      <alignment horizontal="center" vertical="center"/>
    </xf>
    <xf numFmtId="178" fontId="0" fillId="6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7" fillId="5" borderId="1" xfId="2" applyNumberForma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</cellXfs>
  <cellStyles count="3">
    <cellStyle name="常规" xfId="0" builtinId="0"/>
    <cellStyle name="计算" xfId="1" builtinId="22"/>
    <cellStyle name="输入" xfId="2" builtinId="20"/>
  </cellStyles>
  <dxfs count="70"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80" formatCode="yyyy\-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3D4A9-B8B8-4BA0-924A-DA4A909A118B}" name="表1" displayName="表1" ref="A1:I1048574" totalsRowShown="0" headerRowDxfId="68" dataDxfId="66" headerRowBorderDxfId="67">
  <autoFilter ref="A1:I1048574" xr:uid="{9893D4A9-B8B8-4BA0-924A-DA4A909A118B}"/>
  <sortState xmlns:xlrd2="http://schemas.microsoft.com/office/spreadsheetml/2017/richdata2" ref="A2:I34">
    <sortCondition ref="I1:I1048574"/>
  </sortState>
  <tableColumns count="9">
    <tableColumn id="1" xr3:uid="{C6E8C1E8-0442-472C-A4E5-C447EF68CC04}" name="序号" dataDxfId="65"/>
    <tableColumn id="2" xr3:uid="{3CB4E6D8-EBEF-4CAF-AB3F-379862DB8C25}" name="时间" dataDxfId="64"/>
    <tableColumn id="10" xr3:uid="{AFB40770-4B2A-435C-930B-6B16BE4BB160}" name="类型" dataDxfId="63"/>
    <tableColumn id="3" xr3:uid="{4D9CE331-2131-4325-AEF7-1CB59D6BBF15}" name="经办人" dataDxfId="62"/>
    <tableColumn id="4" xr3:uid="{317EC404-B471-45FB-A05F-1AF197554A8D}" name="用途" dataDxfId="61"/>
    <tableColumn id="5" xr3:uid="{35041395-6901-420C-8247-E53B17A40A32}" name="单价" dataDxfId="60"/>
    <tableColumn id="6" xr3:uid="{7A60F68C-5A5D-4A97-9BB9-E3511EA7055F}" name="数量" dataDxfId="59"/>
    <tableColumn id="7" xr3:uid="{9635965B-F6AD-42ED-9F33-056C98CBF811}" name="支出/元" dataDxfId="58"/>
    <tableColumn id="9" xr3:uid="{334C2A5C-0DF9-4A2E-A5CF-EA40C599763A}" name="是否报销" dataDxfId="5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AD0F7-E746-41CB-A757-975A93AFB850}" name="表5" displayName="表5" ref="A1:I1048576" totalsRowShown="0" headerRowDxfId="54" dataDxfId="52" headerRowBorderDxfId="53">
  <autoFilter ref="A1:I1048576" xr:uid="{5D3AD0F7-E746-41CB-A757-975A93AFB850}"/>
  <sortState xmlns:xlrd2="http://schemas.microsoft.com/office/spreadsheetml/2017/richdata2" ref="A2:I25">
    <sortCondition ref="B1:B1048576"/>
  </sortState>
  <tableColumns count="9">
    <tableColumn id="1" xr3:uid="{1A640576-4FF3-40EC-8A58-C3474078BA36}" name="序号" dataDxfId="51"/>
    <tableColumn id="2" xr3:uid="{E107DAB9-251A-4D55-A1BC-8F4AF4F97A59}" name="时间" dataDxfId="50"/>
    <tableColumn id="3" xr3:uid="{9C69235B-3281-4E22-8A20-7C80C8340EAB}" name="经办人" dataDxfId="49"/>
    <tableColumn id="4" xr3:uid="{7A1DCC9E-87F7-4406-B547-0821616BAD55}" name="用途" dataDxfId="48"/>
    <tableColumn id="5" xr3:uid="{6A8932AE-CD82-4F3B-B4AC-C07028B0AAEE}" name="单价" dataDxfId="47"/>
    <tableColumn id="6" xr3:uid="{54FFE737-4E58-4B44-B2F3-2DC5FEA2BF2B}" name="数量" dataDxfId="46"/>
    <tableColumn id="7" xr3:uid="{CA8C94D4-8329-47F9-AF49-5CA9E8FB6EC5}" name="支出/元" dataDxfId="45"/>
    <tableColumn id="9" xr3:uid="{060A2A99-E968-4DB1-B895-9E48A0BC84F1}" name="是否报销" dataDxfId="44"/>
    <tableColumn id="8" xr3:uid="{5ECAD182-A63B-485C-9FDD-E1152B4E2265}" name="备注" dataDxfId="4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10E16D-CB4F-4E71-86BD-27341E3D8524}" name="表7" displayName="表7" ref="A1:J1048576" totalsRowShown="0" headerRowDxfId="1" dataDxfId="0" headerRowBorderDxfId="12">
  <autoFilter ref="A1:J1048576" xr:uid="{2510E16D-CB4F-4E71-86BD-27341E3D8524}"/>
  <tableColumns count="10">
    <tableColumn id="1" xr3:uid="{CEEFA365-B4B4-4E85-9C4E-DF5BF761BEF7}" name="序号" dataDxfId="11"/>
    <tableColumn id="2" xr3:uid="{979B7083-E6BE-40FC-8B8F-6299434CC936}" name="时间" dataDxfId="10"/>
    <tableColumn id="3" xr3:uid="{2E17970C-BEA7-433D-8CC9-4326F18FD63A}" name="类型" dataDxfId="9"/>
    <tableColumn id="4" xr3:uid="{BE4F2A28-45DE-4D9A-AFEE-F56DEEA7E4C4}" name="经办人" dataDxfId="8"/>
    <tableColumn id="5" xr3:uid="{9ACC1CD1-C674-4024-A5DB-27F3FB3D5B9B}" name="用途" dataDxfId="7"/>
    <tableColumn id="6" xr3:uid="{6A7100C2-73F8-4B49-A3C3-76733D39B7D1}" name="单价" dataDxfId="6"/>
    <tableColumn id="7" xr3:uid="{ED173F3A-F16B-4D00-819B-5659947F2069}" name="数量" dataDxfId="5"/>
    <tableColumn id="8" xr3:uid="{D95B396A-D57C-4295-BA16-D228F44A248C}" name="支出/元" dataDxfId="4"/>
    <tableColumn id="9" xr3:uid="{4E3A8CB5-9884-4B52-8B99-2B6D47E1E154}" name="是否报销" dataDxfId="3"/>
    <tableColumn id="10" xr3:uid="{E20A9CA9-7471-4D97-9727-FA08D1F94B8B}" name="备注" dataDxfId="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B317DA-0C89-4027-A043-520E23F59449}" name="表9" displayName="表9" ref="A1:C2" totalsRowShown="0" headerRowDxfId="42" dataDxfId="41">
  <autoFilter ref="A1:C2" xr:uid="{C6B317DA-0C89-4027-A043-520E23F59449}"/>
  <tableColumns count="3">
    <tableColumn id="1" xr3:uid="{9F33DD8C-AB39-4D9E-B83C-2FC3F88D72EB}" name="项目" dataDxfId="40"/>
    <tableColumn id="2" xr3:uid="{C6581F80-912F-4BCB-B183-249891069F76}" name="金额" dataDxfId="39"/>
    <tableColumn id="3" xr3:uid="{CC7648F2-3C75-4099-BF49-44F03DAD42F2}" name="是否报销" dataDxfId="38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B0E901-BDA3-413F-AB93-BF64AADE6500}" name="表6" displayName="表6" ref="A1:B1048576" totalsRowShown="0" headerRowDxfId="37" dataDxfId="36">
  <autoFilter ref="A1:B1048576" xr:uid="{B9B0E901-BDA3-413F-AB93-BF64AADE6500}"/>
  <sortState xmlns:xlrd2="http://schemas.microsoft.com/office/spreadsheetml/2017/richdata2" ref="A2:B3">
    <sortCondition ref="A1:A1048576"/>
  </sortState>
  <tableColumns count="2">
    <tableColumn id="1" xr3:uid="{CF3F8F20-5034-4707-A64F-A1BA1E5C7733}" name="时间" dataDxfId="35"/>
    <tableColumn id="2" xr3:uid="{4051B773-6135-4C1F-A009-57CD2A24A159}" name="费用" dataDxfId="3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B182BA-CAB8-4569-8469-7051BBBC17B5}" name="表3" displayName="表3" ref="A1:B3" totalsRowShown="0">
  <autoFilter ref="A1:B3" xr:uid="{B8B182BA-CAB8-4569-8469-7051BBBC17B5}"/>
  <tableColumns count="2">
    <tableColumn id="1" xr3:uid="{580B6E2D-67DE-451E-B036-7CD35A22E6D4}" name="项目"/>
    <tableColumn id="2" xr3:uid="{448C717C-CF8D-49DA-9652-FCA84D51EE21}" name="金额" dataDxfId="33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A52E7-958E-4FB1-9091-5A71B9B80E78}" name="表2" displayName="表2" ref="A1:C1048576" totalsRowShown="0" headerRowDxfId="32" dataDxfId="31">
  <autoFilter ref="A1:C1048576" xr:uid="{8F1A52E7-958E-4FB1-9091-5A71B9B80E78}"/>
  <tableColumns count="3">
    <tableColumn id="1" xr3:uid="{35EE0FFE-F40C-44A3-B76C-56DC49B2C7BE}" name="时间" dataDxfId="30"/>
    <tableColumn id="2" xr3:uid="{8B7BA3DA-9FD2-4387-BDE3-D519ECE1BA93}" name="金额" dataDxfId="29"/>
    <tableColumn id="3" xr3:uid="{52E8B356-AA7A-4F9B-BA45-D04E2017228B}" name="备注" dataDxfId="28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1A6191-4AC6-4137-9E01-693F8F4E51B6}" name="表8" displayName="表8" ref="A1:B6" totalsRowCount="1" headerRowDxfId="27" dataDxfId="26" totalsRowDxfId="25">
  <autoFilter ref="A1:B5" xr:uid="{9E1A6191-4AC6-4137-9E01-693F8F4E51B6}"/>
  <tableColumns count="2">
    <tableColumn id="1" xr3:uid="{78463485-612E-47A8-9DD4-3C7551103164}" name="项目" totalsRowLabel="汇总" dataDxfId="24" totalsRowDxfId="23"/>
    <tableColumn id="2" xr3:uid="{94AE5AC4-9405-412C-A928-1004FEA4902F}" name="金额" totalsRowFunction="sum" dataDxfId="22" totalsRowDxfId="21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93F632-E3CD-463A-9665-2A6FA1D22A2E}" name="表4" displayName="表4" ref="A1:D1048576" totalsRowShown="0" headerRowDxfId="20" dataDxfId="19">
  <autoFilter ref="A1:D1048576" xr:uid="{3993F632-E3CD-463A-9665-2A6FA1D22A2E}"/>
  <tableColumns count="4">
    <tableColumn id="1" xr3:uid="{5468732A-C9E4-4BAE-B3F0-166353708C75}" name="时间" dataDxfId="18"/>
    <tableColumn id="2" xr3:uid="{1703EA6A-A68A-4CBF-8D0B-E6958326C4A0}" name="月总支出" dataDxfId="17"/>
    <tableColumn id="3" xr3:uid="{5AD5732F-B2D1-4DFC-A0D2-A8EF15683365}" name="项目" dataDxfId="16"/>
    <tableColumn id="4" xr3:uid="{47B333E5-F3E2-44CE-8B27-04287B31B66F}" name="金额/元" dataDxfId="15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opLeftCell="B1" workbookViewId="0">
      <pane ySplit="1" topLeftCell="A2" activePane="bottomLeft" state="frozen"/>
      <selection pane="bottomLeft" activeCell="C5" sqref="C5"/>
    </sheetView>
  </sheetViews>
  <sheetFormatPr defaultRowHeight="14" x14ac:dyDescent="0.3"/>
  <cols>
    <col min="1" max="1" width="12.9140625" style="9" customWidth="1"/>
    <col min="2" max="2" width="12.9140625" style="15" bestFit="1" customWidth="1"/>
    <col min="3" max="3" width="12.9140625" style="15" customWidth="1"/>
    <col min="4" max="4" width="22.1640625" style="3" bestFit="1" customWidth="1"/>
    <col min="5" max="5" width="64" style="3" bestFit="1" customWidth="1"/>
    <col min="6" max="6" width="9" style="3" bestFit="1" customWidth="1"/>
    <col min="7" max="7" width="8.6640625" style="3"/>
    <col min="8" max="8" width="20.33203125" style="4" bestFit="1" customWidth="1"/>
    <col min="9" max="9" width="8.6640625" style="3"/>
    <col min="10" max="10" width="16.25" style="3" bestFit="1" customWidth="1"/>
  </cols>
  <sheetData>
    <row r="1" spans="1:10" s="3" customFormat="1" ht="14.5" thickBot="1" x14ac:dyDescent="0.35">
      <c r="A1" s="8" t="s">
        <v>25</v>
      </c>
      <c r="B1" s="16" t="s">
        <v>0</v>
      </c>
      <c r="C1" s="16" t="s">
        <v>106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40</v>
      </c>
      <c r="I1" s="1" t="s">
        <v>90</v>
      </c>
      <c r="J1" s="1" t="s">
        <v>5</v>
      </c>
    </row>
    <row r="2" spans="1:10" x14ac:dyDescent="0.3">
      <c r="A2" s="10">
        <v>20</v>
      </c>
      <c r="B2" s="19">
        <v>44970</v>
      </c>
      <c r="C2" s="19" t="s">
        <v>108</v>
      </c>
      <c r="D2" s="20" t="s">
        <v>17</v>
      </c>
      <c r="E2" s="20" t="s">
        <v>57</v>
      </c>
      <c r="F2" s="20"/>
      <c r="G2" s="20"/>
      <c r="H2" s="21">
        <v>130</v>
      </c>
      <c r="I2" s="3" t="s">
        <v>91</v>
      </c>
    </row>
    <row r="3" spans="1:10" x14ac:dyDescent="0.3">
      <c r="A3" s="10">
        <v>27</v>
      </c>
      <c r="B3" s="19">
        <v>44977</v>
      </c>
      <c r="C3" s="19" t="s">
        <v>108</v>
      </c>
      <c r="D3" s="20"/>
      <c r="E3" s="20" t="s">
        <v>49</v>
      </c>
      <c r="F3" s="20"/>
      <c r="G3" s="20"/>
      <c r="H3" s="23">
        <v>28</v>
      </c>
      <c r="I3" s="3" t="s">
        <v>91</v>
      </c>
    </row>
    <row r="4" spans="1:10" x14ac:dyDescent="0.3">
      <c r="A4" s="10">
        <v>33</v>
      </c>
      <c r="B4" s="19">
        <v>44983</v>
      </c>
      <c r="C4" s="19" t="s">
        <v>108</v>
      </c>
      <c r="D4" s="20"/>
      <c r="E4" s="20" t="s">
        <v>69</v>
      </c>
      <c r="F4" s="20"/>
      <c r="G4" s="20"/>
      <c r="H4" s="23">
        <v>46</v>
      </c>
      <c r="I4" s="3" t="s">
        <v>91</v>
      </c>
      <c r="J4" s="11"/>
    </row>
    <row r="5" spans="1:10" x14ac:dyDescent="0.3">
      <c r="A5" s="10">
        <v>1</v>
      </c>
      <c r="B5" s="15">
        <v>44961</v>
      </c>
      <c r="C5" s="15" t="s">
        <v>108</v>
      </c>
      <c r="D5" s="3" t="s">
        <v>7</v>
      </c>
      <c r="E5" s="3" t="s">
        <v>6</v>
      </c>
      <c r="H5" s="4">
        <v>460</v>
      </c>
      <c r="I5" s="3" t="s">
        <v>92</v>
      </c>
    </row>
    <row r="6" spans="1:10" x14ac:dyDescent="0.3">
      <c r="A6" s="10">
        <v>2</v>
      </c>
      <c r="B6" s="15">
        <v>44961</v>
      </c>
      <c r="C6" s="15" t="s">
        <v>110</v>
      </c>
      <c r="D6" s="3" t="s">
        <v>17</v>
      </c>
      <c r="E6" s="3" t="s">
        <v>18</v>
      </c>
      <c r="H6" s="4">
        <v>300</v>
      </c>
      <c r="I6" s="3" t="s">
        <v>92</v>
      </c>
    </row>
    <row r="7" spans="1:10" x14ac:dyDescent="0.3">
      <c r="A7" s="10">
        <v>3</v>
      </c>
      <c r="B7" s="17">
        <v>44961</v>
      </c>
      <c r="C7" s="15" t="s">
        <v>110</v>
      </c>
      <c r="D7" s="11" t="s">
        <v>27</v>
      </c>
      <c r="E7" s="11" t="s">
        <v>28</v>
      </c>
      <c r="F7" s="11"/>
      <c r="G7" s="11"/>
      <c r="H7" s="12">
        <v>100</v>
      </c>
      <c r="I7" s="3" t="s">
        <v>92</v>
      </c>
    </row>
    <row r="8" spans="1:10" x14ac:dyDescent="0.3">
      <c r="A8" s="10">
        <v>4</v>
      </c>
      <c r="B8" s="15">
        <v>44962</v>
      </c>
      <c r="C8" s="15" t="s">
        <v>107</v>
      </c>
      <c r="D8" s="3" t="s">
        <v>7</v>
      </c>
      <c r="E8" s="3" t="s">
        <v>21</v>
      </c>
      <c r="H8" s="4">
        <v>1089</v>
      </c>
      <c r="I8" s="3" t="s">
        <v>92</v>
      </c>
      <c r="J8" s="13"/>
    </row>
    <row r="9" spans="1:10" x14ac:dyDescent="0.3">
      <c r="A9" s="10">
        <v>5</v>
      </c>
      <c r="B9" s="15">
        <v>44962</v>
      </c>
      <c r="C9" s="15" t="s">
        <v>109</v>
      </c>
      <c r="D9" s="3" t="s">
        <v>15</v>
      </c>
      <c r="E9" s="3" t="s">
        <v>22</v>
      </c>
      <c r="F9" s="3">
        <v>50</v>
      </c>
      <c r="G9" s="3">
        <v>1</v>
      </c>
      <c r="H9" s="4">
        <v>50</v>
      </c>
      <c r="I9" s="3" t="s">
        <v>92</v>
      </c>
    </row>
    <row r="10" spans="1:10" x14ac:dyDescent="0.3">
      <c r="A10" s="10">
        <v>6</v>
      </c>
      <c r="B10" s="15">
        <v>44963</v>
      </c>
      <c r="C10" s="15" t="s">
        <v>108</v>
      </c>
      <c r="E10" s="3" t="s">
        <v>16</v>
      </c>
      <c r="H10" s="4">
        <v>420</v>
      </c>
      <c r="I10" s="3" t="s">
        <v>92</v>
      </c>
    </row>
    <row r="11" spans="1:10" x14ac:dyDescent="0.3">
      <c r="A11" s="10">
        <v>7</v>
      </c>
      <c r="B11" s="18">
        <v>44963</v>
      </c>
      <c r="C11" s="15" t="s">
        <v>107</v>
      </c>
      <c r="D11" s="13" t="s">
        <v>27</v>
      </c>
      <c r="E11" s="13" t="s">
        <v>26</v>
      </c>
      <c r="F11" s="13"/>
      <c r="G11" s="13"/>
      <c r="H11" s="14">
        <v>137</v>
      </c>
      <c r="I11" s="3" t="s">
        <v>92</v>
      </c>
    </row>
    <row r="12" spans="1:10" x14ac:dyDescent="0.3">
      <c r="A12" s="10">
        <v>8</v>
      </c>
      <c r="B12" s="15">
        <v>44964</v>
      </c>
      <c r="C12" s="15" t="s">
        <v>111</v>
      </c>
      <c r="D12" s="3" t="s">
        <v>19</v>
      </c>
      <c r="E12" s="3" t="s">
        <v>20</v>
      </c>
      <c r="H12" s="4">
        <v>50</v>
      </c>
      <c r="I12" s="3" t="s">
        <v>92</v>
      </c>
    </row>
    <row r="13" spans="1:10" x14ac:dyDescent="0.3">
      <c r="A13" s="10">
        <v>9</v>
      </c>
      <c r="B13" s="15">
        <v>44964</v>
      </c>
      <c r="C13" s="15" t="s">
        <v>109</v>
      </c>
      <c r="D13" s="3" t="s">
        <v>23</v>
      </c>
      <c r="E13" s="3" t="s">
        <v>24</v>
      </c>
      <c r="F13" s="3">
        <v>2</v>
      </c>
      <c r="G13" s="3">
        <v>6</v>
      </c>
      <c r="H13" s="4">
        <v>12</v>
      </c>
      <c r="I13" s="3" t="s">
        <v>92</v>
      </c>
    </row>
    <row r="14" spans="1:10" x14ac:dyDescent="0.3">
      <c r="A14" s="10">
        <v>10</v>
      </c>
      <c r="B14" s="15">
        <v>44965</v>
      </c>
      <c r="C14" s="15" t="s">
        <v>108</v>
      </c>
      <c r="D14" s="3" t="s">
        <v>33</v>
      </c>
      <c r="E14" s="3" t="s">
        <v>34</v>
      </c>
      <c r="H14" s="4">
        <v>420</v>
      </c>
      <c r="I14" s="3" t="s">
        <v>92</v>
      </c>
    </row>
    <row r="15" spans="1:10" x14ac:dyDescent="0.3">
      <c r="A15" s="10">
        <v>11</v>
      </c>
      <c r="B15" s="15">
        <v>44966</v>
      </c>
      <c r="C15" s="15" t="s">
        <v>109</v>
      </c>
      <c r="D15" s="3" t="s">
        <v>29</v>
      </c>
      <c r="E15" s="3" t="s">
        <v>30</v>
      </c>
      <c r="H15" s="4">
        <v>60</v>
      </c>
      <c r="I15" s="3" t="s">
        <v>92</v>
      </c>
    </row>
    <row r="16" spans="1:10" x14ac:dyDescent="0.3">
      <c r="A16" s="10">
        <v>12</v>
      </c>
      <c r="B16" s="15">
        <v>44966</v>
      </c>
      <c r="C16" s="15" t="s">
        <v>109</v>
      </c>
      <c r="D16" s="3" t="s">
        <v>29</v>
      </c>
      <c r="E16" s="3" t="s">
        <v>31</v>
      </c>
      <c r="H16" s="4">
        <v>35</v>
      </c>
      <c r="I16" s="3" t="s">
        <v>92</v>
      </c>
    </row>
    <row r="17" spans="1:10" x14ac:dyDescent="0.3">
      <c r="A17" s="10">
        <v>13</v>
      </c>
      <c r="B17" s="15">
        <v>44966</v>
      </c>
      <c r="C17" s="15" t="s">
        <v>109</v>
      </c>
      <c r="D17" s="3" t="s">
        <v>15</v>
      </c>
      <c r="E17" s="3" t="s">
        <v>32</v>
      </c>
      <c r="H17" s="4">
        <v>200</v>
      </c>
      <c r="I17" s="3" t="s">
        <v>92</v>
      </c>
    </row>
    <row r="18" spans="1:10" x14ac:dyDescent="0.3">
      <c r="A18" s="10">
        <v>14</v>
      </c>
      <c r="B18" s="15">
        <v>44968</v>
      </c>
      <c r="C18" s="15" t="s">
        <v>107</v>
      </c>
      <c r="D18" s="3" t="s">
        <v>15</v>
      </c>
      <c r="E18" s="3" t="s">
        <v>36</v>
      </c>
      <c r="H18" s="4">
        <v>305</v>
      </c>
      <c r="I18" s="3" t="s">
        <v>92</v>
      </c>
    </row>
    <row r="19" spans="1:10" x14ac:dyDescent="0.3">
      <c r="A19" s="10">
        <v>15</v>
      </c>
      <c r="B19" s="15">
        <v>44968</v>
      </c>
      <c r="C19" s="15" t="s">
        <v>109</v>
      </c>
      <c r="D19" s="3" t="s">
        <v>15</v>
      </c>
      <c r="E19" s="3" t="s">
        <v>37</v>
      </c>
      <c r="F19" s="3">
        <v>50</v>
      </c>
      <c r="G19" s="3">
        <v>2</v>
      </c>
      <c r="H19" s="4">
        <v>100</v>
      </c>
      <c r="I19" s="3" t="s">
        <v>92</v>
      </c>
    </row>
    <row r="20" spans="1:10" s="22" customFormat="1" x14ac:dyDescent="0.3">
      <c r="A20" s="10">
        <v>16</v>
      </c>
      <c r="B20" s="15">
        <v>44968</v>
      </c>
      <c r="C20" s="15" t="s">
        <v>109</v>
      </c>
      <c r="D20" s="3" t="s">
        <v>15</v>
      </c>
      <c r="E20" s="3" t="s">
        <v>39</v>
      </c>
      <c r="F20" s="3">
        <v>45</v>
      </c>
      <c r="G20" s="3">
        <v>2</v>
      </c>
      <c r="H20" s="4">
        <v>90</v>
      </c>
      <c r="I20" s="3" t="s">
        <v>92</v>
      </c>
      <c r="J20" s="3"/>
    </row>
    <row r="21" spans="1:10" s="22" customFormat="1" x14ac:dyDescent="0.3">
      <c r="A21" s="10">
        <v>17</v>
      </c>
      <c r="B21" s="15">
        <v>44970</v>
      </c>
      <c r="C21" s="15" t="s">
        <v>110</v>
      </c>
      <c r="D21" s="3" t="s">
        <v>35</v>
      </c>
      <c r="E21" s="3" t="s">
        <v>28</v>
      </c>
      <c r="F21" s="3"/>
      <c r="G21" s="3"/>
      <c r="H21" s="4">
        <v>100</v>
      </c>
      <c r="I21" s="3" t="s">
        <v>92</v>
      </c>
      <c r="J21" s="20" t="s">
        <v>93</v>
      </c>
    </row>
    <row r="22" spans="1:10" x14ac:dyDescent="0.3">
      <c r="A22" s="10">
        <v>18</v>
      </c>
      <c r="B22" s="15">
        <v>44970</v>
      </c>
      <c r="C22" s="15" t="s">
        <v>109</v>
      </c>
      <c r="D22" s="3" t="s">
        <v>15</v>
      </c>
      <c r="E22" s="3" t="s">
        <v>38</v>
      </c>
      <c r="F22" s="3">
        <v>15</v>
      </c>
      <c r="G22" s="3">
        <v>4</v>
      </c>
      <c r="H22" s="4">
        <v>60</v>
      </c>
      <c r="I22" s="3" t="s">
        <v>92</v>
      </c>
    </row>
    <row r="23" spans="1:10" x14ac:dyDescent="0.3">
      <c r="A23" s="10">
        <v>19</v>
      </c>
      <c r="B23" s="15">
        <v>44970</v>
      </c>
      <c r="C23" s="15" t="s">
        <v>109</v>
      </c>
      <c r="D23" s="3" t="s">
        <v>19</v>
      </c>
      <c r="E23" s="3" t="s">
        <v>50</v>
      </c>
      <c r="H23" s="4">
        <v>196</v>
      </c>
      <c r="I23" s="3" t="s">
        <v>92</v>
      </c>
    </row>
    <row r="24" spans="1:10" s="28" customFormat="1" x14ac:dyDescent="0.3">
      <c r="A24" s="10">
        <v>21</v>
      </c>
      <c r="B24" s="15">
        <v>44970</v>
      </c>
      <c r="C24" s="15" t="s">
        <v>109</v>
      </c>
      <c r="D24" s="3" t="s">
        <v>45</v>
      </c>
      <c r="E24" s="3" t="s">
        <v>46</v>
      </c>
      <c r="F24" s="3"/>
      <c r="G24" s="3"/>
      <c r="H24" s="4">
        <v>42</v>
      </c>
      <c r="I24" s="3" t="s">
        <v>92</v>
      </c>
      <c r="J24" s="30"/>
    </row>
    <row r="25" spans="1:10" s="28" customFormat="1" x14ac:dyDescent="0.3">
      <c r="A25" s="33">
        <v>22</v>
      </c>
      <c r="B25" s="34">
        <v>44971</v>
      </c>
      <c r="C25" s="15" t="s">
        <v>109</v>
      </c>
      <c r="D25" s="35" t="s">
        <v>15</v>
      </c>
      <c r="E25" s="35" t="s">
        <v>43</v>
      </c>
      <c r="F25" s="35"/>
      <c r="G25" s="35"/>
      <c r="H25" s="36">
        <v>1050</v>
      </c>
      <c r="I25" s="35" t="s">
        <v>92</v>
      </c>
      <c r="J25" s="3"/>
    </row>
    <row r="26" spans="1:10" s="22" customFormat="1" x14ac:dyDescent="0.3">
      <c r="A26" s="10">
        <v>23</v>
      </c>
      <c r="B26" s="29">
        <v>44971</v>
      </c>
      <c r="C26" s="15" t="s">
        <v>109</v>
      </c>
      <c r="D26" s="30" t="s">
        <v>15</v>
      </c>
      <c r="E26" s="30" t="s">
        <v>41</v>
      </c>
      <c r="F26" s="30">
        <v>45</v>
      </c>
      <c r="G26" s="30">
        <v>3</v>
      </c>
      <c r="H26" s="27">
        <v>135</v>
      </c>
      <c r="I26" s="3" t="s">
        <v>92</v>
      </c>
      <c r="J26" s="26"/>
    </row>
    <row r="27" spans="1:10" x14ac:dyDescent="0.3">
      <c r="A27" s="10">
        <v>24</v>
      </c>
      <c r="B27" s="15">
        <v>44972</v>
      </c>
      <c r="C27" s="15" t="s">
        <v>109</v>
      </c>
      <c r="D27" s="3" t="s">
        <v>19</v>
      </c>
      <c r="E27" s="3" t="s">
        <v>52</v>
      </c>
      <c r="H27" s="4">
        <v>305</v>
      </c>
      <c r="I27" s="3" t="s">
        <v>92</v>
      </c>
    </row>
    <row r="28" spans="1:10" x14ac:dyDescent="0.3">
      <c r="A28" s="10">
        <v>25</v>
      </c>
      <c r="B28" s="25">
        <v>44973</v>
      </c>
      <c r="C28" s="15" t="s">
        <v>108</v>
      </c>
      <c r="D28" s="26" t="s">
        <v>15</v>
      </c>
      <c r="E28" s="26" t="s">
        <v>47</v>
      </c>
      <c r="F28" s="26"/>
      <c r="G28" s="26"/>
      <c r="H28" s="27">
        <v>339</v>
      </c>
      <c r="I28" s="3" t="s">
        <v>92</v>
      </c>
      <c r="J28" s="20" t="s">
        <v>56</v>
      </c>
    </row>
    <row r="29" spans="1:10" x14ac:dyDescent="0.3">
      <c r="A29" s="10">
        <v>26</v>
      </c>
      <c r="B29" s="15">
        <v>44973</v>
      </c>
      <c r="C29" s="15" t="s">
        <v>108</v>
      </c>
      <c r="D29" s="3" t="s">
        <v>19</v>
      </c>
      <c r="E29" s="3" t="s">
        <v>51</v>
      </c>
      <c r="H29" s="4">
        <v>100</v>
      </c>
      <c r="I29" s="3" t="s">
        <v>92</v>
      </c>
    </row>
    <row r="30" spans="1:10" x14ac:dyDescent="0.3">
      <c r="A30" s="10">
        <v>28</v>
      </c>
      <c r="B30" s="15">
        <v>44977</v>
      </c>
      <c r="C30" s="15" t="s">
        <v>109</v>
      </c>
      <c r="D30" s="3" t="s">
        <v>19</v>
      </c>
      <c r="E30" s="3" t="s">
        <v>54</v>
      </c>
      <c r="H30" s="4">
        <v>36</v>
      </c>
      <c r="I30" s="3" t="s">
        <v>92</v>
      </c>
    </row>
    <row r="31" spans="1:10" x14ac:dyDescent="0.3">
      <c r="A31" s="10">
        <v>29</v>
      </c>
      <c r="B31" s="15">
        <v>44979</v>
      </c>
      <c r="C31" s="15" t="s">
        <v>109</v>
      </c>
      <c r="E31" s="3" t="s">
        <v>55</v>
      </c>
      <c r="F31" s="3">
        <v>650</v>
      </c>
      <c r="G31" s="3">
        <v>2</v>
      </c>
      <c r="H31" s="4">
        <v>1380</v>
      </c>
      <c r="I31" s="3" t="s">
        <v>92</v>
      </c>
    </row>
    <row r="32" spans="1:10" s="22" customFormat="1" x14ac:dyDescent="0.3">
      <c r="A32" s="10">
        <v>30</v>
      </c>
      <c r="B32" s="15">
        <v>44979</v>
      </c>
      <c r="C32" s="15" t="s">
        <v>107</v>
      </c>
      <c r="D32" s="3" t="s">
        <v>27</v>
      </c>
      <c r="E32" s="3" t="s">
        <v>68</v>
      </c>
      <c r="F32" s="3"/>
      <c r="G32" s="3"/>
      <c r="H32" s="4">
        <v>58.2</v>
      </c>
      <c r="I32" s="3" t="s">
        <v>92</v>
      </c>
      <c r="J32" s="3"/>
    </row>
    <row r="33" spans="1:10" s="28" customFormat="1" x14ac:dyDescent="0.3">
      <c r="A33" s="10">
        <v>31</v>
      </c>
      <c r="B33" s="15">
        <v>44980</v>
      </c>
      <c r="C33" s="15" t="s">
        <v>107</v>
      </c>
      <c r="D33" s="3" t="s">
        <v>7</v>
      </c>
      <c r="E33" s="3" t="s">
        <v>58</v>
      </c>
      <c r="F33" s="3"/>
      <c r="G33" s="3"/>
      <c r="H33" s="4">
        <v>698</v>
      </c>
      <c r="I33" s="3" t="s">
        <v>92</v>
      </c>
      <c r="J33" s="26"/>
    </row>
    <row r="34" spans="1:10" s="22" customFormat="1" x14ac:dyDescent="0.3">
      <c r="A34" s="10">
        <v>32</v>
      </c>
      <c r="B34" s="25">
        <v>44983</v>
      </c>
      <c r="C34" s="15" t="s">
        <v>108</v>
      </c>
      <c r="D34" s="26" t="s">
        <v>59</v>
      </c>
      <c r="E34" s="26" t="s">
        <v>60</v>
      </c>
      <c r="F34" s="26"/>
      <c r="G34" s="26"/>
      <c r="H34" s="27">
        <v>268</v>
      </c>
      <c r="I34" s="3" t="s">
        <v>92</v>
      </c>
      <c r="J34" s="20"/>
    </row>
  </sheetData>
  <phoneticPr fontId="3" type="noConversion"/>
  <conditionalFormatting sqref="I1:I1048576">
    <cfRule type="cellIs" dxfId="69" priority="1" operator="equal">
      <formula>"否"</formula>
    </cfRule>
  </conditionalFormatting>
  <dataValidations count="2">
    <dataValidation type="list" allowBlank="1" showInputMessage="1" showErrorMessage="1" sqref="I2:I34" xr:uid="{FD8768F6-82B3-45E5-BCA7-E83030E6BF2E}">
      <formula1>"是,否"</formula1>
    </dataValidation>
    <dataValidation type="list" allowBlank="1" showInputMessage="1" showErrorMessage="1" sqref="C2:C34" xr:uid="{1B69F5D9-67D5-4A68-AFA9-7657055227A9}">
      <formula1>"吃饭,办公用品,日常支出,维修,运费"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D17D-30AF-40BC-A6B6-1D69958899AD}">
  <dimension ref="A1:I24"/>
  <sheetViews>
    <sheetView topLeftCell="A10" workbookViewId="0">
      <selection activeCell="D23" sqref="D23"/>
    </sheetView>
  </sheetViews>
  <sheetFormatPr defaultRowHeight="14" x14ac:dyDescent="0.3"/>
  <cols>
    <col min="1" max="1" width="8.6640625" style="3"/>
    <col min="2" max="2" width="13.9140625" style="9" bestFit="1" customWidth="1"/>
    <col min="3" max="3" width="35.9140625" style="3" bestFit="1" customWidth="1"/>
    <col min="4" max="4" width="36.6640625" style="3" bestFit="1" customWidth="1"/>
    <col min="5" max="6" width="8.6640625" style="3"/>
    <col min="7" max="7" width="12.1640625" style="4" bestFit="1" customWidth="1"/>
    <col min="8" max="8" width="12.1640625" style="4" customWidth="1"/>
    <col min="9" max="9" width="8.6640625" style="3"/>
  </cols>
  <sheetData>
    <row r="1" spans="1:9" s="3" customFormat="1" ht="14.5" thickBot="1" x14ac:dyDescent="0.35">
      <c r="A1" s="8" t="s">
        <v>25</v>
      </c>
      <c r="B1" s="8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40</v>
      </c>
      <c r="H1" s="2" t="s">
        <v>90</v>
      </c>
      <c r="I1" s="1" t="s">
        <v>5</v>
      </c>
    </row>
    <row r="2" spans="1:9" x14ac:dyDescent="0.3">
      <c r="A2" s="3">
        <v>1</v>
      </c>
      <c r="B2" s="9">
        <v>44986</v>
      </c>
      <c r="D2" s="3" t="s">
        <v>61</v>
      </c>
      <c r="G2" s="4">
        <v>2000</v>
      </c>
      <c r="H2" s="3" t="s">
        <v>92</v>
      </c>
    </row>
    <row r="3" spans="1:9" x14ac:dyDescent="0.3">
      <c r="A3" s="3">
        <v>2</v>
      </c>
      <c r="B3" s="9">
        <v>44986</v>
      </c>
      <c r="C3" s="3" t="s">
        <v>64</v>
      </c>
      <c r="D3" s="3" t="s">
        <v>62</v>
      </c>
      <c r="G3" s="4">
        <v>800</v>
      </c>
      <c r="H3" s="3" t="s">
        <v>92</v>
      </c>
    </row>
    <row r="4" spans="1:9" x14ac:dyDescent="0.3">
      <c r="A4" s="3">
        <v>3</v>
      </c>
      <c r="B4" s="9">
        <v>44986</v>
      </c>
      <c r="C4" s="3" t="s">
        <v>27</v>
      </c>
      <c r="D4" s="3" t="s">
        <v>97</v>
      </c>
      <c r="G4" s="4">
        <v>166</v>
      </c>
      <c r="H4" s="3" t="s">
        <v>92</v>
      </c>
    </row>
    <row r="5" spans="1:9" x14ac:dyDescent="0.3">
      <c r="A5" s="3">
        <v>4</v>
      </c>
      <c r="B5" s="9">
        <v>44988</v>
      </c>
      <c r="D5" s="3" t="s">
        <v>75</v>
      </c>
      <c r="G5" s="4">
        <v>870</v>
      </c>
      <c r="H5" s="3" t="s">
        <v>92</v>
      </c>
      <c r="I5" s="3" t="s">
        <v>96</v>
      </c>
    </row>
    <row r="6" spans="1:9" x14ac:dyDescent="0.3">
      <c r="A6" s="3">
        <v>5</v>
      </c>
      <c r="B6" s="9">
        <v>44989</v>
      </c>
      <c r="C6" s="3" t="s">
        <v>70</v>
      </c>
      <c r="D6" s="3" t="s">
        <v>105</v>
      </c>
      <c r="G6" s="4">
        <v>200</v>
      </c>
      <c r="H6" s="3" t="s">
        <v>92</v>
      </c>
    </row>
    <row r="7" spans="1:9" x14ac:dyDescent="0.3">
      <c r="A7" s="3">
        <v>6</v>
      </c>
      <c r="B7" s="9">
        <v>44989</v>
      </c>
      <c r="D7" s="3" t="s">
        <v>74</v>
      </c>
      <c r="G7" s="4">
        <v>5221</v>
      </c>
      <c r="H7" s="3" t="s">
        <v>92</v>
      </c>
    </row>
    <row r="8" spans="1:9" x14ac:dyDescent="0.3">
      <c r="A8" s="3">
        <v>7</v>
      </c>
      <c r="B8" s="9">
        <v>44994</v>
      </c>
      <c r="C8" s="3" t="s">
        <v>15</v>
      </c>
      <c r="D8" s="3" t="s">
        <v>71</v>
      </c>
      <c r="G8" s="4">
        <v>60</v>
      </c>
      <c r="H8" s="3" t="s">
        <v>92</v>
      </c>
    </row>
    <row r="9" spans="1:9" x14ac:dyDescent="0.3">
      <c r="A9" s="3">
        <v>8</v>
      </c>
      <c r="B9" s="9">
        <v>44995</v>
      </c>
      <c r="D9" s="3" t="s">
        <v>72</v>
      </c>
      <c r="G9" s="4">
        <v>150</v>
      </c>
      <c r="H9" s="3" t="s">
        <v>92</v>
      </c>
    </row>
    <row r="10" spans="1:9" x14ac:dyDescent="0.3">
      <c r="A10" s="3">
        <v>9</v>
      </c>
      <c r="B10" s="9">
        <v>44996</v>
      </c>
      <c r="C10" s="3" t="s">
        <v>19</v>
      </c>
      <c r="D10" s="3" t="s">
        <v>77</v>
      </c>
      <c r="G10" s="4">
        <v>210</v>
      </c>
      <c r="H10" s="3" t="s">
        <v>92</v>
      </c>
    </row>
    <row r="11" spans="1:9" x14ac:dyDescent="0.3">
      <c r="A11" s="3">
        <v>10</v>
      </c>
      <c r="B11" s="9">
        <v>44998</v>
      </c>
      <c r="C11" s="3" t="s">
        <v>15</v>
      </c>
      <c r="D11" s="3" t="s">
        <v>85</v>
      </c>
      <c r="G11" s="4">
        <v>154</v>
      </c>
      <c r="H11" s="3" t="s">
        <v>92</v>
      </c>
    </row>
    <row r="12" spans="1:9" x14ac:dyDescent="0.3">
      <c r="A12" s="3">
        <v>11</v>
      </c>
      <c r="B12" s="9">
        <v>45002</v>
      </c>
      <c r="C12" s="3" t="s">
        <v>35</v>
      </c>
      <c r="D12" s="3" t="s">
        <v>95</v>
      </c>
      <c r="G12" s="4">
        <v>70</v>
      </c>
      <c r="H12" s="3" t="s">
        <v>92</v>
      </c>
    </row>
    <row r="13" spans="1:9" x14ac:dyDescent="0.3">
      <c r="A13" s="3">
        <v>12</v>
      </c>
      <c r="B13" s="9">
        <v>45004</v>
      </c>
      <c r="C13" s="3" t="s">
        <v>27</v>
      </c>
      <c r="D13" s="3" t="s">
        <v>86</v>
      </c>
      <c r="G13" s="4">
        <v>200</v>
      </c>
      <c r="H13" s="3" t="s">
        <v>92</v>
      </c>
    </row>
    <row r="14" spans="1:9" x14ac:dyDescent="0.3">
      <c r="A14" s="3">
        <v>13</v>
      </c>
      <c r="B14" s="9">
        <v>45004</v>
      </c>
      <c r="C14" s="3" t="s">
        <v>88</v>
      </c>
      <c r="D14" s="3" t="s">
        <v>89</v>
      </c>
      <c r="G14" s="4">
        <v>125</v>
      </c>
      <c r="H14" s="3" t="s">
        <v>92</v>
      </c>
    </row>
    <row r="15" spans="1:9" x14ac:dyDescent="0.3">
      <c r="A15" s="3">
        <v>14</v>
      </c>
      <c r="B15" s="9">
        <v>45006</v>
      </c>
      <c r="D15" s="3" t="s">
        <v>94</v>
      </c>
      <c r="E15" s="3">
        <v>80</v>
      </c>
      <c r="F15" s="3">
        <v>4</v>
      </c>
      <c r="G15" s="4">
        <v>320</v>
      </c>
      <c r="H15" s="3" t="s">
        <v>92</v>
      </c>
    </row>
    <row r="16" spans="1:9" x14ac:dyDescent="0.3">
      <c r="A16" s="3">
        <v>15</v>
      </c>
      <c r="B16" s="9">
        <v>45006</v>
      </c>
      <c r="C16" s="3" t="s">
        <v>15</v>
      </c>
      <c r="D16" s="3" t="s">
        <v>87</v>
      </c>
      <c r="G16" s="4">
        <v>211</v>
      </c>
      <c r="H16" s="3" t="s">
        <v>92</v>
      </c>
    </row>
    <row r="17" spans="1:9" x14ac:dyDescent="0.3">
      <c r="A17" s="3">
        <v>16</v>
      </c>
      <c r="B17" s="9">
        <v>45006</v>
      </c>
      <c r="C17" s="3" t="s">
        <v>19</v>
      </c>
      <c r="D17" s="3" t="s">
        <v>98</v>
      </c>
      <c r="G17" s="4">
        <v>210</v>
      </c>
      <c r="H17" s="3" t="s">
        <v>92</v>
      </c>
    </row>
    <row r="18" spans="1:9" s="28" customFormat="1" x14ac:dyDescent="0.3">
      <c r="A18" s="26">
        <v>18</v>
      </c>
      <c r="B18" s="40">
        <v>45008</v>
      </c>
      <c r="C18" s="26" t="s">
        <v>15</v>
      </c>
      <c r="D18" s="26" t="s">
        <v>101</v>
      </c>
      <c r="E18" s="26"/>
      <c r="F18" s="26"/>
      <c r="G18" s="27">
        <v>2100</v>
      </c>
      <c r="H18" s="26" t="s">
        <v>92</v>
      </c>
      <c r="I18" s="26"/>
    </row>
    <row r="19" spans="1:9" s="22" customFormat="1" x14ac:dyDescent="0.3">
      <c r="A19" s="3">
        <v>17</v>
      </c>
      <c r="B19" s="9">
        <v>45009</v>
      </c>
      <c r="C19" s="3" t="s">
        <v>15</v>
      </c>
      <c r="D19" s="3" t="s">
        <v>100</v>
      </c>
      <c r="E19" s="3">
        <v>2</v>
      </c>
      <c r="F19" s="3">
        <v>10</v>
      </c>
      <c r="G19" s="4">
        <v>20</v>
      </c>
      <c r="H19" s="3" t="s">
        <v>92</v>
      </c>
      <c r="I19" s="3"/>
    </row>
    <row r="20" spans="1:9" s="22" customFormat="1" x14ac:dyDescent="0.3">
      <c r="A20" s="20">
        <v>19</v>
      </c>
      <c r="B20" s="39">
        <v>45013</v>
      </c>
      <c r="C20" s="20"/>
      <c r="D20" s="20" t="s">
        <v>102</v>
      </c>
      <c r="E20" s="20"/>
      <c r="F20" s="20"/>
      <c r="G20" s="23">
        <v>29</v>
      </c>
      <c r="H20" s="3" t="s">
        <v>91</v>
      </c>
      <c r="I20" s="20"/>
    </row>
    <row r="21" spans="1:9" x14ac:dyDescent="0.3">
      <c r="A21" s="3">
        <v>20</v>
      </c>
      <c r="B21" s="9">
        <v>45014</v>
      </c>
      <c r="C21" s="3" t="s">
        <v>15</v>
      </c>
      <c r="D21" s="3" t="s">
        <v>103</v>
      </c>
      <c r="G21" s="4">
        <v>150</v>
      </c>
      <c r="H21" s="3" t="s">
        <v>92</v>
      </c>
    </row>
    <row r="22" spans="1:9" x14ac:dyDescent="0.3">
      <c r="A22" s="30">
        <v>21</v>
      </c>
      <c r="B22" s="9">
        <v>45014</v>
      </c>
      <c r="C22" s="3" t="s">
        <v>15</v>
      </c>
      <c r="D22" s="3" t="s">
        <v>104</v>
      </c>
      <c r="G22" s="4">
        <v>70</v>
      </c>
      <c r="H22" s="3" t="s">
        <v>92</v>
      </c>
    </row>
    <row r="23" spans="1:9" x14ac:dyDescent="0.3">
      <c r="B23" s="9">
        <v>45014</v>
      </c>
      <c r="D23" s="3" t="s">
        <v>112</v>
      </c>
      <c r="G23" s="4">
        <v>310</v>
      </c>
      <c r="H23" s="3" t="s">
        <v>92</v>
      </c>
    </row>
    <row r="24" spans="1:9" x14ac:dyDescent="0.3">
      <c r="B24" s="9">
        <v>45015</v>
      </c>
      <c r="D24" s="3" t="s">
        <v>113</v>
      </c>
      <c r="G24" s="4">
        <v>1152</v>
      </c>
      <c r="H24" s="3" t="s">
        <v>92</v>
      </c>
    </row>
  </sheetData>
  <phoneticPr fontId="3" type="noConversion"/>
  <conditionalFormatting sqref="H2:H24">
    <cfRule type="containsText" dxfId="56" priority="2" operator="containsText" text="否">
      <formula>NOT(ISERROR(SEARCH("否",H2)))</formula>
    </cfRule>
  </conditionalFormatting>
  <conditionalFormatting sqref="H1:H1048576">
    <cfRule type="cellIs" dxfId="55" priority="1" operator="equal">
      <formula>"否"</formula>
    </cfRule>
  </conditionalFormatting>
  <dataValidations count="1">
    <dataValidation type="list" allowBlank="1" showInputMessage="1" showErrorMessage="1" sqref="H2:H24" xr:uid="{DC1D417D-6575-4A1B-A3F6-8FBA43872DF1}">
      <formula1>"是,否"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3EF7-FCBD-42DA-9878-6EB5B11E099A}">
  <dimension ref="A1:J3"/>
  <sheetViews>
    <sheetView tabSelected="1" topLeftCell="D1" workbookViewId="0">
      <selection activeCell="E4" sqref="E4"/>
    </sheetView>
  </sheetViews>
  <sheetFormatPr defaultRowHeight="14" x14ac:dyDescent="0.3"/>
  <cols>
    <col min="1" max="1" width="12.9140625" style="3" customWidth="1"/>
    <col min="2" max="2" width="12.9140625" style="9" bestFit="1" customWidth="1"/>
    <col min="3" max="3" width="12.9140625" style="3" customWidth="1"/>
    <col min="4" max="4" width="22.1640625" style="3" bestFit="1" customWidth="1"/>
    <col min="5" max="5" width="64" style="3" bestFit="1" customWidth="1"/>
    <col min="6" max="6" width="9" style="3" bestFit="1" customWidth="1"/>
    <col min="7" max="7" width="8.6640625" style="3"/>
    <col min="8" max="8" width="20.33203125" style="3" bestFit="1" customWidth="1"/>
    <col min="9" max="9" width="9.9140625" style="3" customWidth="1"/>
    <col min="10" max="10" width="16.25" style="3" bestFit="1" customWidth="1"/>
  </cols>
  <sheetData>
    <row r="1" spans="1:10" s="3" customFormat="1" ht="14.5" thickBot="1" x14ac:dyDescent="0.35">
      <c r="A1" s="8" t="s">
        <v>25</v>
      </c>
      <c r="B1" s="8" t="s">
        <v>0</v>
      </c>
      <c r="C1" s="16" t="s">
        <v>106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40</v>
      </c>
      <c r="I1" s="1" t="s">
        <v>90</v>
      </c>
      <c r="J1" s="1" t="s">
        <v>5</v>
      </c>
    </row>
    <row r="2" spans="1:10" x14ac:dyDescent="0.3">
      <c r="B2" s="9">
        <v>45019</v>
      </c>
      <c r="C2" s="15" t="s">
        <v>109</v>
      </c>
      <c r="D2" s="3" t="s">
        <v>15</v>
      </c>
      <c r="E2" s="3" t="s">
        <v>114</v>
      </c>
      <c r="F2" s="3">
        <v>0.8</v>
      </c>
      <c r="G2" s="3">
        <v>100</v>
      </c>
      <c r="H2" s="3">
        <v>100</v>
      </c>
    </row>
    <row r="3" spans="1:10" x14ac:dyDescent="0.3">
      <c r="B3" s="9">
        <v>45019</v>
      </c>
      <c r="C3" s="15" t="s">
        <v>109</v>
      </c>
      <c r="D3" s="3" t="s">
        <v>15</v>
      </c>
      <c r="E3" s="3" t="s">
        <v>116</v>
      </c>
      <c r="H3" s="3">
        <v>42</v>
      </c>
    </row>
  </sheetData>
  <phoneticPr fontId="3" type="noConversion"/>
  <conditionalFormatting sqref="I1">
    <cfRule type="cellIs" dxfId="13" priority="1" operator="equal">
      <formula>"否"</formula>
    </cfRule>
  </conditionalFormatting>
  <dataValidations count="1">
    <dataValidation type="list" allowBlank="1" showInputMessage="1" showErrorMessage="1" sqref="C2:C3" xr:uid="{F087811C-1262-4D1E-A52D-86C7412A82B0}">
      <formula1>"吃饭,办公用品,日常支出,维修,运费"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ABD0-52BA-4A12-BA96-0D99D9B1B9F3}">
  <dimension ref="A1:C2"/>
  <sheetViews>
    <sheetView workbookViewId="0">
      <selection activeCell="D4" sqref="D4"/>
    </sheetView>
  </sheetViews>
  <sheetFormatPr defaultRowHeight="14" x14ac:dyDescent="0.3"/>
  <cols>
    <col min="1" max="1" width="20.4140625" bestFit="1" customWidth="1"/>
    <col min="2" max="2" width="9" bestFit="1" customWidth="1"/>
    <col min="3" max="3" width="12.6640625" bestFit="1" customWidth="1"/>
  </cols>
  <sheetData>
    <row r="1" spans="1:3" x14ac:dyDescent="0.3">
      <c r="A1" s="3" t="s">
        <v>10</v>
      </c>
      <c r="B1" s="3" t="s">
        <v>8</v>
      </c>
      <c r="C1" s="3" t="s">
        <v>90</v>
      </c>
    </row>
    <row r="2" spans="1:3" x14ac:dyDescent="0.3">
      <c r="A2" s="3" t="s">
        <v>84</v>
      </c>
      <c r="B2" s="3" t="s">
        <v>83</v>
      </c>
      <c r="C2" s="3" t="s">
        <v>91</v>
      </c>
    </row>
  </sheetData>
  <phoneticPr fontId="3" type="noConversion"/>
  <dataValidations count="1">
    <dataValidation type="list" allowBlank="1" showInputMessage="1" showErrorMessage="1" sqref="C2" xr:uid="{5ED10F8A-9006-452D-B420-5FBBFF856811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7CC-55DE-45A8-BE3C-476BECC9E90F}">
  <dimension ref="A1:B3"/>
  <sheetViews>
    <sheetView workbookViewId="0">
      <selection activeCell="D8" sqref="D8"/>
    </sheetView>
  </sheetViews>
  <sheetFormatPr defaultRowHeight="14" x14ac:dyDescent="0.3"/>
  <cols>
    <col min="1" max="1" width="14.5" style="32" customWidth="1"/>
    <col min="2" max="2" width="22.75" style="4" customWidth="1"/>
  </cols>
  <sheetData>
    <row r="1" spans="1:2" x14ac:dyDescent="0.3">
      <c r="A1" s="32" t="s">
        <v>0</v>
      </c>
      <c r="B1" s="4" t="s">
        <v>73</v>
      </c>
    </row>
    <row r="2" spans="1:2" x14ac:dyDescent="0.3">
      <c r="A2" s="32">
        <v>44927</v>
      </c>
      <c r="B2" s="4">
        <v>243.3</v>
      </c>
    </row>
    <row r="3" spans="1:2" x14ac:dyDescent="0.3">
      <c r="A3" s="32">
        <v>44958</v>
      </c>
      <c r="B3" s="4">
        <v>943.49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976-FADA-49EA-8599-A628AF4550DB}">
  <dimension ref="A1:B3"/>
  <sheetViews>
    <sheetView workbookViewId="0">
      <selection activeCell="B3" sqref="B3"/>
    </sheetView>
  </sheetViews>
  <sheetFormatPr defaultRowHeight="14" x14ac:dyDescent="0.3"/>
  <cols>
    <col min="1" max="1" width="12.33203125" bestFit="1" customWidth="1"/>
    <col min="2" max="2" width="12.1640625" style="31" bestFit="1" customWidth="1"/>
  </cols>
  <sheetData>
    <row r="1" spans="1:2" x14ac:dyDescent="0.3">
      <c r="A1" t="s">
        <v>10</v>
      </c>
      <c r="B1" s="31" t="s">
        <v>8</v>
      </c>
    </row>
    <row r="2" spans="1:2" x14ac:dyDescent="0.3">
      <c r="A2" t="s">
        <v>65</v>
      </c>
      <c r="B2" s="31">
        <v>33468</v>
      </c>
    </row>
    <row r="3" spans="1:2" x14ac:dyDescent="0.3">
      <c r="A3" t="s">
        <v>66</v>
      </c>
      <c r="B3" s="31">
        <v>142800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DC07-BADA-4616-A952-0B2FDE427043}">
  <dimension ref="A1:C5"/>
  <sheetViews>
    <sheetView workbookViewId="0">
      <selection activeCell="B5" sqref="B5"/>
    </sheetView>
  </sheetViews>
  <sheetFormatPr defaultRowHeight="14" x14ac:dyDescent="0.3"/>
  <cols>
    <col min="1" max="1" width="11.08203125" style="15" bestFit="1" customWidth="1"/>
    <col min="2" max="2" width="12.1640625" style="4" bestFit="1" customWidth="1"/>
    <col min="3" max="3" width="34.33203125" style="3" bestFit="1" customWidth="1"/>
  </cols>
  <sheetData>
    <row r="1" spans="1:3" x14ac:dyDescent="0.3">
      <c r="A1" s="15" t="s">
        <v>0</v>
      </c>
      <c r="B1" s="4" t="s">
        <v>8</v>
      </c>
      <c r="C1" s="3" t="s">
        <v>5</v>
      </c>
    </row>
    <row r="2" spans="1:3" x14ac:dyDescent="0.3">
      <c r="A2" s="15">
        <v>44972</v>
      </c>
      <c r="B2" s="4">
        <v>1512</v>
      </c>
      <c r="C2" s="3" t="s">
        <v>42</v>
      </c>
    </row>
    <row r="3" spans="1:3" x14ac:dyDescent="0.3">
      <c r="A3" s="15">
        <v>44965</v>
      </c>
      <c r="B3" s="4">
        <v>196310</v>
      </c>
      <c r="C3" s="3" t="s">
        <v>44</v>
      </c>
    </row>
    <row r="4" spans="1:3" x14ac:dyDescent="0.3">
      <c r="A4" s="15">
        <v>44978</v>
      </c>
      <c r="B4" s="4">
        <v>7000</v>
      </c>
      <c r="C4" s="3" t="s">
        <v>53</v>
      </c>
    </row>
    <row r="5" spans="1:3" x14ac:dyDescent="0.3">
      <c r="A5" s="15">
        <v>44984</v>
      </c>
      <c r="B5" s="4">
        <v>10000</v>
      </c>
      <c r="C5" s="3" t="s">
        <v>63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6097-436E-440B-97FA-13EAEE6E257E}">
  <dimension ref="A1:B6"/>
  <sheetViews>
    <sheetView workbookViewId="0">
      <selection activeCell="D6" sqref="D6"/>
    </sheetView>
  </sheetViews>
  <sheetFormatPr defaultRowHeight="14" x14ac:dyDescent="0.3"/>
  <cols>
    <col min="1" max="1" width="12.5" style="3" bestFit="1" customWidth="1"/>
    <col min="2" max="2" width="8.6640625" style="3"/>
  </cols>
  <sheetData>
    <row r="1" spans="1:2" x14ac:dyDescent="0.3">
      <c r="A1" s="3" t="s">
        <v>78</v>
      </c>
      <c r="B1" s="3" t="s">
        <v>8</v>
      </c>
    </row>
    <row r="2" spans="1:2" x14ac:dyDescent="0.3">
      <c r="A2" s="3" t="s">
        <v>66</v>
      </c>
      <c r="B2" s="3">
        <v>1250</v>
      </c>
    </row>
    <row r="3" spans="1:2" x14ac:dyDescent="0.3">
      <c r="A3" s="3" t="s">
        <v>79</v>
      </c>
      <c r="B3" s="3">
        <v>833</v>
      </c>
    </row>
    <row r="4" spans="1:2" x14ac:dyDescent="0.3">
      <c r="A4" s="3" t="s">
        <v>80</v>
      </c>
      <c r="B4" s="3">
        <v>50</v>
      </c>
    </row>
    <row r="5" spans="1:2" x14ac:dyDescent="0.3">
      <c r="A5" s="3" t="s">
        <v>81</v>
      </c>
      <c r="B5" s="3">
        <v>204</v>
      </c>
    </row>
    <row r="6" spans="1:2" x14ac:dyDescent="0.3">
      <c r="A6" s="3" t="s">
        <v>82</v>
      </c>
      <c r="B6" s="3">
        <f>SUBTOTAL(109,表8[金额])</f>
        <v>2337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22E2-331E-48B3-957A-8EE407A1A614}">
  <dimension ref="A1:D12"/>
  <sheetViews>
    <sheetView workbookViewId="0">
      <selection activeCell="D10" sqref="D10"/>
    </sheetView>
  </sheetViews>
  <sheetFormatPr defaultRowHeight="14" x14ac:dyDescent="0.3"/>
  <cols>
    <col min="1" max="1" width="9.83203125" style="3" bestFit="1" customWidth="1"/>
    <col min="2" max="2" width="18.6640625" style="3" customWidth="1"/>
    <col min="3" max="3" width="22.1640625" style="3" bestFit="1" customWidth="1"/>
    <col min="4" max="4" width="13.1640625" style="37" bestFit="1" customWidth="1"/>
    <col min="5" max="5" width="7.1640625" bestFit="1" customWidth="1"/>
  </cols>
  <sheetData>
    <row r="1" spans="1:4" x14ac:dyDescent="0.3">
      <c r="A1" s="3" t="s">
        <v>0</v>
      </c>
      <c r="B1" s="3" t="s">
        <v>9</v>
      </c>
      <c r="C1" s="6" t="s">
        <v>10</v>
      </c>
      <c r="D1" s="6" t="s">
        <v>11</v>
      </c>
    </row>
    <row r="2" spans="1:4" x14ac:dyDescent="0.3">
      <c r="A2" s="5">
        <v>44958</v>
      </c>
      <c r="B2" s="4">
        <f>SUM(表1[[#All],[支出/元]])</f>
        <v>8799.2000000000007</v>
      </c>
      <c r="C2" s="7" t="s">
        <v>12</v>
      </c>
      <c r="D2" s="6">
        <f>SUM(表2[[#All],[金额]])</f>
        <v>214822</v>
      </c>
    </row>
    <row r="3" spans="1:4" x14ac:dyDescent="0.3">
      <c r="A3" s="5">
        <v>44986</v>
      </c>
      <c r="B3" s="4">
        <f>SUM('3月支出'!G:G)</f>
        <v>14798</v>
      </c>
      <c r="C3" s="7" t="s">
        <v>13</v>
      </c>
      <c r="D3" s="6">
        <f>SUM(B:B)+D6+D7</f>
        <v>201193.99000000002</v>
      </c>
    </row>
    <row r="4" spans="1:4" x14ac:dyDescent="0.3">
      <c r="A4" s="5">
        <v>45018</v>
      </c>
      <c r="B4" s="4">
        <f>SUM('4月支出'!H:H)</f>
        <v>142</v>
      </c>
      <c r="C4" s="6" t="s">
        <v>14</v>
      </c>
      <c r="D4" s="6">
        <f>D2-D3</f>
        <v>13628.00999999998</v>
      </c>
    </row>
    <row r="6" spans="1:4" x14ac:dyDescent="0.3">
      <c r="C6" s="3" t="s">
        <v>67</v>
      </c>
      <c r="D6" s="37">
        <f>SUM('校服、作业本、课后服务支出'!B:B)</f>
        <v>176268</v>
      </c>
    </row>
    <row r="7" spans="1:4" x14ac:dyDescent="0.3">
      <c r="C7" s="3" t="s">
        <v>76</v>
      </c>
      <c r="D7" s="37">
        <f>SUM(表6[[#All],[费用]])</f>
        <v>1186.79</v>
      </c>
    </row>
    <row r="9" spans="1:4" x14ac:dyDescent="0.3">
      <c r="C9" s="3" t="s">
        <v>99</v>
      </c>
      <c r="D9" s="37">
        <f>表8[[#Totals],[金额]]</f>
        <v>2337</v>
      </c>
    </row>
    <row r="10" spans="1:4" x14ac:dyDescent="0.3">
      <c r="C10" s="24" t="s">
        <v>48</v>
      </c>
      <c r="D10" s="38">
        <f>621.39</f>
        <v>621.39</v>
      </c>
    </row>
    <row r="12" spans="1:4" x14ac:dyDescent="0.3">
      <c r="C12" s="3" t="s">
        <v>115</v>
      </c>
      <c r="D12" s="37">
        <f>D4-D9-D10</f>
        <v>10669.619999999981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2月支出</vt:lpstr>
      <vt:lpstr>3月支出</vt:lpstr>
      <vt:lpstr>4月支出</vt:lpstr>
      <vt:lpstr>手续费</vt:lpstr>
      <vt:lpstr>电费</vt:lpstr>
      <vt:lpstr>校服、作业本、课后服务支出</vt:lpstr>
      <vt:lpstr>收入</vt:lpstr>
      <vt:lpstr>谭献劲</vt:lpstr>
      <vt:lpstr>计账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2023-04-03T08:49:46Z</dcterms:modified>
</cp:coreProperties>
</file>