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芒海小学\记帐\2023年上半年\"/>
    </mc:Choice>
  </mc:AlternateContent>
  <xr:revisionPtr revIDLastSave="0" documentId="13_ncr:1_{A20CBB0B-54B1-421F-8EFC-E5FDF1BF9D95}" xr6:coauthVersionLast="47" xr6:coauthVersionMax="47" xr10:uidLastSave="{00000000-0000-0000-0000-000000000000}"/>
  <bookViews>
    <workbookView xWindow="-110" yWindow="-110" windowWidth="19420" windowHeight="11020" firstSheet="4" activeTab="4" xr2:uid="{00000000-000D-0000-FFFF-FFFF00000000}"/>
  </bookViews>
  <sheets>
    <sheet name="2月支出" sheetId="1" r:id="rId1"/>
    <sheet name="3月支出" sheetId="4" r:id="rId2"/>
    <sheet name="4月支出" sheetId="9" r:id="rId3"/>
    <sheet name="5月支出" sheetId="11" r:id="rId4"/>
    <sheet name="6月支出" sheetId="12" r:id="rId5"/>
    <sheet name="电费" sheetId="6" r:id="rId6"/>
    <sheet name="计账" sheetId="3" r:id="rId7"/>
    <sheet name="未报销" sheetId="10" r:id="rId8"/>
    <sheet name="谭献劲" sheetId="7" r:id="rId9"/>
    <sheet name="手续费" sheetId="8" r:id="rId10"/>
    <sheet name="记账 (零户)" sheetId="14" r:id="rId11"/>
    <sheet name="入账" sheetId="2" r:id="rId12"/>
    <sheet name="校服、作业本、课后服务支出" sheetId="5" r:id="rId13"/>
  </sheets>
  <definedNames>
    <definedName name="ExternalData_1" localSheetId="10" hidden="1">'记账 (零户)'!$A$1:$B$4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6" i="3"/>
  <c r="D17" i="3"/>
  <c r="B5" i="3"/>
  <c r="B3" i="3"/>
  <c r="B4" i="3"/>
  <c r="B6" i="7"/>
  <c r="D9" i="3" s="1"/>
  <c r="D7" i="3"/>
  <c r="D6" i="3"/>
  <c r="D10" i="3"/>
  <c r="B2" i="3" l="1"/>
  <c r="D2" i="3"/>
  <c r="D3" i="3" l="1"/>
  <c r="D4" i="3" s="1"/>
  <c r="D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参加科组工作的老师每人30块
</t>
        </r>
      </text>
    </comment>
    <comment ref="D23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D93C4-DDA9-4621-A235-5A0172B72791}" keepAlive="1" name="查询 - 记账 (2)" description="与工作簿中“记账 (2)”查询的连接。" type="5" refreshedVersion="8" background="1" saveData="1">
    <dbPr connection="Provider=Microsoft.Mashup.OleDb.1;Data Source=$Workbook$;Location=&quot;记账 (2)&quot;;Extended Properties=&quot;&quot;" command="SELECT * FROM [记账 (2)]"/>
  </connection>
</connections>
</file>

<file path=xl/sharedStrings.xml><?xml version="1.0" encoding="utf-8"?>
<sst xmlns="http://schemas.openxmlformats.org/spreadsheetml/2006/main" count="432" uniqueCount="168">
  <si>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</si>
  <si>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</si>
  <si>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</si>
  <si>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</si>
  <si>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</si>
  <si>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</si>
  <si>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</si>
  <si>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</si>
  <si>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</si>
  <si>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</si>
  <si>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</si>
  <si>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</si>
  <si>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</si>
  <si>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</si>
  <si>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</si>
  <si>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</si>
  <si>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</si>
  <si>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</si>
  <si>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</si>
  <si>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</si>
  <si>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</si>
  <si>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</si>
  <si>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</si>
  <si>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</si>
  <si>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</si>
  <si>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</si>
  <si>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</si>
  <si>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</si>
  <si>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</si>
  <si>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</si>
  <si>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</si>
  <si>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</si>
  <si>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</si>
  <si>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</si>
  <si>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</si>
  <si>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</si>
  <si>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</si>
  <si>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</si>
  <si>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</si>
  <si>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</si>
  <si>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</si>
  <si>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</si>
  <si>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</si>
  <si>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</si>
  <si>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</si>
  <si>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</si>
  <si>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</si>
  <si>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</si>
  <si>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</si>
  <si>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</si>
  <si>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</si>
  <si>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</si>
  <si>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</si>
  <si>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</si>
  <si>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</si>
  <si>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</si>
  <si>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</si>
  <si>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</si>
  <si>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</si>
  <si>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</si>
  <si>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</si>
  <si>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</si>
  <si>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</si>
  <si>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</si>
  <si>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</si>
  <si>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</si>
  <si>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</si>
  <si>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</si>
  <si>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</si>
  <si>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</si>
  <si>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</si>
  <si>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</si>
  <si>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</si>
  <si>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</si>
  <si>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</si>
  <si>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</si>
  <si>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</si>
  <si>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</si>
  <si>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</si>
  <si>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</si>
  <si>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</si>
  <si>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160元</t>
    <phoneticPr fontId="3" type="noConversion"/>
  </si>
  <si>
    <t>转16万到银行卡手续费</t>
    <phoneticPr fontId="3" type="noConversion"/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</si>
  <si>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</si>
  <si>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</si>
  <si>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</si>
  <si>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</si>
  <si>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</si>
  <si>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</si>
  <si>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</si>
  <si>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</si>
  <si>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</si>
  <si>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</si>
  <si>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</si>
  <si>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</si>
  <si>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</si>
  <si>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</si>
  <si>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</si>
  <si>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</si>
  <si>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</si>
  <si>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</si>
  <si>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</si>
  <si>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</si>
  <si>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</si>
  <si>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</si>
  <si>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</si>
  <si>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</si>
  <si>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</si>
  <si>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</si>
  <si>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窗帘的挂钩</t>
    <phoneticPr fontId="3" type="noConversion"/>
  </si>
  <si>
    <t>总余额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</si>
  <si>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</si>
  <si>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</si>
  <si>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</si>
  <si>
    <t>维修网络</t>
    <phoneticPr fontId="3" type="noConversion"/>
  </si>
  <si>
    <t>学校中午聚餐（一只鹅，孙明超老师请的鹅）</t>
    <phoneticPr fontId="3" type="noConversion"/>
  </si>
  <si>
    <t>做防盗网及安装费</t>
    <phoneticPr fontId="3" type="noConversion"/>
  </si>
  <si>
    <t>林庆东</t>
    <phoneticPr fontId="3" type="noConversion"/>
  </si>
  <si>
    <t>梁春丽</t>
    <phoneticPr fontId="3" type="noConversion"/>
  </si>
  <si>
    <t>期中考试时间冲突替梁海飞第三节课</t>
    <phoneticPr fontId="3" type="noConversion"/>
  </si>
  <si>
    <t>日常支出</t>
    <phoneticPr fontId="3" type="noConversion"/>
  </si>
  <si>
    <t>代课</t>
  </si>
  <si>
    <t>维修全校电管，全校教师中午聚餐（一条狗）</t>
    <phoneticPr fontId="3" type="noConversion"/>
  </si>
  <si>
    <t>两张三号红旗</t>
    <phoneticPr fontId="3" type="noConversion"/>
  </si>
  <si>
    <t>期中校领导检查教学常规时购买烟、水（6包烟，六瓶水）</t>
    <phoneticPr fontId="3" type="noConversion"/>
  </si>
  <si>
    <t>购买水泥和校园地砖</t>
    <phoneticPr fontId="3" type="noConversion"/>
  </si>
  <si>
    <t>演讲稿费用</t>
    <phoneticPr fontId="3" type="noConversion"/>
  </si>
  <si>
    <t>教师维修校园地砖</t>
    <phoneticPr fontId="3" type="noConversion"/>
  </si>
  <si>
    <t>教师到中心小学作年报和账务早午餐</t>
    <phoneticPr fontId="3" type="noConversion"/>
  </si>
  <si>
    <t>招待中心校领导购买羊</t>
    <phoneticPr fontId="3" type="noConversion"/>
  </si>
  <si>
    <t>资助录入给中心领导购烟</t>
    <phoneticPr fontId="3" type="noConversion"/>
  </si>
  <si>
    <t>出差</t>
  </si>
  <si>
    <t>刻章（两个）</t>
    <phoneticPr fontId="3" type="noConversion"/>
  </si>
  <si>
    <t>未报销</t>
    <phoneticPr fontId="3" type="noConversion"/>
  </si>
  <si>
    <t>总支出（日常+课后服务等+电费）</t>
    <phoneticPr fontId="3" type="noConversion"/>
  </si>
  <si>
    <t>空气开关</t>
    <phoneticPr fontId="3" type="noConversion"/>
  </si>
  <si>
    <t>期中学生奖品</t>
    <phoneticPr fontId="3" type="noConversion"/>
  </si>
  <si>
    <t>购买期中学生奖品中午餐</t>
    <phoneticPr fontId="3" type="noConversion"/>
  </si>
  <si>
    <t>做黑板栏材料</t>
    <phoneticPr fontId="3" type="noConversion"/>
  </si>
  <si>
    <t>吃饭</t>
  </si>
  <si>
    <t>漆油、扫子、信伐、白纸</t>
    <phoneticPr fontId="3" type="noConversion"/>
  </si>
  <si>
    <t>冯良烈</t>
    <phoneticPr fontId="3" type="noConversion"/>
  </si>
  <si>
    <t>教师到第二人民医院打印预防针证明购饼、水</t>
    <phoneticPr fontId="3" type="noConversion"/>
  </si>
  <si>
    <t>购校服一套（62），退校服三套（65X3）</t>
    <phoneticPr fontId="3" type="noConversion"/>
  </si>
  <si>
    <t>购买电池、电线、塑料管、弯头</t>
    <phoneticPr fontId="3" type="noConversion"/>
  </si>
  <si>
    <t>购买白纸、固体胶、白乳胶</t>
    <phoneticPr fontId="3" type="noConversion"/>
  </si>
  <si>
    <t>购买漆油、扫子、香糊等等</t>
    <phoneticPr fontId="3" type="noConversion"/>
  </si>
  <si>
    <t>看望黄树校长购买水、水果、车油、吃饭及红包</t>
    <phoneticPr fontId="3" type="noConversion"/>
  </si>
  <si>
    <t>两个u盘（256G）</t>
    <phoneticPr fontId="3" type="noConversion"/>
  </si>
  <si>
    <t>红领巾、中队旗</t>
    <phoneticPr fontId="3" type="noConversion"/>
  </si>
  <si>
    <t>2.3L电水壶</t>
    <phoneticPr fontId="3" type="noConversion"/>
  </si>
  <si>
    <t>购买电池（40），音频线（10），胶水（16），文件袋（29），饭（39）</t>
    <phoneticPr fontId="3" type="noConversion"/>
  </si>
  <si>
    <t>黄漆，刷子</t>
    <phoneticPr fontId="3" type="noConversion"/>
  </si>
  <si>
    <t>Column1</t>
  </si>
  <si>
    <t>Column2</t>
  </si>
  <si>
    <t>总收入</t>
  </si>
  <si>
    <t>总支出</t>
  </si>
  <si>
    <t>剩余</t>
  </si>
  <si>
    <t>零户收入</t>
    <phoneticPr fontId="3" type="noConversion"/>
  </si>
  <si>
    <t>3.5升黄漆:62，1升黄漆 27X2，扫子2X5</t>
    <phoneticPr fontId="3" type="noConversion"/>
  </si>
  <si>
    <t>丁条（校门口两张凳子）</t>
    <phoneticPr fontId="3" type="noConversion"/>
  </si>
  <si>
    <t>太阳网，钢链，钢花点，钢勾，绳子，手喷漆，铁线</t>
    <phoneticPr fontId="3" type="noConversion"/>
  </si>
  <si>
    <t>购铁管坐垫、膨胀螺丝、膨胀钩、逼紧拉钩</t>
    <phoneticPr fontId="3" type="noConversion"/>
  </si>
  <si>
    <t>购绳子、铁管、扁子、缝太阳网、车费</t>
    <phoneticPr fontId="3" type="noConversion"/>
  </si>
  <si>
    <t>教师做车棚中午餐</t>
    <phoneticPr fontId="3" type="noConversion"/>
  </si>
  <si>
    <t>林</t>
    <phoneticPr fontId="3" type="noConversion"/>
  </si>
  <si>
    <t>购买花生</t>
    <phoneticPr fontId="3" type="noConversion"/>
  </si>
  <si>
    <t>微信提现手续费（21万）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</si>
</sst>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3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45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0" fontId="7" fillId="5" borderId="1" xfId="2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/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7" fillId="5" borderId="1" xfId="2" applyNumberForma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0" fontId="12" fillId="7" borderId="0" xfId="3" applyAlignment="1">
      <alignment horizontal="center" vertical="center"/>
    </xf>
    <xf numFmtId="176" fontId="12" fillId="7" borderId="0" xfId="3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">
    <cellStyle name="差" xfId="3" builtinId="27"/>
    <cellStyle name="常规" xfId="0" builtinId="0"/>
    <cellStyle name="计算" xfId="1" builtinId="22"/>
    <cellStyle name="输入" xfId="2" builtinId="20"/>
  </cellStyles>
  <dxfs count="10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FE475D-61DC-48A0-A696-C253CBF80B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1" totalsRowShown="0" headerRowDxfId="101" dataDxfId="99" headerRowBorderDxfId="100">
  <autoFilter ref="A1:I1048571" xr:uid="{9893D4A9-B8B8-4BA0-924A-DA4A909A118B}"/>
  <sortState xmlns:xlrd2="http://schemas.microsoft.com/office/spreadsheetml/2017/richdata2" ref="A2:I31">
    <sortCondition ref="I1:I1048571"/>
  </sortState>
  <tableColumns count="9">
    <tableColumn id="1" xr3:uid="{C6E8C1E8-0442-472C-A4E5-C447EF68CC04}" name="序号" dataDxfId="98"/>
    <tableColumn id="2" xr3:uid="{3CB4E6D8-EBEF-4CAF-AB3F-379862DB8C25}" name="时间" dataDxfId="97"/>
    <tableColumn id="10" xr3:uid="{AFB40770-4B2A-435C-930B-6B16BE4BB160}" name="类型" dataDxfId="96"/>
    <tableColumn id="3" xr3:uid="{4D9CE331-2131-4325-AEF7-1CB59D6BBF15}" name="经办人" dataDxfId="95"/>
    <tableColumn id="4" xr3:uid="{317EC404-B471-45FB-A05F-1AF197554A8D}" name="用途" dataDxfId="94"/>
    <tableColumn id="5" xr3:uid="{35041395-6901-420C-8247-E53B17A40A32}" name="单价" dataDxfId="93"/>
    <tableColumn id="6" xr3:uid="{7A60F68C-5A5D-4A97-9BB9-E3511EA7055F}" name="数量" dataDxfId="92"/>
    <tableColumn id="7" xr3:uid="{9635965B-F6AD-42ED-9F33-056C98CBF811}" name="支出/元" dataDxfId="91"/>
    <tableColumn id="9" xr3:uid="{334C2A5C-0DF9-4A2E-A5CF-EA40C599763A}" name="是否报销" dataDxfId="90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D5F296-51C3-4608-8CB8-12DF83FCA3B5}" name="表_记账__2" displayName="表_记账__2" ref="A1:B4" tableType="queryTable" totalsRowShown="0">
  <autoFilter ref="A1:B4" xr:uid="{49D5F296-51C3-4608-8CB8-12DF83FCA3B5}"/>
  <tableColumns count="2">
    <tableColumn id="1" xr3:uid="{D9CAB404-31B3-44B1-B04A-78107B742F10}" uniqueName="1" name="Column1" queryTableFieldId="1" dataDxfId="16"/>
    <tableColumn id="2" xr3:uid="{B026175B-C189-4EA0-9523-A6190F2005E6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5" totalsRowShown="0" headerRowDxfId="15" dataDxfId="14">
  <autoFilter ref="A1:C1048575" xr:uid="{8F1A52E7-958E-4FB1-9091-5A71B9B80E78}"/>
  <tableColumns count="3">
    <tableColumn id="1" xr3:uid="{35EE0FFE-F40C-44A3-B76C-56DC49B2C7BE}" name="时间" dataDxfId="13"/>
    <tableColumn id="2" xr3:uid="{8B7BA3DA-9FD2-4387-BDE3-D519ECE1BA93}" name="金额" dataDxfId="12"/>
    <tableColumn id="3" xr3:uid="{52E8B356-AA7A-4F9B-BA45-D04E2017228B}" name="备注" dataDxfId="11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5" totalsRowShown="0" headerRowDxfId="89" dataDxfId="87" headerRowBorderDxfId="88">
  <autoFilter ref="A1:I1048575" xr:uid="{5D3AD0F7-E746-41CB-A757-975A93AFB850}"/>
  <sortState xmlns:xlrd2="http://schemas.microsoft.com/office/spreadsheetml/2017/richdata2" ref="A2:I24">
    <sortCondition ref="B1:B1048575"/>
  </sortState>
  <tableColumns count="9">
    <tableColumn id="1" xr3:uid="{1A640576-4FF3-40EC-8A58-C3474078BA36}" name="序号" dataDxfId="86"/>
    <tableColumn id="2" xr3:uid="{E107DAB9-251A-4D55-A1BC-8F4AF4F97A59}" name="时间" dataDxfId="85"/>
    <tableColumn id="3" xr3:uid="{9C69235B-3281-4E22-8A20-7C80C8340EAB}" name="经办人" dataDxfId="84"/>
    <tableColumn id="4" xr3:uid="{7A1DCC9E-87F7-4406-B547-0821616BAD55}" name="用途" dataDxfId="83"/>
    <tableColumn id="5" xr3:uid="{6A8932AE-CD82-4F3B-B4AC-C07028B0AAEE}" name="单价" dataDxfId="82"/>
    <tableColumn id="6" xr3:uid="{54FFE737-4E58-4B44-B2F3-2DC5FEA2BF2B}" name="数量" dataDxfId="81"/>
    <tableColumn id="7" xr3:uid="{CA8C94D4-8329-47F9-AF49-5CA9E8FB6EC5}" name="支出/元" dataDxfId="80"/>
    <tableColumn id="9" xr3:uid="{060A2A99-E968-4DB1-B895-9E48A0BC84F1}" name="是否报销" dataDxfId="79"/>
    <tableColumn id="8" xr3:uid="{5ECAD182-A63B-485C-9FDD-E1152B4E2265}" name="备注" dataDxfId="7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77" dataDxfId="75" headerRowBorderDxfId="76">
  <autoFilter ref="A1:J1048576" xr:uid="{2510E16D-CB4F-4E71-86BD-27341E3D8524}"/>
  <sortState xmlns:xlrd2="http://schemas.microsoft.com/office/spreadsheetml/2017/richdata2" ref="A2:J18">
    <sortCondition ref="B1:B1048576"/>
  </sortState>
  <tableColumns count="10">
    <tableColumn id="1" xr3:uid="{CEEFA365-B4B4-4E85-9C4E-DF5BF761BEF7}" name="序号" dataDxfId="74"/>
    <tableColumn id="2" xr3:uid="{979B7083-E6BE-40FC-8B8F-6299434CC936}" name="时间" dataDxfId="73"/>
    <tableColumn id="3" xr3:uid="{2E17970C-BEA7-433D-8CC9-4326F18FD63A}" name="类型" dataDxfId="72"/>
    <tableColumn id="4" xr3:uid="{BE4F2A28-45DE-4D9A-AFEE-F56DEEA7E4C4}" name="经办人" dataDxfId="71"/>
    <tableColumn id="5" xr3:uid="{9ACC1CD1-C674-4024-A5DB-27F3FB3D5B9B}" name="用途" dataDxfId="70"/>
    <tableColumn id="6" xr3:uid="{6A7100C2-73F8-4B49-A3C3-76733D39B7D1}" name="单价" dataDxfId="69"/>
    <tableColumn id="7" xr3:uid="{ED173F3A-F16B-4D00-819B-5659947F2069}" name="数量" dataDxfId="68"/>
    <tableColumn id="8" xr3:uid="{D95B396A-D57C-4295-BA16-D228F44A248C}" name="支出/元" dataDxfId="67"/>
    <tableColumn id="9" xr3:uid="{4E3A8CB5-9884-4B52-8B99-2B6D47E1E154}" name="是否报销" dataDxfId="66"/>
    <tableColumn id="10" xr3:uid="{E20A9CA9-7471-4D97-9727-FA08D1F94B8B}" name="备注" dataDxfId="65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C277F9-82AB-4CAE-A68E-3D904F6CDCEA}" name="表10" displayName="表10" ref="A1:J1048576" totalsRowShown="0" headerRowDxfId="64" dataDxfId="62" headerRowBorderDxfId="63">
  <autoFilter ref="A1:J1048576" xr:uid="{A6C277F9-82AB-4CAE-A68E-3D904F6CDCEA}"/>
  <sortState xmlns:xlrd2="http://schemas.microsoft.com/office/spreadsheetml/2017/richdata2" ref="A2:J14">
    <sortCondition ref="B1:B1048576"/>
  </sortState>
  <tableColumns count="10">
    <tableColumn id="1" xr3:uid="{CB79FE66-B426-4E54-AD2C-C1EBB82367A6}" name="序号" dataDxfId="61"/>
    <tableColumn id="2" xr3:uid="{23CD5ADE-7AB5-411D-966D-6CD9430BC3F0}" name="时间" dataDxfId="60"/>
    <tableColumn id="3" xr3:uid="{43355646-4310-4C3D-82D3-B817DCF9F53A}" name="类型" dataDxfId="59"/>
    <tableColumn id="4" xr3:uid="{8880784E-0DD8-4F3B-9F85-6A1991519DEE}" name="经办人" dataDxfId="58"/>
    <tableColumn id="5" xr3:uid="{B7D34809-9CDB-44BE-82EA-071A2466B8CF}" name="用途" dataDxfId="57"/>
    <tableColumn id="6" xr3:uid="{E03F8194-A99A-4916-871C-BACA8A5E9F07}" name="单价" dataDxfId="56"/>
    <tableColumn id="7" xr3:uid="{37F09CFD-90BF-4A7C-BB47-05C38B5251D5}" name="数量" dataDxfId="55"/>
    <tableColumn id="8" xr3:uid="{DE92AC18-2E6B-46F3-AFAB-F17802149BB9}" name="支出/元" dataDxfId="54"/>
    <tableColumn id="9" xr3:uid="{7E9E348E-C266-4FB3-8F89-4ED909A864B3}" name="是否报销" dataDxfId="53"/>
    <tableColumn id="10" xr3:uid="{2328F37C-46C5-4F02-A749-D77198F6B993}" name="备注" dataDxfId="5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22373-DF25-4171-83B0-7B6621C44083}" name="表11" displayName="表11" ref="A1:J1048576" totalsRowShown="0" headerRowDxfId="51" dataDxfId="49" headerRowBorderDxfId="50">
  <autoFilter ref="A1:J1048576" xr:uid="{6E122373-DF25-4171-83B0-7B6621C44083}"/>
  <sortState xmlns:xlrd2="http://schemas.microsoft.com/office/spreadsheetml/2017/richdata2" ref="A2:J13">
    <sortCondition ref="B1:B1048576"/>
  </sortState>
  <tableColumns count="10">
    <tableColumn id="1" xr3:uid="{BB38890F-9A4D-4028-BC53-5418833FBF34}" name="序号" dataDxfId="48"/>
    <tableColumn id="2" xr3:uid="{1395ACA9-2E2C-4CC8-8526-CC53E7785450}" name="时间" dataDxfId="47"/>
    <tableColumn id="3" xr3:uid="{20C75B6C-3493-467B-AAA1-B2ADF7E34C14}" name="类型" dataDxfId="46"/>
    <tableColumn id="4" xr3:uid="{A59FAC11-6953-444B-BAA0-B65B03647AA2}" name="经办人" dataDxfId="45"/>
    <tableColumn id="5" xr3:uid="{2D96DA26-A6BC-4A39-8B44-C42ABE9088F9}" name="用途" dataDxfId="44"/>
    <tableColumn id="6" xr3:uid="{794C3F47-FE08-459F-B11E-B34249347F26}" name="单价" dataDxfId="43"/>
    <tableColumn id="7" xr3:uid="{A92D8944-1F2C-4F68-9AD6-D0985000ABE3}" name="数量" dataDxfId="42"/>
    <tableColumn id="8" xr3:uid="{8C5DFF76-8A7D-4D82-9C53-DD0F633D455A}" name="支出/元" dataDxfId="41"/>
    <tableColumn id="9" xr3:uid="{F1501984-427F-4BD3-BB1C-EEC0BCB63402}" name="是否报销" dataDxfId="40"/>
    <tableColumn id="10" xr3:uid="{FF3873AB-A6F6-42CA-9F29-7D136CA82171}" name="备注" dataDxfId="39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8" dataDxfId="37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6"/>
    <tableColumn id="2" xr3:uid="{4051B773-6135-4C1F-A009-57CD2A24A159}" name="费用" dataDxfId="3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34" dataDxfId="33">
  <autoFilter ref="A1:D1048576" xr:uid="{3993F632-E3CD-463A-9665-2A6FA1D22A2E}"/>
  <tableColumns count="4">
    <tableColumn id="1" xr3:uid="{5468732A-C9E4-4BAE-B3F0-166353708C75}" name="时间" dataDxfId="32"/>
    <tableColumn id="2" xr3:uid="{1703EA6A-A68A-4CBF-8D0B-E6958326C4A0}" name="月总支出" dataDxfId="31"/>
    <tableColumn id="3" xr3:uid="{5AD5732F-B2D1-4DFC-A0D2-A8EF15683365}" name="项目" dataDxfId="30"/>
    <tableColumn id="4" xr3:uid="{47B333E5-F3E2-44CE-8B27-04287B31B66F}" name="金额/元" dataDxfId="29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B6" totalsRowCount="1" headerRowDxfId="28" dataDxfId="27" totalsRowDxfId="26">
  <autoFilter ref="A1:B5" xr:uid="{9E1A6191-4AC6-4137-9E01-693F8F4E51B6}"/>
  <tableColumns count="2">
    <tableColumn id="1" xr3:uid="{78463485-612E-47A8-9DD4-3C7551103164}" name="项目" totalsRowLabel="汇总" dataDxfId="25" totalsRowDxfId="24"/>
    <tableColumn id="2" xr3:uid="{94AE5AC4-9405-412C-A928-1004FEA4902F}" name="金额" totalsRowFunction="sum" dataDxfId="23" totalsRowDxfId="2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B317DA-0C89-4027-A043-520E23F59449}" name="表9" displayName="表9" ref="A1:C2" totalsRowShown="0" headerRowDxfId="21" dataDxfId="20">
  <autoFilter ref="A1:C2" xr:uid="{C6B317DA-0C89-4027-A043-520E23F59449}"/>
  <tableColumns count="3">
    <tableColumn id="1" xr3:uid="{9F33DD8C-AB39-4D9E-B83C-2FC3F88D72EB}" name="项目" dataDxfId="19"/>
    <tableColumn id="2" xr3:uid="{C6581F80-912F-4BCB-B183-249891069F76}" name="金额" dataDxfId="18"/>
    <tableColumn id="3" xr3:uid="{CC7648F2-3C75-4099-BF49-44F03DAD42F2}" name="是否报销" dataDxfId="1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C1" workbookViewId="0">
      <pane ySplit="1" topLeftCell="A2" activePane="bottomLeft" state="frozen"/>
      <selection pane="bottomLeft" activeCell="E25" sqref="E25"/>
    </sheetView>
  </sheetViews>
  <sheetFormatPr defaultRowHeight="14" x14ac:dyDescent="0.3"/>
  <cols>
    <col min="1" max="1" width="12.9140625" style="9" customWidth="1"/>
    <col min="2" max="2" width="12.9140625" style="15" bestFit="1" customWidth="1"/>
    <col min="3" max="3" width="12.9140625" style="15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4" bestFit="1" customWidth="1"/>
    <col min="9" max="9" width="8.6640625" style="3"/>
    <col min="10" max="10" width="16.25" style="3" bestFit="1" customWidth="1"/>
  </cols>
  <sheetData>
    <row r="1" spans="1:10" s="3" customFormat="1" ht="14.5" thickBot="1" x14ac:dyDescent="0.35">
      <c r="A1" s="8" t="s">
        <v>24</v>
      </c>
      <c r="B1" s="16" t="s">
        <v>0</v>
      </c>
      <c r="C1" s="16" t="s">
        <v>103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88</v>
      </c>
      <c r="J1" s="1" t="s">
        <v>5</v>
      </c>
    </row>
    <row r="2" spans="1:10" x14ac:dyDescent="0.3">
      <c r="A2" s="10">
        <v>1</v>
      </c>
      <c r="B2" s="15">
        <v>44961</v>
      </c>
      <c r="C2" s="15" t="s">
        <v>105</v>
      </c>
      <c r="D2" s="3" t="s">
        <v>7</v>
      </c>
      <c r="E2" s="3" t="s">
        <v>6</v>
      </c>
      <c r="H2" s="4">
        <v>460</v>
      </c>
      <c r="I2" s="3" t="s">
        <v>90</v>
      </c>
    </row>
    <row r="3" spans="1:10" x14ac:dyDescent="0.3">
      <c r="A3" s="10">
        <v>2</v>
      </c>
      <c r="B3" s="15">
        <v>44961</v>
      </c>
      <c r="C3" s="15" t="s">
        <v>107</v>
      </c>
      <c r="D3" s="3" t="s">
        <v>16</v>
      </c>
      <c r="E3" s="3" t="s">
        <v>17</v>
      </c>
      <c r="H3" s="4">
        <v>300</v>
      </c>
      <c r="I3" s="3" t="s">
        <v>90</v>
      </c>
    </row>
    <row r="4" spans="1:10" x14ac:dyDescent="0.3">
      <c r="A4" s="10">
        <v>3</v>
      </c>
      <c r="B4" s="17">
        <v>44961</v>
      </c>
      <c r="C4" s="15" t="s">
        <v>107</v>
      </c>
      <c r="D4" s="11" t="s">
        <v>26</v>
      </c>
      <c r="E4" s="11" t="s">
        <v>27</v>
      </c>
      <c r="F4" s="11"/>
      <c r="G4" s="11"/>
      <c r="H4" s="12">
        <v>100</v>
      </c>
      <c r="I4" s="3" t="s">
        <v>90</v>
      </c>
    </row>
    <row r="5" spans="1:10" x14ac:dyDescent="0.3">
      <c r="A5" s="10">
        <v>4</v>
      </c>
      <c r="B5" s="15">
        <v>44962</v>
      </c>
      <c r="C5" s="15" t="s">
        <v>104</v>
      </c>
      <c r="D5" s="3" t="s">
        <v>7</v>
      </c>
      <c r="E5" s="3" t="s">
        <v>20</v>
      </c>
      <c r="H5" s="4">
        <v>1089</v>
      </c>
      <c r="I5" s="3" t="s">
        <v>90</v>
      </c>
      <c r="J5" s="13"/>
    </row>
    <row r="6" spans="1:10" x14ac:dyDescent="0.3">
      <c r="A6" s="10">
        <v>5</v>
      </c>
      <c r="B6" s="15">
        <v>44962</v>
      </c>
      <c r="C6" s="15" t="s">
        <v>106</v>
      </c>
      <c r="D6" s="3" t="s">
        <v>14</v>
      </c>
      <c r="E6" s="3" t="s">
        <v>21</v>
      </c>
      <c r="F6" s="3">
        <v>50</v>
      </c>
      <c r="G6" s="3">
        <v>1</v>
      </c>
      <c r="H6" s="4">
        <v>50</v>
      </c>
      <c r="I6" s="3" t="s">
        <v>90</v>
      </c>
    </row>
    <row r="7" spans="1:10" x14ac:dyDescent="0.3">
      <c r="A7" s="10">
        <v>6</v>
      </c>
      <c r="B7" s="15">
        <v>44963</v>
      </c>
      <c r="C7" s="15" t="s">
        <v>105</v>
      </c>
      <c r="E7" s="3" t="s">
        <v>15</v>
      </c>
      <c r="H7" s="4">
        <v>420</v>
      </c>
      <c r="I7" s="3" t="s">
        <v>90</v>
      </c>
    </row>
    <row r="8" spans="1:10" x14ac:dyDescent="0.3">
      <c r="A8" s="10">
        <v>7</v>
      </c>
      <c r="B8" s="18">
        <v>44963</v>
      </c>
      <c r="C8" s="15" t="s">
        <v>104</v>
      </c>
      <c r="D8" s="13" t="s">
        <v>26</v>
      </c>
      <c r="E8" s="13" t="s">
        <v>25</v>
      </c>
      <c r="F8" s="13"/>
      <c r="G8" s="13"/>
      <c r="H8" s="14">
        <v>137</v>
      </c>
      <c r="I8" s="3" t="s">
        <v>90</v>
      </c>
    </row>
    <row r="9" spans="1:10" x14ac:dyDescent="0.3">
      <c r="A9" s="10">
        <v>8</v>
      </c>
      <c r="B9" s="15">
        <v>44964</v>
      </c>
      <c r="C9" s="15" t="s">
        <v>108</v>
      </c>
      <c r="D9" s="3" t="s">
        <v>18</v>
      </c>
      <c r="E9" s="3" t="s">
        <v>19</v>
      </c>
      <c r="H9" s="4">
        <v>50</v>
      </c>
      <c r="I9" s="3" t="s">
        <v>90</v>
      </c>
    </row>
    <row r="10" spans="1:10" x14ac:dyDescent="0.3">
      <c r="A10" s="10">
        <v>9</v>
      </c>
      <c r="B10" s="15">
        <v>44964</v>
      </c>
      <c r="C10" s="15" t="s">
        <v>106</v>
      </c>
      <c r="D10" s="3" t="s">
        <v>22</v>
      </c>
      <c r="E10" s="3" t="s">
        <v>23</v>
      </c>
      <c r="F10" s="3">
        <v>2</v>
      </c>
      <c r="G10" s="3">
        <v>6</v>
      </c>
      <c r="H10" s="4">
        <v>12</v>
      </c>
      <c r="I10" s="3" t="s">
        <v>90</v>
      </c>
    </row>
    <row r="11" spans="1:10" x14ac:dyDescent="0.3">
      <c r="A11" s="10">
        <v>10</v>
      </c>
      <c r="B11" s="15">
        <v>44965</v>
      </c>
      <c r="C11" s="15" t="s">
        <v>105</v>
      </c>
      <c r="D11" s="3" t="s">
        <v>32</v>
      </c>
      <c r="E11" s="3" t="s">
        <v>33</v>
      </c>
      <c r="H11" s="4">
        <v>420</v>
      </c>
      <c r="I11" s="3" t="s">
        <v>90</v>
      </c>
    </row>
    <row r="12" spans="1:10" x14ac:dyDescent="0.3">
      <c r="A12" s="10">
        <v>11</v>
      </c>
      <c r="B12" s="15">
        <v>44966</v>
      </c>
      <c r="C12" s="15" t="s">
        <v>106</v>
      </c>
      <c r="D12" s="3" t="s">
        <v>28</v>
      </c>
      <c r="E12" s="3" t="s">
        <v>29</v>
      </c>
      <c r="H12" s="4">
        <v>60</v>
      </c>
      <c r="I12" s="3" t="s">
        <v>90</v>
      </c>
    </row>
    <row r="13" spans="1:10" x14ac:dyDescent="0.3">
      <c r="A13" s="10">
        <v>12</v>
      </c>
      <c r="B13" s="15">
        <v>44966</v>
      </c>
      <c r="C13" s="15" t="s">
        <v>106</v>
      </c>
      <c r="D13" s="3" t="s">
        <v>28</v>
      </c>
      <c r="E13" s="3" t="s">
        <v>30</v>
      </c>
      <c r="H13" s="4">
        <v>35</v>
      </c>
      <c r="I13" s="3" t="s">
        <v>90</v>
      </c>
    </row>
    <row r="14" spans="1:10" x14ac:dyDescent="0.3">
      <c r="A14" s="10">
        <v>13</v>
      </c>
      <c r="B14" s="15">
        <v>44966</v>
      </c>
      <c r="C14" s="15" t="s">
        <v>106</v>
      </c>
      <c r="D14" s="3" t="s">
        <v>14</v>
      </c>
      <c r="E14" s="3" t="s">
        <v>31</v>
      </c>
      <c r="H14" s="4">
        <v>200</v>
      </c>
      <c r="I14" s="3" t="s">
        <v>90</v>
      </c>
    </row>
    <row r="15" spans="1:10" x14ac:dyDescent="0.3">
      <c r="A15" s="10">
        <v>14</v>
      </c>
      <c r="B15" s="15">
        <v>44968</v>
      </c>
      <c r="C15" s="15" t="s">
        <v>104</v>
      </c>
      <c r="D15" s="3" t="s">
        <v>14</v>
      </c>
      <c r="E15" s="3" t="s">
        <v>35</v>
      </c>
      <c r="H15" s="4">
        <v>305</v>
      </c>
      <c r="I15" s="3" t="s">
        <v>90</v>
      </c>
    </row>
    <row r="16" spans="1:10" x14ac:dyDescent="0.3">
      <c r="A16" s="10">
        <v>15</v>
      </c>
      <c r="B16" s="15">
        <v>44968</v>
      </c>
      <c r="C16" s="15" t="s">
        <v>106</v>
      </c>
      <c r="D16" s="3" t="s">
        <v>14</v>
      </c>
      <c r="E16" s="3" t="s">
        <v>36</v>
      </c>
      <c r="F16" s="3">
        <v>50</v>
      </c>
      <c r="G16" s="3">
        <v>2</v>
      </c>
      <c r="H16" s="4">
        <v>100</v>
      </c>
      <c r="I16" s="3" t="s">
        <v>90</v>
      </c>
    </row>
    <row r="17" spans="1:10" s="22" customFormat="1" x14ac:dyDescent="0.3">
      <c r="A17" s="10">
        <v>16</v>
      </c>
      <c r="B17" s="15">
        <v>44968</v>
      </c>
      <c r="C17" s="15" t="s">
        <v>106</v>
      </c>
      <c r="D17" s="3" t="s">
        <v>14</v>
      </c>
      <c r="E17" s="3" t="s">
        <v>38</v>
      </c>
      <c r="F17" s="3">
        <v>45</v>
      </c>
      <c r="G17" s="3">
        <v>2</v>
      </c>
      <c r="H17" s="4">
        <v>90</v>
      </c>
      <c r="I17" s="3" t="s">
        <v>90</v>
      </c>
      <c r="J17" s="3"/>
    </row>
    <row r="18" spans="1:10" s="22" customFormat="1" x14ac:dyDescent="0.3">
      <c r="A18" s="10">
        <v>17</v>
      </c>
      <c r="B18" s="15">
        <v>44970</v>
      </c>
      <c r="C18" s="15" t="s">
        <v>107</v>
      </c>
      <c r="D18" s="3" t="s">
        <v>34</v>
      </c>
      <c r="E18" s="3" t="s">
        <v>27</v>
      </c>
      <c r="F18" s="3"/>
      <c r="G18" s="3"/>
      <c r="H18" s="4">
        <v>100</v>
      </c>
      <c r="I18" s="3" t="s">
        <v>90</v>
      </c>
      <c r="J18" s="20"/>
    </row>
    <row r="19" spans="1:10" x14ac:dyDescent="0.3">
      <c r="A19" s="10">
        <v>18</v>
      </c>
      <c r="B19" s="15">
        <v>44970</v>
      </c>
      <c r="C19" s="15" t="s">
        <v>106</v>
      </c>
      <c r="D19" s="3" t="s">
        <v>14</v>
      </c>
      <c r="E19" s="3" t="s">
        <v>37</v>
      </c>
      <c r="F19" s="3">
        <v>15</v>
      </c>
      <c r="G19" s="3">
        <v>4</v>
      </c>
      <c r="H19" s="4">
        <v>60</v>
      </c>
      <c r="I19" s="3" t="s">
        <v>90</v>
      </c>
    </row>
    <row r="20" spans="1:10" x14ac:dyDescent="0.3">
      <c r="A20" s="10">
        <v>19</v>
      </c>
      <c r="B20" s="15">
        <v>44970</v>
      </c>
      <c r="C20" s="15" t="s">
        <v>106</v>
      </c>
      <c r="D20" s="3" t="s">
        <v>18</v>
      </c>
      <c r="E20" s="3" t="s">
        <v>49</v>
      </c>
      <c r="H20" s="4">
        <v>196</v>
      </c>
      <c r="I20" s="3" t="s">
        <v>90</v>
      </c>
    </row>
    <row r="21" spans="1:10" s="28" customFormat="1" x14ac:dyDescent="0.3">
      <c r="A21" s="10">
        <v>20</v>
      </c>
      <c r="B21" s="15">
        <v>44970</v>
      </c>
      <c r="C21" s="15" t="s">
        <v>106</v>
      </c>
      <c r="D21" s="3" t="s">
        <v>44</v>
      </c>
      <c r="E21" s="3" t="s">
        <v>45</v>
      </c>
      <c r="F21" s="3"/>
      <c r="G21" s="3"/>
      <c r="H21" s="4">
        <v>42</v>
      </c>
      <c r="I21" s="3" t="s">
        <v>90</v>
      </c>
      <c r="J21" s="30"/>
    </row>
    <row r="22" spans="1:10" s="28" customFormat="1" x14ac:dyDescent="0.3">
      <c r="A22" s="10">
        <v>21</v>
      </c>
      <c r="B22" s="33">
        <v>44971</v>
      </c>
      <c r="C22" s="15" t="s">
        <v>106</v>
      </c>
      <c r="D22" s="34" t="s">
        <v>14</v>
      </c>
      <c r="E22" s="34" t="s">
        <v>42</v>
      </c>
      <c r="F22" s="34"/>
      <c r="G22" s="34"/>
      <c r="H22" s="35">
        <v>1050</v>
      </c>
      <c r="I22" s="34" t="s">
        <v>90</v>
      </c>
      <c r="J22" s="3"/>
    </row>
    <row r="23" spans="1:10" s="22" customFormat="1" x14ac:dyDescent="0.3">
      <c r="A23" s="10">
        <v>22</v>
      </c>
      <c r="B23" s="29">
        <v>44971</v>
      </c>
      <c r="C23" s="15" t="s">
        <v>106</v>
      </c>
      <c r="D23" s="30" t="s">
        <v>14</v>
      </c>
      <c r="E23" s="30" t="s">
        <v>40</v>
      </c>
      <c r="F23" s="30">
        <v>45</v>
      </c>
      <c r="G23" s="30">
        <v>3</v>
      </c>
      <c r="H23" s="27">
        <v>135</v>
      </c>
      <c r="I23" s="3" t="s">
        <v>90</v>
      </c>
      <c r="J23" s="26"/>
    </row>
    <row r="24" spans="1:10" x14ac:dyDescent="0.3">
      <c r="A24" s="10">
        <v>23</v>
      </c>
      <c r="B24" s="15">
        <v>44972</v>
      </c>
      <c r="C24" s="15" t="s">
        <v>106</v>
      </c>
      <c r="D24" s="3" t="s">
        <v>18</v>
      </c>
      <c r="E24" s="3" t="s">
        <v>51</v>
      </c>
      <c r="H24" s="4">
        <v>305</v>
      </c>
      <c r="I24" s="3" t="s">
        <v>90</v>
      </c>
    </row>
    <row r="25" spans="1:10" x14ac:dyDescent="0.3">
      <c r="A25" s="10">
        <v>24</v>
      </c>
      <c r="B25" s="25">
        <v>44973</v>
      </c>
      <c r="C25" s="15" t="s">
        <v>105</v>
      </c>
      <c r="D25" s="26" t="s">
        <v>14</v>
      </c>
      <c r="E25" s="26" t="s">
        <v>46</v>
      </c>
      <c r="F25" s="26"/>
      <c r="G25" s="26"/>
      <c r="H25" s="27">
        <v>339</v>
      </c>
      <c r="I25" s="3" t="s">
        <v>90</v>
      </c>
      <c r="J25" s="20"/>
    </row>
    <row r="26" spans="1:10" x14ac:dyDescent="0.3">
      <c r="A26" s="10">
        <v>25</v>
      </c>
      <c r="B26" s="15">
        <v>44973</v>
      </c>
      <c r="C26" s="15" t="s">
        <v>105</v>
      </c>
      <c r="D26" s="3" t="s">
        <v>18</v>
      </c>
      <c r="E26" s="3" t="s">
        <v>50</v>
      </c>
      <c r="H26" s="4">
        <v>100</v>
      </c>
      <c r="I26" s="3" t="s">
        <v>90</v>
      </c>
    </row>
    <row r="27" spans="1:10" x14ac:dyDescent="0.3">
      <c r="A27" s="10">
        <v>26</v>
      </c>
      <c r="B27" s="15">
        <v>44977</v>
      </c>
      <c r="C27" s="15" t="s">
        <v>106</v>
      </c>
      <c r="D27" s="3" t="s">
        <v>18</v>
      </c>
      <c r="E27" s="3" t="s">
        <v>53</v>
      </c>
      <c r="H27" s="4">
        <v>36</v>
      </c>
      <c r="I27" s="3" t="s">
        <v>90</v>
      </c>
    </row>
    <row r="28" spans="1:10" x14ac:dyDescent="0.3">
      <c r="A28" s="10">
        <v>27</v>
      </c>
      <c r="B28" s="15">
        <v>44979</v>
      </c>
      <c r="C28" s="15" t="s">
        <v>106</v>
      </c>
      <c r="E28" s="3" t="s">
        <v>54</v>
      </c>
      <c r="F28" s="3">
        <v>650</v>
      </c>
      <c r="G28" s="3">
        <v>2</v>
      </c>
      <c r="H28" s="4">
        <v>1380</v>
      </c>
      <c r="I28" s="3" t="s">
        <v>90</v>
      </c>
    </row>
    <row r="29" spans="1:10" s="22" customFormat="1" x14ac:dyDescent="0.3">
      <c r="A29" s="10">
        <v>28</v>
      </c>
      <c r="B29" s="15">
        <v>44979</v>
      </c>
      <c r="C29" s="15" t="s">
        <v>104</v>
      </c>
      <c r="D29" s="3" t="s">
        <v>26</v>
      </c>
      <c r="E29" s="3" t="s">
        <v>66</v>
      </c>
      <c r="F29" s="3"/>
      <c r="G29" s="3"/>
      <c r="H29" s="4">
        <v>58.2</v>
      </c>
      <c r="I29" s="3" t="s">
        <v>90</v>
      </c>
      <c r="J29" s="3"/>
    </row>
    <row r="30" spans="1:10" s="28" customFormat="1" x14ac:dyDescent="0.3">
      <c r="A30" s="10">
        <v>29</v>
      </c>
      <c r="B30" s="15">
        <v>44980</v>
      </c>
      <c r="C30" s="15" t="s">
        <v>104</v>
      </c>
      <c r="D30" s="3" t="s">
        <v>7</v>
      </c>
      <c r="E30" s="3" t="s">
        <v>56</v>
      </c>
      <c r="F30" s="3"/>
      <c r="G30" s="3"/>
      <c r="H30" s="4">
        <v>698</v>
      </c>
      <c r="I30" s="3" t="s">
        <v>90</v>
      </c>
      <c r="J30" s="26"/>
    </row>
    <row r="31" spans="1:10" s="22" customFormat="1" x14ac:dyDescent="0.3">
      <c r="A31" s="10">
        <v>30</v>
      </c>
      <c r="B31" s="25">
        <v>44983</v>
      </c>
      <c r="C31" s="15" t="s">
        <v>105</v>
      </c>
      <c r="D31" s="26" t="s">
        <v>57</v>
      </c>
      <c r="E31" s="26" t="s">
        <v>58</v>
      </c>
      <c r="F31" s="26"/>
      <c r="G31" s="26"/>
      <c r="H31" s="27">
        <v>268</v>
      </c>
      <c r="I31" s="3" t="s">
        <v>90</v>
      </c>
      <c r="J31" s="20"/>
    </row>
  </sheetData>
  <phoneticPr fontId="3" type="noConversion"/>
  <conditionalFormatting sqref="I1:I1048576">
    <cfRule type="cellIs" dxfId="9" priority="1" operator="equal">
      <formula>"否"</formula>
    </cfRule>
  </conditionalFormatting>
  <dataValidations count="2">
    <dataValidation type="list" allowBlank="1" showInputMessage="1" showErrorMessage="1" sqref="I2:I31" xr:uid="{FD8768F6-82B3-45E5-BCA7-E83030E6BF2E}">
      <formula1>"是,否"</formula1>
    </dataValidation>
    <dataValidation type="list" allowBlank="1" showInputMessage="1" showErrorMessage="1" sqref="C2:C31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BD0-52BA-4A12-BA96-0D99D9B1B9F3}">
  <dimension ref="A1:C2"/>
  <sheetViews>
    <sheetView workbookViewId="0">
      <selection activeCell="A2" sqref="A2:C2"/>
    </sheetView>
  </sheetViews>
  <sheetFormatPr defaultRowHeight="14" x14ac:dyDescent="0.3"/>
  <cols>
    <col min="1" max="1" width="20.4140625" bestFit="1" customWidth="1"/>
    <col min="2" max="2" width="9" bestFit="1" customWidth="1"/>
    <col min="3" max="3" width="12.6640625" bestFit="1" customWidth="1"/>
  </cols>
  <sheetData>
    <row r="1" spans="1:3" x14ac:dyDescent="0.3">
      <c r="A1" s="3" t="s">
        <v>10</v>
      </c>
      <c r="B1" s="3" t="s">
        <v>8</v>
      </c>
      <c r="C1" s="3" t="s">
        <v>88</v>
      </c>
    </row>
    <row r="2" spans="1:3" x14ac:dyDescent="0.3">
      <c r="A2" s="3" t="s">
        <v>82</v>
      </c>
      <c r="B2" s="3" t="s">
        <v>81</v>
      </c>
      <c r="C2" s="3" t="s">
        <v>89</v>
      </c>
    </row>
  </sheetData>
  <phoneticPr fontId="3" type="noConversion"/>
  <dataValidations count="1">
    <dataValidation type="list" allowBlank="1" showInputMessage="1" showErrorMessage="1" sqref="C2" xr:uid="{5ED10F8A-9006-452D-B420-5FBBFF856811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FD08-F8CC-4723-851A-4EC20DE3AA99}">
  <dimension ref="A1:B4"/>
  <sheetViews>
    <sheetView workbookViewId="0">
      <selection activeCell="B4" sqref="B4"/>
    </sheetView>
  </sheetViews>
  <sheetFormatPr defaultRowHeight="14" x14ac:dyDescent="0.3"/>
  <cols>
    <col min="1" max="2" width="10.75" bestFit="1" customWidth="1"/>
  </cols>
  <sheetData>
    <row r="1" spans="1:2" x14ac:dyDescent="0.3">
      <c r="A1" t="s">
        <v>153</v>
      </c>
      <c r="B1" t="s">
        <v>154</v>
      </c>
    </row>
    <row r="2" spans="1:2" x14ac:dyDescent="0.3">
      <c r="A2" t="s">
        <v>155</v>
      </c>
      <c r="B2">
        <v>20720</v>
      </c>
    </row>
    <row r="3" spans="1:2" x14ac:dyDescent="0.3">
      <c r="A3" t="s">
        <v>156</v>
      </c>
      <c r="B3">
        <v>9390</v>
      </c>
    </row>
    <row r="4" spans="1:2" x14ac:dyDescent="0.3">
      <c r="A4" t="s">
        <v>157</v>
      </c>
      <c r="B4">
        <v>11330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6"/>
  <sheetViews>
    <sheetView workbookViewId="0">
      <selection activeCell="C14" sqref="C14"/>
    </sheetView>
  </sheetViews>
  <sheetFormatPr defaultRowHeight="14" x14ac:dyDescent="0.3"/>
  <cols>
    <col min="1" max="1" width="11.08203125" style="15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5" t="s">
        <v>0</v>
      </c>
      <c r="B1" s="4" t="s">
        <v>8</v>
      </c>
      <c r="C1" s="3" t="s">
        <v>5</v>
      </c>
    </row>
    <row r="2" spans="1:3" x14ac:dyDescent="0.3">
      <c r="A2" s="15">
        <v>44972</v>
      </c>
      <c r="B2" s="4">
        <v>1512</v>
      </c>
      <c r="C2" s="3" t="s">
        <v>41</v>
      </c>
    </row>
    <row r="3" spans="1:3" x14ac:dyDescent="0.3">
      <c r="A3" s="15">
        <v>44965</v>
      </c>
      <c r="B3" s="4">
        <v>196310</v>
      </c>
      <c r="C3" s="3" t="s">
        <v>43</v>
      </c>
    </row>
    <row r="4" spans="1:3" x14ac:dyDescent="0.3">
      <c r="A4" s="15">
        <v>44978</v>
      </c>
      <c r="B4" s="4">
        <v>7000</v>
      </c>
      <c r="C4" s="3" t="s">
        <v>52</v>
      </c>
    </row>
    <row r="5" spans="1:3" x14ac:dyDescent="0.3">
      <c r="A5" s="15">
        <v>44984</v>
      </c>
      <c r="B5" s="4">
        <v>10000</v>
      </c>
      <c r="C5" s="3" t="s">
        <v>61</v>
      </c>
    </row>
    <row r="6" spans="1:3" x14ac:dyDescent="0.3">
      <c r="A6" s="15">
        <v>45085</v>
      </c>
      <c r="B6" s="4">
        <f>'记账 (零户)'!B4</f>
        <v>11330</v>
      </c>
      <c r="C6" s="3" t="s">
        <v>158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" x14ac:dyDescent="0.3"/>
  <cols>
    <col min="1" max="1" width="12.33203125" bestFit="1" customWidth="1"/>
    <col min="2" max="2" width="12.1640625" style="31" bestFit="1" customWidth="1"/>
  </cols>
  <sheetData>
    <row r="1" spans="1:2" x14ac:dyDescent="0.3">
      <c r="A1" t="s">
        <v>10</v>
      </c>
      <c r="B1" s="31" t="s">
        <v>8</v>
      </c>
    </row>
    <row r="2" spans="1:2" x14ac:dyDescent="0.3">
      <c r="A2" t="s">
        <v>63</v>
      </c>
      <c r="B2" s="31">
        <v>33468</v>
      </c>
    </row>
    <row r="3" spans="1:2" x14ac:dyDescent="0.3">
      <c r="A3" t="s">
        <v>64</v>
      </c>
      <c r="B3" s="31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3"/>
  <sheetViews>
    <sheetView topLeftCell="A10" workbookViewId="0">
      <selection activeCell="D23" sqref="D23"/>
    </sheetView>
  </sheetViews>
  <sheetFormatPr defaultRowHeight="14" x14ac:dyDescent="0.3"/>
  <cols>
    <col min="1" max="1" width="8.6640625" style="3"/>
    <col min="2" max="2" width="13.9140625" style="9" bestFit="1" customWidth="1"/>
    <col min="3" max="3" width="35.9140625" style="3" bestFit="1" customWidth="1"/>
    <col min="4" max="4" width="36.6640625" style="3" bestFit="1" customWidth="1"/>
    <col min="5" max="6" width="8.6640625" style="3"/>
    <col min="7" max="7" width="12.1640625" style="4" bestFit="1" customWidth="1"/>
    <col min="8" max="8" width="12.1640625" style="4" customWidth="1"/>
    <col min="9" max="9" width="8.6640625" style="3"/>
  </cols>
  <sheetData>
    <row r="1" spans="1:9" s="3" customFormat="1" ht="14.5" thickBot="1" x14ac:dyDescent="0.35">
      <c r="A1" s="8" t="s">
        <v>24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  <c r="H1" s="2" t="s">
        <v>88</v>
      </c>
      <c r="I1" s="1" t="s">
        <v>5</v>
      </c>
    </row>
    <row r="2" spans="1:9" x14ac:dyDescent="0.3">
      <c r="A2" s="3">
        <v>1</v>
      </c>
      <c r="B2" s="9">
        <v>44986</v>
      </c>
      <c r="D2" s="3" t="s">
        <v>59</v>
      </c>
      <c r="G2" s="4">
        <v>2000</v>
      </c>
      <c r="H2" s="3" t="s">
        <v>90</v>
      </c>
    </row>
    <row r="3" spans="1:9" x14ac:dyDescent="0.3">
      <c r="A3" s="3">
        <v>2</v>
      </c>
      <c r="B3" s="9">
        <v>44986</v>
      </c>
      <c r="C3" s="3" t="s">
        <v>62</v>
      </c>
      <c r="D3" s="3" t="s">
        <v>60</v>
      </c>
      <c r="G3" s="4">
        <v>800</v>
      </c>
      <c r="H3" s="3" t="s">
        <v>90</v>
      </c>
    </row>
    <row r="4" spans="1:9" x14ac:dyDescent="0.3">
      <c r="A4" s="3">
        <v>3</v>
      </c>
      <c r="B4" s="9">
        <v>44986</v>
      </c>
      <c r="C4" s="3" t="s">
        <v>26</v>
      </c>
      <c r="D4" s="3" t="s">
        <v>94</v>
      </c>
      <c r="G4" s="4">
        <v>166</v>
      </c>
      <c r="H4" s="3" t="s">
        <v>90</v>
      </c>
    </row>
    <row r="5" spans="1:9" x14ac:dyDescent="0.3">
      <c r="A5" s="3">
        <v>4</v>
      </c>
      <c r="B5" s="9">
        <v>44988</v>
      </c>
      <c r="D5" s="3" t="s">
        <v>73</v>
      </c>
      <c r="G5" s="4">
        <v>870</v>
      </c>
      <c r="H5" s="3" t="s">
        <v>90</v>
      </c>
      <c r="I5" s="3" t="s">
        <v>93</v>
      </c>
    </row>
    <row r="6" spans="1:9" x14ac:dyDescent="0.3">
      <c r="A6" s="3">
        <v>5</v>
      </c>
      <c r="B6" s="9">
        <v>44989</v>
      </c>
      <c r="C6" s="3" t="s">
        <v>68</v>
      </c>
      <c r="D6" s="3" t="s">
        <v>102</v>
      </c>
      <c r="G6" s="4">
        <v>200</v>
      </c>
      <c r="H6" s="3" t="s">
        <v>90</v>
      </c>
    </row>
    <row r="7" spans="1:9" x14ac:dyDescent="0.3">
      <c r="A7" s="3">
        <v>6</v>
      </c>
      <c r="B7" s="9">
        <v>44989</v>
      </c>
      <c r="D7" s="3" t="s">
        <v>72</v>
      </c>
      <c r="G7" s="4">
        <v>5221</v>
      </c>
      <c r="H7" s="3" t="s">
        <v>90</v>
      </c>
    </row>
    <row r="8" spans="1:9" x14ac:dyDescent="0.3">
      <c r="A8" s="3">
        <v>7</v>
      </c>
      <c r="B8" s="9">
        <v>44994</v>
      </c>
      <c r="C8" s="3" t="s">
        <v>14</v>
      </c>
      <c r="D8" s="3" t="s">
        <v>69</v>
      </c>
      <c r="G8" s="4">
        <v>60</v>
      </c>
      <c r="H8" s="3" t="s">
        <v>90</v>
      </c>
    </row>
    <row r="9" spans="1:9" x14ac:dyDescent="0.3">
      <c r="A9" s="3">
        <v>8</v>
      </c>
      <c r="B9" s="9">
        <v>44995</v>
      </c>
      <c r="D9" s="3" t="s">
        <v>70</v>
      </c>
      <c r="G9" s="4">
        <v>150</v>
      </c>
      <c r="H9" s="3" t="s">
        <v>90</v>
      </c>
    </row>
    <row r="10" spans="1:9" x14ac:dyDescent="0.3">
      <c r="A10" s="3">
        <v>9</v>
      </c>
      <c r="B10" s="9">
        <v>44996</v>
      </c>
      <c r="C10" s="3" t="s">
        <v>18</v>
      </c>
      <c r="D10" s="3" t="s">
        <v>75</v>
      </c>
      <c r="G10" s="4">
        <v>210</v>
      </c>
      <c r="H10" s="3" t="s">
        <v>90</v>
      </c>
    </row>
    <row r="11" spans="1:9" x14ac:dyDescent="0.3">
      <c r="A11" s="3">
        <v>10</v>
      </c>
      <c r="B11" s="9">
        <v>44998</v>
      </c>
      <c r="C11" s="3" t="s">
        <v>14</v>
      </c>
      <c r="D11" s="3" t="s">
        <v>83</v>
      </c>
      <c r="G11" s="4">
        <v>154</v>
      </c>
      <c r="H11" s="3" t="s">
        <v>90</v>
      </c>
    </row>
    <row r="12" spans="1:9" x14ac:dyDescent="0.3">
      <c r="A12" s="3">
        <v>11</v>
      </c>
      <c r="B12" s="9">
        <v>45002</v>
      </c>
      <c r="C12" s="3" t="s">
        <v>34</v>
      </c>
      <c r="D12" s="3" t="s">
        <v>92</v>
      </c>
      <c r="G12" s="4">
        <v>70</v>
      </c>
      <c r="H12" s="3" t="s">
        <v>90</v>
      </c>
    </row>
    <row r="13" spans="1:9" x14ac:dyDescent="0.3">
      <c r="A13" s="3">
        <v>12</v>
      </c>
      <c r="B13" s="9">
        <v>45004</v>
      </c>
      <c r="C13" s="3" t="s">
        <v>26</v>
      </c>
      <c r="D13" s="3" t="s">
        <v>84</v>
      </c>
      <c r="G13" s="4">
        <v>200</v>
      </c>
      <c r="H13" s="3" t="s">
        <v>90</v>
      </c>
    </row>
    <row r="14" spans="1:9" x14ac:dyDescent="0.3">
      <c r="A14" s="3">
        <v>13</v>
      </c>
      <c r="B14" s="9">
        <v>45004</v>
      </c>
      <c r="C14" s="3" t="s">
        <v>86</v>
      </c>
      <c r="D14" s="3" t="s">
        <v>87</v>
      </c>
      <c r="G14" s="4">
        <v>125</v>
      </c>
      <c r="H14" s="3" t="s">
        <v>90</v>
      </c>
    </row>
    <row r="15" spans="1:9" x14ac:dyDescent="0.3">
      <c r="A15" s="3">
        <v>14</v>
      </c>
      <c r="B15" s="9">
        <v>45006</v>
      </c>
      <c r="D15" s="3" t="s">
        <v>91</v>
      </c>
      <c r="E15" s="3">
        <v>80</v>
      </c>
      <c r="F15" s="3">
        <v>4</v>
      </c>
      <c r="G15" s="4">
        <v>320</v>
      </c>
      <c r="H15" s="3" t="s">
        <v>90</v>
      </c>
    </row>
    <row r="16" spans="1:9" x14ac:dyDescent="0.3">
      <c r="A16" s="3">
        <v>15</v>
      </c>
      <c r="B16" s="9">
        <v>45006</v>
      </c>
      <c r="C16" s="3" t="s">
        <v>14</v>
      </c>
      <c r="D16" s="3" t="s">
        <v>85</v>
      </c>
      <c r="G16" s="4">
        <v>211</v>
      </c>
      <c r="H16" s="3" t="s">
        <v>90</v>
      </c>
    </row>
    <row r="17" spans="1:9" x14ac:dyDescent="0.3">
      <c r="A17" s="3">
        <v>16</v>
      </c>
      <c r="B17" s="9">
        <v>45006</v>
      </c>
      <c r="C17" s="3" t="s">
        <v>18</v>
      </c>
      <c r="D17" s="3" t="s">
        <v>95</v>
      </c>
      <c r="G17" s="4">
        <v>210</v>
      </c>
      <c r="H17" s="3" t="s">
        <v>90</v>
      </c>
    </row>
    <row r="18" spans="1:9" s="28" customFormat="1" x14ac:dyDescent="0.3">
      <c r="A18" s="3">
        <v>17</v>
      </c>
      <c r="B18" s="38">
        <v>45008</v>
      </c>
      <c r="C18" s="26" t="s">
        <v>14</v>
      </c>
      <c r="D18" s="26" t="s">
        <v>98</v>
      </c>
      <c r="E18" s="26"/>
      <c r="F18" s="26"/>
      <c r="G18" s="27">
        <v>2100</v>
      </c>
      <c r="H18" s="26" t="s">
        <v>90</v>
      </c>
      <c r="I18" s="26"/>
    </row>
    <row r="19" spans="1:9" s="22" customFormat="1" x14ac:dyDescent="0.3">
      <c r="A19" s="3">
        <v>18</v>
      </c>
      <c r="B19" s="9">
        <v>45009</v>
      </c>
      <c r="C19" s="3" t="s">
        <v>14</v>
      </c>
      <c r="D19" s="3" t="s">
        <v>97</v>
      </c>
      <c r="E19" s="3">
        <v>2</v>
      </c>
      <c r="F19" s="3">
        <v>10</v>
      </c>
      <c r="G19" s="4">
        <v>20</v>
      </c>
      <c r="H19" s="3" t="s">
        <v>90</v>
      </c>
      <c r="I19" s="3"/>
    </row>
    <row r="20" spans="1:9" x14ac:dyDescent="0.3">
      <c r="A20" s="3">
        <v>19</v>
      </c>
      <c r="B20" s="9">
        <v>45014</v>
      </c>
      <c r="C20" s="3" t="s">
        <v>14</v>
      </c>
      <c r="D20" s="3" t="s">
        <v>100</v>
      </c>
      <c r="G20" s="4">
        <v>150</v>
      </c>
      <c r="H20" s="3" t="s">
        <v>90</v>
      </c>
    </row>
    <row r="21" spans="1:9" x14ac:dyDescent="0.3">
      <c r="A21" s="3">
        <v>20</v>
      </c>
      <c r="B21" s="9">
        <v>45014</v>
      </c>
      <c r="C21" s="3" t="s">
        <v>14</v>
      </c>
      <c r="D21" s="3" t="s">
        <v>101</v>
      </c>
      <c r="G21" s="4">
        <v>70</v>
      </c>
      <c r="H21" s="3" t="s">
        <v>90</v>
      </c>
    </row>
    <row r="22" spans="1:9" x14ac:dyDescent="0.3">
      <c r="A22" s="3">
        <v>21</v>
      </c>
      <c r="B22" s="9">
        <v>45014</v>
      </c>
      <c r="D22" s="3" t="s">
        <v>115</v>
      </c>
      <c r="G22" s="4">
        <v>310</v>
      </c>
      <c r="H22" s="3" t="s">
        <v>90</v>
      </c>
    </row>
    <row r="23" spans="1:9" x14ac:dyDescent="0.3">
      <c r="A23" s="3">
        <v>22</v>
      </c>
      <c r="B23" s="9">
        <v>45015</v>
      </c>
      <c r="D23" s="3" t="s">
        <v>122</v>
      </c>
      <c r="G23" s="4">
        <v>1152</v>
      </c>
      <c r="H23" s="3" t="s">
        <v>90</v>
      </c>
    </row>
  </sheetData>
  <phoneticPr fontId="3" type="noConversion"/>
  <conditionalFormatting sqref="H1:H1048575">
    <cfRule type="cellIs" dxfId="8" priority="1" operator="equal">
      <formula>"否"</formula>
    </cfRule>
  </conditionalFormatting>
  <conditionalFormatting sqref="H2:H23">
    <cfRule type="containsText" dxfId="7" priority="2" operator="containsText" text="否">
      <formula>NOT(ISERROR(SEARCH("否",H2)))</formula>
    </cfRule>
  </conditionalFormatting>
  <dataValidations count="1">
    <dataValidation type="list" allowBlank="1" showInputMessage="1" showErrorMessage="1" sqref="H2:H23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18"/>
  <sheetViews>
    <sheetView workbookViewId="0">
      <selection activeCell="E18" sqref="E18"/>
    </sheetView>
  </sheetViews>
  <sheetFormatPr defaultRowHeight="14" x14ac:dyDescent="0.3"/>
  <cols>
    <col min="1" max="1" width="12.9140625" style="3" customWidth="1"/>
    <col min="2" max="2" width="13.9140625" style="9" bestFit="1" customWidth="1"/>
    <col min="3" max="3" width="12.9140625" style="3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3" bestFit="1" customWidth="1"/>
    <col min="9" max="9" width="9.9140625" style="3" customWidth="1"/>
    <col min="10" max="10" width="16.25" style="3" bestFit="1" customWidth="1"/>
  </cols>
  <sheetData>
    <row r="1" spans="1:10" s="3" customFormat="1" ht="14.5" thickBot="1" x14ac:dyDescent="0.35">
      <c r="A1" s="8" t="s">
        <v>24</v>
      </c>
      <c r="B1" s="8" t="s">
        <v>0</v>
      </c>
      <c r="C1" s="16" t="s">
        <v>103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88</v>
      </c>
      <c r="J1" s="1" t="s">
        <v>5</v>
      </c>
    </row>
    <row r="2" spans="1:10" x14ac:dyDescent="0.3">
      <c r="B2" s="9">
        <v>45019</v>
      </c>
      <c r="C2" s="15" t="s">
        <v>120</v>
      </c>
      <c r="D2" s="3" t="s">
        <v>14</v>
      </c>
      <c r="E2" s="3" t="s">
        <v>109</v>
      </c>
      <c r="F2" s="3">
        <v>0.8</v>
      </c>
      <c r="G2" s="3">
        <v>100</v>
      </c>
      <c r="H2" s="3">
        <v>80</v>
      </c>
      <c r="I2" s="3" t="s">
        <v>90</v>
      </c>
    </row>
    <row r="3" spans="1:10" x14ac:dyDescent="0.3">
      <c r="B3" s="9">
        <v>45019</v>
      </c>
      <c r="C3" s="15" t="s">
        <v>120</v>
      </c>
      <c r="D3" s="3" t="s">
        <v>14</v>
      </c>
      <c r="E3" s="3" t="s">
        <v>111</v>
      </c>
      <c r="H3" s="3">
        <v>42</v>
      </c>
      <c r="I3" s="3" t="s">
        <v>90</v>
      </c>
    </row>
    <row r="4" spans="1:10" x14ac:dyDescent="0.3">
      <c r="B4" s="9">
        <v>45020</v>
      </c>
      <c r="C4" s="15" t="s">
        <v>120</v>
      </c>
      <c r="E4" s="3" t="s">
        <v>112</v>
      </c>
      <c r="H4" s="3">
        <v>476</v>
      </c>
      <c r="I4" s="3" t="s">
        <v>90</v>
      </c>
    </row>
    <row r="5" spans="1:10" x14ac:dyDescent="0.3">
      <c r="B5" s="9">
        <v>45027</v>
      </c>
      <c r="C5" s="15" t="s">
        <v>108</v>
      </c>
      <c r="E5" s="3" t="s">
        <v>70</v>
      </c>
      <c r="H5" s="3">
        <v>150</v>
      </c>
      <c r="I5" s="3" t="s">
        <v>90</v>
      </c>
    </row>
    <row r="6" spans="1:10" x14ac:dyDescent="0.3">
      <c r="B6" s="9">
        <v>45027</v>
      </c>
      <c r="C6" s="15" t="s">
        <v>120</v>
      </c>
      <c r="D6" s="3" t="s">
        <v>26</v>
      </c>
      <c r="E6" s="3" t="s">
        <v>113</v>
      </c>
      <c r="H6" s="3">
        <v>630</v>
      </c>
      <c r="I6" s="3" t="s">
        <v>90</v>
      </c>
    </row>
    <row r="7" spans="1:10" x14ac:dyDescent="0.3">
      <c r="B7" s="9">
        <v>45028</v>
      </c>
      <c r="C7" s="15" t="s">
        <v>108</v>
      </c>
      <c r="E7" s="3" t="s">
        <v>114</v>
      </c>
      <c r="H7" s="3">
        <v>200</v>
      </c>
      <c r="I7" s="3" t="s">
        <v>90</v>
      </c>
    </row>
    <row r="8" spans="1:10" x14ac:dyDescent="0.3">
      <c r="B8" s="9">
        <v>45029</v>
      </c>
      <c r="C8" s="15" t="s">
        <v>120</v>
      </c>
      <c r="D8" s="3" t="s">
        <v>117</v>
      </c>
      <c r="E8" s="3" t="s">
        <v>116</v>
      </c>
      <c r="H8" s="3">
        <v>1000</v>
      </c>
      <c r="I8" s="3" t="s">
        <v>90</v>
      </c>
    </row>
    <row r="9" spans="1:10" x14ac:dyDescent="0.3">
      <c r="B9" s="9">
        <v>45033</v>
      </c>
      <c r="C9" s="15" t="s">
        <v>121</v>
      </c>
      <c r="D9" s="3" t="s">
        <v>118</v>
      </c>
      <c r="E9" s="3" t="s">
        <v>119</v>
      </c>
      <c r="H9" s="3">
        <v>30</v>
      </c>
      <c r="I9" s="3" t="s">
        <v>90</v>
      </c>
    </row>
    <row r="10" spans="1:10" x14ac:dyDescent="0.3">
      <c r="B10" s="9">
        <v>45037</v>
      </c>
      <c r="C10" s="15" t="s">
        <v>120</v>
      </c>
      <c r="E10" s="3" t="s">
        <v>124</v>
      </c>
      <c r="H10" s="3">
        <v>170</v>
      </c>
      <c r="I10" s="3" t="s">
        <v>90</v>
      </c>
    </row>
    <row r="11" spans="1:10" x14ac:dyDescent="0.3">
      <c r="B11" s="9">
        <v>45039</v>
      </c>
      <c r="C11" s="15" t="s">
        <v>120</v>
      </c>
      <c r="D11" s="3" t="s">
        <v>14</v>
      </c>
      <c r="E11" s="3" t="s">
        <v>123</v>
      </c>
      <c r="F11" s="3">
        <v>30</v>
      </c>
      <c r="G11" s="3">
        <v>2</v>
      </c>
      <c r="H11" s="3">
        <v>60</v>
      </c>
      <c r="I11" s="3" t="s">
        <v>90</v>
      </c>
    </row>
    <row r="12" spans="1:10" x14ac:dyDescent="0.3">
      <c r="B12" s="9">
        <v>45039</v>
      </c>
      <c r="C12" s="15" t="s">
        <v>120</v>
      </c>
      <c r="E12" s="3" t="s">
        <v>125</v>
      </c>
      <c r="H12" s="3">
        <v>200</v>
      </c>
      <c r="I12" s="3" t="s">
        <v>90</v>
      </c>
    </row>
    <row r="13" spans="1:10" x14ac:dyDescent="0.3">
      <c r="B13" s="9">
        <v>45041</v>
      </c>
      <c r="C13" s="15" t="s">
        <v>120</v>
      </c>
      <c r="E13" s="3" t="s">
        <v>126</v>
      </c>
      <c r="H13" s="3">
        <v>500</v>
      </c>
      <c r="I13" s="3" t="s">
        <v>90</v>
      </c>
    </row>
    <row r="14" spans="1:10" x14ac:dyDescent="0.3">
      <c r="B14" s="9">
        <v>45041</v>
      </c>
      <c r="C14" s="15" t="s">
        <v>120</v>
      </c>
      <c r="E14" s="3" t="s">
        <v>127</v>
      </c>
      <c r="H14" s="3">
        <v>581</v>
      </c>
      <c r="I14" s="3" t="s">
        <v>90</v>
      </c>
    </row>
    <row r="15" spans="1:10" x14ac:dyDescent="0.3">
      <c r="B15" s="9">
        <v>45042</v>
      </c>
      <c r="C15" s="15" t="s">
        <v>120</v>
      </c>
      <c r="E15" s="3" t="s">
        <v>130</v>
      </c>
      <c r="H15" s="3">
        <v>225</v>
      </c>
      <c r="I15" s="3" t="s">
        <v>90</v>
      </c>
    </row>
    <row r="16" spans="1:10" x14ac:dyDescent="0.3">
      <c r="B16" s="9">
        <v>45043</v>
      </c>
      <c r="C16" s="15" t="s">
        <v>131</v>
      </c>
      <c r="D16" s="3" t="s">
        <v>14</v>
      </c>
      <c r="E16" s="3" t="s">
        <v>128</v>
      </c>
      <c r="H16" s="3">
        <v>150</v>
      </c>
      <c r="I16" s="3" t="s">
        <v>90</v>
      </c>
    </row>
    <row r="17" spans="2:9" x14ac:dyDescent="0.3">
      <c r="B17" s="9">
        <v>45043</v>
      </c>
      <c r="C17" s="15" t="s">
        <v>120</v>
      </c>
      <c r="E17" s="3" t="s">
        <v>129</v>
      </c>
      <c r="H17" s="3">
        <v>600</v>
      </c>
      <c r="I17" s="3" t="s">
        <v>90</v>
      </c>
    </row>
    <row r="18" spans="2:9" x14ac:dyDescent="0.3">
      <c r="B18" s="9">
        <v>45043</v>
      </c>
      <c r="C18" s="15" t="s">
        <v>120</v>
      </c>
      <c r="D18" s="3" t="s">
        <v>14</v>
      </c>
      <c r="E18" s="3" t="s">
        <v>132</v>
      </c>
      <c r="H18" s="3">
        <v>90</v>
      </c>
      <c r="I18" s="3" t="s">
        <v>90</v>
      </c>
    </row>
  </sheetData>
  <phoneticPr fontId="3" type="noConversion"/>
  <conditionalFormatting sqref="I1:I18">
    <cfRule type="cellIs" dxfId="6" priority="1" operator="equal">
      <formula>"否"</formula>
    </cfRule>
  </conditionalFormatting>
  <conditionalFormatting sqref="I2:I18">
    <cfRule type="containsText" dxfId="5" priority="2" operator="containsText" text="否">
      <formula>NOT(ISERROR(SEARCH("否",I2)))</formula>
    </cfRule>
  </conditionalFormatting>
  <dataValidations count="3">
    <dataValidation type="list" allowBlank="1" showInputMessage="1" showErrorMessage="1" sqref="C2:C15" xr:uid="{89469423-396A-491A-B8A5-58C5B2DA9BF7}">
      <formula1>"吃饭,办公用品,日常支出,维修,运费,代课"</formula1>
    </dataValidation>
    <dataValidation type="list" allowBlank="1" showInputMessage="1" showErrorMessage="1" sqref="C16:C18" xr:uid="{4FFD3BAD-1EAE-44A1-AD9A-D9B6CEE8D893}">
      <formula1>"吃饭,办公用品,日常支出,维修,运费,代课,出差"</formula1>
    </dataValidation>
    <dataValidation type="list" allowBlank="1" showInputMessage="1" showErrorMessage="1" sqref="I2:I18" xr:uid="{5BD71E1C-800A-467E-9A92-F885B0C8FFB6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E9-6B67-47BD-8298-E2D23D7F2DB7}">
  <dimension ref="A1:J15"/>
  <sheetViews>
    <sheetView topLeftCell="B1" workbookViewId="0">
      <selection activeCell="I14" sqref="I14:I15"/>
    </sheetView>
  </sheetViews>
  <sheetFormatPr defaultRowHeight="14" x14ac:dyDescent="0.3"/>
  <cols>
    <col min="1" max="1" width="12.9140625" style="3" customWidth="1"/>
    <col min="2" max="2" width="13.9140625" style="9" bestFit="1" customWidth="1"/>
    <col min="3" max="3" width="12.9140625" style="3" customWidth="1"/>
    <col min="4" max="4" width="22.1640625" style="3" bestFit="1" customWidth="1"/>
    <col min="5" max="5" width="39.9140625" style="3" bestFit="1" customWidth="1"/>
    <col min="6" max="6" width="9" style="3" bestFit="1" customWidth="1"/>
    <col min="7" max="7" width="8.6640625" style="3"/>
    <col min="8" max="8" width="20.33203125" style="3" bestFit="1" customWidth="1"/>
    <col min="9" max="9" width="9.9140625" style="3" customWidth="1"/>
    <col min="10" max="10" width="16.25" style="3" bestFit="1" customWidth="1"/>
    <col min="11" max="16384" width="8.6640625" style="3"/>
  </cols>
  <sheetData>
    <row r="1" spans="1:10" ht="14.5" thickBot="1" x14ac:dyDescent="0.35">
      <c r="A1" s="8" t="s">
        <v>24</v>
      </c>
      <c r="B1" s="8" t="s">
        <v>0</v>
      </c>
      <c r="C1" s="16" t="s">
        <v>103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88</v>
      </c>
      <c r="J1" s="1" t="s">
        <v>5</v>
      </c>
    </row>
    <row r="2" spans="1:10" x14ac:dyDescent="0.3">
      <c r="B2" s="9">
        <v>45050</v>
      </c>
      <c r="C2" s="3" t="s">
        <v>106</v>
      </c>
      <c r="D2" s="3" t="s">
        <v>14</v>
      </c>
      <c r="E2" s="3" t="s">
        <v>135</v>
      </c>
      <c r="H2" s="3">
        <v>90</v>
      </c>
      <c r="I2" s="13" t="s">
        <v>90</v>
      </c>
    </row>
    <row r="3" spans="1:10" x14ac:dyDescent="0.3">
      <c r="B3" s="9">
        <v>45051</v>
      </c>
      <c r="C3" s="3" t="s">
        <v>106</v>
      </c>
      <c r="D3" s="3" t="s">
        <v>14</v>
      </c>
      <c r="E3" s="3" t="s">
        <v>138</v>
      </c>
      <c r="H3" s="3">
        <v>243</v>
      </c>
      <c r="I3" s="13" t="s">
        <v>90</v>
      </c>
    </row>
    <row r="4" spans="1:10" x14ac:dyDescent="0.3">
      <c r="B4" s="9">
        <v>45051</v>
      </c>
      <c r="C4" s="3" t="s">
        <v>106</v>
      </c>
      <c r="D4" s="3" t="s">
        <v>14</v>
      </c>
      <c r="E4" s="3" t="s">
        <v>138</v>
      </c>
      <c r="H4" s="3">
        <v>168</v>
      </c>
      <c r="I4" s="13" t="s">
        <v>90</v>
      </c>
    </row>
    <row r="5" spans="1:10" x14ac:dyDescent="0.3">
      <c r="B5" s="9">
        <v>45052</v>
      </c>
      <c r="C5" s="3" t="s">
        <v>106</v>
      </c>
      <c r="D5" s="3" t="s">
        <v>14</v>
      </c>
      <c r="E5" s="3" t="s">
        <v>138</v>
      </c>
      <c r="H5" s="3">
        <v>307</v>
      </c>
      <c r="I5" s="13" t="s">
        <v>90</v>
      </c>
    </row>
    <row r="6" spans="1:10" x14ac:dyDescent="0.3">
      <c r="B6" s="9">
        <v>45052</v>
      </c>
      <c r="C6" s="3" t="s">
        <v>106</v>
      </c>
      <c r="D6" s="3" t="s">
        <v>117</v>
      </c>
      <c r="E6" s="3" t="s">
        <v>140</v>
      </c>
      <c r="H6" s="3">
        <v>64</v>
      </c>
      <c r="I6" s="13" t="s">
        <v>90</v>
      </c>
    </row>
    <row r="7" spans="1:10" x14ac:dyDescent="0.3">
      <c r="B7" s="9">
        <v>45054</v>
      </c>
      <c r="C7" s="3" t="s">
        <v>139</v>
      </c>
      <c r="D7" s="3" t="s">
        <v>14</v>
      </c>
      <c r="E7" s="3" t="s">
        <v>137</v>
      </c>
      <c r="H7" s="3">
        <v>65</v>
      </c>
      <c r="I7" s="13" t="s">
        <v>90</v>
      </c>
    </row>
    <row r="8" spans="1:10" x14ac:dyDescent="0.3">
      <c r="B8" s="9">
        <v>45054</v>
      </c>
      <c r="C8" s="3" t="s">
        <v>106</v>
      </c>
      <c r="D8" s="3" t="s">
        <v>14</v>
      </c>
      <c r="E8" s="3" t="s">
        <v>136</v>
      </c>
      <c r="H8" s="3">
        <v>1113</v>
      </c>
      <c r="I8" s="13" t="s">
        <v>90</v>
      </c>
    </row>
    <row r="9" spans="1:10" x14ac:dyDescent="0.3">
      <c r="B9" s="9">
        <v>45055</v>
      </c>
      <c r="C9" s="3" t="s">
        <v>106</v>
      </c>
      <c r="D9" s="3" t="s">
        <v>141</v>
      </c>
      <c r="E9" s="3" t="s">
        <v>142</v>
      </c>
      <c r="H9" s="3">
        <v>70</v>
      </c>
      <c r="I9" s="13" t="s">
        <v>90</v>
      </c>
    </row>
    <row r="10" spans="1:10" x14ac:dyDescent="0.3">
      <c r="B10" s="9">
        <v>45057</v>
      </c>
      <c r="C10" s="3" t="s">
        <v>106</v>
      </c>
      <c r="D10" s="3" t="s">
        <v>117</v>
      </c>
      <c r="E10" s="3" t="s">
        <v>146</v>
      </c>
      <c r="H10" s="3">
        <v>48</v>
      </c>
      <c r="I10" s="13" t="s">
        <v>90</v>
      </c>
    </row>
    <row r="11" spans="1:10" x14ac:dyDescent="0.3">
      <c r="B11" s="9">
        <v>45061</v>
      </c>
      <c r="C11" s="3" t="s">
        <v>106</v>
      </c>
      <c r="D11" s="3" t="s">
        <v>14</v>
      </c>
      <c r="E11" s="3" t="s">
        <v>145</v>
      </c>
      <c r="H11" s="3">
        <v>33</v>
      </c>
      <c r="I11" s="13" t="s">
        <v>90</v>
      </c>
    </row>
    <row r="12" spans="1:10" x14ac:dyDescent="0.3">
      <c r="B12" s="9">
        <v>45062</v>
      </c>
      <c r="C12" s="3" t="s">
        <v>106</v>
      </c>
      <c r="D12" s="3" t="s">
        <v>14</v>
      </c>
      <c r="E12" s="3" t="s">
        <v>144</v>
      </c>
      <c r="H12" s="3">
        <v>225</v>
      </c>
      <c r="I12" s="13" t="s">
        <v>90</v>
      </c>
    </row>
    <row r="13" spans="1:10" x14ac:dyDescent="0.3">
      <c r="B13" s="9">
        <v>45063</v>
      </c>
      <c r="C13" s="3" t="s">
        <v>106</v>
      </c>
      <c r="D13" s="3" t="s">
        <v>14</v>
      </c>
      <c r="E13" s="3" t="s">
        <v>143</v>
      </c>
      <c r="H13" s="3">
        <v>257</v>
      </c>
      <c r="I13" s="13" t="s">
        <v>90</v>
      </c>
    </row>
    <row r="14" spans="1:10" x14ac:dyDescent="0.3">
      <c r="B14" s="9">
        <v>45069</v>
      </c>
      <c r="C14" s="3" t="s">
        <v>106</v>
      </c>
      <c r="D14" s="3" t="s">
        <v>14</v>
      </c>
      <c r="E14" s="3" t="s">
        <v>147</v>
      </c>
      <c r="H14" s="3">
        <v>1343</v>
      </c>
      <c r="I14" s="13" t="s">
        <v>90</v>
      </c>
    </row>
    <row r="15" spans="1:10" x14ac:dyDescent="0.3">
      <c r="B15" s="9">
        <v>45076</v>
      </c>
      <c r="C15" s="3" t="s">
        <v>106</v>
      </c>
      <c r="D15" s="3" t="s">
        <v>14</v>
      </c>
      <c r="E15" s="3" t="s">
        <v>149</v>
      </c>
      <c r="H15" s="3">
        <v>150</v>
      </c>
      <c r="I15" s="13" t="s">
        <v>90</v>
      </c>
    </row>
  </sheetData>
  <phoneticPr fontId="3" type="noConversion"/>
  <conditionalFormatting sqref="I1:I15">
    <cfRule type="cellIs" dxfId="4" priority="3" operator="equal">
      <formula>"否"</formula>
    </cfRule>
  </conditionalFormatting>
  <conditionalFormatting sqref="I2:I15">
    <cfRule type="containsText" dxfId="3" priority="2" operator="containsText" text="否">
      <formula>NOT(ISERROR(SEARCH("否",I2)))</formula>
    </cfRule>
  </conditionalFormatting>
  <dataValidations count="2">
    <dataValidation type="list" allowBlank="1" showInputMessage="1" showErrorMessage="1" sqref="C2:C15" xr:uid="{61AEEAFE-008A-4623-8BD8-5AB2EA67CC11}">
      <formula1>"吃饭,办公用品,日常支出,维修,运费,代课"</formula1>
    </dataValidation>
    <dataValidation type="list" allowBlank="1" showInputMessage="1" showErrorMessage="1" sqref="I2:I15" xr:uid="{0DF07F27-5AE6-479C-B5DF-909BA40CC964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2F7-1E5C-4D75-84EE-2E94CD3F0B91}">
  <dimension ref="A1:J13"/>
  <sheetViews>
    <sheetView tabSelected="1" workbookViewId="0">
      <selection activeCell="E16" sqref="E16"/>
    </sheetView>
  </sheetViews>
  <sheetFormatPr defaultRowHeight="14" x14ac:dyDescent="0.3"/>
  <cols>
    <col min="1" max="1" width="9" style="3" bestFit="1" customWidth="1"/>
    <col min="2" max="2" width="12.9140625" style="44" bestFit="1" customWidth="1"/>
    <col min="3" max="3" width="9" style="3" bestFit="1" customWidth="1"/>
    <col min="4" max="4" width="10.83203125" style="3" bestFit="1" customWidth="1"/>
    <col min="5" max="5" width="64.4140625" style="3" bestFit="1" customWidth="1"/>
    <col min="6" max="7" width="9" style="3" bestFit="1" customWidth="1"/>
    <col min="8" max="8" width="12.58203125" style="4" bestFit="1" customWidth="1"/>
    <col min="9" max="9" width="12.6640625" style="3" bestFit="1" customWidth="1"/>
    <col min="10" max="10" width="9" style="3" bestFit="1" customWidth="1"/>
  </cols>
  <sheetData>
    <row r="1" spans="1:10" s="3" customFormat="1" ht="14.5" thickBot="1" x14ac:dyDescent="0.35">
      <c r="A1" s="8" t="s">
        <v>24</v>
      </c>
      <c r="B1" s="39" t="s">
        <v>0</v>
      </c>
      <c r="C1" s="16" t="s">
        <v>103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88</v>
      </c>
      <c r="J1" s="1" t="s">
        <v>5</v>
      </c>
    </row>
    <row r="2" spans="1:10" x14ac:dyDescent="0.3">
      <c r="A2" s="3">
        <v>1</v>
      </c>
      <c r="B2" s="44">
        <v>45079</v>
      </c>
      <c r="D2" s="3" t="s">
        <v>14</v>
      </c>
      <c r="E2" s="3" t="s">
        <v>148</v>
      </c>
      <c r="H2" s="4">
        <v>197.9</v>
      </c>
    </row>
    <row r="3" spans="1:10" x14ac:dyDescent="0.3">
      <c r="A3" s="3">
        <v>2</v>
      </c>
      <c r="B3" s="44">
        <v>45085</v>
      </c>
      <c r="D3" s="3" t="s">
        <v>14</v>
      </c>
      <c r="E3" s="3" t="s">
        <v>150</v>
      </c>
      <c r="H3" s="4">
        <v>65</v>
      </c>
    </row>
    <row r="4" spans="1:10" x14ac:dyDescent="0.3">
      <c r="A4" s="3">
        <v>3</v>
      </c>
      <c r="B4" s="44">
        <v>45085</v>
      </c>
      <c r="D4" s="3" t="s">
        <v>14</v>
      </c>
      <c r="E4" s="3" t="s">
        <v>167</v>
      </c>
      <c r="H4" s="4">
        <v>210</v>
      </c>
    </row>
    <row r="5" spans="1:10" x14ac:dyDescent="0.3">
      <c r="A5" s="3">
        <v>4</v>
      </c>
      <c r="B5" s="44">
        <v>45085</v>
      </c>
      <c r="D5" s="3" t="s">
        <v>14</v>
      </c>
      <c r="E5" s="3" t="s">
        <v>151</v>
      </c>
      <c r="H5" s="4">
        <v>154</v>
      </c>
    </row>
    <row r="6" spans="1:10" x14ac:dyDescent="0.3">
      <c r="A6" s="3">
        <v>5</v>
      </c>
      <c r="B6" s="44">
        <v>45085</v>
      </c>
      <c r="D6" s="3" t="s">
        <v>14</v>
      </c>
      <c r="E6" s="3" t="s">
        <v>152</v>
      </c>
      <c r="H6" s="4">
        <v>89</v>
      </c>
    </row>
    <row r="7" spans="1:10" x14ac:dyDescent="0.3">
      <c r="A7" s="3">
        <v>6</v>
      </c>
      <c r="B7" s="44">
        <v>45088</v>
      </c>
      <c r="D7" s="3" t="s">
        <v>14</v>
      </c>
      <c r="E7" s="3" t="s">
        <v>159</v>
      </c>
      <c r="H7" s="4">
        <v>126</v>
      </c>
    </row>
    <row r="8" spans="1:10" x14ac:dyDescent="0.3">
      <c r="A8" s="3">
        <v>7</v>
      </c>
      <c r="B8" s="44">
        <v>45089</v>
      </c>
      <c r="D8" s="3" t="s">
        <v>14</v>
      </c>
      <c r="E8" s="3" t="s">
        <v>160</v>
      </c>
      <c r="H8" s="4">
        <v>70</v>
      </c>
    </row>
    <row r="9" spans="1:10" x14ac:dyDescent="0.3">
      <c r="A9" s="3">
        <v>8</v>
      </c>
      <c r="B9" s="44">
        <v>45090</v>
      </c>
      <c r="D9" s="3" t="s">
        <v>14</v>
      </c>
      <c r="E9" s="3" t="s">
        <v>161</v>
      </c>
      <c r="H9" s="4">
        <v>1197</v>
      </c>
    </row>
    <row r="10" spans="1:10" x14ac:dyDescent="0.3">
      <c r="A10" s="3">
        <v>9</v>
      </c>
      <c r="B10" s="44">
        <v>45090</v>
      </c>
      <c r="D10" s="3" t="s">
        <v>14</v>
      </c>
      <c r="E10" s="3" t="s">
        <v>163</v>
      </c>
      <c r="H10" s="4">
        <v>403</v>
      </c>
    </row>
    <row r="11" spans="1:10" x14ac:dyDescent="0.3">
      <c r="A11" s="3">
        <v>10</v>
      </c>
      <c r="B11" s="44">
        <v>45090</v>
      </c>
      <c r="D11" s="3" t="s">
        <v>14</v>
      </c>
      <c r="E11" s="3" t="s">
        <v>164</v>
      </c>
      <c r="H11" s="4">
        <v>370</v>
      </c>
    </row>
    <row r="12" spans="1:10" x14ac:dyDescent="0.3">
      <c r="A12" s="3">
        <v>11</v>
      </c>
      <c r="B12" s="44">
        <v>45092</v>
      </c>
      <c r="D12" s="3" t="s">
        <v>141</v>
      </c>
      <c r="E12" s="3" t="s">
        <v>162</v>
      </c>
      <c r="H12" s="4">
        <v>135</v>
      </c>
    </row>
    <row r="13" spans="1:10" x14ac:dyDescent="0.3">
      <c r="A13" s="3">
        <v>12</v>
      </c>
      <c r="B13" s="44">
        <v>45093</v>
      </c>
      <c r="D13" s="3" t="s">
        <v>165</v>
      </c>
      <c r="E13" s="3" t="s">
        <v>166</v>
      </c>
      <c r="H13" s="4">
        <v>200</v>
      </c>
    </row>
  </sheetData>
  <phoneticPr fontId="3" type="noConversion"/>
  <conditionalFormatting sqref="I1">
    <cfRule type="cellIs" dxfId="2" priority="1" operator="equal">
      <formula>"否"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5"/>
  <sheetViews>
    <sheetView workbookViewId="0">
      <selection activeCell="B9" sqref="B9"/>
    </sheetView>
  </sheetViews>
  <sheetFormatPr defaultRowHeight="14" x14ac:dyDescent="0.3"/>
  <cols>
    <col min="1" max="1" width="14.5" style="32" customWidth="1"/>
    <col min="2" max="2" width="22.75" style="4" customWidth="1"/>
  </cols>
  <sheetData>
    <row r="1" spans="1:2" x14ac:dyDescent="0.3">
      <c r="A1" s="32" t="s">
        <v>0</v>
      </c>
      <c r="B1" s="4" t="s">
        <v>71</v>
      </c>
    </row>
    <row r="2" spans="1:2" x14ac:dyDescent="0.3">
      <c r="A2" s="32">
        <v>44927</v>
      </c>
      <c r="B2" s="4">
        <v>243.3</v>
      </c>
    </row>
    <row r="3" spans="1:2" x14ac:dyDescent="0.3">
      <c r="A3" s="32">
        <v>44958</v>
      </c>
      <c r="B3" s="4">
        <v>943.49</v>
      </c>
    </row>
    <row r="4" spans="1:2" x14ac:dyDescent="0.3">
      <c r="A4" s="32">
        <v>44986</v>
      </c>
      <c r="B4" s="4">
        <v>1262.76</v>
      </c>
    </row>
    <row r="5" spans="1:2" x14ac:dyDescent="0.3">
      <c r="A5" s="32">
        <v>45017</v>
      </c>
      <c r="B5" s="4">
        <v>1438.25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7"/>
  <sheetViews>
    <sheetView workbookViewId="0">
      <selection activeCell="D17" sqref="D17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30.75" style="3" bestFit="1" customWidth="1"/>
    <col min="4" max="4" width="13.1640625" style="36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8595.2000000000007</v>
      </c>
      <c r="C2" s="7" t="s">
        <v>12</v>
      </c>
      <c r="D2" s="6">
        <f>SUM(表2[[#All],[金额]])</f>
        <v>226152</v>
      </c>
    </row>
    <row r="3" spans="1:4" x14ac:dyDescent="0.3">
      <c r="A3" s="5">
        <v>44986</v>
      </c>
      <c r="B3" s="4">
        <f>SUM('3月支出'!G:G)</f>
        <v>14769</v>
      </c>
      <c r="C3" s="7" t="s">
        <v>134</v>
      </c>
      <c r="D3" s="6">
        <f>SUM(B:B)+D6+D7</f>
        <v>216096.9</v>
      </c>
    </row>
    <row r="4" spans="1:4" x14ac:dyDescent="0.3">
      <c r="A4" s="5">
        <v>45018</v>
      </c>
      <c r="B4" s="4">
        <f>SUM('4月支出'!H:H)</f>
        <v>5184</v>
      </c>
      <c r="C4" s="6" t="s">
        <v>13</v>
      </c>
      <c r="D4" s="6">
        <f>D2-D3</f>
        <v>10055.100000000006</v>
      </c>
    </row>
    <row r="5" spans="1:4" x14ac:dyDescent="0.3">
      <c r="A5" s="5">
        <v>45050</v>
      </c>
      <c r="B5" s="4">
        <f>SUM('5月支出'!H:H)</f>
        <v>4176</v>
      </c>
    </row>
    <row r="6" spans="1:4" x14ac:dyDescent="0.3">
      <c r="A6" s="5">
        <v>45082</v>
      </c>
      <c r="B6" s="4">
        <f>SUM('6月支出'!H:H)</f>
        <v>3216.9</v>
      </c>
      <c r="C6" s="3" t="s">
        <v>65</v>
      </c>
      <c r="D6" s="36">
        <f>SUM('校服、作业本、课后服务支出'!B:B)</f>
        <v>176268</v>
      </c>
    </row>
    <row r="7" spans="1:4" x14ac:dyDescent="0.3">
      <c r="C7" s="3" t="s">
        <v>74</v>
      </c>
      <c r="D7" s="36">
        <f>SUM(表6[[#All],[费用]])</f>
        <v>3887.8</v>
      </c>
    </row>
    <row r="9" spans="1:4" x14ac:dyDescent="0.3">
      <c r="C9" s="3" t="s">
        <v>96</v>
      </c>
      <c r="D9" s="36">
        <f>表8[[#Totals],[金额]]</f>
        <v>2337</v>
      </c>
    </row>
    <row r="10" spans="1:4" x14ac:dyDescent="0.3">
      <c r="C10" s="24" t="s">
        <v>47</v>
      </c>
      <c r="D10" s="37">
        <f>621.39</f>
        <v>621.39</v>
      </c>
    </row>
    <row r="12" spans="1:4" x14ac:dyDescent="0.3">
      <c r="C12" s="3" t="s">
        <v>110</v>
      </c>
      <c r="D12" s="4">
        <f>D4-D9-D10</f>
        <v>7096.7100000000055</v>
      </c>
    </row>
    <row r="17" spans="3:4" x14ac:dyDescent="0.3">
      <c r="C17" s="42" t="s">
        <v>133</v>
      </c>
      <c r="D17" s="43">
        <f>SUM(未报销!H:H)</f>
        <v>233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E2" sqref="E2:E5"/>
    </sheetView>
  </sheetViews>
  <sheetFormatPr defaultRowHeight="14" x14ac:dyDescent="0.3"/>
  <cols>
    <col min="1" max="1" width="4.83203125" bestFit="1" customWidth="1"/>
    <col min="2" max="2" width="13.9140625" style="41" bestFit="1" customWidth="1"/>
    <col min="4" max="4" width="24.1640625" bestFit="1" customWidth="1"/>
    <col min="5" max="5" width="41.5" bestFit="1" customWidth="1"/>
    <col min="8" max="8" width="8.58203125" style="31" bestFit="1" customWidth="1"/>
    <col min="9" max="9" width="8.5" bestFit="1" customWidth="1"/>
  </cols>
  <sheetData>
    <row r="1" spans="1:10" s="3" customFormat="1" ht="14.5" thickBot="1" x14ac:dyDescent="0.35">
      <c r="A1" s="8" t="s">
        <v>24</v>
      </c>
      <c r="B1" s="39" t="s">
        <v>0</v>
      </c>
      <c r="C1" s="16" t="s">
        <v>103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88</v>
      </c>
      <c r="J1" s="1" t="s">
        <v>5</v>
      </c>
    </row>
    <row r="2" spans="1:10" x14ac:dyDescent="0.3">
      <c r="A2" s="10">
        <v>20</v>
      </c>
      <c r="B2" s="40">
        <v>44970</v>
      </c>
      <c r="C2" s="19" t="s">
        <v>105</v>
      </c>
      <c r="D2" s="20"/>
      <c r="E2" s="20" t="s">
        <v>55</v>
      </c>
      <c r="F2" s="20"/>
      <c r="G2" s="20"/>
      <c r="H2" s="21">
        <v>130</v>
      </c>
      <c r="I2" s="3" t="s">
        <v>89</v>
      </c>
      <c r="J2" s="3"/>
    </row>
    <row r="3" spans="1:10" x14ac:dyDescent="0.3">
      <c r="A3" s="10">
        <v>27</v>
      </c>
      <c r="B3" s="40">
        <v>44977</v>
      </c>
      <c r="C3" s="19" t="s">
        <v>105</v>
      </c>
      <c r="D3" s="20"/>
      <c r="E3" s="20" t="s">
        <v>48</v>
      </c>
      <c r="F3" s="20"/>
      <c r="G3" s="20"/>
      <c r="H3" s="23">
        <v>28</v>
      </c>
      <c r="I3" s="3" t="s">
        <v>89</v>
      </c>
      <c r="J3" s="3"/>
    </row>
    <row r="4" spans="1:10" x14ac:dyDescent="0.3">
      <c r="A4" s="10">
        <v>33</v>
      </c>
      <c r="B4" s="40">
        <v>44983</v>
      </c>
      <c r="C4" s="19" t="s">
        <v>105</v>
      </c>
      <c r="D4" s="20"/>
      <c r="E4" s="20" t="s">
        <v>67</v>
      </c>
      <c r="F4" s="20"/>
      <c r="G4" s="20"/>
      <c r="H4" s="23">
        <v>46</v>
      </c>
      <c r="I4" s="3" t="s">
        <v>89</v>
      </c>
      <c r="J4" s="11"/>
    </row>
    <row r="5" spans="1:10" s="22" customFormat="1" x14ac:dyDescent="0.3">
      <c r="A5" s="20">
        <v>19</v>
      </c>
      <c r="B5" s="40">
        <v>45013</v>
      </c>
      <c r="C5" s="20"/>
      <c r="E5" s="20" t="s">
        <v>99</v>
      </c>
      <c r="F5" s="20"/>
      <c r="H5" s="23">
        <v>29</v>
      </c>
      <c r="I5" s="3" t="s">
        <v>89</v>
      </c>
    </row>
  </sheetData>
  <phoneticPr fontId="3" type="noConversion"/>
  <conditionalFormatting sqref="I1:I5">
    <cfRule type="cellIs" dxfId="1" priority="1" operator="equal">
      <formula>"否"</formula>
    </cfRule>
  </conditionalFormatting>
  <conditionalFormatting sqref="I5">
    <cfRule type="containsText" dxfId="0" priority="2" operator="containsText" text="否">
      <formula>NOT(ISERROR(SEARCH("否",I5)))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B6"/>
  <sheetViews>
    <sheetView workbookViewId="0">
      <selection activeCell="D14" sqref="D14"/>
    </sheetView>
  </sheetViews>
  <sheetFormatPr defaultRowHeight="14" x14ac:dyDescent="0.3"/>
  <cols>
    <col min="1" max="1" width="12.5" style="3" bestFit="1" customWidth="1"/>
    <col min="2" max="2" width="8.6640625" style="3"/>
  </cols>
  <sheetData>
    <row r="1" spans="1:2" x14ac:dyDescent="0.3">
      <c r="A1" s="3" t="s">
        <v>76</v>
      </c>
      <c r="B1" s="3" t="s">
        <v>8</v>
      </c>
    </row>
    <row r="2" spans="1:2" x14ac:dyDescent="0.3">
      <c r="A2" s="3" t="s">
        <v>64</v>
      </c>
      <c r="B2" s="3">
        <v>1250</v>
      </c>
    </row>
    <row r="3" spans="1:2" x14ac:dyDescent="0.3">
      <c r="A3" s="3" t="s">
        <v>77</v>
      </c>
      <c r="B3" s="3">
        <v>833</v>
      </c>
    </row>
    <row r="4" spans="1:2" x14ac:dyDescent="0.3">
      <c r="A4" s="3" t="s">
        <v>78</v>
      </c>
      <c r="B4" s="3">
        <v>50</v>
      </c>
    </row>
    <row r="5" spans="1:2" x14ac:dyDescent="0.3">
      <c r="A5" s="3" t="s">
        <v>79</v>
      </c>
      <c r="B5" s="3">
        <v>204</v>
      </c>
    </row>
    <row r="6" spans="1:2" x14ac:dyDescent="0.3">
      <c r="A6" s="3" t="s">
        <v>80</v>
      </c>
      <c r="B6" s="3">
        <f>SUBTOTAL(109,表8[金额])</f>
        <v>2337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D E H O V q X 1 y l m l A A A A 9 g A A A B I A H A B D b 2 5 m a W c v U G F j a 2 F n Z S 5 4 b W w g o h g A K K A U A A A A A A A A A A A A A A A A A A A A A A A A A A A A h Y 9 N D o I w G E S v Q r q n P 5 C o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n k W Y A p k g F N p 8 h W j c + 2 x / I O R 9 7 f p O 8 U s V 5 i s g U w T y / s A f U E s D B B Q A A g A I A A x B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Q c 5 W G f Q r d x 8 B A A B l A Q A A E w A c A E Z v c m 1 1 b G F z L 1 N l Y 3 R p b 2 4 x L m 0 g o h g A K K A U A A A A A A A A A A A A A A A A A A A A A A A A A A A A b Y 4 / S 8 N A G M b 3 Q L 7 D c S 4 J H M F G c b B k q h a K Y w M O T Z G 0 P W n o 5 U 5 y F 4 i E b A 5 S E Y s 4 W X D s p l S I t t W v 4 6 X x W 3 i a C g 6 + y / v 3 e X 8 P x 3 0 R M A r a V a 7 V d U 3 X + N C P 8 A B s w f J p X u Y z Y N g m B A 4 g W O g a U F G 8 T V R 7 m P Q x s Y 5 Z N O o x N j K a A c F W g 1 G B q e A G b O 5 7 5 f i 2 e F n I + Y 1 8 n H n q l V x O P H v b 3 p G r / G M 5 l t d j V X i f 0 9 f i c m E l h C f Q R I D G h C A g o h i b q I J V H k 7 a Q 4 y F o i p 2 2 m k J H D o b d x A d B X T g w J 8 D 2 M 0 6 B 7 7 w u x t x M c 2 L u 9 X 6 / m L 9 / C 4 f r p T e 9 X v K p x v 5 l J + y K G w w E o f U P T / D 3 P h L Q m k K q 1 0 N K j 9 q D w R O R I b A 7 9 x W 8 x Y V e 7 v W t z r L T F 0 L 6 L / U + h d Q S w E C L Q A U A A I A C A A M Q c 5 W p f X K W a U A A A D 2 A A A A E g A A A A A A A A A A A A A A A A A A A A A A Q 2 9 u Z m l n L 1 B h Y 2 t h Z 2 U u e G 1 s U E s B A i 0 A F A A C A A g A D E H O V g / K 6 a u k A A A A 6 Q A A A B M A A A A A A A A A A A A A A A A A 8 Q A A A F t D b 2 5 0 Z W 5 0 X 1 R 5 c G V z X S 5 4 b W x Q S w E C L Q A U A A I A C A A M Q c 5 W G f Q r d x 8 B A A B l A Q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G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g l Q U U l Q j A l R T g l Q j Q l Q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o a h f 6 K 6 w 6 L S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D A 6 M D g 6 M T I u N j c 5 M D Y y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u s O i 0 p i A o M i k v Q X V 0 b 1 J l b W 9 2 Z W R D b 2 x 1 b W 5 z M S 5 7 Q 2 9 s d W 1 u M S w w f S Z x d W 9 0 O y w m c X V v d D t T Z W N 0 a W 9 u M S / o r r D o t K Y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K 6 w 6 L S m I C g y K S 9 B d X R v U m V t b 3 Z l Z E N v b H V t b n M x L n t D b 2 x 1 b W 4 x L D B 9 J n F 1 b 3 Q 7 L C Z x d W 9 0 O 1 N l Y 3 R p b 2 4 x L + i u s O i 0 p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I w J U U 4 J U I 0 J U E 2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C M C V F O C V C N C V B N i U y M C g y K S 8 l R T g l Q U U l Q j A l R T g l Q j Q l Q T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j A l R T g l Q j Q l Q T Y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7 j u L 0 / K 1 M h t / d a Z j Z E T A A A A A A A g A A A A A A E G Y A A A A B A A A g A A A A e s S 3 z I u N P t P Q 8 f r b Q q E 1 O I D R 5 n i n w o 4 t h 6 3 K u E j M f 6 E A A A A A D o A A A A A C A A A g A A A A e O 2 R a 1 O u 8 z U + e y i F 5 l g I 2 l 3 Y C p s w h i w M 3 7 H q P a t 6 W g J Q A A A A c e 8 1 c O x Y e 5 5 6 R k 9 5 Y k N n k r s 7 u G 1 2 o B c Z Y Y C R T d r O q k J 9 5 7 3 q p X j v 4 9 X e K 5 h O Y z i k 6 k 0 V x J e 5 s 2 A 2 F k N C 0 z j e o t E 6 p W 5 5 Q 8 z q 5 5 h J f T r h y 5 J A A A A A J b N P E 0 m x n 8 b + y 2 B D 6 1 u 3 0 5 t 0 0 q 5 4 + W f q C R O z r x q T r F 1 1 Z k + b 9 / C b X R 4 W D K 9 Y w K J R k J y O Y j C b c n M C x C E S b 8 1 g 9 w = = < / D a t a M a s h u p > 
</file>

<file path=customXml/itemProps1.xml><?xml version="1.0" encoding="utf-8"?>
<ds:datastoreItem xmlns:ds="http://schemas.openxmlformats.org/officeDocument/2006/customXml" ds:itemID="{6CBCC5A9-1DE4-40C7-BFD1-4FFBABECAD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2月支出</vt:lpstr>
      <vt:lpstr>3月支出</vt:lpstr>
      <vt:lpstr>4月支出</vt:lpstr>
      <vt:lpstr>5月支出</vt:lpstr>
      <vt:lpstr>6月支出</vt:lpstr>
      <vt:lpstr>电费</vt:lpstr>
      <vt:lpstr>计账</vt:lpstr>
      <vt:lpstr>未报销</vt:lpstr>
      <vt:lpstr>谭献劲</vt:lpstr>
      <vt:lpstr>手续费</vt:lpstr>
      <vt:lpstr>记账 (零户)</vt:lpstr>
      <vt:lpstr>入账</vt:lpstr>
      <vt:lpstr>校服、作业本、课后服务支出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2023-06-18T23:47:11Z</dcterms:modified>
</cp:coreProperties>
</file>