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<sst xmlns="http://schemas.openxmlformats.org/spreadsheetml/2006/main" count="4">
  <si>
    <t>Año</t>
  </si>
  <si>
    <t>Mes</t>
  </si>
  <si>
    <t>LPI rural</t>
  </si>
  <si>
    <t>LPI urbano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</si>
</sst>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9"/>
  <sheetViews>
    <sheetView tabSelected="1" workbookViewId="0">
      <selection activeCell="F8" sqref="F8"/>
    </sheetView>
  </sheetViews>
  <sheetFormatPr defaultColWidth="9.14285714285714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2000</v>
      </c>
      <c r="B2">
        <v>1</v>
      </c>
      <c r="C2" t="str">
        <f>"784.45"</f>
        <v>784.45</v>
      </c>
      <c r="D2" t="str">
        <f>"1270.06"</f>
        <v>1270.06</v>
      </c>
    </row>
    <row r="3" spans="1:4">
      <c r="A3">
        <v>2000</v>
      </c>
      <c r="B3">
        <v>2</v>
      </c>
      <c r="C3" t="str">
        <f>"788.16"</f>
        <v>788.16</v>
      </c>
      <c r="D3" t="str">
        <f>"1278.80"</f>
        <v>1278.80</v>
      </c>
    </row>
    <row r="4" spans="1:4">
      <c r="A4">
        <v>2000</v>
      </c>
      <c r="B4">
        <v>3</v>
      </c>
      <c r="C4" t="str">
        <f>"790.26"</f>
        <v>790.26</v>
      </c>
      <c r="D4" t="str">
        <f>"1283.36"</f>
        <v>1283.36</v>
      </c>
    </row>
    <row r="5" spans="1:4">
      <c r="A5">
        <v>2000</v>
      </c>
      <c r="B5">
        <v>4</v>
      </c>
      <c r="C5" t="str">
        <f>"791.41"</f>
        <v>791.41</v>
      </c>
      <c r="D5" t="str">
        <f>"1284.62"</f>
        <v>1284.62</v>
      </c>
    </row>
    <row r="6" spans="1:4">
      <c r="A6">
        <v>2000</v>
      </c>
      <c r="B6">
        <v>5</v>
      </c>
      <c r="C6" t="str">
        <f>"793.46"</f>
        <v>793.46</v>
      </c>
      <c r="D6" t="str">
        <f>"1286.05"</f>
        <v>1286.05</v>
      </c>
    </row>
    <row r="7" spans="1:4">
      <c r="A7">
        <v>2000</v>
      </c>
      <c r="B7">
        <v>6</v>
      </c>
      <c r="C7" t="str">
        <f>"800.18"</f>
        <v>800.18</v>
      </c>
      <c r="D7" t="str">
        <f>"1294.14"</f>
        <v>1294.14</v>
      </c>
    </row>
    <row r="8" spans="1:4">
      <c r="A8">
        <v>2000</v>
      </c>
      <c r="B8">
        <v>7</v>
      </c>
      <c r="C8" t="str">
        <f>"805.40"</f>
        <v>805.40</v>
      </c>
      <c r="D8" t="str">
        <f>"1300.95"</f>
        <v>1300.95</v>
      </c>
    </row>
    <row r="9" spans="1:4">
      <c r="A9">
        <v>2000</v>
      </c>
      <c r="B9">
        <v>8</v>
      </c>
      <c r="C9" t="str">
        <f>"809.76"</f>
        <v>809.76</v>
      </c>
      <c r="D9" t="str">
        <f>"1309.53"</f>
        <v>1309.53</v>
      </c>
    </row>
    <row r="10" spans="1:4">
      <c r="A10">
        <v>2000</v>
      </c>
      <c r="B10">
        <v>9</v>
      </c>
      <c r="C10" t="str">
        <f>"813.91"</f>
        <v>813.91</v>
      </c>
      <c r="D10" t="str">
        <f>"1319.82"</f>
        <v>1319.82</v>
      </c>
    </row>
    <row r="11" spans="1:4">
      <c r="A11">
        <v>2000</v>
      </c>
      <c r="B11">
        <v>10</v>
      </c>
      <c r="C11" t="str">
        <f>"820.88"</f>
        <v>820.88</v>
      </c>
      <c r="D11" t="str">
        <f>"1332.10"</f>
        <v>1332.10</v>
      </c>
    </row>
    <row r="12" spans="1:4">
      <c r="A12">
        <v>2000</v>
      </c>
      <c r="B12">
        <v>11</v>
      </c>
      <c r="C12" t="str">
        <f>"829.59"</f>
        <v>829.59</v>
      </c>
      <c r="D12" t="str">
        <f>"1345.88"</f>
        <v>1345.88</v>
      </c>
    </row>
    <row r="13" spans="1:4">
      <c r="A13">
        <v>2000</v>
      </c>
      <c r="B13">
        <v>12</v>
      </c>
      <c r="C13" t="str">
        <f>"843.94"</f>
        <v>843.94</v>
      </c>
      <c r="D13" t="str">
        <f>"1362.34"</f>
        <v>1362.34</v>
      </c>
    </row>
    <row r="14" spans="1:4">
      <c r="A14">
        <v>2001</v>
      </c>
      <c r="B14">
        <v>1</v>
      </c>
      <c r="C14" t="str">
        <f>"845.50"</f>
        <v>845.50</v>
      </c>
      <c r="D14" t="str">
        <f>"1367.24"</f>
        <v>1367.24</v>
      </c>
    </row>
    <row r="15" spans="1:4">
      <c r="A15">
        <v>2001</v>
      </c>
      <c r="B15">
        <v>2</v>
      </c>
      <c r="C15" t="str">
        <f>"836.84"</f>
        <v>836.84</v>
      </c>
      <c r="D15" t="str">
        <f>"1362.95"</f>
        <v>1362.95</v>
      </c>
    </row>
    <row r="16" spans="1:4">
      <c r="A16">
        <v>2001</v>
      </c>
      <c r="B16">
        <v>3</v>
      </c>
      <c r="C16" t="str">
        <f>"841.73"</f>
        <v>841.73</v>
      </c>
      <c r="D16" t="str">
        <f>"1372.54"</f>
        <v>1372.54</v>
      </c>
    </row>
    <row r="17" spans="1:4">
      <c r="A17">
        <v>2001</v>
      </c>
      <c r="B17">
        <v>4</v>
      </c>
      <c r="C17" t="str">
        <f>"845.03"</f>
        <v>845.03</v>
      </c>
      <c r="D17" t="str">
        <f>"1376.45"</f>
        <v>1376.45</v>
      </c>
    </row>
    <row r="18" spans="1:4">
      <c r="A18">
        <v>2001</v>
      </c>
      <c r="B18">
        <v>5</v>
      </c>
      <c r="C18" t="str">
        <f>"845.15"</f>
        <v>845.15</v>
      </c>
      <c r="D18" t="str">
        <f>"1374.52"</f>
        <v>1374.52</v>
      </c>
    </row>
    <row r="19" spans="1:4">
      <c r="A19">
        <v>2001</v>
      </c>
      <c r="B19">
        <v>6</v>
      </c>
      <c r="C19" t="str">
        <f>"846.93"</f>
        <v>846.93</v>
      </c>
      <c r="D19" t="str">
        <f>"1377.85"</f>
        <v>1377.85</v>
      </c>
    </row>
    <row r="20" spans="1:4">
      <c r="A20">
        <v>2001</v>
      </c>
      <c r="B20">
        <v>7</v>
      </c>
      <c r="C20" t="str">
        <f>"844.86"</f>
        <v>844.86</v>
      </c>
      <c r="D20" t="str">
        <f>"1376.29"</f>
        <v>1376.29</v>
      </c>
    </row>
    <row r="21" spans="1:4">
      <c r="A21">
        <v>2001</v>
      </c>
      <c r="B21">
        <v>8</v>
      </c>
      <c r="C21" t="str">
        <f>"853.53"</f>
        <v>853.53</v>
      </c>
      <c r="D21" t="str">
        <f>"1387.49"</f>
        <v>1387.49</v>
      </c>
    </row>
    <row r="22" spans="1:4">
      <c r="A22">
        <v>2001</v>
      </c>
      <c r="B22">
        <v>9</v>
      </c>
      <c r="C22" t="str">
        <f>"862.08"</f>
        <v>862.08</v>
      </c>
      <c r="D22" t="str">
        <f>"1402.83"</f>
        <v>1402.83</v>
      </c>
    </row>
    <row r="23" spans="1:4">
      <c r="A23">
        <v>2001</v>
      </c>
      <c r="B23">
        <v>10</v>
      </c>
      <c r="C23" t="str">
        <f>"868.13"</f>
        <v>868.13</v>
      </c>
      <c r="D23" t="str">
        <f>"1409.92"</f>
        <v>1409.92</v>
      </c>
    </row>
    <row r="24" spans="1:4">
      <c r="A24">
        <v>2001</v>
      </c>
      <c r="B24">
        <v>11</v>
      </c>
      <c r="C24" t="str">
        <f>"874.20"</f>
        <v>874.20</v>
      </c>
      <c r="D24" t="str">
        <f>"1419.72"</f>
        <v>1419.72</v>
      </c>
    </row>
    <row r="25" spans="1:4">
      <c r="A25">
        <v>2001</v>
      </c>
      <c r="B25">
        <v>12</v>
      </c>
      <c r="C25" t="str">
        <f>"877.54"</f>
        <v>877.54</v>
      </c>
      <c r="D25" t="str">
        <f>"1425.56"</f>
        <v>1425.56</v>
      </c>
    </row>
    <row r="26" spans="1:4">
      <c r="A26">
        <v>2002</v>
      </c>
      <c r="B26">
        <v>1</v>
      </c>
      <c r="C26" t="str">
        <f>"888.32"</f>
        <v>888.32</v>
      </c>
      <c r="D26" t="str">
        <f>"1443.66"</f>
        <v>1443.66</v>
      </c>
    </row>
    <row r="27" spans="1:4">
      <c r="A27">
        <v>2002</v>
      </c>
      <c r="B27">
        <v>2</v>
      </c>
      <c r="C27" t="str">
        <f>"880.77"</f>
        <v>880.77</v>
      </c>
      <c r="D27" t="str">
        <f>"1444.33"</f>
        <v>1444.33</v>
      </c>
    </row>
    <row r="28" spans="1:4">
      <c r="A28">
        <v>2002</v>
      </c>
      <c r="B28">
        <v>3</v>
      </c>
      <c r="C28" t="str">
        <f>"883.18"</f>
        <v>883.18</v>
      </c>
      <c r="D28" t="str">
        <f>"1449.54"</f>
        <v>1449.54</v>
      </c>
    </row>
    <row r="29" spans="1:4">
      <c r="A29">
        <v>2002</v>
      </c>
      <c r="B29">
        <v>4</v>
      </c>
      <c r="C29" t="str">
        <f>"889.74"</f>
        <v>889.74</v>
      </c>
      <c r="D29" t="str">
        <f>"1457.08"</f>
        <v>1457.08</v>
      </c>
    </row>
    <row r="30" spans="1:4">
      <c r="A30">
        <v>2002</v>
      </c>
      <c r="B30">
        <v>5</v>
      </c>
      <c r="C30" t="str">
        <f>"889.90"</f>
        <v>889.90</v>
      </c>
      <c r="D30" t="str">
        <f>"1454.15"</f>
        <v>1454.15</v>
      </c>
    </row>
    <row r="31" spans="1:4">
      <c r="A31">
        <v>2002</v>
      </c>
      <c r="B31">
        <v>6</v>
      </c>
      <c r="C31" t="str">
        <f>"895.40"</f>
        <v>895.40</v>
      </c>
      <c r="D31" t="str">
        <f>"1460.62"</f>
        <v>1460.62</v>
      </c>
    </row>
    <row r="32" spans="1:4">
      <c r="A32">
        <v>2002</v>
      </c>
      <c r="B32">
        <v>7</v>
      </c>
      <c r="C32" t="str">
        <f>"899.41"</f>
        <v>899.41</v>
      </c>
      <c r="D32" t="str">
        <f>"1464.96"</f>
        <v>1464.96</v>
      </c>
    </row>
    <row r="33" spans="1:4">
      <c r="A33">
        <v>2002</v>
      </c>
      <c r="B33">
        <v>8</v>
      </c>
      <c r="C33" t="str">
        <f>"900.93"</f>
        <v>900.93</v>
      </c>
      <c r="D33" t="str">
        <f>"1469.27"</f>
        <v>1469.27</v>
      </c>
    </row>
    <row r="34" spans="1:4">
      <c r="A34">
        <v>2002</v>
      </c>
      <c r="B34">
        <v>9</v>
      </c>
      <c r="C34" t="str">
        <f>"904.47"</f>
        <v>904.47</v>
      </c>
      <c r="D34" t="str">
        <f>"1478.84"</f>
        <v>1478.84</v>
      </c>
    </row>
    <row r="35" spans="1:4">
      <c r="A35">
        <v>2002</v>
      </c>
      <c r="B35">
        <v>10</v>
      </c>
      <c r="C35" t="str">
        <f>"906.97"</f>
        <v>906.97</v>
      </c>
      <c r="D35" t="str">
        <f>"1483.59"</f>
        <v>1483.59</v>
      </c>
    </row>
    <row r="36" spans="1:4">
      <c r="A36">
        <v>2002</v>
      </c>
      <c r="B36">
        <v>11</v>
      </c>
      <c r="C36" t="str">
        <f>"917.79"</f>
        <v>917.79</v>
      </c>
      <c r="D36" t="str">
        <f>"1500.06"</f>
        <v>1500.06</v>
      </c>
    </row>
    <row r="37" spans="1:4">
      <c r="A37">
        <v>2002</v>
      </c>
      <c r="B37">
        <v>12</v>
      </c>
      <c r="C37" t="str">
        <f>"930.95"</f>
        <v>930.95</v>
      </c>
      <c r="D37" t="str">
        <f>"1513.61"</f>
        <v>1513.61</v>
      </c>
    </row>
    <row r="38" spans="1:4">
      <c r="A38">
        <v>2003</v>
      </c>
      <c r="B38">
        <v>1</v>
      </c>
      <c r="C38" t="str">
        <f>"931.89"</f>
        <v>931.89</v>
      </c>
      <c r="D38" t="str">
        <f>"1517.08"</f>
        <v>1517.08</v>
      </c>
    </row>
    <row r="39" spans="1:4">
      <c r="A39">
        <v>2003</v>
      </c>
      <c r="B39">
        <v>2</v>
      </c>
      <c r="C39" t="str">
        <f>"929.21"</f>
        <v>929.21</v>
      </c>
      <c r="D39" t="str">
        <f>"1517.91"</f>
        <v>1517.91</v>
      </c>
    </row>
    <row r="40" spans="1:4">
      <c r="A40">
        <v>2003</v>
      </c>
      <c r="B40">
        <v>3</v>
      </c>
      <c r="C40" t="str">
        <f>"941.60"</f>
        <v>941.60</v>
      </c>
      <c r="D40" t="str">
        <f>"1532.24"</f>
        <v>1532.24</v>
      </c>
    </row>
    <row r="41" spans="1:4">
      <c r="A41">
        <v>2003</v>
      </c>
      <c r="B41">
        <v>4</v>
      </c>
      <c r="C41" t="str">
        <f>"934.68"</f>
        <v>934.68</v>
      </c>
      <c r="D41" t="str">
        <f>"1526.62"</f>
        <v>1526.62</v>
      </c>
    </row>
    <row r="42" spans="1:4">
      <c r="A42">
        <v>2003</v>
      </c>
      <c r="B42">
        <v>5</v>
      </c>
      <c r="C42" t="str">
        <f>"930.63"</f>
        <v>930.63</v>
      </c>
      <c r="D42" t="str">
        <f>"1518.27"</f>
        <v>1518.27</v>
      </c>
    </row>
    <row r="43" spans="1:4">
      <c r="A43">
        <v>2003</v>
      </c>
      <c r="B43">
        <v>6</v>
      </c>
      <c r="C43" t="str">
        <f>"931.28"</f>
        <v>931.28</v>
      </c>
      <c r="D43" t="str">
        <f>"1518.75"</f>
        <v>1518.75</v>
      </c>
    </row>
    <row r="44" spans="1:4">
      <c r="A44">
        <v>2003</v>
      </c>
      <c r="B44">
        <v>7</v>
      </c>
      <c r="C44" t="str">
        <f>"937.10"</f>
        <v>937.10</v>
      </c>
      <c r="D44" t="str">
        <f>"1524.14"</f>
        <v>1524.14</v>
      </c>
    </row>
    <row r="45" spans="1:4">
      <c r="A45">
        <v>2003</v>
      </c>
      <c r="B45">
        <v>8</v>
      </c>
      <c r="C45" t="str">
        <f>"936.23"</f>
        <v>936.23</v>
      </c>
      <c r="D45" t="str">
        <f>"1525.64"</f>
        <v>1525.64</v>
      </c>
    </row>
    <row r="46" spans="1:4">
      <c r="A46">
        <v>2003</v>
      </c>
      <c r="B46">
        <v>9</v>
      </c>
      <c r="C46" t="str">
        <f>"943.26"</f>
        <v>943.26</v>
      </c>
      <c r="D46" t="str">
        <f>"1536.18"</f>
        <v>1536.18</v>
      </c>
    </row>
    <row r="47" spans="1:4">
      <c r="A47">
        <v>2003</v>
      </c>
      <c r="B47">
        <v>10</v>
      </c>
      <c r="C47" t="str">
        <f>"946.94"</f>
        <v>946.94</v>
      </c>
      <c r="D47" t="str">
        <f>"1541.07"</f>
        <v>1541.07</v>
      </c>
    </row>
    <row r="48" spans="1:4">
      <c r="A48">
        <v>2003</v>
      </c>
      <c r="B48">
        <v>11</v>
      </c>
      <c r="C48" t="str">
        <f>"960.13"</f>
        <v>960.13</v>
      </c>
      <c r="D48" t="str">
        <f>"1561.40"</f>
        <v>1561.40</v>
      </c>
    </row>
    <row r="49" spans="1:4">
      <c r="A49">
        <v>2003</v>
      </c>
      <c r="B49">
        <v>12</v>
      </c>
      <c r="C49" t="str">
        <f>"972.68"</f>
        <v>972.68</v>
      </c>
      <c r="D49" t="str">
        <f>"1575.60"</f>
        <v>1575.60</v>
      </c>
    </row>
    <row r="50" spans="1:4">
      <c r="A50">
        <v>2004</v>
      </c>
      <c r="B50">
        <v>1</v>
      </c>
      <c r="C50" t="str">
        <f>"975.34"</f>
        <v>975.34</v>
      </c>
      <c r="D50" t="str">
        <f>"1583.22"</f>
        <v>1583.22</v>
      </c>
    </row>
    <row r="51" spans="1:4">
      <c r="A51">
        <v>2004</v>
      </c>
      <c r="B51">
        <v>2</v>
      </c>
      <c r="C51" t="str">
        <f>"973.38"</f>
        <v>973.38</v>
      </c>
      <c r="D51" t="str">
        <f>"1585.82"</f>
        <v>1585.82</v>
      </c>
    </row>
    <row r="52" spans="1:4">
      <c r="A52">
        <v>2004</v>
      </c>
      <c r="B52">
        <v>3</v>
      </c>
      <c r="C52" t="str">
        <f>"974.91"</f>
        <v>974.91</v>
      </c>
      <c r="D52" t="str">
        <f>"1589.45"</f>
        <v>1589.45</v>
      </c>
    </row>
    <row r="53" spans="1:4">
      <c r="A53">
        <v>2004</v>
      </c>
      <c r="B53">
        <v>4</v>
      </c>
      <c r="C53" t="str">
        <f>"979.91"</f>
        <v>979.91</v>
      </c>
      <c r="D53" t="str">
        <f>"1595.04"</f>
        <v>1595.04</v>
      </c>
    </row>
    <row r="54" spans="1:4">
      <c r="A54">
        <v>2004</v>
      </c>
      <c r="B54">
        <v>5</v>
      </c>
      <c r="C54" t="str">
        <f>"978.05"</f>
        <v>978.05</v>
      </c>
      <c r="D54" t="str">
        <f>"1590.07"</f>
        <v>1590.07</v>
      </c>
    </row>
    <row r="55" spans="1:4">
      <c r="A55">
        <v>2004</v>
      </c>
      <c r="B55">
        <v>6</v>
      </c>
      <c r="C55" t="str">
        <f>"972.62"</f>
        <v>972.62</v>
      </c>
      <c r="D55" t="str">
        <f>"1586.48"</f>
        <v>1586.48</v>
      </c>
    </row>
    <row r="56" spans="1:4">
      <c r="A56">
        <v>2004</v>
      </c>
      <c r="B56">
        <v>7</v>
      </c>
      <c r="C56" t="str">
        <f>"976.32"</f>
        <v>976.32</v>
      </c>
      <c r="D56" t="str">
        <f>"1591.41"</f>
        <v>1591.41</v>
      </c>
    </row>
    <row r="57" spans="1:4">
      <c r="A57">
        <v>2004</v>
      </c>
      <c r="B57">
        <v>8</v>
      </c>
      <c r="C57" t="str">
        <f>"989.08"</f>
        <v>989.08</v>
      </c>
      <c r="D57" t="str">
        <f>"1606.94"</f>
        <v>1606.94</v>
      </c>
    </row>
    <row r="58" spans="1:4">
      <c r="A58">
        <v>2004</v>
      </c>
      <c r="B58">
        <v>9</v>
      </c>
      <c r="C58" t="str">
        <f>"1008.99"</f>
        <v>1008.99</v>
      </c>
      <c r="D58" t="str">
        <f>"1632.79"</f>
        <v>1632.79</v>
      </c>
    </row>
    <row r="59" spans="1:4">
      <c r="A59">
        <v>2004</v>
      </c>
      <c r="B59">
        <v>10</v>
      </c>
      <c r="C59" t="str">
        <f>"1029.49"</f>
        <v>1029.49</v>
      </c>
      <c r="D59" t="str">
        <f>"1655.98"</f>
        <v>1655.98</v>
      </c>
    </row>
    <row r="60" spans="1:4">
      <c r="A60">
        <v>2004</v>
      </c>
      <c r="B60">
        <v>11</v>
      </c>
      <c r="C60" t="str">
        <f>"1044.56"</f>
        <v>1044.56</v>
      </c>
      <c r="D60" t="str">
        <f>"1677.04"</f>
        <v>1677.04</v>
      </c>
    </row>
    <row r="61" spans="1:4">
      <c r="A61">
        <v>2004</v>
      </c>
      <c r="B61">
        <v>12</v>
      </c>
      <c r="C61" t="str">
        <f>"1039.51"</f>
        <v>1039.51</v>
      </c>
      <c r="D61" t="str">
        <f>"1674.68"</f>
        <v>1674.68</v>
      </c>
    </row>
    <row r="62" spans="1:4">
      <c r="A62">
        <v>2005</v>
      </c>
      <c r="B62">
        <v>1</v>
      </c>
      <c r="C62" t="str">
        <f>"1019.56"</f>
        <v>1019.56</v>
      </c>
      <c r="D62" t="str">
        <f>"1658.58"</f>
        <v>1658.58</v>
      </c>
    </row>
    <row r="63" spans="1:4">
      <c r="A63">
        <v>2005</v>
      </c>
      <c r="B63">
        <v>2</v>
      </c>
      <c r="C63" t="str">
        <f>"1017.21"</f>
        <v>1017.21</v>
      </c>
      <c r="D63" t="str">
        <f>"1657.55"</f>
        <v>1657.55</v>
      </c>
    </row>
    <row r="64" spans="1:4">
      <c r="A64">
        <v>2005</v>
      </c>
      <c r="B64">
        <v>3</v>
      </c>
      <c r="C64" t="str">
        <f>"1026.51"</f>
        <v>1026.51</v>
      </c>
      <c r="D64" t="str">
        <f>"1668.71"</f>
        <v>1668.71</v>
      </c>
    </row>
    <row r="65" spans="1:4">
      <c r="A65">
        <v>2005</v>
      </c>
      <c r="B65">
        <v>4</v>
      </c>
      <c r="C65" t="str">
        <f>"1046.21"</f>
        <v>1046.21</v>
      </c>
      <c r="D65" t="str">
        <f>"1687.49"</f>
        <v>1687.49</v>
      </c>
    </row>
    <row r="66" spans="1:4">
      <c r="A66">
        <v>2005</v>
      </c>
      <c r="B66">
        <v>5</v>
      </c>
      <c r="C66" t="str">
        <f>"1051.43"</f>
        <v>1051.43</v>
      </c>
      <c r="D66" t="str">
        <f>"1687.19"</f>
        <v>1687.19</v>
      </c>
    </row>
    <row r="67" spans="1:4">
      <c r="A67">
        <v>2005</v>
      </c>
      <c r="B67">
        <v>6</v>
      </c>
      <c r="C67" t="str">
        <f>"1038.15"</f>
        <v>1038.15</v>
      </c>
      <c r="D67" t="str">
        <f>"1676.35"</f>
        <v>1676.35</v>
      </c>
    </row>
    <row r="68" spans="1:4">
      <c r="A68">
        <v>2005</v>
      </c>
      <c r="B68">
        <v>7</v>
      </c>
      <c r="C68" t="str">
        <f>"1043.45"</f>
        <v>1043.45</v>
      </c>
      <c r="D68" t="str">
        <f>"1681.75"</f>
        <v>1681.75</v>
      </c>
    </row>
    <row r="69" spans="1:4">
      <c r="A69">
        <v>2005</v>
      </c>
      <c r="B69">
        <v>8</v>
      </c>
      <c r="C69" t="str">
        <f>"1042.25"</f>
        <v>1042.25</v>
      </c>
      <c r="D69" t="str">
        <f>"1683.12"</f>
        <v>1683.12</v>
      </c>
    </row>
    <row r="70" spans="1:4">
      <c r="A70">
        <v>2005</v>
      </c>
      <c r="B70">
        <v>9</v>
      </c>
      <c r="C70" t="str">
        <f>"1045.52"</f>
        <v>1045.52</v>
      </c>
      <c r="D70" t="str">
        <f>"1691.47"</f>
        <v>1691.47</v>
      </c>
    </row>
    <row r="71" spans="1:4">
      <c r="A71">
        <v>2005</v>
      </c>
      <c r="B71">
        <v>10</v>
      </c>
      <c r="C71" t="str">
        <f>"1042.92"</f>
        <v>1042.92</v>
      </c>
      <c r="D71" t="str">
        <f>"1692.24"</f>
        <v>1692.24</v>
      </c>
    </row>
    <row r="72" spans="1:4">
      <c r="A72">
        <v>2005</v>
      </c>
      <c r="B72">
        <v>11</v>
      </c>
      <c r="C72" t="str">
        <f>"1045.28"</f>
        <v>1045.28</v>
      </c>
      <c r="D72" t="str">
        <f>"1703.57"</f>
        <v>1703.57</v>
      </c>
    </row>
    <row r="73" spans="1:4">
      <c r="A73">
        <v>2005</v>
      </c>
      <c r="B73">
        <v>12</v>
      </c>
      <c r="C73" t="str">
        <f>"1063.83"</f>
        <v>1063.83</v>
      </c>
      <c r="D73" t="str">
        <f>"1723.05"</f>
        <v>1723.05</v>
      </c>
    </row>
    <row r="74" spans="1:4">
      <c r="A74">
        <v>2006</v>
      </c>
      <c r="B74">
        <v>1</v>
      </c>
      <c r="C74" t="str">
        <f>"1078.76"</f>
        <v>1078.76</v>
      </c>
      <c r="D74" t="str">
        <f>"1739.79"</f>
        <v>1739.79</v>
      </c>
    </row>
    <row r="75" spans="1:4">
      <c r="A75">
        <v>2006</v>
      </c>
      <c r="B75">
        <v>2</v>
      </c>
      <c r="C75" t="str">
        <f>"1077.60"</f>
        <v>1077.60</v>
      </c>
      <c r="D75" t="str">
        <f>"1739.26"</f>
        <v>1739.26</v>
      </c>
    </row>
    <row r="76" spans="1:4">
      <c r="A76">
        <v>2006</v>
      </c>
      <c r="B76">
        <v>3</v>
      </c>
      <c r="C76" t="str">
        <f>"1067.22"</f>
        <v>1067.22</v>
      </c>
      <c r="D76" t="str">
        <f>"1731.08"</f>
        <v>1731.08</v>
      </c>
    </row>
    <row r="77" spans="1:4">
      <c r="A77">
        <v>2006</v>
      </c>
      <c r="B77">
        <v>4</v>
      </c>
      <c r="C77" t="str">
        <f>"1065.59"</f>
        <v>1065.59</v>
      </c>
      <c r="D77" t="str">
        <f>"1729.13"</f>
        <v>1729.13</v>
      </c>
    </row>
    <row r="78" spans="1:4">
      <c r="A78">
        <v>2006</v>
      </c>
      <c r="B78">
        <v>5</v>
      </c>
      <c r="C78" t="str">
        <f>"1062.46"</f>
        <v>1062.46</v>
      </c>
      <c r="D78" t="str">
        <f>"1720.37"</f>
        <v>1720.37</v>
      </c>
    </row>
    <row r="79" spans="1:4">
      <c r="A79">
        <v>2006</v>
      </c>
      <c r="B79">
        <v>6</v>
      </c>
      <c r="C79" t="str">
        <f>"1057.04"</f>
        <v>1057.04</v>
      </c>
      <c r="D79" t="str">
        <f>"1717.91"</f>
        <v>1717.91</v>
      </c>
    </row>
    <row r="80" spans="1:4">
      <c r="A80">
        <v>2006</v>
      </c>
      <c r="B80">
        <v>7</v>
      </c>
      <c r="C80" t="str">
        <f>"1058.27"</f>
        <v>1058.27</v>
      </c>
      <c r="D80" t="str">
        <f>"1720.28"</f>
        <v>1720.28</v>
      </c>
    </row>
    <row r="81" spans="1:4">
      <c r="A81">
        <v>2006</v>
      </c>
      <c r="B81">
        <v>8</v>
      </c>
      <c r="C81" t="str">
        <f>"1070.57"</f>
        <v>1070.57</v>
      </c>
      <c r="D81" t="str">
        <f>"1732.59"</f>
        <v>1732.59</v>
      </c>
    </row>
    <row r="82" spans="1:4">
      <c r="A82">
        <v>2006</v>
      </c>
      <c r="B82">
        <v>9</v>
      </c>
      <c r="C82" t="str">
        <f>"1106.40"</f>
        <v>1106.40</v>
      </c>
      <c r="D82" t="str">
        <f>"1769.30"</f>
        <v>1769.30</v>
      </c>
    </row>
    <row r="83" spans="1:4">
      <c r="A83">
        <v>2006</v>
      </c>
      <c r="B83">
        <v>10</v>
      </c>
      <c r="C83" t="str">
        <f>"1120.70"</f>
        <v>1120.70</v>
      </c>
      <c r="D83" t="str">
        <f>"1785.81"</f>
        <v>1785.81</v>
      </c>
    </row>
    <row r="84" spans="1:4">
      <c r="A84">
        <v>2006</v>
      </c>
      <c r="B84">
        <v>11</v>
      </c>
      <c r="C84" t="str">
        <f>"1116.15"</f>
        <v>1116.15</v>
      </c>
      <c r="D84" t="str">
        <f>"1792.09"</f>
        <v>1792.09</v>
      </c>
    </row>
    <row r="85" spans="1:4">
      <c r="A85">
        <v>2006</v>
      </c>
      <c r="B85">
        <v>12</v>
      </c>
      <c r="C85" t="str">
        <f>"1132.23"</f>
        <v>1132.23</v>
      </c>
      <c r="D85" t="str">
        <f>"1810.60"</f>
        <v>1810.60</v>
      </c>
    </row>
    <row r="86" spans="1:4">
      <c r="A86">
        <v>2007</v>
      </c>
      <c r="B86">
        <v>1</v>
      </c>
      <c r="C86" t="str">
        <f>"1141.56"</f>
        <v>1141.56</v>
      </c>
      <c r="D86" t="str">
        <f>"1823.01"</f>
        <v>1823.01</v>
      </c>
    </row>
    <row r="87" spans="1:4">
      <c r="A87">
        <v>2007</v>
      </c>
      <c r="B87">
        <v>2</v>
      </c>
      <c r="C87" t="str">
        <f>"1139.31"</f>
        <v>1139.31</v>
      </c>
      <c r="D87" t="str">
        <f>"1823.90"</f>
        <v>1823.90</v>
      </c>
    </row>
    <row r="88" spans="1:4">
      <c r="A88">
        <v>2007</v>
      </c>
      <c r="B88">
        <v>3</v>
      </c>
      <c r="C88" t="str">
        <f>"1141.07"</f>
        <v>1141.07</v>
      </c>
      <c r="D88" t="str">
        <f>"1827.05"</f>
        <v>1827.05</v>
      </c>
    </row>
    <row r="89" spans="1:4">
      <c r="A89">
        <v>2007</v>
      </c>
      <c r="B89">
        <v>4</v>
      </c>
      <c r="C89" t="str">
        <f>"1142.70"</f>
        <v>1142.70</v>
      </c>
      <c r="D89" t="str">
        <f>"1826.77"</f>
        <v>1826.77</v>
      </c>
    </row>
    <row r="90" spans="1:4">
      <c r="A90">
        <v>2007</v>
      </c>
      <c r="B90">
        <v>5</v>
      </c>
      <c r="C90" t="str">
        <f>"1117.14"</f>
        <v>1117.14</v>
      </c>
      <c r="D90" t="str">
        <f>"1796.02"</f>
        <v>1796.02</v>
      </c>
    </row>
    <row r="91" spans="1:4">
      <c r="A91">
        <v>2007</v>
      </c>
      <c r="B91">
        <v>6</v>
      </c>
      <c r="C91" t="str">
        <f>"1108.69"</f>
        <v>1108.69</v>
      </c>
      <c r="D91" t="str">
        <f>"1788.72"</f>
        <v>1788.72</v>
      </c>
    </row>
    <row r="92" spans="1:4">
      <c r="A92">
        <v>2007</v>
      </c>
      <c r="B92">
        <v>7</v>
      </c>
      <c r="C92" t="str">
        <f>"1117.98"</f>
        <v>1117.98</v>
      </c>
      <c r="D92" t="str">
        <f>"1799.87"</f>
        <v>1799.87</v>
      </c>
    </row>
    <row r="93" spans="1:4">
      <c r="A93">
        <v>2007</v>
      </c>
      <c r="B93">
        <v>8</v>
      </c>
      <c r="C93" t="str">
        <f>"1124.76"</f>
        <v>1124.76</v>
      </c>
      <c r="D93" t="str">
        <f>"1810.13"</f>
        <v>1810.13</v>
      </c>
    </row>
    <row r="94" spans="1:4">
      <c r="A94">
        <v>2007</v>
      </c>
      <c r="B94">
        <v>9</v>
      </c>
      <c r="C94" t="str">
        <f>"1143.92"</f>
        <v>1143.92</v>
      </c>
      <c r="D94" t="str">
        <f>"1833.45"</f>
        <v>1833.45</v>
      </c>
    </row>
    <row r="95" spans="1:4">
      <c r="A95">
        <v>2007</v>
      </c>
      <c r="B95">
        <v>10</v>
      </c>
      <c r="C95" t="str">
        <f>"1145.68"</f>
        <v>1145.68</v>
      </c>
      <c r="D95" t="str">
        <f>"1840.77"</f>
        <v>1840.77</v>
      </c>
    </row>
    <row r="96" spans="1:4">
      <c r="A96">
        <v>2007</v>
      </c>
      <c r="B96">
        <v>11</v>
      </c>
      <c r="C96" t="str">
        <f>"1155.31"</f>
        <v>1155.31</v>
      </c>
      <c r="D96" t="str">
        <f>"1855.61"</f>
        <v>1855.61</v>
      </c>
    </row>
    <row r="97" spans="1:4">
      <c r="A97">
        <v>2007</v>
      </c>
      <c r="B97">
        <v>12</v>
      </c>
      <c r="C97" t="str">
        <f>"1168.35"</f>
        <v>1168.35</v>
      </c>
      <c r="D97" t="str">
        <f>"1870.84"</f>
        <v>1870.84</v>
      </c>
    </row>
    <row r="98" spans="1:4">
      <c r="A98">
        <v>2008</v>
      </c>
      <c r="B98">
        <v>1</v>
      </c>
      <c r="C98" t="str">
        <f>"1170.24"</f>
        <v>1170.24</v>
      </c>
      <c r="D98" t="str">
        <f>"1876.92"</f>
        <v>1876.92</v>
      </c>
    </row>
    <row r="99" spans="1:4">
      <c r="A99">
        <v>2008</v>
      </c>
      <c r="B99">
        <v>2</v>
      </c>
      <c r="C99" t="str">
        <f>"1160.60"</f>
        <v>1160.60</v>
      </c>
      <c r="D99" t="str">
        <f>"1871.40"</f>
        <v>1871.40</v>
      </c>
    </row>
    <row r="100" spans="1:4">
      <c r="A100">
        <v>2008</v>
      </c>
      <c r="B100">
        <v>3</v>
      </c>
      <c r="C100" t="str">
        <f>"1174.44"</f>
        <v>1174.44</v>
      </c>
      <c r="D100" t="str">
        <f>"1887.28"</f>
        <v>1887.28</v>
      </c>
    </row>
    <row r="101" spans="1:4">
      <c r="A101">
        <v>2008</v>
      </c>
      <c r="B101">
        <v>4</v>
      </c>
      <c r="C101" t="str">
        <f>"1183.69"</f>
        <v>1183.69</v>
      </c>
      <c r="D101" t="str">
        <f>"1895.67"</f>
        <v>1895.67</v>
      </c>
    </row>
    <row r="102" spans="1:4">
      <c r="A102">
        <v>2008</v>
      </c>
      <c r="B102">
        <v>5</v>
      </c>
      <c r="C102" t="str">
        <f>"1180.77"</f>
        <v>1180.77</v>
      </c>
      <c r="D102" t="str">
        <f>"1889.87"</f>
        <v>1889.87</v>
      </c>
    </row>
    <row r="103" spans="1:4">
      <c r="A103">
        <v>2008</v>
      </c>
      <c r="B103">
        <v>6</v>
      </c>
      <c r="C103" t="str">
        <f>"1184.25"</f>
        <v>1184.25</v>
      </c>
      <c r="D103" t="str">
        <f>"1896.51"</f>
        <v>1896.51</v>
      </c>
    </row>
    <row r="104" spans="1:4">
      <c r="A104">
        <v>2008</v>
      </c>
      <c r="B104">
        <v>7</v>
      </c>
      <c r="C104" t="str">
        <f>"1195.01"</f>
        <v>1195.01</v>
      </c>
      <c r="D104" t="str">
        <f>"1910.08"</f>
        <v>1910.08</v>
      </c>
    </row>
    <row r="105" spans="1:4">
      <c r="A105">
        <v>2008</v>
      </c>
      <c r="B105">
        <v>8</v>
      </c>
      <c r="C105" t="str">
        <f>"1203.51"</f>
        <v>1203.51</v>
      </c>
      <c r="D105" t="str">
        <f>"1923.97"</f>
        <v>1923.97</v>
      </c>
    </row>
    <row r="106" spans="1:4">
      <c r="A106">
        <v>2008</v>
      </c>
      <c r="B106">
        <v>9</v>
      </c>
      <c r="C106" t="str">
        <f>"1215.34"</f>
        <v>1215.34</v>
      </c>
      <c r="D106" t="str">
        <f>"1942.20"</f>
        <v>1942.20</v>
      </c>
    </row>
    <row r="107" spans="1:4">
      <c r="A107">
        <v>2008</v>
      </c>
      <c r="B107">
        <v>10</v>
      </c>
      <c r="C107" t="str">
        <f>"1228.35"</f>
        <v>1228.35</v>
      </c>
      <c r="D107" t="str">
        <f>"1960.13"</f>
        <v>1960.13</v>
      </c>
    </row>
    <row r="108" spans="1:4">
      <c r="A108">
        <v>2008</v>
      </c>
      <c r="B108">
        <v>11</v>
      </c>
      <c r="C108" t="str">
        <f>"1251.43"</f>
        <v>1251.43</v>
      </c>
      <c r="D108" t="str">
        <f>"1993.20"</f>
        <v>1993.20</v>
      </c>
    </row>
    <row r="109" spans="1:4">
      <c r="A109">
        <v>2008</v>
      </c>
      <c r="B109">
        <v>12</v>
      </c>
      <c r="C109" t="str">
        <f>"1266.69"</f>
        <v>1266.69</v>
      </c>
      <c r="D109" t="str">
        <f>"2009.13"</f>
        <v>2009.13</v>
      </c>
    </row>
    <row r="110" spans="1:4">
      <c r="A110">
        <v>2009</v>
      </c>
      <c r="B110">
        <v>1</v>
      </c>
      <c r="C110" t="str">
        <f>"1262.25"</f>
        <v>1262.25</v>
      </c>
      <c r="D110" t="str">
        <f>"2008.11"</f>
        <v>2008.11</v>
      </c>
    </row>
    <row r="111" spans="1:4">
      <c r="A111">
        <v>2009</v>
      </c>
      <c r="B111">
        <v>2</v>
      </c>
      <c r="C111" t="str">
        <f>"1258.78"</f>
        <v>1258.78</v>
      </c>
      <c r="D111" t="str">
        <f>"2007.88"</f>
        <v>2007.88</v>
      </c>
    </row>
    <row r="112" spans="1:4">
      <c r="A112">
        <v>2009</v>
      </c>
      <c r="B112">
        <v>3</v>
      </c>
      <c r="C112" t="str">
        <f>"1274.36"</f>
        <v>1274.36</v>
      </c>
      <c r="D112" t="str">
        <f>"2027.20"</f>
        <v>2027.20</v>
      </c>
    </row>
    <row r="113" spans="1:4">
      <c r="A113">
        <v>2009</v>
      </c>
      <c r="B113">
        <v>4</v>
      </c>
      <c r="C113" t="str">
        <f>"1289.98"</f>
        <v>1289.98</v>
      </c>
      <c r="D113" t="str">
        <f>"2041.74"</f>
        <v>2041.74</v>
      </c>
    </row>
    <row r="114" spans="1:4">
      <c r="A114">
        <v>2009</v>
      </c>
      <c r="B114">
        <v>5</v>
      </c>
      <c r="C114" t="str">
        <f>"1283.69"</f>
        <v>1283.69</v>
      </c>
      <c r="D114" t="str">
        <f>"2030.64"</f>
        <v>2030.64</v>
      </c>
    </row>
    <row r="115" spans="1:4">
      <c r="A115">
        <v>2009</v>
      </c>
      <c r="B115">
        <v>6</v>
      </c>
      <c r="C115" t="str">
        <f>"1284.85"</f>
        <v>1284.85</v>
      </c>
      <c r="D115" t="str">
        <f>"2033.19"</f>
        <v>2033.19</v>
      </c>
    </row>
    <row r="116" spans="1:4">
      <c r="A116">
        <v>2009</v>
      </c>
      <c r="B116">
        <v>7</v>
      </c>
      <c r="C116" t="str">
        <f>"1289.68"</f>
        <v>1289.68</v>
      </c>
      <c r="D116" t="str">
        <f>"2039.42"</f>
        <v>2039.42</v>
      </c>
    </row>
    <row r="117" spans="1:4">
      <c r="A117">
        <v>2009</v>
      </c>
      <c r="B117">
        <v>8</v>
      </c>
      <c r="C117" t="str">
        <f>"1298.47"</f>
        <v>1298.47</v>
      </c>
      <c r="D117" t="str">
        <f>"2051.00"</f>
        <v>2051.00</v>
      </c>
    </row>
    <row r="118" spans="1:4">
      <c r="A118">
        <v>2009</v>
      </c>
      <c r="B118">
        <v>9</v>
      </c>
      <c r="C118" t="str">
        <f>"1317.41"</f>
        <v>1317.41</v>
      </c>
      <c r="D118" t="str">
        <f>"2071.89"</f>
        <v>2071.89</v>
      </c>
    </row>
    <row r="119" spans="1:4">
      <c r="A119">
        <v>2009</v>
      </c>
      <c r="B119">
        <v>10</v>
      </c>
      <c r="C119" t="str">
        <f>"1315.02"</f>
        <v>1315.02</v>
      </c>
      <c r="D119" t="str">
        <f>"2075.76"</f>
        <v>2075.76</v>
      </c>
    </row>
    <row r="120" spans="1:4">
      <c r="A120">
        <v>2009</v>
      </c>
      <c r="B120">
        <v>11</v>
      </c>
      <c r="C120" t="str">
        <f>"1315.26"</f>
        <v>1315.26</v>
      </c>
      <c r="D120" t="str">
        <f>"2082.23"</f>
        <v>2082.23</v>
      </c>
    </row>
    <row r="121" spans="1:4">
      <c r="A121">
        <v>2009</v>
      </c>
      <c r="B121">
        <v>12</v>
      </c>
      <c r="C121" t="str">
        <f>"1315.42"</f>
        <v>1315.42</v>
      </c>
      <c r="D121" t="str">
        <f>"2080.79"</f>
        <v>2080.79</v>
      </c>
    </row>
    <row r="122" spans="1:4">
      <c r="A122">
        <v>2010</v>
      </c>
      <c r="B122">
        <v>1</v>
      </c>
      <c r="C122" t="str">
        <f>"1337.05"</f>
        <v>1337.05</v>
      </c>
      <c r="D122" t="str">
        <f>"2118.05"</f>
        <v>2118.05</v>
      </c>
    </row>
    <row r="123" spans="1:4">
      <c r="A123">
        <v>2010</v>
      </c>
      <c r="B123">
        <v>2</v>
      </c>
      <c r="C123" t="str">
        <f>"1346.19"</f>
        <v>1346.19</v>
      </c>
      <c r="D123" t="str">
        <f>"2134.10"</f>
        <v>2134.10</v>
      </c>
    </row>
    <row r="124" spans="1:4">
      <c r="A124">
        <v>2010</v>
      </c>
      <c r="B124">
        <v>3</v>
      </c>
      <c r="C124" t="str">
        <f>"1377.21"</f>
        <v>1377.21</v>
      </c>
      <c r="D124" t="str">
        <f>"2167.77"</f>
        <v>2167.77</v>
      </c>
    </row>
    <row r="125" spans="1:4">
      <c r="A125">
        <v>2010</v>
      </c>
      <c r="B125">
        <v>4</v>
      </c>
      <c r="C125" t="str">
        <f>"1367.02"</f>
        <v>1367.02</v>
      </c>
      <c r="D125" t="str">
        <f>"2156.26"</f>
        <v>2156.26</v>
      </c>
    </row>
    <row r="126" spans="1:4">
      <c r="A126">
        <v>2010</v>
      </c>
      <c r="B126">
        <v>5</v>
      </c>
      <c r="C126" t="str">
        <f>"1335.44"</f>
        <v>1335.44</v>
      </c>
      <c r="D126" t="str">
        <f>"2120.23"</f>
        <v>2120.23</v>
      </c>
    </row>
    <row r="127" spans="1:4">
      <c r="A127">
        <v>2010</v>
      </c>
      <c r="B127">
        <v>6</v>
      </c>
      <c r="C127" t="str">
        <f>"1320.93"</f>
        <v>1320.93</v>
      </c>
      <c r="D127" t="str">
        <f>"2107.05"</f>
        <v>2107.05</v>
      </c>
    </row>
    <row r="128" spans="1:4">
      <c r="A128">
        <v>2010</v>
      </c>
      <c r="B128">
        <v>7</v>
      </c>
      <c r="C128" t="str">
        <f>"1324.27"</f>
        <v>1324.27</v>
      </c>
      <c r="D128" t="str">
        <f>"2111.17"</f>
        <v>2111.17</v>
      </c>
    </row>
    <row r="129" spans="1:4">
      <c r="A129">
        <v>2010</v>
      </c>
      <c r="B129">
        <v>8</v>
      </c>
      <c r="C129" t="str">
        <f>"1330.47"</f>
        <v>1330.47</v>
      </c>
      <c r="D129" t="str">
        <f>"2120.62"</f>
        <v>2120.62</v>
      </c>
    </row>
    <row r="130" spans="1:4">
      <c r="A130">
        <v>2010</v>
      </c>
      <c r="B130">
        <v>9</v>
      </c>
      <c r="C130" t="str">
        <f>"1341.64"</f>
        <v>1341.64</v>
      </c>
      <c r="D130" t="str">
        <f>"2136.46"</f>
        <v>2136.46</v>
      </c>
    </row>
    <row r="131" spans="1:4">
      <c r="A131">
        <v>2010</v>
      </c>
      <c r="B131">
        <v>10</v>
      </c>
      <c r="C131" t="str">
        <f>"1356.00"</f>
        <v>1356.00</v>
      </c>
      <c r="D131" t="str">
        <f>"2155.07"</f>
        <v>2155.07</v>
      </c>
    </row>
    <row r="132" spans="1:4">
      <c r="A132">
        <v>2010</v>
      </c>
      <c r="B132">
        <v>11</v>
      </c>
      <c r="C132" t="str">
        <f>"1369.38"</f>
        <v>1369.38</v>
      </c>
      <c r="D132" t="str">
        <f>"2176.45"</f>
        <v>2176.45</v>
      </c>
    </row>
    <row r="133" spans="1:4">
      <c r="A133">
        <v>2010</v>
      </c>
      <c r="B133">
        <v>12</v>
      </c>
      <c r="C133" t="str">
        <f>"1378.05"</f>
        <v>1378.05</v>
      </c>
      <c r="D133" t="str">
        <f>"2185.79"</f>
        <v>2185.79</v>
      </c>
    </row>
    <row r="134" spans="1:4">
      <c r="A134">
        <v>2011</v>
      </c>
      <c r="B134">
        <v>1</v>
      </c>
      <c r="C134" t="str">
        <f>"1385.60"</f>
        <v>1385.60</v>
      </c>
      <c r="D134" t="str">
        <f>"2199.43"</f>
        <v>2199.43</v>
      </c>
    </row>
    <row r="135" spans="1:4">
      <c r="A135">
        <v>2011</v>
      </c>
      <c r="B135">
        <v>2</v>
      </c>
      <c r="C135" t="str">
        <f>"1392.35"</f>
        <v>1392.35</v>
      </c>
      <c r="D135" t="str">
        <f>"2210.17"</f>
        <v>2210.17</v>
      </c>
    </row>
    <row r="136" spans="1:4">
      <c r="A136">
        <v>2011</v>
      </c>
      <c r="B136">
        <v>3</v>
      </c>
      <c r="C136" t="str">
        <f>"1386.90"</f>
        <v>1386.90</v>
      </c>
      <c r="D136" t="str">
        <f>"2205.74"</f>
        <v>2205.74</v>
      </c>
    </row>
    <row r="137" spans="1:4">
      <c r="A137">
        <v>2011</v>
      </c>
      <c r="B137">
        <v>4</v>
      </c>
      <c r="C137" t="str">
        <f>"1403.67"</f>
        <v>1403.67</v>
      </c>
      <c r="D137" t="str">
        <f>"2211.46"</f>
        <v>2211.46</v>
      </c>
    </row>
    <row r="138" spans="1:4">
      <c r="A138">
        <v>2011</v>
      </c>
      <c r="B138">
        <v>5</v>
      </c>
      <c r="C138" t="str">
        <f>"1374.90"</f>
        <v>1374.90</v>
      </c>
      <c r="D138" t="str">
        <f>"2178.73"</f>
        <v>2178.73</v>
      </c>
    </row>
    <row r="139" spans="1:4">
      <c r="A139">
        <v>2011</v>
      </c>
      <c r="B139">
        <v>6</v>
      </c>
      <c r="C139" t="str">
        <f>"1361.80"</f>
        <v>1361.80</v>
      </c>
      <c r="D139" t="str">
        <f>"2166.45"</f>
        <v>2166.45</v>
      </c>
    </row>
    <row r="140" spans="1:4">
      <c r="A140">
        <v>2011</v>
      </c>
      <c r="B140">
        <v>7</v>
      </c>
      <c r="C140" t="str">
        <f>"1373.91"</f>
        <v>1373.91</v>
      </c>
      <c r="D140" t="str">
        <f>"2178.79"</f>
        <v>2178.79</v>
      </c>
    </row>
    <row r="141" spans="1:4">
      <c r="A141">
        <v>2011</v>
      </c>
      <c r="B141">
        <v>8</v>
      </c>
      <c r="C141" t="str">
        <f>"1378.14"</f>
        <v>1378.14</v>
      </c>
      <c r="D141" t="str">
        <f>"2184.74"</f>
        <v>2184.74</v>
      </c>
    </row>
    <row r="142" spans="1:4">
      <c r="A142">
        <v>2011</v>
      </c>
      <c r="B142">
        <v>9</v>
      </c>
      <c r="C142" t="str">
        <f>"1389.76"</f>
        <v>1389.76</v>
      </c>
      <c r="D142" t="str">
        <f>"2199.52"</f>
        <v>2199.52</v>
      </c>
    </row>
    <row r="143" spans="1:4">
      <c r="A143">
        <v>2011</v>
      </c>
      <c r="B143">
        <v>10</v>
      </c>
      <c r="C143" t="str">
        <f>"1401.84"</f>
        <v>1401.84</v>
      </c>
      <c r="D143" t="str">
        <f>"2215.96"</f>
        <v>2215.96</v>
      </c>
    </row>
    <row r="144" spans="1:4">
      <c r="A144">
        <v>2011</v>
      </c>
      <c r="B144">
        <v>11</v>
      </c>
      <c r="C144" t="str">
        <f>"1420.86"</f>
        <v>1420.86</v>
      </c>
      <c r="D144" t="str">
        <f>"2247.05"</f>
        <v>2247.05</v>
      </c>
    </row>
    <row r="145" spans="1:4">
      <c r="A145">
        <v>2011</v>
      </c>
      <c r="B145">
        <v>12</v>
      </c>
      <c r="C145" t="str">
        <f>"1443.48"</f>
        <v>1443.48</v>
      </c>
      <c r="D145" t="str">
        <f>"2272.92"</f>
        <v>2272.92</v>
      </c>
    </row>
    <row r="146" spans="1:4">
      <c r="A146">
        <v>2012</v>
      </c>
      <c r="B146">
        <v>1</v>
      </c>
      <c r="C146" t="str">
        <f>"1459.17"</f>
        <v>1459.17</v>
      </c>
      <c r="D146" t="str">
        <f>"2290.59"</f>
        <v>2290.59</v>
      </c>
    </row>
    <row r="147" spans="1:4">
      <c r="A147">
        <v>2012</v>
      </c>
      <c r="B147">
        <v>2</v>
      </c>
      <c r="C147" t="str">
        <f>"1456.17"</f>
        <v>1456.17</v>
      </c>
      <c r="D147" t="str">
        <f>"2292.31"</f>
        <v>2292.31</v>
      </c>
    </row>
    <row r="148" spans="1:4">
      <c r="A148">
        <v>2012</v>
      </c>
      <c r="B148">
        <v>3</v>
      </c>
      <c r="C148" t="str">
        <f>"1459.49"</f>
        <v>1459.49</v>
      </c>
      <c r="D148" t="str">
        <f>"2296.45"</f>
        <v>2296.45</v>
      </c>
    </row>
    <row r="149" spans="1:4">
      <c r="A149">
        <v>2012</v>
      </c>
      <c r="B149">
        <v>4</v>
      </c>
      <c r="C149" t="str">
        <f>"1453.44"</f>
        <v>1453.44</v>
      </c>
      <c r="D149" t="str">
        <f>"2287.43"</f>
        <v>2287.43</v>
      </c>
    </row>
    <row r="150" spans="1:4">
      <c r="A150">
        <v>2012</v>
      </c>
      <c r="B150">
        <v>5</v>
      </c>
      <c r="C150" t="str">
        <f>"1448.31"</f>
        <v>1448.31</v>
      </c>
      <c r="D150" t="str">
        <f>"2274.53"</f>
        <v>2274.53</v>
      </c>
    </row>
    <row r="151" spans="1:4">
      <c r="A151">
        <v>2012</v>
      </c>
      <c r="B151">
        <v>6</v>
      </c>
      <c r="C151" t="str">
        <f>"1466.08"</f>
        <v>1466.08</v>
      </c>
      <c r="D151" t="str">
        <f>"2292.92"</f>
        <v>2292.92</v>
      </c>
    </row>
    <row r="152" spans="1:4">
      <c r="A152">
        <v>2012</v>
      </c>
      <c r="B152">
        <v>7</v>
      </c>
      <c r="C152" t="str">
        <f>"1483.64"</f>
        <v>1483.64</v>
      </c>
      <c r="D152" t="str">
        <f>"2313.98"</f>
        <v>2313.98</v>
      </c>
    </row>
    <row r="153" spans="1:4">
      <c r="A153">
        <v>2012</v>
      </c>
      <c r="B153">
        <v>8</v>
      </c>
      <c r="C153" t="str">
        <f>"1488.52"</f>
        <v>1488.52</v>
      </c>
      <c r="D153" t="str">
        <f>"2324.71"</f>
        <v>2324.71</v>
      </c>
    </row>
    <row r="154" spans="1:4">
      <c r="A154">
        <v>2012</v>
      </c>
      <c r="B154">
        <v>9</v>
      </c>
      <c r="C154" t="str">
        <f>"1508.73"</f>
        <v>1508.73</v>
      </c>
      <c r="D154" t="str">
        <f>"2346.22"</f>
        <v>2346.22</v>
      </c>
    </row>
    <row r="155" spans="1:4">
      <c r="A155">
        <v>2012</v>
      </c>
      <c r="B155">
        <v>10</v>
      </c>
      <c r="C155" t="str">
        <f>"1515.31"</f>
        <v>1515.31</v>
      </c>
      <c r="D155" t="str">
        <f>"2357.17"</f>
        <v>2357.17</v>
      </c>
    </row>
    <row r="156" spans="1:4">
      <c r="A156">
        <v>2012</v>
      </c>
      <c r="B156">
        <v>11</v>
      </c>
      <c r="C156" t="str">
        <f>"1521.39"</f>
        <v>1521.39</v>
      </c>
      <c r="D156" t="str">
        <f>"2371.14"</f>
        <v>2371.14</v>
      </c>
    </row>
    <row r="157" spans="1:4">
      <c r="A157">
        <v>2012</v>
      </c>
      <c r="B157">
        <v>12</v>
      </c>
      <c r="C157" t="str">
        <f>"1529.28"</f>
        <v>1529.28</v>
      </c>
      <c r="D157" t="str">
        <f>"2377.86"</f>
        <v>2377.86</v>
      </c>
    </row>
    <row r="158" spans="1:4">
      <c r="A158">
        <v>2013</v>
      </c>
      <c r="B158">
        <v>1</v>
      </c>
      <c r="C158" t="str">
        <f>"1533.30"</f>
        <v>1533.30</v>
      </c>
      <c r="D158" t="str">
        <f>"2389.80"</f>
        <v>2389.80</v>
      </c>
    </row>
    <row r="159" spans="1:4">
      <c r="A159">
        <v>2013</v>
      </c>
      <c r="B159">
        <v>2</v>
      </c>
      <c r="C159" t="str">
        <f>"1536.24"</f>
        <v>1536.24</v>
      </c>
      <c r="D159" t="str">
        <f>"2401.18"</f>
        <v>2401.18</v>
      </c>
    </row>
    <row r="160" spans="1:4">
      <c r="A160">
        <v>2013</v>
      </c>
      <c r="B160">
        <v>3</v>
      </c>
      <c r="C160" t="str">
        <f>"1553.28"</f>
        <v>1553.28</v>
      </c>
      <c r="D160" t="str">
        <f>"2421.65"</f>
        <v>2421.65</v>
      </c>
    </row>
    <row r="161" spans="1:4">
      <c r="A161">
        <v>2013</v>
      </c>
      <c r="B161">
        <v>4</v>
      </c>
      <c r="C161" t="str">
        <f>"1552.70"</f>
        <v>1552.70</v>
      </c>
      <c r="D161" t="str">
        <f>"2419.50"</f>
        <v>2419.50</v>
      </c>
    </row>
    <row r="162" spans="1:4">
      <c r="A162">
        <v>2013</v>
      </c>
      <c r="B162">
        <v>5</v>
      </c>
      <c r="C162" t="str">
        <f>"1544.37"</f>
        <v>1544.37</v>
      </c>
      <c r="D162" t="str">
        <f>"2404.41"</f>
        <v>2404.41</v>
      </c>
    </row>
    <row r="163" spans="1:4">
      <c r="A163">
        <v>2013</v>
      </c>
      <c r="B163">
        <v>6</v>
      </c>
      <c r="C163" t="str">
        <f>"1538.86"</f>
        <v>1538.86</v>
      </c>
      <c r="D163" t="str">
        <f>"2400.28"</f>
        <v>2400.28</v>
      </c>
    </row>
    <row r="164" spans="1:4">
      <c r="A164">
        <v>2013</v>
      </c>
      <c r="B164">
        <v>7</v>
      </c>
      <c r="C164" t="str">
        <f>"1532.71"</f>
        <v>1532.71</v>
      </c>
      <c r="D164" t="str">
        <f>"2395.40"</f>
        <v>2395.40</v>
      </c>
    </row>
    <row r="165" spans="1:4">
      <c r="A165">
        <v>2013</v>
      </c>
      <c r="B165">
        <v>8</v>
      </c>
      <c r="C165" t="str">
        <f>"1544.14"</f>
        <v>1544.14</v>
      </c>
      <c r="D165" t="str">
        <f>"2410.47"</f>
        <v>2410.47</v>
      </c>
    </row>
    <row r="166" spans="1:4">
      <c r="A166">
        <v>2013</v>
      </c>
      <c r="B166">
        <v>9</v>
      </c>
      <c r="C166" t="str">
        <f>"1553.58"</f>
        <v>1553.58</v>
      </c>
      <c r="D166" t="str">
        <f>"2425.37"</f>
        <v>2425.37</v>
      </c>
    </row>
    <row r="167" spans="1:4">
      <c r="A167">
        <v>2013</v>
      </c>
      <c r="B167">
        <v>10</v>
      </c>
      <c r="C167" t="str">
        <f>"1559.72"</f>
        <v>1559.72</v>
      </c>
      <c r="D167" t="str">
        <f>"2439.88"</f>
        <v>2439.88</v>
      </c>
    </row>
    <row r="168" spans="1:4">
      <c r="A168">
        <v>2013</v>
      </c>
      <c r="B168">
        <v>11</v>
      </c>
      <c r="C168" t="str">
        <f>"1586.74"</f>
        <v>1586.74</v>
      </c>
      <c r="D168" t="str">
        <f>"2476.36"</f>
        <v>2476.36</v>
      </c>
    </row>
    <row r="169" spans="1:4">
      <c r="A169">
        <v>2013</v>
      </c>
      <c r="B169">
        <v>12</v>
      </c>
      <c r="C169" t="str">
        <f>"1610.10"</f>
        <v>1610.10</v>
      </c>
      <c r="D169" t="str">
        <f>"2508.44"</f>
        <v>2508.44</v>
      </c>
    </row>
    <row r="170" spans="1:4">
      <c r="A170">
        <v>2014</v>
      </c>
      <c r="B170">
        <v>1</v>
      </c>
      <c r="C170" t="str">
        <f>"1621.23"</f>
        <v>1621.23</v>
      </c>
      <c r="D170" t="str">
        <f>"2539.77"</f>
        <v>2539.77</v>
      </c>
    </row>
    <row r="171" spans="1:4">
      <c r="A171">
        <v>2014</v>
      </c>
      <c r="B171">
        <v>2</v>
      </c>
      <c r="C171" t="str">
        <f>"1624.45"</f>
        <v>1624.45</v>
      </c>
      <c r="D171" t="str">
        <f>"2550.63"</f>
        <v>2550.63</v>
      </c>
    </row>
    <row r="172" spans="1:4">
      <c r="A172">
        <v>2014</v>
      </c>
      <c r="B172">
        <v>3</v>
      </c>
      <c r="C172" t="str">
        <f>"1631.47"</f>
        <v>1631.47</v>
      </c>
      <c r="D172" t="str">
        <f>"2561.72"</f>
        <v>2561.72</v>
      </c>
    </row>
    <row r="173" spans="1:4">
      <c r="A173">
        <v>2014</v>
      </c>
      <c r="B173">
        <v>4</v>
      </c>
      <c r="C173" t="str">
        <f>"1607.20"</f>
        <v>1607.20</v>
      </c>
      <c r="D173" t="str">
        <f>"2531.19"</f>
        <v>2531.19</v>
      </c>
    </row>
    <row r="174" spans="1:4">
      <c r="A174">
        <v>2014</v>
      </c>
      <c r="B174">
        <v>5</v>
      </c>
      <c r="C174" t="str">
        <f>"1591.62"</f>
        <v>1591.62</v>
      </c>
      <c r="D174" t="str">
        <f>"2506.61"</f>
        <v>2506.61</v>
      </c>
    </row>
    <row r="175" spans="1:4">
      <c r="A175">
        <v>2014</v>
      </c>
      <c r="B175">
        <v>6</v>
      </c>
      <c r="C175" t="str">
        <f>"1594.76"</f>
        <v>1594.76</v>
      </c>
      <c r="D175" t="str">
        <f>"2513.73"</f>
        <v>2513.73</v>
      </c>
    </row>
    <row r="176" spans="1:4">
      <c r="A176">
        <v>2014</v>
      </c>
      <c r="B176">
        <v>7</v>
      </c>
      <c r="C176" t="str">
        <f>"1602.09"</f>
        <v>1602.09</v>
      </c>
      <c r="D176" t="str">
        <f>"2521.56"</f>
        <v>2521.56</v>
      </c>
    </row>
    <row r="177" spans="1:4">
      <c r="A177">
        <v>2014</v>
      </c>
      <c r="B177">
        <v>8</v>
      </c>
      <c r="C177" t="str">
        <f>"1613.00"</f>
        <v>1613.00</v>
      </c>
      <c r="D177" t="str">
        <f>"2537.05"</f>
        <v>2537.05</v>
      </c>
    </row>
    <row r="178" spans="1:4">
      <c r="A178">
        <v>2014</v>
      </c>
      <c r="B178">
        <v>9</v>
      </c>
      <c r="C178" t="str">
        <f>"1629.60"</f>
        <v>1629.60</v>
      </c>
      <c r="D178" t="str">
        <f>"2557.57"</f>
        <v>2557.57</v>
      </c>
    </row>
    <row r="179" spans="1:4">
      <c r="A179">
        <v>2014</v>
      </c>
      <c r="B179">
        <v>10</v>
      </c>
      <c r="C179" t="str">
        <f>"1643.69"</f>
        <v>1643.69</v>
      </c>
      <c r="D179" t="str">
        <f>"2579.54"</f>
        <v>2579.54</v>
      </c>
    </row>
    <row r="180" spans="1:4">
      <c r="A180">
        <v>2014</v>
      </c>
      <c r="B180">
        <v>11</v>
      </c>
      <c r="C180" t="str">
        <f>"1664.62"</f>
        <v>1664.62</v>
      </c>
      <c r="D180" t="str">
        <f>"2609.81"</f>
        <v>2609.81</v>
      </c>
    </row>
    <row r="181" spans="1:4">
      <c r="A181">
        <v>2014</v>
      </c>
      <c r="B181">
        <v>12</v>
      </c>
      <c r="C181" t="str">
        <f>"1684.59"</f>
        <v>1684.59</v>
      </c>
      <c r="D181" t="str">
        <f>"2628.71"</f>
        <v>2628.71</v>
      </c>
    </row>
    <row r="182" spans="1:4">
      <c r="A182">
        <v>2015</v>
      </c>
      <c r="B182">
        <v>1</v>
      </c>
      <c r="C182" t="str">
        <f>"1667.44"</f>
        <v>1667.44</v>
      </c>
      <c r="D182" t="str">
        <f>"2601.75"</f>
        <v>2601.75</v>
      </c>
    </row>
    <row r="183" spans="1:4">
      <c r="A183">
        <v>2015</v>
      </c>
      <c r="B183">
        <v>2</v>
      </c>
      <c r="C183" t="str">
        <f>"1661.31"</f>
        <v>1661.31</v>
      </c>
      <c r="D183" t="str">
        <f>"2599.15"</f>
        <v>2599.15</v>
      </c>
    </row>
    <row r="184" spans="1:4">
      <c r="A184">
        <v>2015</v>
      </c>
      <c r="B184">
        <v>3</v>
      </c>
      <c r="C184" t="str">
        <f>"1679.15"</f>
        <v>1679.15</v>
      </c>
      <c r="D184" t="str">
        <f>"2615.93"</f>
        <v>2615.93</v>
      </c>
    </row>
    <row r="185" spans="1:4">
      <c r="A185">
        <v>2015</v>
      </c>
      <c r="B185">
        <v>4</v>
      </c>
      <c r="C185" t="str">
        <f>"1676.72"</f>
        <v>1676.72</v>
      </c>
      <c r="D185" t="str">
        <f>"2606.09"</f>
        <v>2606.09</v>
      </c>
    </row>
    <row r="186" spans="1:4">
      <c r="A186">
        <v>2015</v>
      </c>
      <c r="B186">
        <v>5</v>
      </c>
      <c r="C186" t="str">
        <f>"1656.97"</f>
        <v>1656.97</v>
      </c>
      <c r="D186" t="str">
        <f>"2577.90"</f>
        <v>2577.90</v>
      </c>
    </row>
    <row r="187" spans="1:4">
      <c r="A187">
        <v>2015</v>
      </c>
      <c r="B187">
        <v>6</v>
      </c>
      <c r="C187" t="str">
        <f>"1658.29"</f>
        <v>1658.29</v>
      </c>
      <c r="D187" t="str">
        <f>"2582.08"</f>
        <v>2582.08</v>
      </c>
    </row>
    <row r="188" spans="1:4">
      <c r="A188">
        <v>2015</v>
      </c>
      <c r="B188">
        <v>7</v>
      </c>
      <c r="C188" t="str">
        <f>"1665.91"</f>
        <v>1665.91</v>
      </c>
      <c r="D188" t="str">
        <f>"2590.06"</f>
        <v>2590.06</v>
      </c>
    </row>
    <row r="189" spans="1:4">
      <c r="A189">
        <v>2015</v>
      </c>
      <c r="B189">
        <v>8</v>
      </c>
      <c r="C189" t="str">
        <f>"1673.27"</f>
        <v>1673.27</v>
      </c>
      <c r="D189" t="str">
        <f>"2601.24"</f>
        <v>2601.24</v>
      </c>
    </row>
    <row r="190" spans="1:4">
      <c r="A190">
        <v>2015</v>
      </c>
      <c r="B190">
        <v>9</v>
      </c>
      <c r="C190" t="str">
        <f>"1685.13"</f>
        <v>1685.13</v>
      </c>
      <c r="D190" t="str">
        <f>"2618.63"</f>
        <v>2618.63</v>
      </c>
    </row>
    <row r="191" spans="1:4">
      <c r="A191">
        <v>2015</v>
      </c>
      <c r="B191">
        <v>10</v>
      </c>
      <c r="C191" t="str">
        <f>"1696.86"</f>
        <v>1696.86</v>
      </c>
      <c r="D191" t="str">
        <f>"2639.25"</f>
        <v>2639.25</v>
      </c>
    </row>
    <row r="192" spans="1:4">
      <c r="A192">
        <v>2015</v>
      </c>
      <c r="B192">
        <v>11</v>
      </c>
      <c r="C192" t="str">
        <f>"1707.72"</f>
        <v>1707.72</v>
      </c>
      <c r="D192" t="str">
        <f>"2658.66"</f>
        <v>2658.66</v>
      </c>
    </row>
    <row r="193" spans="1:4">
      <c r="A193">
        <v>2015</v>
      </c>
      <c r="B193">
        <v>12</v>
      </c>
      <c r="C193" t="str">
        <f>"1725.73"</f>
        <v>1725.73</v>
      </c>
      <c r="D193" t="str">
        <f>"2675.69"</f>
        <v>2675.69</v>
      </c>
    </row>
    <row r="194" spans="1:4">
      <c r="A194">
        <v>2016</v>
      </c>
      <c r="B194">
        <v>1</v>
      </c>
      <c r="C194" t="str">
        <f>"1745.80"</f>
        <v>1745.80</v>
      </c>
      <c r="D194" t="str">
        <f>"2698.02"</f>
        <v>2698.02</v>
      </c>
    </row>
    <row r="195" spans="1:4">
      <c r="A195">
        <v>2016</v>
      </c>
      <c r="B195">
        <v>2</v>
      </c>
      <c r="C195" t="str">
        <f>"1756.48"</f>
        <v>1756.48</v>
      </c>
      <c r="D195" t="str">
        <f>"2713.21"</f>
        <v>2713.21</v>
      </c>
    </row>
    <row r="196" spans="1:4">
      <c r="A196">
        <v>2016</v>
      </c>
      <c r="B196">
        <v>3</v>
      </c>
      <c r="C196" t="str">
        <f>"1754.13"</f>
        <v>1754.13</v>
      </c>
      <c r="D196" t="str">
        <f>"2710.51"</f>
        <v>2710.51</v>
      </c>
    </row>
    <row r="197" spans="1:4">
      <c r="A197">
        <v>2016</v>
      </c>
      <c r="B197">
        <v>4</v>
      </c>
      <c r="C197" t="str">
        <f>"1739.66"</f>
        <v>1739.66</v>
      </c>
      <c r="D197" t="str">
        <f>"2686.25"</f>
        <v>2686.25</v>
      </c>
    </row>
    <row r="198" spans="1:4">
      <c r="A198">
        <v>2016</v>
      </c>
      <c r="B198">
        <v>5</v>
      </c>
      <c r="C198" t="str">
        <f>"1719.00"</f>
        <v>1719.00</v>
      </c>
      <c r="D198" t="str">
        <f>"2655.57"</f>
        <v>2655.57</v>
      </c>
    </row>
    <row r="199" spans="1:4">
      <c r="A199">
        <v>2016</v>
      </c>
      <c r="B199">
        <v>6</v>
      </c>
      <c r="C199" t="str">
        <f>"1709.55"</f>
        <v>1709.55</v>
      </c>
      <c r="D199" t="str">
        <f>"2648.46"</f>
        <v>2648.46</v>
      </c>
    </row>
    <row r="200" spans="1:4">
      <c r="A200">
        <v>2016</v>
      </c>
      <c r="B200">
        <v>7</v>
      </c>
      <c r="C200" t="str">
        <f>"1714.36"</f>
        <v>1714.36</v>
      </c>
      <c r="D200" t="str">
        <f>"2661.98"</f>
        <v>2661.98</v>
      </c>
    </row>
    <row r="201" spans="1:4">
      <c r="A201">
        <v>2016</v>
      </c>
      <c r="B201">
        <v>8</v>
      </c>
      <c r="C201" t="str">
        <f>"1713.59"</f>
        <v>1713.59</v>
      </c>
      <c r="D201" t="str">
        <f>"2654.43"</f>
        <v>2654.43</v>
      </c>
    </row>
    <row r="202" spans="1:4">
      <c r="A202">
        <v>2016</v>
      </c>
      <c r="B202">
        <v>9</v>
      </c>
      <c r="C202" t="str">
        <f>"1742.99"</f>
        <v>1742.99</v>
      </c>
      <c r="D202" t="str">
        <f>"2688.91"</f>
        <v>2688.91</v>
      </c>
    </row>
    <row r="203" spans="1:4">
      <c r="A203">
        <v>2016</v>
      </c>
      <c r="B203">
        <v>10</v>
      </c>
      <c r="C203" t="str">
        <f>"1755.34"</f>
        <v>1755.34</v>
      </c>
      <c r="D203" t="str">
        <f>"2711.65"</f>
        <v>2711.65</v>
      </c>
    </row>
    <row r="204" spans="1:4">
      <c r="A204">
        <v>2016</v>
      </c>
      <c r="B204">
        <v>11</v>
      </c>
      <c r="C204" t="str">
        <f>"1773.44"</f>
        <v>1773.44</v>
      </c>
      <c r="D204" t="str">
        <f>"2742.50"</f>
        <v>2742.50</v>
      </c>
    </row>
    <row r="205" spans="1:4">
      <c r="A205">
        <v>2016</v>
      </c>
      <c r="B205">
        <v>12</v>
      </c>
      <c r="C205" t="str">
        <f>"1784.93"</f>
        <v>1784.93</v>
      </c>
      <c r="D205" t="str">
        <f>"2758.65"</f>
        <v>2758.65</v>
      </c>
    </row>
    <row r="206" spans="1:4">
      <c r="A206">
        <v>2017</v>
      </c>
      <c r="B206">
        <v>1</v>
      </c>
      <c r="C206" t="str">
        <f>"1793.49"</f>
        <v>1793.49</v>
      </c>
      <c r="D206" t="str">
        <f>"2780.74"</f>
        <v>2780.74</v>
      </c>
    </row>
    <row r="207" spans="1:4">
      <c r="A207">
        <v>2017</v>
      </c>
      <c r="B207">
        <v>2</v>
      </c>
      <c r="C207" t="str">
        <f>"1795.55"</f>
        <v>1795.55</v>
      </c>
      <c r="D207" t="str">
        <f>"2794.07"</f>
        <v>2794.07</v>
      </c>
    </row>
    <row r="208" spans="1:4">
      <c r="A208">
        <v>2017</v>
      </c>
      <c r="B208">
        <v>3</v>
      </c>
      <c r="C208" t="str">
        <f>"1811.21"</f>
        <v>1811.21</v>
      </c>
      <c r="D208" t="str">
        <f>"2814.03"</f>
        <v>2814.03</v>
      </c>
    </row>
    <row r="209" spans="1:4">
      <c r="A209">
        <v>2017</v>
      </c>
      <c r="B209">
        <v>4</v>
      </c>
      <c r="C209" t="str">
        <f>"1818.88"</f>
        <v>1818.88</v>
      </c>
      <c r="D209" t="str">
        <f>"2816.81"</f>
        <v>2816.81</v>
      </c>
    </row>
    <row r="210" spans="1:4">
      <c r="A210">
        <v>2017</v>
      </c>
      <c r="B210">
        <v>5</v>
      </c>
      <c r="C210" t="str">
        <f>"1820.98"</f>
        <v>1820.98</v>
      </c>
      <c r="D210" t="str">
        <f>"2811.57"</f>
        <v>2811.57</v>
      </c>
    </row>
    <row r="211" spans="1:4">
      <c r="A211">
        <v>2017</v>
      </c>
      <c r="B211">
        <v>6</v>
      </c>
      <c r="C211" t="str">
        <f>"1833.68"</f>
        <v>1833.68</v>
      </c>
      <c r="D211" t="str">
        <f>"2828.43"</f>
        <v>2828.43</v>
      </c>
    </row>
    <row r="212" spans="1:4">
      <c r="A212">
        <v>2017</v>
      </c>
      <c r="B212">
        <v>7</v>
      </c>
      <c r="C212" t="str">
        <f>"1854.39"</f>
        <v>1854.39</v>
      </c>
      <c r="D212" t="str">
        <f>"2851.85"</f>
        <v>2851.85</v>
      </c>
    </row>
    <row r="213" spans="1:4">
      <c r="A213">
        <v>2017</v>
      </c>
      <c r="B213">
        <v>8</v>
      </c>
      <c r="C213" t="str">
        <f>"1883.94"</f>
        <v>1883.94</v>
      </c>
      <c r="D213" t="str">
        <f>"2891.20"</f>
        <v>2891.20</v>
      </c>
    </row>
    <row r="214" spans="1:4">
      <c r="A214">
        <v>2017</v>
      </c>
      <c r="B214">
        <v>9</v>
      </c>
      <c r="C214" t="str">
        <f>"1886.53"</f>
        <v>1886.53</v>
      </c>
      <c r="D214" t="str">
        <f>"2893.35"</f>
        <v>2893.35</v>
      </c>
    </row>
    <row r="215" spans="1:4">
      <c r="A215">
        <v>2017</v>
      </c>
      <c r="B215">
        <v>10</v>
      </c>
      <c r="C215" t="str">
        <f>"1889.19"</f>
        <v>1889.19</v>
      </c>
      <c r="D215" t="str">
        <f>"2918.98"</f>
        <v>2918.98</v>
      </c>
    </row>
    <row r="216" spans="1:4">
      <c r="A216">
        <v>2017</v>
      </c>
      <c r="B216">
        <v>11</v>
      </c>
      <c r="C216" t="str">
        <f>"1912.43"</f>
        <v>1912.43</v>
      </c>
      <c r="D216" t="str">
        <f>"2953.85"</f>
        <v>2953.85</v>
      </c>
    </row>
    <row r="217" spans="1:4">
      <c r="A217">
        <v>2017</v>
      </c>
      <c r="B217">
        <v>12</v>
      </c>
      <c r="C217" t="str">
        <f>"1930.80"</f>
        <v>1930.80</v>
      </c>
      <c r="D217" t="str">
        <f>"2974.80"</f>
        <v>2974.80</v>
      </c>
    </row>
    <row r="218" spans="1:4">
      <c r="A218">
        <v>2018</v>
      </c>
      <c r="B218">
        <v>1</v>
      </c>
      <c r="C218" t="str">
        <f>"1930.78"</f>
        <v>1930.78</v>
      </c>
      <c r="D218" t="str">
        <f>"2983.18"</f>
        <v>2983.18</v>
      </c>
    </row>
    <row r="219" spans="1:4">
      <c r="A219">
        <v>2018</v>
      </c>
      <c r="B219">
        <v>2</v>
      </c>
      <c r="C219" t="str">
        <f>"1912.76"</f>
        <v>1912.76</v>
      </c>
      <c r="D219" t="str">
        <f>"2968.67"</f>
        <v>2968.67</v>
      </c>
    </row>
    <row r="220" spans="1:4">
      <c r="A220">
        <v>2018</v>
      </c>
      <c r="B220">
        <v>3</v>
      </c>
      <c r="C220" t="str">
        <f>"1926.42"</f>
        <v>1926.42</v>
      </c>
      <c r="D220" t="str">
        <f>"2979.64"</f>
        <v>2979.64</v>
      </c>
    </row>
    <row r="221" spans="1:4">
      <c r="A221">
        <v>2018</v>
      </c>
      <c r="B221">
        <v>4</v>
      </c>
      <c r="C221" t="str">
        <f>"1916.61"</f>
        <v>1916.61</v>
      </c>
      <c r="D221" t="str">
        <f>"2963.54"</f>
        <v>2963.54</v>
      </c>
    </row>
    <row r="222" spans="1:4">
      <c r="A222">
        <v>2018</v>
      </c>
      <c r="B222">
        <v>5</v>
      </c>
      <c r="C222" t="str">
        <f>"1899.90"</f>
        <v>1899.90</v>
      </c>
      <c r="D222" t="str">
        <f>"2940.68"</f>
        <v>2940.68</v>
      </c>
    </row>
    <row r="223" spans="1:4">
      <c r="A223">
        <v>2018</v>
      </c>
      <c r="B223">
        <v>6</v>
      </c>
      <c r="C223" t="str">
        <f>"1905.82"</f>
        <v>1905.82</v>
      </c>
      <c r="D223" t="str">
        <f>"2952.52"</f>
        <v>2952.52</v>
      </c>
    </row>
    <row r="224" spans="1:4">
      <c r="A224">
        <v>2018</v>
      </c>
      <c r="B224">
        <v>7</v>
      </c>
      <c r="C224" t="str">
        <f>"1916.69"</f>
        <v>1916.69</v>
      </c>
      <c r="D224" t="str">
        <f>"2969.47"</f>
        <v>2969.47</v>
      </c>
    </row>
    <row r="225" spans="1:4">
      <c r="A225">
        <v>2018</v>
      </c>
      <c r="B225">
        <v>8</v>
      </c>
      <c r="C225" t="str">
        <f>"1941.01"</f>
        <v>1941.01</v>
      </c>
      <c r="D225" t="str">
        <f>"3001.17"</f>
        <v>3001.17</v>
      </c>
    </row>
    <row r="226" spans="1:4">
      <c r="A226">
        <v>2018</v>
      </c>
      <c r="B226">
        <v>9</v>
      </c>
      <c r="C226" t="str">
        <f>"1952.12"</f>
        <v>1952.12</v>
      </c>
      <c r="D226" t="str">
        <f>"3019.67"</f>
        <v>3019.67</v>
      </c>
    </row>
    <row r="227" spans="1:4">
      <c r="A227">
        <v>2018</v>
      </c>
      <c r="B227">
        <v>10</v>
      </c>
      <c r="C227" t="str">
        <f>"1956.34"</f>
        <v>1956.34</v>
      </c>
      <c r="D227" t="str">
        <f>"3027.30"</f>
        <v>3027.30</v>
      </c>
    </row>
    <row r="228" spans="1:4">
      <c r="A228">
        <v>2018</v>
      </c>
      <c r="B228">
        <v>11</v>
      </c>
      <c r="C228" t="str">
        <f>"1983.75"</f>
        <v>1983.75</v>
      </c>
      <c r="D228" t="str">
        <f>"3061.77"</f>
        <v>3061.77</v>
      </c>
    </row>
    <row r="229" spans="1:4">
      <c r="A229">
        <v>2018</v>
      </c>
      <c r="B229">
        <v>12</v>
      </c>
      <c r="C229" t="str">
        <f>"2008.71"</f>
        <v>2008.71</v>
      </c>
      <c r="D229" t="str">
        <f>"3089.37"</f>
        <v>3089.37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Flores</dc:creator>
  <cp:lastModifiedBy>Angel Flores</cp:lastModifiedBy>
  <dcterms:created xsi:type="dcterms:W3CDTF">2019-07-11T13:43:30Z</dcterms:created>
  <dcterms:modified xsi:type="dcterms:W3CDTF">2019-07-11T13:43:59Z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3082-10.2.0.7516</vt:lpwstr>
  </property>
</Properties>
</file>