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hidePivotFieldList="1" defaultThemeVersion="124226"/>
  <bookViews>
    <workbookView xWindow="480" yWindow="75" windowWidth="7995" windowHeight="6660" tabRatio="603" activeTab="3"/>
  </bookViews>
  <sheets>
    <sheet name="Personal" sheetId="1" r:id="rId1"/>
    <sheet name="Asignaciones" sheetId="7" r:id="rId2"/>
    <sheet name="Deducciones" sheetId="6" r:id="rId3"/>
    <sheet name="Nomina" sheetId="3" r:id="rId4"/>
    <sheet name="Resumen" sheetId="5" r:id="rId5"/>
    <sheet name="Recibo" sheetId="4" r:id="rId6"/>
  </sheets>
  <externalReferences>
    <externalReference r:id="rId7"/>
  </externalReferences>
  <definedNames>
    <definedName name="_xlnm._FilterDatabase" localSheetId="1" hidden="1">Asignaciones!$B$8:$H$183</definedName>
    <definedName name="_xlnm._FilterDatabase" localSheetId="2" hidden="1">Deducciones!$G$8:$H$8</definedName>
    <definedName name="_xlnm._FilterDatabase" localSheetId="3" hidden="1">Nomina!$H$15:$I$108</definedName>
    <definedName name="_xlnm._FilterDatabase" localSheetId="0" hidden="1">Personal!$D$8:$N$73</definedName>
    <definedName name="_xlnm.Print_Area" localSheetId="1">Asignaciones!$A$1:$CR$223</definedName>
    <definedName name="_xlnm.Print_Area" localSheetId="2">Deducciones!$A$1:$Q$194</definedName>
    <definedName name="_xlnm.Print_Area" localSheetId="5">Recibo!$A$1:$G$27</definedName>
    <definedName name="_xlnm.Criteria" localSheetId="3">Nomina!#REF!</definedName>
    <definedName name="DATOCENT">'[1]DATOS INFORMATIVOS'!$A$12:$AC$237</definedName>
  </definedNames>
  <calcPr calcId="125725"/>
</workbook>
</file>

<file path=xl/calcChain.xml><?xml version="1.0" encoding="utf-8"?>
<calcChain xmlns="http://schemas.openxmlformats.org/spreadsheetml/2006/main">
  <c r="C48" i="7"/>
  <c r="G4" i="4"/>
  <c r="A11"/>
  <c r="A12"/>
  <c r="A13"/>
  <c r="A14"/>
  <c r="S15" i="5"/>
  <c r="A33"/>
  <c r="A41"/>
  <c r="A42"/>
  <c r="E4" i="4"/>
  <c r="T96" i="3"/>
  <c r="R96"/>
  <c r="V96"/>
  <c r="AF96"/>
  <c r="Q96"/>
  <c r="U96"/>
  <c r="AE96"/>
  <c r="F96"/>
  <c r="P96"/>
  <c r="S96"/>
  <c r="AD96"/>
  <c r="F98"/>
  <c r="O98"/>
  <c r="D16" i="5"/>
  <c r="P98" i="3"/>
  <c r="C16" i="5"/>
  <c r="Q98" i="3"/>
  <c r="E16" i="5"/>
  <c r="R98" i="3"/>
  <c r="F16" i="5"/>
  <c r="S98" i="3"/>
  <c r="G16" i="5"/>
  <c r="T98" i="3"/>
  <c r="H16" i="5"/>
  <c r="U98" i="3"/>
  <c r="I16" i="5"/>
  <c r="V98" i="3"/>
  <c r="J16" i="5"/>
  <c r="AD98" i="3"/>
  <c r="R16" i="5"/>
  <c r="AE98" i="3"/>
  <c r="S16" i="5"/>
  <c r="AF98" i="3"/>
  <c r="T16" i="5"/>
  <c r="AJ98" i="3"/>
  <c r="F100"/>
  <c r="N100"/>
  <c r="B18" i="5" s="1"/>
  <c r="O100" i="3"/>
  <c r="D18" i="5"/>
  <c r="P100" i="3"/>
  <c r="C18" i="5"/>
  <c r="Q100" i="3"/>
  <c r="E18" i="5"/>
  <c r="R100" i="3"/>
  <c r="F18" i="5"/>
  <c r="S100" i="3"/>
  <c r="G18" i="5"/>
  <c r="T100" i="3"/>
  <c r="H18" i="5"/>
  <c r="U100" i="3"/>
  <c r="I18" i="5"/>
  <c r="V100" i="3"/>
  <c r="J18" i="5"/>
  <c r="AC100" i="3"/>
  <c r="Q18" i="5" s="1"/>
  <c r="AD100" i="3"/>
  <c r="R18" i="5" s="1"/>
  <c r="AE100" i="3"/>
  <c r="S18" i="5" s="1"/>
  <c r="AF100" i="3"/>
  <c r="T18" i="5" s="1"/>
  <c r="AJ100" i="3"/>
  <c r="F102"/>
  <c r="N102"/>
  <c r="B17" i="5" s="1"/>
  <c r="O102" i="3"/>
  <c r="D17" i="5"/>
  <c r="P102" i="3"/>
  <c r="C17" i="5"/>
  <c r="Q102" i="3"/>
  <c r="E17" i="5"/>
  <c r="R102" i="3"/>
  <c r="F17" i="5"/>
  <c r="S102" i="3"/>
  <c r="G17" i="5"/>
  <c r="T102" i="3"/>
  <c r="H17" i="5"/>
  <c r="U102" i="3"/>
  <c r="I17" i="5"/>
  <c r="V102" i="3"/>
  <c r="J17" i="5"/>
  <c r="AD102" i="3"/>
  <c r="R17" i="5" s="1"/>
  <c r="AE102" i="3"/>
  <c r="S17" i="5" s="1"/>
  <c r="AF102" i="3"/>
  <c r="T17" i="5" s="1"/>
  <c r="AJ102" i="3"/>
  <c r="F104"/>
  <c r="N104"/>
  <c r="B19" i="5" s="1"/>
  <c r="O104" i="3"/>
  <c r="D19" i="5"/>
  <c r="P104" i="3"/>
  <c r="C19" i="5"/>
  <c r="Q104" i="3"/>
  <c r="E19" i="5"/>
  <c r="R104" i="3"/>
  <c r="F19" i="5"/>
  <c r="S104" i="3"/>
  <c r="G19" i="5"/>
  <c r="T104" i="3"/>
  <c r="H19" i="5"/>
  <c r="U104" i="3"/>
  <c r="I19" i="5"/>
  <c r="V104" i="3"/>
  <c r="J19" i="5"/>
  <c r="AD104" i="3"/>
  <c r="R19" i="5" s="1"/>
  <c r="AE104" i="3"/>
  <c r="S19" i="5" s="1"/>
  <c r="AF104" i="3"/>
  <c r="T19" i="5" s="1"/>
  <c r="AJ104" i="3"/>
  <c r="F106"/>
  <c r="N106"/>
  <c r="B20" i="5" s="1"/>
  <c r="O106" i="3"/>
  <c r="D20" i="5" s="1"/>
  <c r="P106" i="3"/>
  <c r="C20" i="5" s="1"/>
  <c r="Q106" i="3"/>
  <c r="E20" i="5" s="1"/>
  <c r="R106" i="3"/>
  <c r="F20" i="5" s="1"/>
  <c r="F22" s="1"/>
  <c r="S106" i="3"/>
  <c r="G20" i="5" s="1"/>
  <c r="T106" i="3"/>
  <c r="H20" i="5" s="1"/>
  <c r="H22" s="1"/>
  <c r="U106" i="3"/>
  <c r="I20" i="5" s="1"/>
  <c r="V106" i="3"/>
  <c r="J20" i="5" s="1"/>
  <c r="J22" s="1"/>
  <c r="AD106" i="3"/>
  <c r="R20" i="5" s="1"/>
  <c r="AE106" i="3"/>
  <c r="S20" i="5" s="1"/>
  <c r="AF106" i="3"/>
  <c r="T20" i="5" s="1"/>
  <c r="AJ106" i="3"/>
  <c r="F108"/>
  <c r="O108"/>
  <c r="D21" i="5" s="1"/>
  <c r="P108" i="3"/>
  <c r="C21" i="5" s="1"/>
  <c r="Q108" i="3"/>
  <c r="E21" i="5" s="1"/>
  <c r="R108" i="3"/>
  <c r="F21" i="5" s="1"/>
  <c r="S108" i="3"/>
  <c r="G21" i="5" s="1"/>
  <c r="T108" i="3"/>
  <c r="H21" i="5" s="1"/>
  <c r="U108" i="3"/>
  <c r="I21" i="5" s="1"/>
  <c r="V108" i="3"/>
  <c r="J21" i="5" s="1"/>
  <c r="AD108" i="3"/>
  <c r="R21" i="5" s="1"/>
  <c r="AE108" i="3"/>
  <c r="S21" i="5" s="1"/>
  <c r="AF108" i="3"/>
  <c r="T21" i="5" s="1"/>
  <c r="AJ108" i="3"/>
  <c r="A9" i="6"/>
  <c r="B9"/>
  <c r="C9"/>
  <c r="D9"/>
  <c r="E9"/>
  <c r="F9"/>
  <c r="G9"/>
  <c r="H9"/>
  <c r="A10"/>
  <c r="B10"/>
  <c r="C10"/>
  <c r="D10"/>
  <c r="E10"/>
  <c r="F10"/>
  <c r="G10"/>
  <c r="H10"/>
  <c r="A11"/>
  <c r="B11"/>
  <c r="C11"/>
  <c r="D11"/>
  <c r="E11"/>
  <c r="F11"/>
  <c r="G11"/>
  <c r="H11"/>
  <c r="A12"/>
  <c r="B12"/>
  <c r="C12"/>
  <c r="D12"/>
  <c r="E12"/>
  <c r="F12"/>
  <c r="G12"/>
  <c r="H12"/>
  <c r="A13"/>
  <c r="B13"/>
  <c r="C13"/>
  <c r="D13"/>
  <c r="E13"/>
  <c r="F13"/>
  <c r="G13"/>
  <c r="H13"/>
  <c r="A14"/>
  <c r="B14"/>
  <c r="C14"/>
  <c r="D14"/>
  <c r="E14"/>
  <c r="F14"/>
  <c r="G14"/>
  <c r="H14"/>
  <c r="A15"/>
  <c r="B15"/>
  <c r="C15"/>
  <c r="D15"/>
  <c r="E15"/>
  <c r="F15"/>
  <c r="G15"/>
  <c r="H15"/>
  <c r="A16"/>
  <c r="B16"/>
  <c r="C16"/>
  <c r="D16"/>
  <c r="E16"/>
  <c r="F16"/>
  <c r="G16"/>
  <c r="H16"/>
  <c r="A17"/>
  <c r="B17"/>
  <c r="C17"/>
  <c r="D17"/>
  <c r="E17"/>
  <c r="F17"/>
  <c r="G17"/>
  <c r="H17"/>
  <c r="A18"/>
  <c r="B18"/>
  <c r="C18"/>
  <c r="D18"/>
  <c r="E18"/>
  <c r="F18"/>
  <c r="G18"/>
  <c r="H18"/>
  <c r="A19"/>
  <c r="B19"/>
  <c r="C19"/>
  <c r="D19"/>
  <c r="E19"/>
  <c r="F19"/>
  <c r="G19"/>
  <c r="H19"/>
  <c r="A20"/>
  <c r="B20"/>
  <c r="C20"/>
  <c r="D20"/>
  <c r="E20"/>
  <c r="F20"/>
  <c r="G20"/>
  <c r="H20"/>
  <c r="A21"/>
  <c r="B21"/>
  <c r="C21"/>
  <c r="D21"/>
  <c r="E21"/>
  <c r="F21"/>
  <c r="G21"/>
  <c r="H21"/>
  <c r="A22"/>
  <c r="B22"/>
  <c r="C22"/>
  <c r="D22"/>
  <c r="E22"/>
  <c r="F22"/>
  <c r="G22"/>
  <c r="H22"/>
  <c r="A23"/>
  <c r="B23"/>
  <c r="C23"/>
  <c r="D23"/>
  <c r="E23"/>
  <c r="F23"/>
  <c r="G23"/>
  <c r="H23"/>
  <c r="A24"/>
  <c r="B24"/>
  <c r="C24"/>
  <c r="D24"/>
  <c r="E24"/>
  <c r="F24"/>
  <c r="G24"/>
  <c r="H24"/>
  <c r="A25"/>
  <c r="B25"/>
  <c r="C25"/>
  <c r="D25"/>
  <c r="E25"/>
  <c r="F25"/>
  <c r="G25"/>
  <c r="H25"/>
  <c r="A26"/>
  <c r="B26"/>
  <c r="C26"/>
  <c r="D26"/>
  <c r="E26"/>
  <c r="F26"/>
  <c r="G26"/>
  <c r="H26"/>
  <c r="A27"/>
  <c r="B27"/>
  <c r="C27"/>
  <c r="D27"/>
  <c r="E27"/>
  <c r="F27"/>
  <c r="G27"/>
  <c r="H27"/>
  <c r="A28"/>
  <c r="B28"/>
  <c r="C28"/>
  <c r="D28"/>
  <c r="E28"/>
  <c r="F28"/>
  <c r="G28"/>
  <c r="H28"/>
  <c r="A29"/>
  <c r="B29"/>
  <c r="C29"/>
  <c r="D29"/>
  <c r="E29"/>
  <c r="F29"/>
  <c r="G29"/>
  <c r="H29"/>
  <c r="A30"/>
  <c r="B30"/>
  <c r="C30"/>
  <c r="D30"/>
  <c r="E30"/>
  <c r="F30"/>
  <c r="G30"/>
  <c r="H30"/>
  <c r="A31"/>
  <c r="B31"/>
  <c r="C31"/>
  <c r="D31"/>
  <c r="E31"/>
  <c r="F31"/>
  <c r="G31"/>
  <c r="H31"/>
  <c r="A32"/>
  <c r="B32"/>
  <c r="C32"/>
  <c r="D32"/>
  <c r="E32"/>
  <c r="F32"/>
  <c r="G32"/>
  <c r="H32"/>
  <c r="A33"/>
  <c r="B33"/>
  <c r="C33"/>
  <c r="D33"/>
  <c r="E33"/>
  <c r="F33"/>
  <c r="G33"/>
  <c r="H33"/>
  <c r="A34"/>
  <c r="B34"/>
  <c r="C34"/>
  <c r="D34"/>
  <c r="E34"/>
  <c r="F34"/>
  <c r="G34"/>
  <c r="H34"/>
  <c r="A35"/>
  <c r="B35"/>
  <c r="C35"/>
  <c r="D35"/>
  <c r="E35"/>
  <c r="F35"/>
  <c r="G35"/>
  <c r="H35"/>
  <c r="A36"/>
  <c r="B36"/>
  <c r="C36"/>
  <c r="D36"/>
  <c r="E36"/>
  <c r="F36"/>
  <c r="G36"/>
  <c r="H36"/>
  <c r="A37"/>
  <c r="B37"/>
  <c r="C37"/>
  <c r="D37"/>
  <c r="E37"/>
  <c r="F37"/>
  <c r="G37"/>
  <c r="H37"/>
  <c r="A38"/>
  <c r="B38"/>
  <c r="C38"/>
  <c r="D38"/>
  <c r="E38"/>
  <c r="F38"/>
  <c r="G38"/>
  <c r="H38"/>
  <c r="A39"/>
  <c r="B39"/>
  <c r="C39"/>
  <c r="D39"/>
  <c r="E39"/>
  <c r="F39"/>
  <c r="G39"/>
  <c r="H39"/>
  <c r="A40"/>
  <c r="B40"/>
  <c r="C40"/>
  <c r="D40"/>
  <c r="E40"/>
  <c r="F40"/>
  <c r="G40"/>
  <c r="H40"/>
  <c r="A41"/>
  <c r="B41"/>
  <c r="C41"/>
  <c r="D41"/>
  <c r="E41"/>
  <c r="F41"/>
  <c r="G41"/>
  <c r="H41"/>
  <c r="A42"/>
  <c r="B42"/>
  <c r="C42"/>
  <c r="D42"/>
  <c r="E42"/>
  <c r="F42"/>
  <c r="G42"/>
  <c r="H42"/>
  <c r="A43"/>
  <c r="B43"/>
  <c r="C43"/>
  <c r="D43"/>
  <c r="E43"/>
  <c r="F43"/>
  <c r="G43"/>
  <c r="H43"/>
  <c r="A44"/>
  <c r="B44"/>
  <c r="C44"/>
  <c r="D44"/>
  <c r="E44"/>
  <c r="F44"/>
  <c r="G44"/>
  <c r="H44"/>
  <c r="A45"/>
  <c r="B45"/>
  <c r="C45"/>
  <c r="D45"/>
  <c r="E45"/>
  <c r="F45"/>
  <c r="G45"/>
  <c r="H45"/>
  <c r="A46"/>
  <c r="B46"/>
  <c r="C46"/>
  <c r="D46"/>
  <c r="E46"/>
  <c r="F46"/>
  <c r="G46"/>
  <c r="H46"/>
  <c r="A47"/>
  <c r="B47"/>
  <c r="C47"/>
  <c r="D47"/>
  <c r="E47"/>
  <c r="F47"/>
  <c r="G47"/>
  <c r="H47"/>
  <c r="A48"/>
  <c r="B48"/>
  <c r="C48"/>
  <c r="D48"/>
  <c r="E48"/>
  <c r="F48"/>
  <c r="G48"/>
  <c r="H48"/>
  <c r="A49"/>
  <c r="B49"/>
  <c r="D49"/>
  <c r="E49"/>
  <c r="F49"/>
  <c r="G49"/>
  <c r="H49"/>
  <c r="A50"/>
  <c r="B50"/>
  <c r="C50"/>
  <c r="D50"/>
  <c r="E50"/>
  <c r="F50"/>
  <c r="G50"/>
  <c r="H50"/>
  <c r="A51"/>
  <c r="B51"/>
  <c r="C51"/>
  <c r="D51"/>
  <c r="E51"/>
  <c r="F51"/>
  <c r="G51"/>
  <c r="H51"/>
  <c r="A52"/>
  <c r="B52"/>
  <c r="C52"/>
  <c r="D52"/>
  <c r="E52"/>
  <c r="F52"/>
  <c r="G52"/>
  <c r="H52"/>
  <c r="A53"/>
  <c r="B53"/>
  <c r="C53"/>
  <c r="D53"/>
  <c r="E53"/>
  <c r="F53"/>
  <c r="G53"/>
  <c r="H53"/>
  <c r="A54"/>
  <c r="B54"/>
  <c r="C54"/>
  <c r="D54"/>
  <c r="E54"/>
  <c r="F54"/>
  <c r="G54"/>
  <c r="H54"/>
  <c r="A55"/>
  <c r="B55"/>
  <c r="C55"/>
  <c r="D55"/>
  <c r="E55"/>
  <c r="F55"/>
  <c r="G55"/>
  <c r="H55"/>
  <c r="A56"/>
  <c r="B56"/>
  <c r="C56"/>
  <c r="D56"/>
  <c r="E56"/>
  <c r="F56"/>
  <c r="G56"/>
  <c r="H56"/>
  <c r="A57"/>
  <c r="B57"/>
  <c r="C57"/>
  <c r="D57"/>
  <c r="E57"/>
  <c r="F57"/>
  <c r="G57"/>
  <c r="H57"/>
  <c r="A58"/>
  <c r="B58"/>
  <c r="C58"/>
  <c r="D58"/>
  <c r="E58"/>
  <c r="F58"/>
  <c r="G58"/>
  <c r="H58"/>
  <c r="A59"/>
  <c r="B59"/>
  <c r="C59"/>
  <c r="D59"/>
  <c r="E59"/>
  <c r="F59"/>
  <c r="G59"/>
  <c r="H59"/>
  <c r="A60"/>
  <c r="B60"/>
  <c r="C60"/>
  <c r="D60"/>
  <c r="E60"/>
  <c r="F60"/>
  <c r="G60"/>
  <c r="H60"/>
  <c r="A61"/>
  <c r="B61"/>
  <c r="C61"/>
  <c r="D61"/>
  <c r="E61"/>
  <c r="F61"/>
  <c r="G61"/>
  <c r="H61"/>
  <c r="A62"/>
  <c r="B62"/>
  <c r="C62"/>
  <c r="D62"/>
  <c r="E62"/>
  <c r="F62"/>
  <c r="G62"/>
  <c r="H62"/>
  <c r="A63"/>
  <c r="B63"/>
  <c r="C63"/>
  <c r="D63"/>
  <c r="E63"/>
  <c r="F63"/>
  <c r="G63"/>
  <c r="H63"/>
  <c r="A64"/>
  <c r="B64"/>
  <c r="C64"/>
  <c r="D64"/>
  <c r="E64"/>
  <c r="F64"/>
  <c r="G64"/>
  <c r="H64"/>
  <c r="A65"/>
  <c r="B65"/>
  <c r="C65"/>
  <c r="D65"/>
  <c r="E65"/>
  <c r="F65"/>
  <c r="G65"/>
  <c r="H65"/>
  <c r="A66"/>
  <c r="B66"/>
  <c r="C66"/>
  <c r="D66"/>
  <c r="E66"/>
  <c r="F66"/>
  <c r="G66"/>
  <c r="H66"/>
  <c r="A67"/>
  <c r="B67"/>
  <c r="C67"/>
  <c r="D67"/>
  <c r="E67"/>
  <c r="F67"/>
  <c r="G67"/>
  <c r="H67"/>
  <c r="A68"/>
  <c r="B68"/>
  <c r="C68"/>
  <c r="D68"/>
  <c r="E68"/>
  <c r="F68"/>
  <c r="G68"/>
  <c r="H68"/>
  <c r="A69"/>
  <c r="B69"/>
  <c r="C69"/>
  <c r="D69"/>
  <c r="E69"/>
  <c r="F69"/>
  <c r="G69"/>
  <c r="H69"/>
  <c r="A70"/>
  <c r="B70"/>
  <c r="C70"/>
  <c r="D70"/>
  <c r="E70"/>
  <c r="F70"/>
  <c r="G70"/>
  <c r="H70"/>
  <c r="A71"/>
  <c r="B71"/>
  <c r="C71"/>
  <c r="D71"/>
  <c r="E71"/>
  <c r="F71"/>
  <c r="G71"/>
  <c r="H71"/>
  <c r="A72"/>
  <c r="B72"/>
  <c r="C72"/>
  <c r="D72"/>
  <c r="E72"/>
  <c r="F72"/>
  <c r="G72"/>
  <c r="H72"/>
  <c r="A73"/>
  <c r="B73"/>
  <c r="C73"/>
  <c r="D73"/>
  <c r="E73"/>
  <c r="F73"/>
  <c r="G73"/>
  <c r="H73"/>
  <c r="P4" i="7"/>
  <c r="A9"/>
  <c r="B9"/>
  <c r="C9"/>
  <c r="F9"/>
  <c r="A10"/>
  <c r="B10"/>
  <c r="C10"/>
  <c r="D10"/>
  <c r="E10"/>
  <c r="F10"/>
  <c r="G10"/>
  <c r="H10"/>
  <c r="A11"/>
  <c r="B11"/>
  <c r="C11"/>
  <c r="F11"/>
  <c r="A12"/>
  <c r="B12"/>
  <c r="C12"/>
  <c r="F12"/>
  <c r="A13"/>
  <c r="B13"/>
  <c r="C13"/>
  <c r="F13"/>
  <c r="A14"/>
  <c r="B14"/>
  <c r="C14"/>
  <c r="F14"/>
  <c r="A15"/>
  <c r="B15"/>
  <c r="C15"/>
  <c r="F15"/>
  <c r="A16"/>
  <c r="B16"/>
  <c r="C16"/>
  <c r="F16"/>
  <c r="A17"/>
  <c r="B17"/>
  <c r="C17"/>
  <c r="F17"/>
  <c r="A18"/>
  <c r="B18"/>
  <c r="C18"/>
  <c r="F18"/>
  <c r="A19"/>
  <c r="B19"/>
  <c r="C19"/>
  <c r="F19"/>
  <c r="A20"/>
  <c r="B20"/>
  <c r="C20"/>
  <c r="F20"/>
  <c r="A21"/>
  <c r="B21"/>
  <c r="C21"/>
  <c r="F21"/>
  <c r="A22"/>
  <c r="B22"/>
  <c r="C22"/>
  <c r="F22"/>
  <c r="G22"/>
  <c r="H22"/>
  <c r="A23"/>
  <c r="B23"/>
  <c r="C23"/>
  <c r="D23"/>
  <c r="E23"/>
  <c r="F23"/>
  <c r="G23"/>
  <c r="H23"/>
  <c r="A24"/>
  <c r="B24"/>
  <c r="C24"/>
  <c r="D24"/>
  <c r="E24"/>
  <c r="F24"/>
  <c r="G24"/>
  <c r="H24"/>
  <c r="A25"/>
  <c r="B25"/>
  <c r="C25"/>
  <c r="D25"/>
  <c r="E25"/>
  <c r="F25"/>
  <c r="A26"/>
  <c r="B26"/>
  <c r="C26"/>
  <c r="D26"/>
  <c r="E26"/>
  <c r="F26"/>
  <c r="A27"/>
  <c r="B27"/>
  <c r="C27"/>
  <c r="D27"/>
  <c r="E27"/>
  <c r="F27"/>
  <c r="A28"/>
  <c r="B28"/>
  <c r="C28"/>
  <c r="D28"/>
  <c r="E28"/>
  <c r="F28"/>
  <c r="A29"/>
  <c r="B29"/>
  <c r="C29"/>
  <c r="D29"/>
  <c r="E29"/>
  <c r="F29"/>
  <c r="A30"/>
  <c r="B30"/>
  <c r="C30"/>
  <c r="D30"/>
  <c r="E30"/>
  <c r="F30"/>
  <c r="A31"/>
  <c r="B31"/>
  <c r="C31"/>
  <c r="D31"/>
  <c r="E31"/>
  <c r="F31"/>
  <c r="A32"/>
  <c r="B32"/>
  <c r="C32"/>
  <c r="D32"/>
  <c r="E32"/>
  <c r="F32"/>
  <c r="A33"/>
  <c r="B33"/>
  <c r="C33"/>
  <c r="D33"/>
  <c r="E33"/>
  <c r="F33"/>
  <c r="A34"/>
  <c r="B34"/>
  <c r="C34"/>
  <c r="D34"/>
  <c r="E34"/>
  <c r="F34"/>
  <c r="A35"/>
  <c r="B35"/>
  <c r="C35"/>
  <c r="D35"/>
  <c r="E35"/>
  <c r="F35"/>
  <c r="A36"/>
  <c r="B36"/>
  <c r="C36"/>
  <c r="D36"/>
  <c r="E36"/>
  <c r="F36"/>
  <c r="A37"/>
  <c r="B37"/>
  <c r="C37"/>
  <c r="D37"/>
  <c r="E37"/>
  <c r="F37"/>
  <c r="A38"/>
  <c r="B38"/>
  <c r="C38"/>
  <c r="D38"/>
  <c r="E38"/>
  <c r="F38"/>
  <c r="A39"/>
  <c r="B39"/>
  <c r="C39"/>
  <c r="D39"/>
  <c r="E39"/>
  <c r="F39"/>
  <c r="A40"/>
  <c r="B40"/>
  <c r="C40"/>
  <c r="D40"/>
  <c r="E40"/>
  <c r="F40"/>
  <c r="G40"/>
  <c r="H40"/>
  <c r="A41"/>
  <c r="B41"/>
  <c r="C41"/>
  <c r="D41"/>
  <c r="E41"/>
  <c r="F41"/>
  <c r="A42"/>
  <c r="B42"/>
  <c r="C42"/>
  <c r="D42"/>
  <c r="E42"/>
  <c r="F42"/>
  <c r="A43"/>
  <c r="B43"/>
  <c r="C43"/>
  <c r="D43"/>
  <c r="E43"/>
  <c r="F43"/>
  <c r="A44"/>
  <c r="B44"/>
  <c r="C44"/>
  <c r="D44"/>
  <c r="E44"/>
  <c r="F44"/>
  <c r="G44"/>
  <c r="H44"/>
  <c r="A45"/>
  <c r="B45"/>
  <c r="C45"/>
  <c r="D45"/>
  <c r="E45"/>
  <c r="F45"/>
  <c r="G45"/>
  <c r="H45"/>
  <c r="A46"/>
  <c r="B46"/>
  <c r="C46"/>
  <c r="D46"/>
  <c r="E46"/>
  <c r="F46"/>
  <c r="G46"/>
  <c r="H46"/>
  <c r="A47"/>
  <c r="B47"/>
  <c r="C47"/>
  <c r="D47"/>
  <c r="E47"/>
  <c r="F47"/>
  <c r="G47"/>
  <c r="H47"/>
  <c r="A48"/>
  <c r="B48"/>
  <c r="D48"/>
  <c r="E48"/>
  <c r="F48"/>
  <c r="G48"/>
  <c r="H48"/>
  <c r="A49"/>
  <c r="B49"/>
  <c r="D49"/>
  <c r="E49"/>
  <c r="F49"/>
  <c r="G49"/>
  <c r="H49"/>
  <c r="A50"/>
  <c r="B50"/>
  <c r="C50"/>
  <c r="D50"/>
  <c r="E50"/>
  <c r="F50"/>
  <c r="G50"/>
  <c r="H50"/>
  <c r="A51"/>
  <c r="B51"/>
  <c r="C51"/>
  <c r="D51"/>
  <c r="E51"/>
  <c r="F51"/>
  <c r="G51"/>
  <c r="H51"/>
  <c r="A52"/>
  <c r="B52"/>
  <c r="C52"/>
  <c r="D52"/>
  <c r="E52"/>
  <c r="F52"/>
  <c r="G52"/>
  <c r="H52"/>
  <c r="A53"/>
  <c r="B53"/>
  <c r="C53"/>
  <c r="D53"/>
  <c r="E53"/>
  <c r="F53"/>
  <c r="G53"/>
  <c r="H53"/>
  <c r="A54"/>
  <c r="B54"/>
  <c r="C54"/>
  <c r="D54"/>
  <c r="E54"/>
  <c r="F54"/>
  <c r="G54"/>
  <c r="H54"/>
  <c r="A55"/>
  <c r="B55"/>
  <c r="C55"/>
  <c r="D55"/>
  <c r="E55"/>
  <c r="F55"/>
  <c r="G55"/>
  <c r="H55"/>
  <c r="A56"/>
  <c r="B56"/>
  <c r="C56"/>
  <c r="D56"/>
  <c r="E56"/>
  <c r="F56"/>
  <c r="G56"/>
  <c r="H56"/>
  <c r="A57"/>
  <c r="B57"/>
  <c r="C57"/>
  <c r="D57"/>
  <c r="E57"/>
  <c r="F57"/>
  <c r="A58"/>
  <c r="B58"/>
  <c r="C58"/>
  <c r="F58"/>
  <c r="A59"/>
  <c r="B59"/>
  <c r="C59"/>
  <c r="D59"/>
  <c r="E59"/>
  <c r="F59"/>
  <c r="A60"/>
  <c r="B60"/>
  <c r="C60"/>
  <c r="D60"/>
  <c r="E60"/>
  <c r="F60"/>
  <c r="G60"/>
  <c r="H60"/>
  <c r="A61"/>
  <c r="B61"/>
  <c r="C61"/>
  <c r="D61"/>
  <c r="E61"/>
  <c r="F61"/>
  <c r="G61"/>
  <c r="H61"/>
  <c r="A62"/>
  <c r="B62"/>
  <c r="C62"/>
  <c r="D62"/>
  <c r="E62"/>
  <c r="F62"/>
  <c r="G62"/>
  <c r="H62"/>
  <c r="A63"/>
  <c r="B63"/>
  <c r="C63"/>
  <c r="D63"/>
  <c r="E63"/>
  <c r="F63"/>
  <c r="A64"/>
  <c r="B64"/>
  <c r="C64"/>
  <c r="D64"/>
  <c r="E64"/>
  <c r="F64"/>
  <c r="G64"/>
  <c r="H64"/>
  <c r="A65"/>
  <c r="B65"/>
  <c r="C65"/>
  <c r="D65"/>
  <c r="E65"/>
  <c r="F65"/>
  <c r="G65"/>
  <c r="H65"/>
  <c r="A66"/>
  <c r="B66"/>
  <c r="C66"/>
  <c r="D66"/>
  <c r="E66"/>
  <c r="F66"/>
  <c r="G66"/>
  <c r="H66"/>
  <c r="A67"/>
  <c r="B67"/>
  <c r="C67"/>
  <c r="D67"/>
  <c r="E67"/>
  <c r="F67"/>
  <c r="G67"/>
  <c r="H67"/>
  <c r="A68"/>
  <c r="B68"/>
  <c r="C68"/>
  <c r="D68"/>
  <c r="E68"/>
  <c r="F68"/>
  <c r="G68"/>
  <c r="H68"/>
  <c r="A69"/>
  <c r="B69"/>
  <c r="C69"/>
  <c r="D69"/>
  <c r="E69"/>
  <c r="F69"/>
  <c r="G69"/>
  <c r="H69"/>
  <c r="A70"/>
  <c r="B70"/>
  <c r="C70"/>
  <c r="D70"/>
  <c r="E70"/>
  <c r="F70"/>
  <c r="G70"/>
  <c r="H70"/>
  <c r="A71"/>
  <c r="B71"/>
  <c r="C71"/>
  <c r="D71"/>
  <c r="E71"/>
  <c r="F71"/>
  <c r="G71"/>
  <c r="H71"/>
  <c r="A72"/>
  <c r="B72"/>
  <c r="C72"/>
  <c r="D72"/>
  <c r="E72"/>
  <c r="F72"/>
  <c r="G72"/>
  <c r="H72"/>
  <c r="A73"/>
  <c r="B73"/>
  <c r="C73"/>
  <c r="D73"/>
  <c r="E73"/>
  <c r="F73"/>
  <c r="G73"/>
  <c r="H73"/>
  <c r="G2" i="1"/>
  <c r="K19" i="5"/>
  <c r="K17"/>
  <c r="K18"/>
  <c r="N108" i="3"/>
  <c r="B21" i="5" s="1"/>
  <c r="K16"/>
  <c r="AB106" i="3"/>
  <c r="P20" i="5" s="1"/>
  <c r="G9" i="4"/>
  <c r="E20"/>
  <c r="AB104" i="3"/>
  <c r="P19" i="5" s="1"/>
  <c r="AB108" i="3"/>
  <c r="P21" i="5" s="1"/>
  <c r="D28" i="4"/>
  <c r="E23"/>
  <c r="C16"/>
  <c r="C14"/>
  <c r="C13"/>
  <c r="C12"/>
  <c r="C11"/>
  <c r="C10"/>
  <c r="C4"/>
  <c r="E6"/>
  <c r="C27"/>
  <c r="E22"/>
  <c r="C15"/>
  <c r="G6"/>
  <c r="C5"/>
  <c r="C22" i="5" l="1"/>
  <c r="L19"/>
  <c r="L17"/>
  <c r="L18"/>
  <c r="K21"/>
  <c r="S22"/>
  <c r="K20"/>
  <c r="L20" s="1"/>
  <c r="D22"/>
  <c r="I22"/>
  <c r="G22"/>
  <c r="E22"/>
  <c r="T22"/>
  <c r="R22"/>
  <c r="K22"/>
  <c r="AB102" i="3"/>
  <c r="P17" i="5" s="1"/>
  <c r="L21"/>
  <c r="E21" i="4"/>
  <c r="AB100" i="3"/>
  <c r="P18" i="5" s="1"/>
  <c r="AC108" i="3"/>
  <c r="Q21" i="5" s="1"/>
  <c r="AC104" i="3"/>
  <c r="Q19" i="5" s="1"/>
  <c r="C6" i="4"/>
  <c r="W106" i="3"/>
  <c r="G16" i="4"/>
  <c r="E18"/>
  <c r="W102" i="3"/>
  <c r="W104"/>
  <c r="Z104"/>
  <c r="N19" i="5" s="1"/>
  <c r="Z100" i="3"/>
  <c r="N18" i="5" s="1"/>
  <c r="W100" i="3"/>
  <c r="W98"/>
  <c r="O96"/>
  <c r="AC106"/>
  <c r="Q20" i="5" s="1"/>
  <c r="AC102" i="3" l="1"/>
  <c r="Q17" i="5" s="1"/>
  <c r="Y98" i="3"/>
  <c r="M16" i="5" s="1"/>
  <c r="Y96" i="3"/>
  <c r="Y104"/>
  <c r="M19" i="5" s="1"/>
  <c r="Y102" i="3"/>
  <c r="M17" i="5" s="1"/>
  <c r="X102" i="3"/>
  <c r="E17" i="4"/>
  <c r="W108" i="3"/>
  <c r="Z108"/>
  <c r="N21" i="5" s="1"/>
  <c r="Z106" i="3"/>
  <c r="N20" i="5" s="1"/>
  <c r="AC96" i="3"/>
  <c r="N98"/>
  <c r="B16" i="5" s="1"/>
  <c r="N96" i="3"/>
  <c r="Z98"/>
  <c r="N16" i="5" s="1"/>
  <c r="Y100" i="3"/>
  <c r="M18" i="5" s="1"/>
  <c r="AG100" i="3"/>
  <c r="U18" i="5" s="1"/>
  <c r="AA100" i="3"/>
  <c r="O18" i="5" s="1"/>
  <c r="X100" i="3"/>
  <c r="X104"/>
  <c r="X108"/>
  <c r="Y108"/>
  <c r="M21" i="5" s="1"/>
  <c r="E24" i="4"/>
  <c r="E19"/>
  <c r="Y106" i="3"/>
  <c r="M20" i="5" s="1"/>
  <c r="X106" i="3"/>
  <c r="W96"/>
  <c r="Z102"/>
  <c r="N17" i="5" s="1"/>
  <c r="AA102" i="3" l="1"/>
  <c r="O17" i="5" s="1"/>
  <c r="AG102" i="3"/>
  <c r="U17" i="5" s="1"/>
  <c r="B22"/>
  <c r="L16"/>
  <c r="AA106" i="3"/>
  <c r="O20" i="5" s="1"/>
  <c r="AG104" i="3"/>
  <c r="U19" i="5" s="1"/>
  <c r="AA104" i="3"/>
  <c r="O19" i="5" s="1"/>
  <c r="V18"/>
  <c r="W18" s="1"/>
  <c r="Z96" i="3"/>
  <c r="AG98"/>
  <c r="U16" i="5" s="1"/>
  <c r="AC98" i="3"/>
  <c r="Q16" i="5" s="1"/>
  <c r="Q22" s="1"/>
  <c r="X98" i="3"/>
  <c r="AH102"/>
  <c r="AI102"/>
  <c r="AB96"/>
  <c r="AB98"/>
  <c r="P16" i="5" s="1"/>
  <c r="P22" s="1"/>
  <c r="M22"/>
  <c r="AG108" i="3"/>
  <c r="U21" i="5" s="1"/>
  <c r="AG106" i="3"/>
  <c r="U20" i="5" s="1"/>
  <c r="N22"/>
  <c r="V17"/>
  <c r="W17" s="1"/>
  <c r="V19"/>
  <c r="W19" s="1"/>
  <c r="X96" i="3"/>
  <c r="V20" i="5" l="1"/>
  <c r="W20" s="1"/>
  <c r="AG96" i="3"/>
  <c r="AH108"/>
  <c r="AI108"/>
  <c r="AH100"/>
  <c r="AI100"/>
  <c r="G24" i="4"/>
  <c r="G25"/>
  <c r="AH106" i="3"/>
  <c r="AI106"/>
  <c r="AI98"/>
  <c r="U22" i="5"/>
  <c r="AA108" i="3"/>
  <c r="O21" i="5" s="1"/>
  <c r="V21" s="1"/>
  <c r="W21" s="1"/>
  <c r="AH98" i="3"/>
  <c r="AA96"/>
  <c r="AH104"/>
  <c r="AI104"/>
  <c r="L22" i="5"/>
  <c r="AH96" i="3"/>
  <c r="AA98"/>
  <c r="O16" i="5" s="1"/>
  <c r="O22" l="1"/>
  <c r="V16"/>
  <c r="AI96" i="3"/>
  <c r="V22" i="5" l="1"/>
  <c r="W16"/>
  <c r="W22" s="1"/>
</calcChain>
</file>

<file path=xl/comments1.xml><?xml version="1.0" encoding="utf-8"?>
<comments xmlns="http://schemas.openxmlformats.org/spreadsheetml/2006/main">
  <authors>
    <author>Usuario</author>
    <author>equipo13</author>
    <author>usuario</author>
  </authors>
  <commentList>
    <comment ref="I9" authorId="0">
      <text>
        <r>
          <rPr>
            <b/>
            <sz val="8"/>
            <color indexed="81"/>
            <rFont val="Tahoma"/>
            <family val="2"/>
          </rPr>
          <t>Usuario:</t>
        </r>
        <r>
          <rPr>
            <sz val="8"/>
            <color indexed="81"/>
            <rFont val="Tahoma"/>
            <family val="2"/>
          </rPr>
          <t xml:space="preserve">
A PARTIR DE EL MES DE JUNIO 2012 AUMENTAR A  24,60 BS</t>
        </r>
      </text>
    </comment>
    <comment ref="I10" authorId="1">
      <text>
        <r>
          <rPr>
            <b/>
            <sz val="8"/>
            <color indexed="81"/>
            <rFont val="Tahoma"/>
            <family val="2"/>
          </rPr>
          <t>Fecha de ingreso a la administracion publica 24 de mayo de 2010 Aumentar</t>
        </r>
        <r>
          <rPr>
            <sz val="8"/>
            <color indexed="81"/>
            <rFont val="Tahoma"/>
            <family val="2"/>
          </rPr>
          <t xml:space="preserve">r prima de antigüedad a partir del </t>
        </r>
        <r>
          <rPr>
            <b/>
            <sz val="8"/>
            <color indexed="81"/>
            <rFont val="Tahoma"/>
            <family val="2"/>
          </rPr>
          <t xml:space="preserve"> 25 DE MAYO DE 2012
</t>
        </r>
      </text>
    </comment>
    <comment ref="I11" authorId="1">
      <text>
        <r>
          <rPr>
            <b/>
            <sz val="8"/>
            <color indexed="81"/>
            <rFont val="Tahoma"/>
            <family val="2"/>
          </rPr>
          <t>equipo13:</t>
        </r>
        <r>
          <rPr>
            <sz val="8"/>
            <color indexed="81"/>
            <rFont val="Tahoma"/>
            <family val="2"/>
          </rPr>
          <t xml:space="preserve">
TIENE 7 AÑOS EN LA ADMINISTRACION PUBLICA FECHA DE INGRESO A CORPOINTA
27/01/2009  prima a cobrar 49,20 aumentar para el 27/01/2014 a 86,10
</t>
        </r>
      </text>
    </comment>
    <comment ref="I12" authorId="1">
      <text>
        <r>
          <rPr>
            <b/>
            <sz val="8"/>
            <color indexed="81"/>
            <rFont val="Tahoma"/>
            <family val="2"/>
          </rPr>
          <t>equipo13:</t>
        </r>
        <r>
          <rPr>
            <sz val="8"/>
            <color indexed="81"/>
            <rFont val="Tahoma"/>
            <family val="2"/>
          </rPr>
          <t xml:space="preserve">
FECHA DE INGRESO como contratada
07/01/2008 fecha de ingreso como personal  fijo 17/11/2008 Aumentar para el 17/11/2014 a 49,20
</t>
        </r>
      </text>
    </comment>
    <comment ref="I13" authorId="0">
      <text>
        <r>
          <rPr>
            <b/>
            <sz val="8"/>
            <color indexed="81"/>
            <rFont val="Tahoma"/>
            <family val="2"/>
          </rPr>
          <t>Usuario:</t>
        </r>
        <r>
          <rPr>
            <sz val="8"/>
            <color indexed="81"/>
            <rFont val="Tahoma"/>
            <family val="2"/>
          </rPr>
          <t xml:space="preserve">
AL 31/12/2011 TIENE 18AÑOS ; 4 MESES ; 12 DIAS DE ANTIGÜEDAD AUMENTAR EN ENERO DEL 2014 CUMPLE 20 AÑOS
</t>
        </r>
      </text>
    </comment>
    <comment ref="I14" authorId="0">
      <text>
        <r>
          <rPr>
            <b/>
            <sz val="8"/>
            <color indexed="81"/>
            <rFont val="Tahoma"/>
            <family val="2"/>
          </rPr>
          <t>Usuario:</t>
        </r>
        <r>
          <rPr>
            <sz val="8"/>
            <color indexed="81"/>
            <rFont val="Tahoma"/>
            <family val="2"/>
          </rPr>
          <t xml:space="preserve">
AL 31/12/2011 TIENE 18AÑOS ; 0 MESES ; 20 DIAS DE ANTIGÜEDAD AUMENTAR EN ENERO DEL 2014 CUMPLE 20 AÑOS</t>
        </r>
      </text>
    </comment>
    <comment ref="I15" authorId="0">
      <text>
        <r>
          <rPr>
            <b/>
            <sz val="8"/>
            <color indexed="81"/>
            <rFont val="Tahoma"/>
            <family val="2"/>
          </rPr>
          <t xml:space="preserve">Usuario:
TIENE 1 AÑO ; 5 MESES; 2 DIAS COMO PERSONAL CONTRATADO EN ENERO DE 2013 AUMENTAR
</t>
        </r>
      </text>
    </comment>
    <comment ref="I16" authorId="1">
      <text>
        <r>
          <rPr>
            <b/>
            <sz val="8"/>
            <color indexed="81"/>
            <rFont val="Tahoma"/>
            <family val="2"/>
          </rPr>
          <t>equipo13:</t>
        </r>
        <r>
          <rPr>
            <sz val="8"/>
            <color indexed="81"/>
            <rFont val="Tahoma"/>
            <family val="2"/>
          </rPr>
          <t xml:space="preserve">
fecha de ingreso 
02/05/2006 aumentar para el 17/11/2014 a 49,20
              </t>
        </r>
      </text>
    </comment>
    <comment ref="I17" authorId="1">
      <text>
        <r>
          <rPr>
            <b/>
            <sz val="8"/>
            <color indexed="81"/>
            <rFont val="Tahoma"/>
            <family val="2"/>
          </rPr>
          <t>equipo13:</t>
        </r>
        <r>
          <rPr>
            <sz val="8"/>
            <color indexed="81"/>
            <rFont val="Tahoma"/>
            <family val="2"/>
          </rPr>
          <t xml:space="preserve">
fecha de ingreso 
04/01/2008 aumentar para el 05/01/2014 a 49,20
</t>
        </r>
      </text>
    </comment>
    <comment ref="I18" authorId="1">
      <text>
        <r>
          <rPr>
            <b/>
            <sz val="8"/>
            <color indexed="81"/>
            <rFont val="Tahoma"/>
            <family val="2"/>
          </rPr>
          <t>equipo13:</t>
        </r>
        <r>
          <rPr>
            <sz val="8"/>
            <color indexed="81"/>
            <rFont val="Tahoma"/>
            <family val="2"/>
          </rPr>
          <t xml:space="preserve">
fecha de ingreso
24/03/2008 aumentar para cancelar a partir del  25/03/2012 a 36,90
</t>
        </r>
      </text>
    </comment>
    <comment ref="O18" authorId="0">
      <text>
        <r>
          <rPr>
            <b/>
            <sz val="8"/>
            <color indexed="81"/>
            <rFont val="Tahoma"/>
            <family val="2"/>
          </rPr>
          <t>Usuario:</t>
        </r>
        <r>
          <rPr>
            <sz val="8"/>
            <color indexed="81"/>
            <rFont val="Tahoma"/>
            <family val="2"/>
          </rPr>
          <t xml:space="preserve">
a patir de la segunda quincena de diciembre 2011 presento el titulo de in en iformatica
</t>
        </r>
      </text>
    </comment>
    <comment ref="I19" authorId="1">
      <text>
        <r>
          <rPr>
            <b/>
            <sz val="8"/>
            <color indexed="81"/>
            <rFont val="Tahoma"/>
            <family val="2"/>
          </rPr>
          <t>equipo13:</t>
        </r>
        <r>
          <rPr>
            <sz val="8"/>
            <color indexed="81"/>
            <rFont val="Tahoma"/>
            <family val="2"/>
          </rPr>
          <t xml:space="preserve">
fecha de ingreso
06/08/2007 aumentar para el 07/08/2012 a 61,50
 3 años en el ministerio de  salud del 03 de enero de 2001 hasta el 31 de diciembre de 2004
</t>
        </r>
        <r>
          <rPr>
            <sz val="8"/>
            <color indexed="10"/>
            <rFont val="Tahoma"/>
            <family val="2"/>
          </rPr>
          <t xml:space="preserve">AGOSTO de 2009 cumple 6 años de antigüedad
</t>
        </r>
      </text>
    </comment>
    <comment ref="O19" authorId="0">
      <text>
        <r>
          <rPr>
            <b/>
            <sz val="8"/>
            <color indexed="81"/>
            <rFont val="Tahoma"/>
            <family val="2"/>
          </rPr>
          <t>Usuario:</t>
        </r>
        <r>
          <rPr>
            <sz val="8"/>
            <color indexed="81"/>
            <rFont val="Tahoma"/>
            <family val="2"/>
          </rPr>
          <t xml:space="preserve">
a partir del 01 de diciembre de 2011</t>
        </r>
      </text>
    </comment>
    <comment ref="I20" authorId="0">
      <text>
        <r>
          <rPr>
            <b/>
            <sz val="8"/>
            <color indexed="81"/>
            <rFont val="Tahoma"/>
            <family val="2"/>
          </rPr>
          <t>Usuario:</t>
        </r>
        <r>
          <rPr>
            <sz val="8"/>
            <color indexed="81"/>
            <rFont val="Tahoma"/>
            <family val="2"/>
          </rPr>
          <t xml:space="preserve">
22 años en la administracion publica</t>
        </r>
      </text>
    </comment>
    <comment ref="I21" authorId="1">
      <text>
        <r>
          <rPr>
            <b/>
            <sz val="8"/>
            <color indexed="81"/>
            <rFont val="Tahoma"/>
            <family val="2"/>
          </rPr>
          <t>equipo13:</t>
        </r>
        <r>
          <rPr>
            <sz val="8"/>
            <color indexed="81"/>
            <rFont val="Tahoma"/>
            <family val="2"/>
          </rPr>
          <t xml:space="preserve">
fecha de ingreso a la administracion publica 04/07/2005 y fecha de ingreso a corpointa 02/01/2006 aumentar para el 03/01/2014 a 61,50
</t>
        </r>
      </text>
    </comment>
    <comment ref="I22" authorId="1">
      <text>
        <r>
          <rPr>
            <b/>
            <sz val="8"/>
            <color indexed="81"/>
            <rFont val="Tahoma"/>
            <family val="2"/>
          </rPr>
          <t>equipo13:</t>
        </r>
        <r>
          <rPr>
            <sz val="8"/>
            <color indexed="81"/>
            <rFont val="Tahoma"/>
            <family val="2"/>
          </rPr>
          <t xml:space="preserve">
Fecha de ingreso 
02/01/2006 aumentar para el 03/01/2014 a 61,50
</t>
        </r>
      </text>
    </comment>
    <comment ref="I23" authorId="1">
      <text>
        <r>
          <rPr>
            <b/>
            <sz val="8"/>
            <color indexed="81"/>
            <rFont val="Tahoma"/>
            <family val="2"/>
          </rPr>
          <t>equipo13:</t>
        </r>
        <r>
          <rPr>
            <sz val="8"/>
            <color indexed="81"/>
            <rFont val="Tahoma"/>
            <family val="2"/>
          </rPr>
          <t xml:space="preserve">
Fecha de ingreso 
02/01/2006 aumentar para el 03/01/2014 a 61,50
</t>
        </r>
      </text>
    </comment>
    <comment ref="I24" authorId="1">
      <text>
        <r>
          <rPr>
            <b/>
            <sz val="8"/>
            <color indexed="81"/>
            <rFont val="Tahoma"/>
            <family val="2"/>
          </rPr>
          <t>equipo13:</t>
        </r>
        <r>
          <rPr>
            <sz val="8"/>
            <color indexed="81"/>
            <rFont val="Tahoma"/>
            <family val="2"/>
          </rPr>
          <t xml:space="preserve">
FECHA DE INGRESO 17/08/2006 PARA EL 18/08/2012 AUMENTAR A 49,20
</t>
        </r>
      </text>
    </comment>
    <comment ref="I26" authorId="1">
      <text>
        <r>
          <rPr>
            <b/>
            <sz val="8"/>
            <color indexed="81"/>
            <rFont val="Tahoma"/>
            <family val="2"/>
          </rPr>
          <t>equipo13:</t>
        </r>
        <r>
          <rPr>
            <sz val="8"/>
            <color indexed="81"/>
            <rFont val="Tahoma"/>
            <family val="2"/>
          </rPr>
          <t xml:space="preserve">
fecha de ingreso 
03/01/2008 aumentar para el 04/01/2013 a 49,20
1 año en cotatur respaldo planilla FP- 023
</t>
        </r>
        <r>
          <rPr>
            <sz val="8"/>
            <color indexed="10"/>
            <rFont val="Tahoma"/>
            <family val="2"/>
          </rPr>
          <t xml:space="preserve">
 </t>
        </r>
      </text>
    </comment>
    <comment ref="I27" authorId="1">
      <text>
        <r>
          <rPr>
            <b/>
            <sz val="8"/>
            <color indexed="81"/>
            <rFont val="Tahoma"/>
            <family val="2"/>
          </rPr>
          <t>equipo13:</t>
        </r>
        <r>
          <rPr>
            <sz val="8"/>
            <color indexed="81"/>
            <rFont val="Tahoma"/>
            <family val="2"/>
          </rPr>
          <t xml:space="preserve">
fecha de  ingreso
03/01/2008 aumentar para el 04/01/2014 a 49,20
</t>
        </r>
      </text>
    </comment>
    <comment ref="I28" authorId="1">
      <text>
        <r>
          <rPr>
            <b/>
            <sz val="8"/>
            <color indexed="81"/>
            <rFont val="Tahoma"/>
            <family val="2"/>
          </rPr>
          <t>equipo13:</t>
        </r>
        <r>
          <rPr>
            <sz val="8"/>
            <color indexed="81"/>
            <rFont val="Tahoma"/>
            <family val="2"/>
          </rPr>
          <t xml:space="preserve">
fecha de ingreso 
02/01/2006 aumentar para el 03/01/2014
 a 73,80
2 años en dimo tiene copias de los contratos desde 23 de octubre de 2003 ,..</t>
        </r>
      </text>
    </comment>
    <comment ref="I29" authorId="1">
      <text>
        <r>
          <rPr>
            <b/>
            <sz val="8"/>
            <color indexed="81"/>
            <rFont val="Tahoma"/>
            <family val="2"/>
          </rPr>
          <t>equipo13:</t>
        </r>
        <r>
          <rPr>
            <sz val="8"/>
            <color indexed="81"/>
            <rFont val="Tahoma"/>
            <family val="2"/>
          </rPr>
          <t xml:space="preserve">
fecha de ingreso 
02/01/2008 aumentar para el 03/01/2014 a 49,20
</t>
        </r>
      </text>
    </comment>
    <comment ref="I30" authorId="1">
      <text>
        <r>
          <rPr>
            <b/>
            <sz val="8"/>
            <color indexed="81"/>
            <rFont val="Tahoma"/>
            <family val="2"/>
          </rPr>
          <t>equipo13:</t>
        </r>
        <r>
          <rPr>
            <sz val="8"/>
            <color indexed="81"/>
            <rFont val="Tahoma"/>
            <family val="2"/>
          </rPr>
          <t xml:space="preserve">
fecha de ingreso
08/05/2008 aumentar para el 09/05/2012 a 36,90 
para el 09/05/2010 aumentar a 24,60
</t>
        </r>
      </text>
    </comment>
    <comment ref="K30" authorId="0">
      <text>
        <r>
          <rPr>
            <b/>
            <sz val="8"/>
            <color indexed="81"/>
            <rFont val="Tahoma"/>
            <family val="2"/>
          </rPr>
          <t>Usuario:</t>
        </r>
        <r>
          <rPr>
            <sz val="8"/>
            <color indexed="81"/>
            <rFont val="Tahoma"/>
            <family val="2"/>
          </rPr>
          <t xml:space="preserve">
PATRICIAAAA</t>
        </r>
      </text>
    </comment>
    <comment ref="I31" authorId="1">
      <text>
        <r>
          <rPr>
            <b/>
            <sz val="8"/>
            <color indexed="81"/>
            <rFont val="Tahoma"/>
            <family val="2"/>
          </rPr>
          <t>equipo13:</t>
        </r>
        <r>
          <rPr>
            <sz val="8"/>
            <color indexed="81"/>
            <rFont val="Tahoma"/>
            <family val="2"/>
          </rPr>
          <t xml:space="preserve">
fecha de ingreso 
02/01/2006 aumentar para el 03/01/2014
 a 61,50</t>
        </r>
      </text>
    </comment>
    <comment ref="K31" authorId="0">
      <text>
        <r>
          <rPr>
            <b/>
            <sz val="8"/>
            <color indexed="81"/>
            <rFont val="Tahoma"/>
            <family val="2"/>
          </rPr>
          <t>Usuario:</t>
        </r>
        <r>
          <rPr>
            <sz val="8"/>
            <color indexed="81"/>
            <rFont val="Tahoma"/>
            <family val="2"/>
          </rPr>
          <t xml:space="preserve">
MARIANNY PASA A MAYOR DE EDAD Y ESTUDIA ACTUALMENTE EN LA UNIVERSIDAD CENTRAL DE VENEZUELA  IDIOMAS</t>
        </r>
      </text>
    </comment>
    <comment ref="I32" authorId="1">
      <text>
        <r>
          <rPr>
            <b/>
            <sz val="8"/>
            <color indexed="81"/>
            <rFont val="Tahoma"/>
            <family val="2"/>
          </rPr>
          <t>equipo13:</t>
        </r>
        <r>
          <rPr>
            <sz val="8"/>
            <color indexed="81"/>
            <rFont val="Tahoma"/>
            <family val="2"/>
          </rPr>
          <t xml:space="preserve">
fecha de ingreso 
02/01/2006 aumentar para el 03/01/2013  a 61,50
tiene 1 año en dimo 2005
</t>
        </r>
      </text>
    </comment>
    <comment ref="I33" authorId="1">
      <text>
        <r>
          <rPr>
            <b/>
            <sz val="8"/>
            <color indexed="81"/>
            <rFont val="Tahoma"/>
            <family val="2"/>
          </rPr>
          <t>equipo13:</t>
        </r>
        <r>
          <rPr>
            <sz val="8"/>
            <color indexed="81"/>
            <rFont val="Tahoma"/>
            <family val="2"/>
          </rPr>
          <t xml:space="preserve">
Fecha de Ingreso actualmente tiene al 17/06/2011 tiene 8 años; 6 meses; 2 días 
aumentar para e 17 / 12 /2012 cumpliria 10 años
subir la prima de antigüedad a 73,80
</t>
        </r>
      </text>
    </comment>
    <comment ref="I34" authorId="1">
      <text>
        <r>
          <rPr>
            <b/>
            <sz val="8"/>
            <color indexed="81"/>
            <rFont val="Tahoma"/>
            <family val="2"/>
          </rPr>
          <t>equipo13:</t>
        </r>
        <r>
          <rPr>
            <sz val="8"/>
            <color indexed="81"/>
            <rFont val="Tahoma"/>
            <family val="2"/>
          </rPr>
          <t xml:space="preserve">
fecha de ingreso 
30/08/2007 aumentar para el 31/08/2013 a 49,20
pendiante aumentar la Prima para el  mes de </t>
        </r>
        <r>
          <rPr>
            <sz val="8"/>
            <color indexed="10"/>
            <rFont val="Tahoma"/>
            <family val="2"/>
          </rPr>
          <t>AGOSTO de 2009</t>
        </r>
      </text>
    </comment>
    <comment ref="I35" authorId="1">
      <text>
        <r>
          <rPr>
            <b/>
            <sz val="8"/>
            <color indexed="81"/>
            <rFont val="Tahoma"/>
            <family val="2"/>
          </rPr>
          <t>equipo13:</t>
        </r>
        <r>
          <rPr>
            <sz val="8"/>
            <color indexed="81"/>
            <rFont val="Tahoma"/>
            <family val="2"/>
          </rPr>
          <t xml:space="preserve">
Fecha de Ingreso
18/01/2006 aumentar para el 19/01/2012 a 49,20 
 Pendiente segunda quincena de enero aumnetar a 36,90
</t>
        </r>
      </text>
    </comment>
    <comment ref="I36" authorId="1">
      <text>
        <r>
          <rPr>
            <b/>
            <sz val="8"/>
            <color indexed="81"/>
            <rFont val="Tahoma"/>
            <family val="2"/>
          </rPr>
          <t>equipo13:</t>
        </r>
        <r>
          <rPr>
            <sz val="8"/>
            <color indexed="81"/>
            <rFont val="Tahoma"/>
            <family val="2"/>
          </rPr>
          <t xml:space="preserve">
fecha de ingreso 
16/04/2007 aumentar para el 17/04/2013 a 49,20
</t>
        </r>
      </text>
    </comment>
    <comment ref="I37" authorId="1">
      <text>
        <r>
          <rPr>
            <b/>
            <sz val="8"/>
            <color indexed="81"/>
            <rFont val="Tahoma"/>
            <family val="2"/>
          </rPr>
          <t>equipo13:</t>
        </r>
        <r>
          <rPr>
            <sz val="8"/>
            <color indexed="81"/>
            <rFont val="Tahoma"/>
            <family val="2"/>
          </rPr>
          <t xml:space="preserve">
fecha de ingreso 
03/01/2006 aumentar para el 04/01/2012 a 49,20
</t>
        </r>
      </text>
    </comment>
    <comment ref="I38" authorId="1">
      <text>
        <r>
          <rPr>
            <b/>
            <sz val="8"/>
            <color indexed="81"/>
            <rFont val="Tahoma"/>
            <family val="2"/>
          </rPr>
          <t>equipo13:</t>
        </r>
        <r>
          <rPr>
            <sz val="8"/>
            <color indexed="81"/>
            <rFont val="Tahoma"/>
            <family val="2"/>
          </rPr>
          <t xml:space="preserve">
fecha de ingreso 
02/01/2006 aumentar para el 03/01/2012
 a 61,50
2 años desde julio de 2003 hasta el sep del 2005</t>
        </r>
      </text>
    </comment>
    <comment ref="I39" authorId="1">
      <text>
        <r>
          <rPr>
            <b/>
            <sz val="8"/>
            <color indexed="81"/>
            <rFont val="Tahoma"/>
            <family val="2"/>
          </rPr>
          <t>equipo13:</t>
        </r>
        <r>
          <rPr>
            <sz val="8"/>
            <color indexed="81"/>
            <rFont val="Tahoma"/>
            <family val="2"/>
          </rPr>
          <t xml:space="preserve">
fecha de ingreso 
03/01/2008 aumentar para el 04/01/2012 a 36,90
</t>
        </r>
      </text>
    </comment>
    <comment ref="O40" authorId="0">
      <text>
        <r>
          <rPr>
            <b/>
            <sz val="8"/>
            <color indexed="81"/>
            <rFont val="Tahoma"/>
            <family val="2"/>
          </rPr>
          <t>Usuario:</t>
        </r>
        <r>
          <rPr>
            <sz val="8"/>
            <color indexed="81"/>
            <rFont val="Tahoma"/>
            <family val="2"/>
          </rPr>
          <t xml:space="preserve">
100 BS T.S.U</t>
        </r>
      </text>
    </comment>
    <comment ref="I42" authorId="1">
      <text>
        <r>
          <rPr>
            <b/>
            <sz val="8"/>
            <color indexed="81"/>
            <rFont val="Tahoma"/>
            <family val="2"/>
          </rPr>
          <t>equipo13:</t>
        </r>
        <r>
          <rPr>
            <sz val="8"/>
            <color indexed="81"/>
            <rFont val="Tahoma"/>
            <family val="2"/>
          </rPr>
          <t xml:space="preserve">
fecha de ingreso 
01/03/2006 aumentar para el 02/03/2014
 a 49,20
</t>
        </r>
      </text>
    </comment>
    <comment ref="K42" authorId="0">
      <text>
        <r>
          <rPr>
            <b/>
            <sz val="8"/>
            <color indexed="81"/>
            <rFont val="Tahoma"/>
            <family val="2"/>
          </rPr>
          <t>Usuario:</t>
        </r>
        <r>
          <rPr>
            <sz val="8"/>
            <color indexed="81"/>
            <rFont val="Tahoma"/>
            <family val="2"/>
          </rPr>
          <t xml:space="preserve">
a partir de la primera quincena de mayo de 2012</t>
        </r>
      </text>
    </comment>
    <comment ref="I43" authorId="1">
      <text>
        <r>
          <rPr>
            <b/>
            <sz val="8"/>
            <color indexed="81"/>
            <rFont val="Tahoma"/>
            <family val="2"/>
          </rPr>
          <t>equipo13:</t>
        </r>
        <r>
          <rPr>
            <sz val="8"/>
            <color indexed="81"/>
            <rFont val="Tahoma"/>
            <family val="2"/>
          </rPr>
          <t xml:space="preserve">
fecha de ingreso
22/05/2007 aumentar para 23/05/2015 a 147,60
buscar la informacon 15 años de guardia nacional </t>
        </r>
      </text>
    </comment>
    <comment ref="I44" authorId="1">
      <text>
        <r>
          <rPr>
            <b/>
            <sz val="8"/>
            <color indexed="81"/>
            <rFont val="Tahoma"/>
            <family val="2"/>
          </rPr>
          <t>equipo13:</t>
        </r>
        <r>
          <rPr>
            <sz val="8"/>
            <color indexed="81"/>
            <rFont val="Tahoma"/>
            <family val="2"/>
          </rPr>
          <t xml:space="preserve">
fecha de ingreso a la administración publica
01/12/2000 aumentar para 10/10/2012 a 86,10 </t>
        </r>
        <r>
          <rPr>
            <sz val="8"/>
            <color indexed="52"/>
            <rFont val="Tahoma"/>
            <family val="2"/>
          </rPr>
          <t xml:space="preserve">SI SE RENOVA LA CONTRATACION DESPUES DEL 2011
</t>
        </r>
        <r>
          <rPr>
            <sz val="8"/>
            <color indexed="81"/>
            <rFont val="Tahoma"/>
            <family val="2"/>
          </rPr>
          <t xml:space="preserve">
</t>
        </r>
        <r>
          <rPr>
            <sz val="8"/>
            <color indexed="10"/>
            <rFont val="Tahoma"/>
            <family val="2"/>
          </rPr>
          <t>OCTUBRE de 2009</t>
        </r>
        <r>
          <rPr>
            <sz val="8"/>
            <color indexed="81"/>
            <rFont val="Tahoma"/>
            <family val="2"/>
          </rPr>
          <t xml:space="preserve">
fecha de ingreso a corpointa 10/10/2006 según resolucion N° RN - 11 - 2006 por un lapso de 5 años 
Nota: para el 10/10/2011 se vence el contrato tener en cuenta para efectos de nomina </t>
        </r>
      </text>
    </comment>
    <comment ref="I45" authorId="0">
      <text>
        <r>
          <rPr>
            <b/>
            <sz val="8"/>
            <color indexed="81"/>
            <rFont val="Tahoma"/>
            <family val="2"/>
          </rPr>
          <t>Usuario:</t>
        </r>
        <r>
          <rPr>
            <sz val="8"/>
            <color indexed="81"/>
            <rFont val="Tahoma"/>
            <family val="2"/>
          </rPr>
          <t xml:space="preserve">
2 años ;9 meses ; 15 dias 
</t>
        </r>
      </text>
    </comment>
    <comment ref="I46" authorId="1">
      <text>
        <r>
          <rPr>
            <b/>
            <sz val="8"/>
            <color indexed="81"/>
            <rFont val="Tahoma"/>
            <family val="2"/>
          </rPr>
          <t>equipo13:</t>
        </r>
        <r>
          <rPr>
            <sz val="8"/>
            <color indexed="81"/>
            <rFont val="Tahoma"/>
            <family val="2"/>
          </rPr>
          <t xml:space="preserve">
tiene 8 años en la administracion publica fecha de ingreso a corpointa
27/01/2009 cancelar 61,50 aumentar para el 27/01/2014 a 86,10
</t>
        </r>
      </text>
    </comment>
    <comment ref="I47" authorId="1">
      <text>
        <r>
          <rPr>
            <b/>
            <sz val="8"/>
            <color indexed="81"/>
            <rFont val="Tahoma"/>
            <family val="2"/>
          </rPr>
          <t>equipo13:</t>
        </r>
        <r>
          <rPr>
            <sz val="8"/>
            <color indexed="81"/>
            <rFont val="Tahoma"/>
            <family val="2"/>
          </rPr>
          <t xml:space="preserve">
fecha de ingreso 
02/08/2007 aumentar para 03/08/2013 a 49,20
 </t>
        </r>
      </text>
    </comment>
    <comment ref="I48" authorId="1">
      <text>
        <r>
          <rPr>
            <b/>
            <sz val="8"/>
            <color indexed="81"/>
            <rFont val="Tahoma"/>
            <family val="2"/>
          </rPr>
          <t>equipo13:</t>
        </r>
        <r>
          <rPr>
            <sz val="8"/>
            <color indexed="81"/>
            <rFont val="Tahoma"/>
            <family val="2"/>
          </rPr>
          <t xml:space="preserve">
fecha de ingreso 
01/03/2006 aumentar para 02/03/2013 a 86,10
tiene 5 años en gobernacion dimo y sumar años en corpointa</t>
        </r>
      </text>
    </comment>
    <comment ref="I49" authorId="1">
      <text>
        <r>
          <rPr>
            <b/>
            <sz val="8"/>
            <color indexed="81"/>
            <rFont val="Tahoma"/>
            <family val="2"/>
          </rPr>
          <t>equipo13:</t>
        </r>
        <r>
          <rPr>
            <sz val="8"/>
            <color indexed="81"/>
            <rFont val="Tahoma"/>
            <family val="2"/>
          </rPr>
          <t xml:space="preserve">
fecha de ingreso
03/01/2008 aumentar para 04/01/2014  a 49,20
</t>
        </r>
      </text>
    </comment>
    <comment ref="I50" authorId="1">
      <text>
        <r>
          <rPr>
            <b/>
            <sz val="8"/>
            <color indexed="81"/>
            <rFont val="Tahoma"/>
            <family val="2"/>
          </rPr>
          <t>equipo13</t>
        </r>
        <r>
          <rPr>
            <sz val="8"/>
            <color indexed="81"/>
            <rFont val="Tahoma"/>
            <family val="2"/>
          </rPr>
          <t xml:space="preserve">
fecha de ingreso 27/01/2009 empezar a cancelar prima de antigüedad a partir de 27/01/2010 
Cancelar Prima de Antigüedad el 27/01/2013 a 39,90
</t>
        </r>
      </text>
    </comment>
    <comment ref="I51" authorId="1">
      <text>
        <r>
          <rPr>
            <b/>
            <sz val="8"/>
            <color indexed="81"/>
            <rFont val="Tahoma"/>
            <family val="2"/>
          </rPr>
          <t>equipo13:</t>
        </r>
        <r>
          <rPr>
            <sz val="8"/>
            <color indexed="81"/>
            <rFont val="Tahoma"/>
            <family val="2"/>
          </rPr>
          <t xml:space="preserve">
fecha de ingreso 
05/03/2007 aumentar para el 06/03/2013 a 49,20 
</t>
        </r>
      </text>
    </comment>
    <comment ref="I52" authorId="1">
      <text>
        <r>
          <rPr>
            <b/>
            <sz val="8"/>
            <color indexed="81"/>
            <rFont val="Tahoma"/>
            <family val="2"/>
          </rPr>
          <t>equipo13:</t>
        </r>
        <r>
          <rPr>
            <sz val="8"/>
            <color indexed="81"/>
            <rFont val="Tahoma"/>
            <family val="2"/>
          </rPr>
          <t xml:space="preserve">
fecha de ingreso 
16/10/2006 aumentar para el 17/10/2012
 a 49,20</t>
        </r>
      </text>
    </comment>
    <comment ref="I53" authorId="1">
      <text>
        <r>
          <rPr>
            <b/>
            <sz val="8"/>
            <color indexed="81"/>
            <rFont val="Tahoma"/>
            <family val="2"/>
          </rPr>
          <t>equipo13:</t>
        </r>
        <r>
          <rPr>
            <sz val="8"/>
            <color indexed="81"/>
            <rFont val="Tahoma"/>
            <family val="2"/>
          </rPr>
          <t xml:space="preserve">
fecha de ingreso
26/03/2007 aumentar para el 27/03/2013 a 49,20
</t>
        </r>
      </text>
    </comment>
    <comment ref="I54" authorId="1">
      <text>
        <r>
          <rPr>
            <b/>
            <sz val="8"/>
            <color indexed="81"/>
            <rFont val="Tahoma"/>
            <family val="2"/>
          </rPr>
          <t>equipo13:</t>
        </r>
        <r>
          <rPr>
            <sz val="8"/>
            <color indexed="81"/>
            <rFont val="Tahoma"/>
            <family val="2"/>
          </rPr>
          <t xml:space="preserve">
fecha de ingreso
11/04/2007 aumentar para el 12/04/2013 a 49,20
</t>
        </r>
        <r>
          <rPr>
            <sz val="8"/>
            <color indexed="10"/>
            <rFont val="Tahoma"/>
            <family val="2"/>
          </rPr>
          <t xml:space="preserve">
</t>
        </r>
      </text>
    </comment>
    <comment ref="O54" authorId="0">
      <text>
        <r>
          <rPr>
            <b/>
            <sz val="8"/>
            <color indexed="81"/>
            <rFont val="Tahoma"/>
            <family val="2"/>
          </rPr>
          <t>Usuario:</t>
        </r>
        <r>
          <rPr>
            <sz val="8"/>
            <color indexed="81"/>
            <rFont val="Tahoma"/>
            <family val="2"/>
          </rPr>
          <t xml:space="preserve">
autorizado por el doctor neptalí javier duque en la segunda quincena de abril de 2012 deacuerdo a dictamen escrito de la loteria del tachira
</t>
        </r>
      </text>
    </comment>
    <comment ref="I55" authorId="1">
      <text>
        <r>
          <rPr>
            <b/>
            <sz val="8"/>
            <color indexed="81"/>
            <rFont val="Tahoma"/>
            <family val="2"/>
          </rPr>
          <t>equipo13:</t>
        </r>
        <r>
          <rPr>
            <sz val="8"/>
            <color indexed="81"/>
            <rFont val="Tahoma"/>
            <family val="2"/>
          </rPr>
          <t xml:space="preserve">
fecha de ingreso 
16/10/2006 aumentar para 17/10/2012 a 49,20</t>
        </r>
      </text>
    </comment>
    <comment ref="I56" authorId="1">
      <text>
        <r>
          <rPr>
            <b/>
            <sz val="8"/>
            <color indexed="81"/>
            <rFont val="Tahoma"/>
            <family val="2"/>
          </rPr>
          <t>equipo13:</t>
        </r>
        <r>
          <rPr>
            <sz val="8"/>
            <color indexed="81"/>
            <rFont val="Tahoma"/>
            <family val="2"/>
          </rPr>
          <t xml:space="preserve">
fecha de ingreso 
15/06/2006 aumentar para el 16/06/2012 a 49,20 
</t>
        </r>
      </text>
    </comment>
    <comment ref="K56" authorId="2">
      <text>
        <r>
          <rPr>
            <b/>
            <sz val="8"/>
            <color indexed="81"/>
            <rFont val="Tahoma"/>
            <family val="2"/>
          </rPr>
          <t>usuario:</t>
        </r>
        <r>
          <rPr>
            <sz val="8"/>
            <color indexed="81"/>
            <rFont val="Tahoma"/>
            <family val="2"/>
          </rPr>
          <t xml:space="preserve">
empezara a partir del 16 de julio de 2010 y 01 de abril de 2011
</t>
        </r>
      </text>
    </comment>
    <comment ref="Q56" authorId="2">
      <text>
        <r>
          <rPr>
            <b/>
            <sz val="8"/>
            <color indexed="81"/>
            <rFont val="Tahoma"/>
            <family val="2"/>
          </rPr>
          <t>usuario:</t>
        </r>
        <r>
          <rPr>
            <sz val="8"/>
            <color indexed="81"/>
            <rFont val="Tahoma"/>
            <family val="2"/>
          </rPr>
          <t xml:space="preserve">
</t>
        </r>
      </text>
    </comment>
    <comment ref="I57" authorId="1">
      <text>
        <r>
          <rPr>
            <b/>
            <sz val="8"/>
            <color indexed="81"/>
            <rFont val="Tahoma"/>
            <family val="2"/>
          </rPr>
          <t>equipo13:</t>
        </r>
        <r>
          <rPr>
            <sz val="8"/>
            <color indexed="81"/>
            <rFont val="Tahoma"/>
            <family val="2"/>
          </rPr>
          <t xml:space="preserve">
fecha de ingreso
16/10/2006 aumentar para el 17/10/2012 a 49,20
</t>
        </r>
      </text>
    </comment>
    <comment ref="I58" authorId="0">
      <text>
        <r>
          <rPr>
            <b/>
            <sz val="8"/>
            <color indexed="81"/>
            <rFont val="Tahoma"/>
            <family val="2"/>
          </rPr>
          <t>Usuario:</t>
        </r>
        <r>
          <rPr>
            <sz val="8"/>
            <color indexed="81"/>
            <rFont val="Tahoma"/>
            <family val="2"/>
          </rPr>
          <t xml:space="preserve">
14 AÑOS DIMO Y 3 CORPOINTA</t>
        </r>
      </text>
    </comment>
    <comment ref="M58" authorId="0">
      <text>
        <r>
          <rPr>
            <b/>
            <sz val="8"/>
            <color indexed="81"/>
            <rFont val="Tahoma"/>
            <family val="2"/>
          </rPr>
          <t>Usuario:</t>
        </r>
        <r>
          <rPr>
            <sz val="8"/>
            <color indexed="81"/>
            <rFont val="Tahoma"/>
            <family val="2"/>
          </rPr>
          <t xml:space="preserve">
tiene 2 hijas mayores estudiando en la universidad falta por traer soportes (constancias de estudio )</t>
        </r>
      </text>
    </comment>
    <comment ref="I59" authorId="1">
      <text>
        <r>
          <rPr>
            <b/>
            <sz val="8"/>
            <color indexed="81"/>
            <rFont val="Tahoma"/>
            <family val="2"/>
          </rPr>
          <t>equipo13:</t>
        </r>
        <r>
          <rPr>
            <sz val="8"/>
            <color indexed="81"/>
            <rFont val="Tahoma"/>
            <family val="2"/>
          </rPr>
          <t xml:space="preserve">
fecha de ingreso 
03/01/2008 aumentar para el 04/01/2014 a 61,50
tiene 2 años en Fundes posee soportes                       ( contratos de Trabajo) del 9 de enero de 2006 al 31 de diciembre del 2007</t>
        </r>
      </text>
    </comment>
    <comment ref="I60" authorId="1">
      <text>
        <r>
          <rPr>
            <b/>
            <sz val="8"/>
            <color indexed="81"/>
            <rFont val="Tahoma"/>
            <family val="2"/>
          </rPr>
          <t>equipo13:</t>
        </r>
        <r>
          <rPr>
            <sz val="8"/>
            <color indexed="81"/>
            <rFont val="Tahoma"/>
            <family val="2"/>
          </rPr>
          <t xml:space="preserve">
fecha de ingreso
07/01/2008 aumentar para 08/01/2014  a 49,20
</t>
        </r>
      </text>
    </comment>
    <comment ref="I61" authorId="1">
      <text>
        <r>
          <rPr>
            <b/>
            <sz val="8"/>
            <color indexed="81"/>
            <rFont val="Tahoma"/>
            <family val="2"/>
          </rPr>
          <t xml:space="preserve">equipo13:
</t>
        </r>
        <r>
          <rPr>
            <sz val="8"/>
            <color indexed="81"/>
            <rFont val="Tahoma"/>
            <family val="2"/>
          </rPr>
          <t xml:space="preserve">
fecha de ingreso 
08/02/2007 aumentar para el 09/02/2013 a 49,20
</t>
        </r>
      </text>
    </comment>
    <comment ref="K61" authorId="0">
      <text>
        <r>
          <rPr>
            <b/>
            <sz val="8"/>
            <color indexed="81"/>
            <rFont val="Tahoma"/>
            <family val="2"/>
          </rPr>
          <t>Usuario:</t>
        </r>
        <r>
          <rPr>
            <sz val="8"/>
            <color indexed="81"/>
            <rFont val="Tahoma"/>
            <family val="2"/>
          </rPr>
          <t xml:space="preserve">
a partir del 01 de diciembre de 2011</t>
        </r>
      </text>
    </comment>
    <comment ref="O61" authorId="2">
      <text>
        <r>
          <rPr>
            <b/>
            <sz val="8"/>
            <color indexed="81"/>
            <rFont val="Tahoma"/>
            <family val="2"/>
          </rPr>
          <t>usuario:</t>
        </r>
        <r>
          <rPr>
            <sz val="8"/>
            <color indexed="81"/>
            <rFont val="Tahoma"/>
            <family val="2"/>
          </rPr>
          <t xml:space="preserve">
a partir de la primera quincena de agosto de 2010 
</t>
        </r>
      </text>
    </comment>
    <comment ref="I62" authorId="1">
      <text>
        <r>
          <rPr>
            <b/>
            <sz val="8"/>
            <color indexed="81"/>
            <rFont val="Tahoma"/>
            <family val="2"/>
          </rPr>
          <t>equipo13:</t>
        </r>
        <r>
          <rPr>
            <sz val="8"/>
            <color indexed="81"/>
            <rFont val="Tahoma"/>
            <family val="2"/>
          </rPr>
          <t xml:space="preserve">
fecha de ingreso
01/06/2006 aumentar para el 02/06/2012 a 49,20
19 años de servicio desde el año 1991.hasta el 2010 pero no tiene los soportes en el expediente</t>
        </r>
      </text>
    </comment>
    <comment ref="I63" authorId="1">
      <text>
        <r>
          <rPr>
            <b/>
            <sz val="8"/>
            <color indexed="81"/>
            <rFont val="Tahoma"/>
            <family val="2"/>
          </rPr>
          <t>equipo13:</t>
        </r>
        <r>
          <rPr>
            <sz val="8"/>
            <color indexed="81"/>
            <rFont val="Tahoma"/>
            <family val="2"/>
          </rPr>
          <t xml:space="preserve">
fecha de ingreso 17/11/2008 empezar a cancelar prima y   para el 18/11/2012 por un monto de 36,90 
Pendiente para el mes de </t>
        </r>
        <r>
          <rPr>
            <sz val="8"/>
            <color indexed="10"/>
            <rFont val="Tahoma"/>
            <family val="2"/>
          </rPr>
          <t>NOVIEMBRE de 2010</t>
        </r>
      </text>
    </comment>
    <comment ref="I64" authorId="1">
      <text>
        <r>
          <rPr>
            <b/>
            <sz val="8"/>
            <color indexed="81"/>
            <rFont val="Tahoma"/>
            <family val="2"/>
          </rPr>
          <t>equipo13:</t>
        </r>
        <r>
          <rPr>
            <sz val="8"/>
            <color indexed="81"/>
            <rFont val="Tahoma"/>
            <family val="2"/>
          </rPr>
          <t xml:space="preserve"> antigüedad en la administracion publica 23 años cancelar prima de 147,60 fecha de ingreso a corpointa 27/01/2009 aumentar para el 27/01/2014 a 184,50
</t>
        </r>
      </text>
    </comment>
    <comment ref="I65" authorId="1">
      <text>
        <r>
          <rPr>
            <b/>
            <sz val="8"/>
            <color indexed="81"/>
            <rFont val="Tahoma"/>
            <family val="2"/>
          </rPr>
          <t xml:space="preserve">equipo13:
</t>
        </r>
        <r>
          <rPr>
            <sz val="8"/>
            <color indexed="81"/>
            <rFont val="Tahoma"/>
            <family val="2"/>
          </rPr>
          <t xml:space="preserve">fecha de ingreso  
10/01/2007 aumentar para el 11/01/2013 a 49,20
</t>
        </r>
        <r>
          <rPr>
            <sz val="8"/>
            <color indexed="10"/>
            <rFont val="Tahoma"/>
            <family val="2"/>
          </rPr>
          <t xml:space="preserve">
</t>
        </r>
      </text>
    </comment>
    <comment ref="I66" authorId="1">
      <text>
        <r>
          <rPr>
            <b/>
            <sz val="8"/>
            <color indexed="81"/>
            <rFont val="Tahoma"/>
            <family val="2"/>
          </rPr>
          <t>equipo13:</t>
        </r>
        <r>
          <rPr>
            <sz val="8"/>
            <color indexed="81"/>
            <rFont val="Tahoma"/>
            <family val="2"/>
          </rPr>
          <t xml:space="preserve">
fecha de ingreso 
15/06/2006 aumentar para el 16/06/2012 a 49,20
</t>
        </r>
      </text>
    </comment>
    <comment ref="I67" authorId="1">
      <text>
        <r>
          <rPr>
            <b/>
            <sz val="8"/>
            <color indexed="81"/>
            <rFont val="Tahoma"/>
            <family val="2"/>
          </rPr>
          <t>equipo13:</t>
        </r>
        <r>
          <rPr>
            <sz val="8"/>
            <color indexed="81"/>
            <rFont val="Tahoma"/>
            <family val="2"/>
          </rPr>
          <t xml:space="preserve">
feha de ingreso
20/03/2006 aumentar para el 21/03/2014 a 61,50</t>
        </r>
      </text>
    </comment>
    <comment ref="I68" authorId="1">
      <text>
        <r>
          <rPr>
            <b/>
            <sz val="8"/>
            <color indexed="81"/>
            <rFont val="Tahoma"/>
            <family val="2"/>
          </rPr>
          <t>equipo13:</t>
        </r>
        <r>
          <rPr>
            <sz val="8"/>
            <color indexed="81"/>
            <rFont val="Tahoma"/>
            <family val="2"/>
          </rPr>
          <t xml:space="preserve">
fecha de ingreso
19/01/2006 aumentar para el 20/01/2013 a 61,50 
tiene un año en dimo 2005 contratos 
5 años de antiguedad</t>
        </r>
      </text>
    </comment>
    <comment ref="I69" authorId="1">
      <text>
        <r>
          <rPr>
            <b/>
            <sz val="8"/>
            <color indexed="81"/>
            <rFont val="Tahoma"/>
            <family val="2"/>
          </rPr>
          <t>equipo13:</t>
        </r>
        <r>
          <rPr>
            <sz val="8"/>
            <color indexed="81"/>
            <rFont val="Tahoma"/>
            <family val="2"/>
          </rPr>
          <t xml:space="preserve">
fecha de ingreso
26/02/1983 DOE aumentar para el 26/02/2013 a 184,50
</t>
        </r>
      </text>
    </comment>
    <comment ref="I70" authorId="1">
      <text>
        <r>
          <rPr>
            <b/>
            <sz val="8"/>
            <color indexed="81"/>
            <rFont val="Tahoma"/>
            <family val="2"/>
          </rPr>
          <t>equipo13:</t>
        </r>
        <r>
          <rPr>
            <sz val="8"/>
            <color indexed="81"/>
            <rFont val="Tahoma"/>
            <family val="2"/>
          </rPr>
          <t xml:space="preserve">
fecha de ingreso 05/03/2007 aumentar para el 06/03/2013 a 49,20 
</t>
        </r>
      </text>
    </comment>
    <comment ref="I71" authorId="1">
      <text>
        <r>
          <rPr>
            <b/>
            <sz val="8"/>
            <color indexed="81"/>
            <rFont val="Tahoma"/>
            <family val="2"/>
          </rPr>
          <t>equipo13:</t>
        </r>
        <r>
          <rPr>
            <sz val="8"/>
            <color indexed="81"/>
            <rFont val="Tahoma"/>
            <family val="2"/>
          </rPr>
          <t xml:space="preserve">
fecha de ingreso 26/03/2007 aumentar para el 27/03/2013 a 49,20
</t>
        </r>
      </text>
    </comment>
    <comment ref="I73" authorId="0">
      <text>
        <r>
          <rPr>
            <b/>
            <sz val="8"/>
            <color indexed="81"/>
            <rFont val="Tahoma"/>
            <family val="2"/>
          </rPr>
          <t>Usuario:</t>
        </r>
        <r>
          <rPr>
            <sz val="8"/>
            <color indexed="81"/>
            <rFont val="Tahoma"/>
            <family val="2"/>
          </rPr>
          <t xml:space="preserve">
06 de julio de 2010 12,30
</t>
        </r>
      </text>
    </comment>
  </commentList>
</comments>
</file>

<file path=xl/comments2.xml><?xml version="1.0" encoding="utf-8"?>
<comments xmlns="http://schemas.openxmlformats.org/spreadsheetml/2006/main">
  <authors>
    <author>equipo 13</author>
    <author>usuario</author>
    <author>Usuario</author>
  </authors>
  <commentList>
    <comment ref="Q8" authorId="0">
      <text>
        <r>
          <rPr>
            <b/>
            <sz val="8"/>
            <color indexed="81"/>
            <rFont val="Tahoma"/>
            <family val="2"/>
          </rPr>
          <t>equipo 13:</t>
        </r>
        <r>
          <rPr>
            <sz val="8"/>
            <color indexed="81"/>
            <rFont val="Tahoma"/>
            <family val="2"/>
          </rPr>
          <t xml:space="preserve">
PUEDE SER MODIFICADO DEBIDO A VARIACIÓN DE INGRESOS EN LAS PRIMERAS QUINCENAS DE LOS MESES MARZO , JUNIO, SEPTIEMBRE,DICIEMBRE.</t>
        </r>
      </text>
    </comment>
    <comment ref="M24" authorId="1">
      <text>
        <r>
          <rPr>
            <b/>
            <sz val="8"/>
            <color indexed="81"/>
            <rFont val="Tahoma"/>
            <family val="2"/>
          </rPr>
          <t>usuario:</t>
        </r>
        <r>
          <rPr>
            <sz val="8"/>
            <color indexed="81"/>
            <rFont val="Tahoma"/>
            <family val="2"/>
          </rPr>
          <t xml:space="preserve">
RETROACTIVO DEL 01 DE ABRIL 2011</t>
        </r>
      </text>
    </comment>
    <comment ref="O25" authorId="1">
      <text>
        <r>
          <rPr>
            <b/>
            <sz val="8"/>
            <color indexed="81"/>
            <rFont val="Tahoma"/>
            <family val="2"/>
          </rPr>
          <t>usuario:</t>
        </r>
        <r>
          <rPr>
            <sz val="8"/>
            <color indexed="81"/>
            <rFont val="Tahoma"/>
            <family val="2"/>
          </rPr>
          <t xml:space="preserve">
descuento de 413,00 bolivares en el mes de enero 413,00 en el mes de febrero
413,00 en el mes de marzo y 206,55 bolivares que corresponden a la primera quincena de abril para un total de </t>
        </r>
        <r>
          <rPr>
            <b/>
            <sz val="8"/>
            <color indexed="81"/>
            <rFont val="Tahoma"/>
            <family val="2"/>
          </rPr>
          <t xml:space="preserve">1.445,55 </t>
        </r>
        <r>
          <rPr>
            <sz val="8"/>
            <color indexed="81"/>
            <rFont val="Tahoma"/>
            <family val="2"/>
          </rPr>
          <t xml:space="preserve">los cuales se dividiran en 3 partes 1.445,55/3= </t>
        </r>
        <r>
          <rPr>
            <b/>
            <sz val="8"/>
            <color indexed="81"/>
            <rFont val="Tahoma"/>
            <family val="2"/>
          </rPr>
          <t xml:space="preserve">481,85 se descontaran 481,85 por tres quincenas </t>
        </r>
      </text>
    </comment>
    <comment ref="M33" authorId="1">
      <text>
        <r>
          <rPr>
            <b/>
            <sz val="8"/>
            <color indexed="81"/>
            <rFont val="Tahoma"/>
            <family val="2"/>
          </rPr>
          <t>usuario:</t>
        </r>
        <r>
          <rPr>
            <sz val="8"/>
            <color indexed="81"/>
            <rFont val="Tahoma"/>
            <family val="2"/>
          </rPr>
          <t xml:space="preserve">
ingreso a partir del 01 de abril de 2011 retroactivo de un quincena</t>
        </r>
      </text>
    </comment>
    <comment ref="M51" authorId="1">
      <text>
        <r>
          <rPr>
            <b/>
            <sz val="8"/>
            <color indexed="81"/>
            <rFont val="Tahoma"/>
            <family val="2"/>
          </rPr>
          <t>usuario:</t>
        </r>
        <r>
          <rPr>
            <sz val="8"/>
            <color indexed="81"/>
            <rFont val="Tahoma"/>
            <family val="2"/>
          </rPr>
          <t xml:space="preserve">
ingreso a partir del 16 de marzo de 2011</t>
        </r>
      </text>
    </comment>
    <comment ref="M68" authorId="2">
      <text>
        <r>
          <rPr>
            <b/>
            <sz val="8"/>
            <color indexed="81"/>
            <rFont val="Tahoma"/>
            <family val="2"/>
          </rPr>
          <t>Usuario:</t>
        </r>
        <r>
          <rPr>
            <sz val="8"/>
            <color indexed="81"/>
            <rFont val="Tahoma"/>
            <family val="2"/>
          </rPr>
          <t xml:space="preserve">
retiro a partir de diciembre de 2011</t>
        </r>
      </text>
    </comment>
  </commentList>
</comments>
</file>

<file path=xl/comments3.xml><?xml version="1.0" encoding="utf-8"?>
<comments xmlns="http://schemas.openxmlformats.org/spreadsheetml/2006/main">
  <authors>
    <author>Usuario</author>
    <author>equipo 13</author>
  </authors>
  <commentList>
    <comment ref="U12" authorId="0">
      <text>
        <r>
          <rPr>
            <b/>
            <sz val="8"/>
            <color indexed="81"/>
            <rFont val="Tahoma"/>
            <family val="2"/>
          </rPr>
          <t>Estos datos se repiten en la celda de dias a pagar en la quincena</t>
        </r>
        <r>
          <rPr>
            <sz val="8"/>
            <color indexed="81"/>
            <rFont val="Tahoma"/>
            <family val="2"/>
          </rPr>
          <t xml:space="preserve">
</t>
        </r>
      </text>
    </comment>
    <comment ref="W12" authorId="0">
      <text>
        <r>
          <rPr>
            <b/>
            <sz val="8"/>
            <color indexed="81"/>
            <rFont val="Tahoma"/>
            <family val="2"/>
          </rPr>
          <t>Estos datos se repiten en la celda del… al...</t>
        </r>
        <r>
          <rPr>
            <sz val="8"/>
            <color indexed="81"/>
            <rFont val="Tahoma"/>
            <family val="2"/>
          </rPr>
          <t xml:space="preserve">
</t>
        </r>
      </text>
    </comment>
    <comment ref="U13" authorId="0">
      <text>
        <r>
          <rPr>
            <b/>
            <sz val="8"/>
            <color indexed="81"/>
            <rFont val="Tahoma"/>
            <family val="2"/>
          </rPr>
          <t>Estos datos se realizan contando la cantidad de semanas que lleva el año desde la primera quincena hasta la numero 24</t>
        </r>
      </text>
    </comment>
    <comment ref="W13" authorId="0">
      <text>
        <r>
          <rPr>
            <b/>
            <sz val="8"/>
            <color indexed="81"/>
            <rFont val="Tahoma"/>
            <family val="2"/>
          </rPr>
          <t>Estos datos se repiten en la celda del… al...</t>
        </r>
        <r>
          <rPr>
            <sz val="8"/>
            <color indexed="81"/>
            <rFont val="Tahoma"/>
            <family val="2"/>
          </rPr>
          <t xml:space="preserve">
</t>
        </r>
      </text>
    </comment>
    <comment ref="Y15" authorId="1">
      <text>
        <r>
          <rPr>
            <b/>
            <sz val="8"/>
            <color indexed="81"/>
            <rFont val="Tahoma"/>
            <family val="2"/>
          </rPr>
          <t>equipo 13:</t>
        </r>
        <r>
          <rPr>
            <sz val="8"/>
            <color indexed="81"/>
            <rFont val="Tahoma"/>
            <family val="2"/>
          </rPr>
          <t xml:space="preserve">
hasta un limited de 5 salarios minimos al 15/03/2010 es de 5321,25 Bs. F.</t>
        </r>
      </text>
    </comment>
    <comment ref="Z15" authorId="1">
      <text>
        <r>
          <rPr>
            <b/>
            <sz val="8"/>
            <color indexed="81"/>
            <rFont val="Tahoma"/>
            <family val="2"/>
          </rPr>
          <t>equipo 13:</t>
        </r>
        <r>
          <rPr>
            <sz val="8"/>
            <color indexed="81"/>
            <rFont val="Tahoma"/>
            <family val="2"/>
          </rPr>
          <t xml:space="preserve">
hasta un limited de 5 salarios minimos al 15/03/2010 es de 5321,25 Bs. F.</t>
        </r>
      </text>
    </comment>
  </commentList>
</comments>
</file>

<file path=xl/sharedStrings.xml><?xml version="1.0" encoding="utf-8"?>
<sst xmlns="http://schemas.openxmlformats.org/spreadsheetml/2006/main" count="300" uniqueCount="214">
  <si>
    <t>Cédula de Identidad</t>
  </si>
  <si>
    <t>Fecha de Ingreso</t>
  </si>
  <si>
    <t>Nº</t>
  </si>
  <si>
    <t>Apellidos y Nombres</t>
  </si>
  <si>
    <t>Cargo</t>
  </si>
  <si>
    <t>Salario Básico Mensual</t>
  </si>
  <si>
    <t>Salario Diario</t>
  </si>
  <si>
    <t>Período Laborado</t>
  </si>
  <si>
    <t>Días Laborados</t>
  </si>
  <si>
    <t>Sub Total Sueldo Básico</t>
  </si>
  <si>
    <t>Asignaciones</t>
  </si>
  <si>
    <t>Total Asignaciones</t>
  </si>
  <si>
    <t>Total Sueldo + Asignaciones</t>
  </si>
  <si>
    <t>Deducciones</t>
  </si>
  <si>
    <t>Total Deducciones</t>
  </si>
  <si>
    <t>TOTAL A CANCELAR</t>
  </si>
  <si>
    <t>Desde</t>
  </si>
  <si>
    <t>Hasta</t>
  </si>
  <si>
    <t>Prima por Antigüedad</t>
  </si>
  <si>
    <t>Prima por Transporte</t>
  </si>
  <si>
    <t>Prima por Hijos</t>
  </si>
  <si>
    <t>Nivelación Profesional</t>
  </si>
  <si>
    <t>Bono Nocturno</t>
  </si>
  <si>
    <t>S.S.O. (4%)</t>
  </si>
  <si>
    <t>Régimen Prestacional de Empleo (0,50%)</t>
  </si>
  <si>
    <t>Fondo de Pensiones (3%)</t>
  </si>
  <si>
    <t>Préstamo Caja de Ahorros</t>
  </si>
  <si>
    <t>Nro. Empleado</t>
  </si>
  <si>
    <t>Antigüedad/año</t>
  </si>
  <si>
    <t>Nomina</t>
  </si>
  <si>
    <t>Dias</t>
  </si>
  <si>
    <t>Del:</t>
  </si>
  <si>
    <t>Quincena</t>
  </si>
  <si>
    <t>Al:</t>
  </si>
  <si>
    <t>Programa</t>
  </si>
  <si>
    <t>Actividad</t>
  </si>
  <si>
    <t>TOTAL PROGRAMA 01 ACTIVIDAD 51</t>
  </si>
  <si>
    <t xml:space="preserve">Programa </t>
  </si>
  <si>
    <t>Valor Bs. Actual</t>
  </si>
  <si>
    <t>Tabulador de Primas</t>
  </si>
  <si>
    <t>Prima por hijo menor de 18 años</t>
  </si>
  <si>
    <t>Prima por hijo mayor de 18 años T.S.U</t>
  </si>
  <si>
    <t>Prima por hijo mayor 18 años pre-grado</t>
  </si>
  <si>
    <t>Prima por hijos (invalidez)</t>
  </si>
  <si>
    <t>Prima especial de alimentacion</t>
  </si>
  <si>
    <t>Prima especial de transporte</t>
  </si>
  <si>
    <t>Antigüedad</t>
  </si>
  <si>
    <t>De 1 año un dia a 2 años</t>
  </si>
  <si>
    <t>De 2 año un dia a 4 años</t>
  </si>
  <si>
    <t>De 4 años un dia a 6 años</t>
  </si>
  <si>
    <t>De 6 años un dia a 8 años</t>
  </si>
  <si>
    <t>De 8 años un dia a 10 años</t>
  </si>
  <si>
    <t>De 10 años un dia a 12 años</t>
  </si>
  <si>
    <t>De 12 años un dia a 14 años</t>
  </si>
  <si>
    <t>De 14 años un dia a 16 años</t>
  </si>
  <si>
    <t>De 16 años un dia a 18 años</t>
  </si>
  <si>
    <t>De 18 años un dia a 20 años</t>
  </si>
  <si>
    <t>De 20 años un dia a 22 años</t>
  </si>
  <si>
    <t>De 22 años un dia a 24 años</t>
  </si>
  <si>
    <t>De 24 años un dia a 26 años</t>
  </si>
  <si>
    <t>De 26 años un dia a 28 años</t>
  </si>
  <si>
    <t>De 28 años un dia a 30 años</t>
  </si>
  <si>
    <t>Prima de Profesionalizacion TSU</t>
  </si>
  <si>
    <t>Prima de Profesionalizacion Universitario</t>
  </si>
  <si>
    <t>Post-Grado</t>
  </si>
  <si>
    <t>Doctorado</t>
  </si>
  <si>
    <t>Prima de Reconocimiento</t>
  </si>
  <si>
    <t>Prima por hogar</t>
  </si>
  <si>
    <t>Departamento</t>
  </si>
  <si>
    <t>SEMANAS DE LA QUINCENA</t>
  </si>
  <si>
    <t>Tiene</t>
  </si>
  <si>
    <t>No tiene</t>
  </si>
  <si>
    <t>DEPENDENCIA</t>
  </si>
  <si>
    <t>Sueldos básicos a personal Fijo a tiempo completo</t>
  </si>
  <si>
    <t>Complemento a Empleados por Comisión de Servicio</t>
  </si>
  <si>
    <t>Prima por Antigüedad a Empleados</t>
  </si>
  <si>
    <t>Primas de Transporte a Empleados</t>
  </si>
  <si>
    <t>Primas por Hijos a Empleados</t>
  </si>
  <si>
    <t>Primas de Profesionalización a Empleados</t>
  </si>
  <si>
    <t>TOTAL ASIGNACIONES</t>
  </si>
  <si>
    <t>TOTAL  SUELDO + ASIGNACIONES</t>
  </si>
  <si>
    <t>DEDUCCIONES</t>
  </si>
  <si>
    <t>TOTAL DEDUCCIONES</t>
  </si>
  <si>
    <t>TOTAL SUELDO A CANCELAR</t>
  </si>
  <si>
    <t>Partida: 4.01.01.01.00</t>
  </si>
  <si>
    <t>Partida: 4.01.04.06.00</t>
  </si>
  <si>
    <t>Partida: 4.01.03.09.00</t>
  </si>
  <si>
    <t>Partida: 4.01.03.02.00</t>
  </si>
  <si>
    <t>Partida: 4.01.03.04.00</t>
  </si>
  <si>
    <t>Partida: 4.01.03.08.00</t>
  </si>
  <si>
    <t>S. S. O APORTE EMPLEADO (4%)</t>
  </si>
  <si>
    <t>REGIMEN PRESTACIONAL DE EMPLEO (0,5%)</t>
  </si>
  <si>
    <t>FONDO DE PENSIONES APORTE EMPLEADO (3%)</t>
  </si>
  <si>
    <t>PRESIDENCIA                                                                            Programa: 01  -  Actividad: 51</t>
  </si>
  <si>
    <t>AUDITORIA INTERNA                                                          Programa: 01  -  Actividad: 53</t>
  </si>
  <si>
    <t>TOTAL</t>
  </si>
  <si>
    <t>TOTAL PROGRAMA 01 ACTIVIDAD 52</t>
  </si>
  <si>
    <t>TOTAL NOMINA</t>
  </si>
  <si>
    <t>TOTAL PROGRAMA 01 ACTIVIDAD 53</t>
  </si>
  <si>
    <t>RECIBO DE PAGO</t>
  </si>
  <si>
    <t>ASIGNACIONES</t>
  </si>
  <si>
    <t>Fondo de Pensiones</t>
  </si>
  <si>
    <t>S.S.O</t>
  </si>
  <si>
    <t>Reg. Prestac. De Empleo</t>
  </si>
  <si>
    <t>Caja de Ahorros</t>
  </si>
  <si>
    <t>Cred. Comerciales Caja Ahorro</t>
  </si>
  <si>
    <t>Prestamo Caja de Ahorro</t>
  </si>
  <si>
    <t xml:space="preserve">                                                                  Neto a Pagar</t>
  </si>
  <si>
    <t>Nombres y Apellidos</t>
  </si>
  <si>
    <t>Sueldo Básico Mensual</t>
  </si>
  <si>
    <t>Sueldo Diario</t>
  </si>
  <si>
    <t>Sueldo Básico</t>
  </si>
  <si>
    <t>SALDO</t>
  </si>
  <si>
    <t>RECIBO DE PAGO DE NÓMINA CORPOINTA</t>
  </si>
  <si>
    <t>CONCEPTOS</t>
  </si>
  <si>
    <t>RECIBE CONFORME:</t>
  </si>
  <si>
    <t>Codigo Empleado</t>
  </si>
  <si>
    <t>Resumen</t>
  </si>
  <si>
    <t>Recibo</t>
  </si>
  <si>
    <t>Observaciones</t>
  </si>
  <si>
    <t>CODIGO EMPLEADO</t>
  </si>
  <si>
    <t>Reg. Prest. De Empleo</t>
  </si>
  <si>
    <t>Ley de Vivienda y Habitad</t>
  </si>
  <si>
    <t>Caja de Ahorro</t>
  </si>
  <si>
    <t>Personal</t>
  </si>
  <si>
    <t>Codigo de Busqueda</t>
  </si>
  <si>
    <t>Cantidad de Hijos Mayores de 18 años</t>
  </si>
  <si>
    <t>Prima por Hijos Mayores de 18 años</t>
  </si>
  <si>
    <t>Cantidad de Hijos Menores de 18 años</t>
  </si>
  <si>
    <t>Prima por Hijos Menores de 18 años</t>
  </si>
  <si>
    <t>DIAS LABORADOS</t>
  </si>
  <si>
    <t>PRESTAMO CAJA DE AHORROS</t>
  </si>
  <si>
    <t>Deducciones por Tribunales</t>
  </si>
  <si>
    <t>Deducciones por Créditos Comerciales</t>
  </si>
  <si>
    <t>CORPORACIÓN DE INFRAESTRUCTURA, MANTENIMIENTO DE OBRAS Y SERVICIOS DEL ESTADO TÁCHIRA  CORPOINTA.</t>
  </si>
  <si>
    <t>0039</t>
  </si>
  <si>
    <t>Prima de Recono-cimiento</t>
  </si>
  <si>
    <t>Prima por Hogar</t>
  </si>
  <si>
    <t xml:space="preserve">NOTA: 1).- A la Ciudadana GARCIA MONCADA EDITH ALEXANDRA de Cedula de identidad 18.791.512  tiene el cargo de analista de Presupuesto II con salario de 1.302,00 Bs F. y se le cancela como Analista de Presupuesto Jefe </t>
  </si>
  <si>
    <t xml:space="preserve">NOTA: 2).- A la Ciudadana HORMIGA HERNANDEZ ELOISA  de Cedula de identidad 13.588.436  tiene el cargo de Habilitado II con salario de 1.302,00 Bs F. y se le cancela como Habilitado Jefe </t>
  </si>
  <si>
    <t xml:space="preserve">NOTA: 1).- A la Ciudadana GARCIA RODRIGUEZ CARMEN de Cedula de identidad 13.891.315  tiene el cargo de Arquitecto III con salario de 1.554,00 Bs F. y se le cancela como Gerente de Planificación y Proyectos </t>
  </si>
  <si>
    <t>Prima por Reconocimiento</t>
  </si>
  <si>
    <t xml:space="preserve">NOTA: 3).- A la Ciudadana ROSALES BUITRAGO ERIKA ZAILIN  de Cedula de identidad 15.242.492  tiene el cargo de Administrador II con salario de 1.470,00 Bs F. y se le cancela como Comprador Jefe II (E.), Manteniendo el Mismo Salario. </t>
  </si>
  <si>
    <t xml:space="preserve"> </t>
  </si>
  <si>
    <t xml:space="preserve">NOTA: 1).- Al Ciudadano KIWAN RAMIREZ WILLIAN ALBERTO de Cedula de identidad 14.418.952  tiene el cargo de Tecnico en Reparación y Mantenimiento I  con salario de 1.052,83 Bs F. y se le cancela como Jefe de Transporte Automotor III (E.). </t>
  </si>
  <si>
    <t xml:space="preserve">De 30 años un dia o más </t>
  </si>
  <si>
    <t>Maestria</t>
  </si>
  <si>
    <t>Partida: 4.01.03.97.00</t>
  </si>
  <si>
    <t>Partida: 4.01.03.03.00</t>
  </si>
  <si>
    <t>RESUMEN DE NOMINA DE PERSONAL EMPLEADO FIJO</t>
  </si>
  <si>
    <t>PERSONAL EMPLEADO FIJO</t>
  </si>
  <si>
    <t>NOTA: Al Ciudadano Ostos Garcia Luis Eduardo titular de la cedula de identidad numero 3.006.822,  se le cancela retroactivo de prima de antigüedad de los meses febrero y marzo debido a que en los respectivos meses no se le cancelo con la antigüedad correspondiente.</t>
  </si>
  <si>
    <t>Caja de Ahorros    Quincena del mes                   (10% del Sueldo)</t>
  </si>
  <si>
    <t>NOTA: A la Ciudadana Abunassar Aponte Karely Violeta titular de la cedula de identidad numero 10.014.460,  se le cancela retroactivo de prima de profesionalizacion del  mes de febrero hasta el mes de Agosto la cantidad de (100,00 Bs F) por cada mes, debido a que en los respectivos meses no se le cancelo la prima de profecionalizacion correspondiente como lo establece la resolución de nombramiento numero RN-06-2009 de fecha 27 de Enero de 2009 .</t>
  </si>
  <si>
    <t xml:space="preserve"> debido a que en los respectivos meses no se le cancelo la prima de profecionalizacion correspondiente como lo establece la resolución de nombramiento numero RN-06-2009 de fecha 27 de Enero de 2009 .</t>
  </si>
  <si>
    <t>NOTA: A la Ciudadana Abunassar Aponte Karely Violeta, titular de la cedula de identidad numero 10.014.460,  se le cancela retroactivo de prima de profesionalizacion del  mes de febrero hasta el mes de Agosto la cantidad de (100,00 Bs F) por cada mes,</t>
  </si>
  <si>
    <t xml:space="preserve">NOTA: El ciudadano  HURTADO SIABATO JOSE FLORENTINO  de cedula de identidad   7.110.059 tiene un permiso no remunerado por 22 dias continuos por lo tanto se descuentan 15 dias de salario restando por descontar 7 dias continuos. </t>
  </si>
  <si>
    <t xml:space="preserve">NOTA: El ciudadano  HURTADO SIABATO JOSE FLORENTINO  de cedula de identidad   7.110.059 tiene un permiso no remunerado por 22 dias continuos, de los cuales tiene pendiente por descontar  7 dias, y seran descontados en la presente quincena. </t>
  </si>
  <si>
    <t xml:space="preserve">Nota: El ciudadano Arnaldo Antonio Mercado Guerrero de Cedula de identidad N° 13.972.788 se la cancelan 11 dias debido que a la fecha del 11 de enero de 2010 presento su renuncia. </t>
  </si>
  <si>
    <t xml:space="preserve">NOTA: Al ciudadano Miguel Ángel Hernández Rincón de cédula de identidad N° 12.813.015  se le cancela retroactivo de prima de antigüedad del año 2009 desde el 27/01/2009 al 31/12/2009. </t>
  </si>
  <si>
    <t>I.S.L.R. % DE RETENCION MENSUAL</t>
  </si>
  <si>
    <t>Cedula de Identidad / Rif</t>
  </si>
  <si>
    <t>Cedula/Rif</t>
  </si>
  <si>
    <t>Cédula de Identidad                  / Rif</t>
  </si>
  <si>
    <t>Retención del Impuesto Sobre la Renta</t>
  </si>
  <si>
    <t>C.I. / RIF.</t>
  </si>
  <si>
    <t>Fondo de Ahorro Obligatirio de Vivienda (FAOV) (1%)</t>
  </si>
  <si>
    <t>Fondo de Ahorro Obligatirio de Vivienda (FAOV)</t>
  </si>
  <si>
    <t>Retenciones del ISLR</t>
  </si>
  <si>
    <t xml:space="preserve">Nota: A la Ciudadana Hernandez Toloza Luz Marina de cedula de identidad Nº 5.679.786, se le descuenta fraccionado en las dos quincenas del mes de diciembre, el monto del impuesto sobre la renta correspondiente al bono de fin de año ( Aguinaldos 2010), ya que no fue descontado al momento de la cancelacion del mismo. </t>
  </si>
  <si>
    <t xml:space="preserve">Nota: A la Ciudadana Abunassar Aponte Karely Violeta de cedula de identidad Nº 10.014.460, se le descuenta fraccionado en las dos quincenas del mes de diciembre, el monto del impuesto sobre la renta correspondiente al bono de fin de año ( Aguinaldos 2010), ya que no fue descontado al momento de la cancelacion del mismo. </t>
  </si>
  <si>
    <t xml:space="preserve">Nota: A la Ciudadana Contreras Rodriguez Elizabet de cedula de identidad Nº 5.730.287, se le descuenta fraccionado en las dos quincenas del mes de diciembre, el monto del impuesto sobre la renta correspondiente al bono de fin de año ( Aguinaldos 2010), ya que no fue descontado al momento de la cancelacion del mismo. </t>
  </si>
  <si>
    <t xml:space="preserve">Nota: A la Ciudadana Vivas Bohorquez Dunia Aurimar de cedula de identidad Nº 12.814.877, se le descuenta fraccionado en las dos quincenas del mes de diciembre, el monto del impuesto sobre la renta correspondiente al bono de fin de año ( Aguinaldos 2010), ya que no fue descontado al momento de la cancelacion del mismo. </t>
  </si>
  <si>
    <t xml:space="preserve">Nota: Al Ciudadano Duque Auverth Neptalí Javier de cedula de identidad Nº 9.210.265, se le descuenta fraccionado en las dos quincenas del mes de diciembre, el monto del impuesto sobre la renta correspondiente al bono de fin de año ( Aguinaldos 2010), ya que no fue descontado al momento de la cancelacion del mismo. </t>
  </si>
  <si>
    <t xml:space="preserve">Nota: Al Ciudadano Molina Medina Publio Antonio de cedula de identidad Nº 5.670.518, se le descuenta fraccionado en las dos quincenas del mes de diciembre, el monto del impuesto sobre la renta correspondiente al bono de fin de año ( Aguinaldos 2010), ya que no fue descontado al momento de la cancelacion del mismo. </t>
  </si>
  <si>
    <t xml:space="preserve">Nota: Al Ciudadano Ostos Garcia Luis Eduardo de cedula de identidad Nº 3.006.822, se le descuenta fraccionado en las dos quincenas del mes de diciembre, el monto del impuesto sobre la renta correspondiente al bono de fin de año ( Aguinaldos 2010), ya que no fue descontado al momento de la cancelacion del mismo. </t>
  </si>
  <si>
    <t>Actividad / proyecto</t>
  </si>
  <si>
    <t>GERENCIA DE RECURSOS HUMANOS                          Programa: 01  -  Actividad: 54</t>
  </si>
  <si>
    <t>GERENCIA DE CONSTRUCCIÓN Y MANTENIMIENTO  Programa: 02  -  Proyecto: 10</t>
  </si>
  <si>
    <t>GERENCIA DE PLANIFICACIÓN Y PROYECTOS                                                          Programa: 02  -  Proyecto: 20</t>
  </si>
  <si>
    <t>TOTAL PROGRAMA 01 ACTIVIDAD 54</t>
  </si>
  <si>
    <t>TOTAL PROGRAMA 02 PROYECTO 10</t>
  </si>
  <si>
    <t xml:space="preserve">Nota: A la Ciudadana Vivas Bohorquez Dunia Aurimar de cedula de identidad Nº 12.814.877, se le reintegra Bs. F.  114,70 correspondiente a la deduccion errada en el Impuesto Sobre la Renta de los meses Enero y Febrero de 2011. </t>
  </si>
  <si>
    <t xml:space="preserve">Nota: A la Ciudadana Vivas Bohorquez Dunia Aurimar, titular de la cedula de identidad Nº 12.814.877, se le decuenta la cantidad de 481,85 (de un total de 1.445,55 Bs. F.) por cuanto desde el 1ro de enero de 2011 se le incrementó el salario en un 15% en </t>
  </si>
  <si>
    <t>la Gobernación del Estado Táchira, estando pendiente por realizar el respectivo ajuste de salario, quedando pendiente por descontar la cantidad de 963,70 el cual sera retenido el las proximas dos (2) quincenas.</t>
  </si>
  <si>
    <t>Nota: A los Ciudadanos:  Ing. Luz Marina Hernandez Toloza, titular de la cédula de identidad Nº 5.679.786 , Ing. Yobel Raul Sandoval Naranjo, titular de la cédula de identidad Nº 9.466.342, Abg. Karely Violeta Abunassar Aponte, titular de la cédula de identidad  Nº 10.014.460, Lcda. Dunia Aurimar Vivas Bohorquez, titular de la cédula de identidad Nº 12.814.877,</t>
  </si>
  <si>
    <t xml:space="preserve">Lcda. Elizabet Contreras Rodríguez, titular de la cédula de identidad Nº 5.730.287, Abg. Neptalí Javier Duque Auverth, titular de la cédula de identidad Nº 9.210.265, Ing. Publio Antonio Molina Medina, titular de la cédula de identidad Nº 5.670.518, Ing. Luis Eduardo Ostos Garcia, titular de la cédula </t>
  </si>
  <si>
    <t xml:space="preserve">Nota: A la Ciudadana Vivas Bohorquez Dunia Aurimar, titular de la cedula de identidad Nº 12.814.877, se le decuenta la cantidad de 963,70 (monto por descontar pendiente de la quincena anterior.) por cuanto desde el 1ro de enero de 2011 se le incrementó el salario en un 15% en </t>
  </si>
  <si>
    <t xml:space="preserve">la Gobernación del Estado Táchira, estando pendiente por realizar el respectivo ajuste de salario. </t>
  </si>
  <si>
    <t>de identidad Nº 3.006.822, se les está cancelando con caracter retroactivo del 01 de Enero del 2011 el 20% de incremento salarial de acuerdo a el presupuesto aprobado para el año 2011 según Decreto Nº 429 publicado en Gaceta Oficial del Estado Numero extraordinario 2967 de fecha 28 de diciembre de 2010.</t>
  </si>
  <si>
    <t>Diferencia de 20% por incremento de salario a partir de 01 de enero hasta el 30 de abril de 2011</t>
  </si>
  <si>
    <t>NOTA: Al Cuidadano Moreno Ramirez Darly Guilmar, titular de la cédula  de identidad Nº V- 14.502.464, se le cancela la prima de profecionalizacion como  (Ing. Civil) desde el 01 de agosto de 2011.</t>
  </si>
  <si>
    <t>TOTAL PROGRAMA 02 PROYECTO 20</t>
  </si>
  <si>
    <t>Salario Base Mensual 2012</t>
  </si>
  <si>
    <t>salario del año anterior (año 2011)</t>
  </si>
  <si>
    <t>GERENCIA DE FINANZAS Y PRESUPUESTO                                                                 Programa: 01  -  Actividad: 52</t>
  </si>
  <si>
    <t xml:space="preserve">SE REALIZO LA DISTRIBUCION CORRESPONDIENTE SEGÚN LO DIAS LABORADOS COMO GERENTE GENERAL Y COMO PRESIDENTE PARA EL CALCULO DE LAS PRIMAS </t>
  </si>
  <si>
    <t>Abg. Neptalí Javier Duque Auverth</t>
  </si>
  <si>
    <t xml:space="preserve">  Gerente de Recursos Humanos  </t>
  </si>
  <si>
    <t>Davila Darwin incrementa en la primera de abril a 49,20</t>
  </si>
  <si>
    <t>Lcdo. Gabriel F.</t>
  </si>
  <si>
    <t>GERENCIA DE PLANIFICACION Y PROYECTOS -  PROGRAMA: 02 (SERVICIOS OPERATIVOS Y DE OBRAS) - PROYECTO: 20</t>
  </si>
  <si>
    <r>
      <t xml:space="preserve">QUINCENA DEL:  </t>
    </r>
    <r>
      <rPr>
        <sz val="9"/>
        <rFont val="Franklin Gothic Medium"/>
        <family val="2"/>
      </rPr>
      <t>01-05-12  AL  16-05-12</t>
    </r>
  </si>
  <si>
    <t>Prima de Nivelación y Eficiencia Profesional</t>
  </si>
  <si>
    <t>Prima de      Reconocimiento</t>
  </si>
  <si>
    <t>Prima de Nivelación Profesional</t>
  </si>
  <si>
    <t>Fondo de Ahorro Obligatirio Para la Vivienda (FAOV) (1%)</t>
  </si>
  <si>
    <t>F.A.O.V</t>
  </si>
  <si>
    <t>Caja de Ahorros Primera Quincena mes de Mayo (10% del Sueldo)</t>
  </si>
  <si>
    <t>NOMINA CORRESPONDIENTE A LA PRIMERA QUINCENA DEL MES DE MAYO DE 2012 (DEL 01-05-2012 AL 15-05-2012)</t>
  </si>
  <si>
    <t>San Cristobal, 09 de mayo de 2012</t>
  </si>
  <si>
    <t xml:space="preserve">CORRESPONDIENTE A LA PRIMERA QUINCENA DEL MES DE MAYO DE 2012 </t>
  </si>
  <si>
    <t>DEL 01-05-2012 AL 15-05-2012</t>
  </si>
  <si>
    <t>CAJA DE AHORROS PRIMERA QUINCENA MES DE MAYO (10%)</t>
  </si>
</sst>
</file>

<file path=xl/styles.xml><?xml version="1.0" encoding="utf-8"?>
<styleSheet xmlns="http://schemas.openxmlformats.org/spreadsheetml/2006/main">
  <numFmts count="5">
    <numFmt numFmtId="164" formatCode="_-* #,##0.00\ _€_-;\-* #,##0.00\ _€_-;_-* &quot;-&quot;??\ _€_-;_-@_-"/>
    <numFmt numFmtId="165" formatCode="@_0"/>
    <numFmt numFmtId="166" formatCode="[$-C0A]d\-mmm\-yy;@"/>
    <numFmt numFmtId="167" formatCode="0.0"/>
    <numFmt numFmtId="168" formatCode="0.00;[Red]0.00"/>
  </numFmts>
  <fonts count="44">
    <font>
      <sz val="10"/>
      <name val="Arial"/>
    </font>
    <font>
      <sz val="10"/>
      <name val="Arial"/>
    </font>
    <font>
      <sz val="9"/>
      <name val="Franklin Gothic Medium"/>
      <family val="2"/>
    </font>
    <font>
      <sz val="10"/>
      <name val="Arial"/>
      <family val="2"/>
    </font>
    <font>
      <sz val="9"/>
      <name val="Arial"/>
      <family val="2"/>
    </font>
    <font>
      <sz val="14"/>
      <name val="Arial"/>
      <family val="2"/>
    </font>
    <font>
      <b/>
      <sz val="10"/>
      <name val="Arial"/>
      <family val="2"/>
    </font>
    <font>
      <sz val="10"/>
      <name val="Times New Roman"/>
      <family val="1"/>
    </font>
    <font>
      <b/>
      <sz val="14"/>
      <name val="Arial"/>
      <family val="2"/>
    </font>
    <font>
      <sz val="11"/>
      <name val="Times New Roman"/>
      <family val="1"/>
    </font>
    <font>
      <sz val="11"/>
      <name val="Arial"/>
      <family val="2"/>
    </font>
    <font>
      <sz val="10"/>
      <name val="Franklin Gothic Medium"/>
      <family val="2"/>
    </font>
    <font>
      <sz val="9"/>
      <name val="Arial"/>
      <family val="2"/>
    </font>
    <font>
      <b/>
      <sz val="10"/>
      <name val="Franklin Gothic Medium"/>
      <family val="2"/>
    </font>
    <font>
      <b/>
      <sz val="14"/>
      <name val="Franklin Gothic Medium"/>
      <family val="2"/>
    </font>
    <font>
      <sz val="11"/>
      <name val="Franklin Gothic Medium"/>
      <family val="2"/>
    </font>
    <font>
      <b/>
      <sz val="12"/>
      <name val="Arial"/>
      <family val="2"/>
    </font>
    <font>
      <b/>
      <sz val="11"/>
      <name val="Arial"/>
      <family val="2"/>
    </font>
    <font>
      <b/>
      <sz val="8"/>
      <name val="Arial"/>
      <family val="2"/>
    </font>
    <font>
      <sz val="12"/>
      <name val="Arial"/>
      <family val="2"/>
    </font>
    <font>
      <sz val="8"/>
      <name val="Arial"/>
      <family val="2"/>
    </font>
    <font>
      <b/>
      <sz val="10"/>
      <name val="Times New Roman"/>
      <family val="1"/>
    </font>
    <font>
      <b/>
      <sz val="9"/>
      <name val="Arial"/>
      <family val="2"/>
    </font>
    <font>
      <u/>
      <sz val="10"/>
      <color indexed="12"/>
      <name val="Arial"/>
      <family val="2"/>
    </font>
    <font>
      <b/>
      <sz val="8"/>
      <color indexed="81"/>
      <name val="Tahoma"/>
      <family val="2"/>
    </font>
    <font>
      <sz val="8"/>
      <color indexed="81"/>
      <name val="Tahoma"/>
      <family val="2"/>
    </font>
    <font>
      <sz val="8"/>
      <name val="Arial"/>
      <family val="2"/>
    </font>
    <font>
      <sz val="12"/>
      <name val="Franklin Gothic Medium"/>
      <family val="2"/>
    </font>
    <font>
      <b/>
      <sz val="11"/>
      <name val="Franklin Gothic Medium"/>
      <family val="2"/>
    </font>
    <font>
      <sz val="12"/>
      <name val="Arial"/>
      <family val="2"/>
    </font>
    <font>
      <b/>
      <sz val="12"/>
      <name val="Arial"/>
      <family val="2"/>
    </font>
    <font>
      <b/>
      <sz val="9"/>
      <name val="Franklin Gothic Medium"/>
      <family val="2"/>
    </font>
    <font>
      <sz val="9"/>
      <color indexed="10"/>
      <name val="Franklin Gothic Medium"/>
      <family val="2"/>
    </font>
    <font>
      <sz val="8"/>
      <color indexed="10"/>
      <name val="Tahoma"/>
      <family val="2"/>
    </font>
    <font>
      <sz val="13"/>
      <name val="Arial"/>
      <family val="2"/>
    </font>
    <font>
      <u/>
      <sz val="13"/>
      <color indexed="12"/>
      <name val="Arial"/>
      <family val="2"/>
    </font>
    <font>
      <sz val="16"/>
      <name val="Arial"/>
      <family val="2"/>
    </font>
    <font>
      <u/>
      <sz val="16"/>
      <color indexed="12"/>
      <name val="Arial"/>
      <family val="2"/>
    </font>
    <font>
      <b/>
      <sz val="13"/>
      <name val="Arial"/>
      <family val="2"/>
    </font>
    <font>
      <b/>
      <sz val="16"/>
      <name val="Arial"/>
      <family val="2"/>
    </font>
    <font>
      <b/>
      <sz val="18"/>
      <name val="Arial"/>
      <family val="2"/>
    </font>
    <font>
      <sz val="8"/>
      <color indexed="52"/>
      <name val="Tahoma"/>
      <family val="2"/>
    </font>
    <font>
      <sz val="11"/>
      <name val="Arial"/>
      <family val="2"/>
    </font>
    <font>
      <u/>
      <sz val="10"/>
      <color indexed="12"/>
      <name val="Arial"/>
      <family val="2"/>
    </font>
  </fonts>
  <fills count="21">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4"/>
        <bgColor indexed="64"/>
      </patternFill>
    </fill>
    <fill>
      <patternFill patternType="solid">
        <fgColor indexed="47"/>
        <bgColor indexed="64"/>
      </patternFill>
    </fill>
    <fill>
      <patternFill patternType="solid">
        <fgColor indexed="13"/>
        <bgColor indexed="64"/>
      </patternFill>
    </fill>
    <fill>
      <patternFill patternType="solid">
        <fgColor indexed="22"/>
        <bgColor indexed="64"/>
      </patternFill>
    </fill>
    <fill>
      <patternFill patternType="solid">
        <fgColor indexed="45"/>
        <bgColor indexed="64"/>
      </patternFill>
    </fill>
    <fill>
      <patternFill patternType="solid">
        <fgColor indexed="43"/>
        <bgColor indexed="64"/>
      </patternFill>
    </fill>
    <fill>
      <patternFill patternType="solid">
        <fgColor indexed="11"/>
        <bgColor indexed="64"/>
      </patternFill>
    </fill>
    <fill>
      <patternFill patternType="solid">
        <fgColor indexed="1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rgb="FF00FF00"/>
        <bgColor indexed="64"/>
      </patternFill>
    </fill>
    <fill>
      <patternFill patternType="solid">
        <fgColor rgb="FFFFFF00"/>
        <bgColor indexed="64"/>
      </patternFill>
    </fill>
    <fill>
      <patternFill patternType="solid">
        <fgColor rgb="FFF729CB"/>
        <bgColor indexed="64"/>
      </patternFill>
    </fill>
    <fill>
      <patternFill patternType="solid">
        <fgColor theme="0"/>
        <bgColor indexed="64"/>
      </patternFill>
    </fill>
    <fill>
      <patternFill patternType="solid">
        <fgColor rgb="FF92D050"/>
        <bgColor indexed="64"/>
      </patternFill>
    </fill>
    <fill>
      <patternFill patternType="solid">
        <fgColor rgb="FFE33DB8"/>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10"/>
      </left>
      <right/>
      <top style="medium">
        <color indexed="10"/>
      </top>
      <bottom style="medium">
        <color indexed="10"/>
      </bottom>
      <diagonal/>
    </border>
    <border>
      <left style="medium">
        <color indexed="10"/>
      </left>
      <right style="medium">
        <color indexed="10"/>
      </right>
      <top style="medium">
        <color indexed="10"/>
      </top>
      <bottom style="medium">
        <color indexed="10"/>
      </bottom>
      <diagonal/>
    </border>
    <border>
      <left style="medium">
        <color indexed="10"/>
      </left>
      <right style="thin">
        <color indexed="64"/>
      </right>
      <top style="medium">
        <color indexed="10"/>
      </top>
      <bottom style="thin">
        <color indexed="64"/>
      </bottom>
      <diagonal/>
    </border>
    <border>
      <left style="medium">
        <color indexed="57"/>
      </left>
      <right style="medium">
        <color indexed="57"/>
      </right>
      <top style="medium">
        <color indexed="57"/>
      </top>
      <bottom style="medium">
        <color indexed="57"/>
      </bottom>
      <diagonal/>
    </border>
    <border>
      <left style="medium">
        <color indexed="64"/>
      </left>
      <right style="medium">
        <color indexed="64"/>
      </right>
      <top style="medium">
        <color indexed="64"/>
      </top>
      <bottom style="medium">
        <color indexed="64"/>
      </bottom>
      <diagonal/>
    </border>
    <border>
      <left/>
      <right/>
      <top/>
      <bottom style="double">
        <color indexed="64"/>
      </bottom>
      <diagonal/>
    </border>
    <border>
      <left/>
      <right/>
      <top style="medium">
        <color indexed="64"/>
      </top>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ck">
        <color indexed="64"/>
      </left>
      <right style="thick">
        <color indexed="64"/>
      </right>
      <top style="thick">
        <color indexed="64"/>
      </top>
      <bottom/>
      <diagonal/>
    </border>
    <border>
      <left style="thin">
        <color indexed="64"/>
      </left>
      <right/>
      <top style="thin">
        <color indexed="64"/>
      </top>
      <bottom style="thin">
        <color indexed="64"/>
      </bottom>
      <diagonal/>
    </border>
    <border>
      <left/>
      <right/>
      <top style="medium">
        <color indexed="10"/>
      </top>
      <bottom style="medium">
        <color indexed="10"/>
      </bottom>
      <diagonal/>
    </border>
    <border>
      <left style="medium">
        <color indexed="63"/>
      </left>
      <right/>
      <top style="medium">
        <color indexed="63"/>
      </top>
      <bottom style="medium">
        <color indexed="63"/>
      </bottom>
      <diagonal/>
    </border>
    <border>
      <left/>
      <right style="medium">
        <color indexed="63"/>
      </right>
      <top style="medium">
        <color indexed="63"/>
      </top>
      <bottom style="medium">
        <color indexed="63"/>
      </bottom>
      <diagonal/>
    </border>
    <border>
      <left/>
      <right style="medium">
        <color indexed="10"/>
      </right>
      <top style="medium">
        <color indexed="10"/>
      </top>
      <bottom/>
      <diagonal/>
    </border>
    <border>
      <left style="medium">
        <color indexed="51"/>
      </left>
      <right/>
      <top style="medium">
        <color indexed="51"/>
      </top>
      <bottom style="medium">
        <color indexed="51"/>
      </bottom>
      <diagonal/>
    </border>
    <border>
      <left/>
      <right style="medium">
        <color indexed="51"/>
      </right>
      <top style="medium">
        <color indexed="51"/>
      </top>
      <bottom style="medium">
        <color indexed="51"/>
      </bottom>
      <diagonal/>
    </border>
    <border>
      <left style="medium">
        <color indexed="14"/>
      </left>
      <right/>
      <top style="medium">
        <color indexed="14"/>
      </top>
      <bottom style="medium">
        <color indexed="14"/>
      </bottom>
      <diagonal/>
    </border>
    <border>
      <left/>
      <right style="medium">
        <color indexed="14"/>
      </right>
      <top style="medium">
        <color indexed="14"/>
      </top>
      <bottom style="medium">
        <color indexed="14"/>
      </bottom>
      <diagonal/>
    </border>
    <border>
      <left style="medium">
        <color indexed="59"/>
      </left>
      <right/>
      <top style="medium">
        <color indexed="59"/>
      </top>
      <bottom style="medium">
        <color indexed="59"/>
      </bottom>
      <diagonal/>
    </border>
    <border>
      <left/>
      <right style="medium">
        <color indexed="59"/>
      </right>
      <top style="medium">
        <color indexed="59"/>
      </top>
      <bottom style="medium">
        <color indexed="59"/>
      </bottom>
      <diagonal/>
    </border>
    <border>
      <left style="medium">
        <color indexed="18"/>
      </left>
      <right/>
      <top style="medium">
        <color indexed="18"/>
      </top>
      <bottom style="medium">
        <color indexed="18"/>
      </bottom>
      <diagonal/>
    </border>
    <border>
      <left/>
      <right style="medium">
        <color indexed="18"/>
      </right>
      <top style="medium">
        <color indexed="18"/>
      </top>
      <bottom style="medium">
        <color indexed="18"/>
      </bottom>
      <diagonal/>
    </border>
    <border>
      <left/>
      <right style="medium">
        <color indexed="39"/>
      </right>
      <top style="medium">
        <color indexed="39"/>
      </top>
      <bottom style="medium">
        <color indexed="39"/>
      </bottom>
      <diagonal/>
    </border>
    <border>
      <left style="medium">
        <color indexed="39"/>
      </left>
      <right/>
      <top style="medium">
        <color indexed="39"/>
      </top>
      <bottom style="medium">
        <color indexed="39"/>
      </bottom>
      <diagonal/>
    </border>
    <border>
      <left style="thin">
        <color indexed="64"/>
      </left>
      <right style="medium">
        <color indexed="10"/>
      </right>
      <top style="thin">
        <color indexed="64"/>
      </top>
      <bottom style="thin">
        <color indexed="64"/>
      </bottom>
      <diagonal/>
    </border>
    <border>
      <left style="medium">
        <color indexed="17"/>
      </left>
      <right style="medium">
        <color indexed="17"/>
      </right>
      <top style="medium">
        <color indexed="17"/>
      </top>
      <bottom style="medium">
        <color indexed="17"/>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style="medium">
        <color indexed="64"/>
      </bottom>
      <diagonal/>
    </border>
  </borders>
  <cellStyleXfs count="3">
    <xf numFmtId="0" fontId="0" fillId="0" borderId="0"/>
    <xf numFmtId="0" fontId="23" fillId="0" borderId="0" applyNumberFormat="0" applyFill="0" applyBorder="0" applyAlignment="0" applyProtection="0">
      <alignment vertical="top"/>
      <protection locked="0"/>
    </xf>
    <xf numFmtId="164" fontId="1" fillId="0" borderId="0" applyFont="0" applyFill="0" applyBorder="0" applyAlignment="0" applyProtection="0"/>
  </cellStyleXfs>
  <cellXfs count="589">
    <xf numFmtId="0" fontId="0" fillId="0" borderId="0" xfId="0"/>
    <xf numFmtId="49" fontId="11" fillId="0" borderId="1" xfId="0" applyNumberFormat="1" applyFont="1" applyFill="1" applyBorder="1" applyAlignment="1">
      <alignment horizontal="left" vertical="center" wrapText="1"/>
    </xf>
    <xf numFmtId="49" fontId="11" fillId="0" borderId="1" xfId="0" applyNumberFormat="1" applyFont="1" applyFill="1" applyBorder="1" applyAlignment="1">
      <alignment horizontal="center" vertical="center" wrapText="1"/>
    </xf>
    <xf numFmtId="49" fontId="11" fillId="0" borderId="2" xfId="0" applyNumberFormat="1" applyFont="1" applyFill="1" applyBorder="1" applyAlignment="1">
      <alignment horizontal="left" vertical="center" wrapText="1"/>
    </xf>
    <xf numFmtId="0" fontId="10" fillId="0" borderId="0" xfId="0" applyFont="1" applyFill="1" applyBorder="1" applyAlignment="1">
      <alignment horizontal="center" vertical="center"/>
    </xf>
    <xf numFmtId="4" fontId="10" fillId="0" borderId="0" xfId="0" applyNumberFormat="1" applyFont="1" applyFill="1" applyBorder="1" applyAlignment="1">
      <alignment horizontal="right" vertical="center"/>
    </xf>
    <xf numFmtId="1" fontId="10" fillId="0" borderId="0" xfId="0" applyNumberFormat="1" applyFont="1" applyFill="1" applyBorder="1" applyAlignment="1">
      <alignment horizontal="center" vertical="center"/>
    </xf>
    <xf numFmtId="0" fontId="10" fillId="0" borderId="0" xfId="0" applyFont="1" applyFill="1" applyBorder="1"/>
    <xf numFmtId="0" fontId="9" fillId="0" borderId="0" xfId="0" applyFont="1" applyFill="1"/>
    <xf numFmtId="0" fontId="3" fillId="0" borderId="0" xfId="0" applyFont="1" applyFill="1" applyBorder="1"/>
    <xf numFmtId="0" fontId="7" fillId="0" borderId="0" xfId="0" applyFont="1" applyFill="1" applyBorder="1"/>
    <xf numFmtId="49" fontId="16" fillId="0" borderId="0" xfId="0" applyNumberFormat="1" applyFont="1" applyFill="1" applyBorder="1" applyAlignment="1">
      <alignment horizontal="center"/>
    </xf>
    <xf numFmtId="49" fontId="8" fillId="0" borderId="0" xfId="0" applyNumberFormat="1" applyFont="1" applyFill="1" applyBorder="1" applyAlignment="1">
      <alignment horizontal="center" vertical="center"/>
    </xf>
    <xf numFmtId="4" fontId="8" fillId="0" borderId="0" xfId="0" applyNumberFormat="1" applyFont="1" applyFill="1" applyBorder="1" applyAlignment="1">
      <alignment horizontal="right" vertical="center"/>
    </xf>
    <xf numFmtId="0" fontId="9" fillId="0" borderId="0" xfId="0" applyFont="1" applyFill="1" applyAlignment="1">
      <alignment horizontal="center" vertical="center"/>
    </xf>
    <xf numFmtId="0" fontId="6" fillId="0" borderId="0" xfId="0" applyFont="1" applyFill="1" applyBorder="1" applyAlignment="1">
      <alignment horizontal="center" vertical="center" wrapText="1"/>
    </xf>
    <xf numFmtId="0" fontId="21" fillId="0" borderId="0" xfId="0" applyFont="1" applyFill="1" applyAlignment="1">
      <alignment horizontal="center" vertical="center" wrapText="1"/>
    </xf>
    <xf numFmtId="14" fontId="0" fillId="0" borderId="0" xfId="0" applyNumberFormat="1" applyAlignment="1">
      <alignment horizontal="center"/>
    </xf>
    <xf numFmtId="4" fontId="0" fillId="0" borderId="0" xfId="0" applyNumberFormat="1"/>
    <xf numFmtId="0" fontId="0" fillId="0" borderId="3" xfId="0" applyBorder="1" applyAlignment="1">
      <alignment horizontal="center"/>
    </xf>
    <xf numFmtId="0" fontId="0" fillId="0" borderId="1" xfId="0" applyBorder="1"/>
    <xf numFmtId="0" fontId="0" fillId="0" borderId="0" xfId="0" applyAlignment="1">
      <alignment horizontal="center" vertical="center"/>
    </xf>
    <xf numFmtId="0" fontId="4" fillId="0" borderId="0" xfId="0" applyFont="1" applyAlignment="1">
      <alignment horizontal="right" vertical="center"/>
    </xf>
    <xf numFmtId="49" fontId="0" fillId="0" borderId="0" xfId="0" applyNumberFormat="1" applyAlignment="1">
      <alignment horizontal="center" vertical="center"/>
    </xf>
    <xf numFmtId="0" fontId="0" fillId="0" borderId="0" xfId="0" applyAlignment="1">
      <alignment horizontal="left" vertical="center"/>
    </xf>
    <xf numFmtId="0" fontId="4" fillId="0" borderId="0" xfId="0" applyFont="1" applyFill="1" applyBorder="1" applyAlignment="1">
      <alignment horizontal="left" vertical="center"/>
    </xf>
    <xf numFmtId="49" fontId="22" fillId="0" borderId="0" xfId="0" applyNumberFormat="1" applyFont="1" applyFill="1" applyBorder="1" applyAlignment="1">
      <alignment horizontal="left" vertical="center"/>
    </xf>
    <xf numFmtId="0" fontId="4" fillId="0" borderId="0" xfId="0" applyFont="1" applyAlignment="1">
      <alignment horizontal="left" vertical="center"/>
    </xf>
    <xf numFmtId="49" fontId="11" fillId="0" borderId="1" xfId="0" applyNumberFormat="1" applyFont="1" applyFill="1" applyBorder="1" applyAlignment="1">
      <alignment horizontal="left" vertical="center"/>
    </xf>
    <xf numFmtId="0" fontId="23" fillId="0" borderId="0" xfId="1" applyAlignment="1" applyProtection="1">
      <alignment horizontal="left" vertical="center"/>
    </xf>
    <xf numFmtId="0" fontId="0" fillId="0" borderId="0" xfId="0" applyNumberFormat="1" applyAlignment="1">
      <alignment horizontal="center" vertical="center"/>
    </xf>
    <xf numFmtId="49" fontId="11"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49" fontId="11" fillId="0" borderId="0" xfId="0" applyNumberFormat="1" applyFont="1" applyBorder="1" applyAlignment="1">
      <alignment horizontal="center" vertical="center"/>
    </xf>
    <xf numFmtId="49" fontId="11"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4" fillId="0" borderId="0" xfId="0" applyNumberFormat="1" applyFont="1" applyFill="1" applyBorder="1" applyAlignment="1">
      <alignment horizontal="center" vertical="center"/>
    </xf>
    <xf numFmtId="0" fontId="4" fillId="0" borderId="0" xfId="0" applyNumberFormat="1" applyFont="1" applyAlignment="1">
      <alignment horizontal="center" vertical="center"/>
    </xf>
    <xf numFmtId="0" fontId="4" fillId="0" borderId="0" xfId="0" applyFont="1" applyAlignment="1">
      <alignment horizontal="center" vertical="center"/>
    </xf>
    <xf numFmtId="4" fontId="4" fillId="0" borderId="0" xfId="0" applyNumberFormat="1" applyFont="1" applyFill="1" applyBorder="1" applyAlignment="1">
      <alignment horizontal="right" vertical="center"/>
    </xf>
    <xf numFmtId="4" fontId="4" fillId="0" borderId="0" xfId="0" applyNumberFormat="1" applyFont="1" applyAlignment="1">
      <alignment horizontal="right"/>
    </xf>
    <xf numFmtId="166" fontId="0" fillId="0" borderId="4" xfId="0" applyNumberFormat="1" applyBorder="1" applyAlignment="1">
      <alignment horizontal="center"/>
    </xf>
    <xf numFmtId="166" fontId="10" fillId="0" borderId="0" xfId="0" applyNumberFormat="1" applyFont="1" applyFill="1" applyBorder="1"/>
    <xf numFmtId="166" fontId="5" fillId="0" borderId="0" xfId="0" applyNumberFormat="1" applyFont="1" applyFill="1" applyBorder="1" applyAlignment="1">
      <alignment horizontal="center"/>
    </xf>
    <xf numFmtId="166" fontId="3" fillId="0" borderId="0" xfId="0" applyNumberFormat="1" applyFont="1"/>
    <xf numFmtId="1" fontId="3" fillId="0" borderId="0" xfId="0" applyNumberFormat="1" applyFont="1"/>
    <xf numFmtId="0" fontId="22" fillId="0" borderId="0" xfId="0" applyNumberFormat="1" applyFont="1" applyAlignment="1">
      <alignment horizontal="center" vertical="center"/>
    </xf>
    <xf numFmtId="0" fontId="10" fillId="0" borderId="0" xfId="0" applyFont="1" applyAlignment="1">
      <alignment horizontal="center" vertical="center"/>
    </xf>
    <xf numFmtId="0" fontId="0" fillId="0" borderId="0" xfId="0" applyAlignment="1">
      <alignment horizontal="center"/>
    </xf>
    <xf numFmtId="167" fontId="16" fillId="0" borderId="1" xfId="0" applyNumberFormat="1" applyFont="1" applyBorder="1" applyAlignment="1">
      <alignment horizontal="center"/>
    </xf>
    <xf numFmtId="167" fontId="0" fillId="0" borderId="0" xfId="0" applyNumberFormat="1" applyAlignment="1">
      <alignment horizontal="center"/>
    </xf>
    <xf numFmtId="4" fontId="16" fillId="0" borderId="0" xfId="0" applyNumberFormat="1" applyFont="1" applyFill="1" applyBorder="1" applyAlignment="1">
      <alignment horizontal="center"/>
    </xf>
    <xf numFmtId="166" fontId="20" fillId="0" borderId="0" xfId="0" applyNumberFormat="1" applyFont="1" applyFill="1" applyBorder="1" applyAlignment="1">
      <alignment horizontal="center"/>
    </xf>
    <xf numFmtId="0" fontId="0" fillId="0" borderId="5" xfId="0" applyBorder="1" applyAlignment="1">
      <alignment horizontal="center"/>
    </xf>
    <xf numFmtId="49" fontId="3" fillId="0" borderId="0" xfId="0" applyNumberFormat="1" applyFont="1" applyFill="1" applyBorder="1" applyAlignment="1">
      <alignment horizontal="center" vertical="center" wrapText="1"/>
    </xf>
    <xf numFmtId="0" fontId="0" fillId="0" borderId="0" xfId="0" applyBorder="1"/>
    <xf numFmtId="0" fontId="5" fillId="0" borderId="0" xfId="0" applyFont="1" applyFill="1"/>
    <xf numFmtId="0" fontId="4" fillId="0" borderId="0" xfId="0" applyFont="1" applyAlignment="1">
      <alignment horizontal="center"/>
    </xf>
    <xf numFmtId="0" fontId="6" fillId="2" borderId="6" xfId="0" applyFont="1" applyFill="1" applyBorder="1" applyAlignment="1">
      <alignment horizontal="center" vertical="center"/>
    </xf>
    <xf numFmtId="0" fontId="4" fillId="2" borderId="6" xfId="0" applyNumberFormat="1" applyFont="1" applyFill="1" applyBorder="1" applyAlignment="1">
      <alignment horizontal="center" vertical="center"/>
    </xf>
    <xf numFmtId="0" fontId="0" fillId="0" borderId="0" xfId="0" applyFill="1" applyAlignment="1">
      <alignment horizontal="center" vertical="center"/>
    </xf>
    <xf numFmtId="0" fontId="6" fillId="0" borderId="0" xfId="0" applyFont="1" applyFill="1" applyBorder="1" applyAlignment="1">
      <alignment horizontal="center" vertical="center"/>
    </xf>
    <xf numFmtId="4" fontId="4" fillId="0" borderId="0" xfId="0" applyNumberFormat="1" applyFont="1" applyFill="1" applyBorder="1" applyAlignment="1">
      <alignment horizontal="right"/>
    </xf>
    <xf numFmtId="166" fontId="3" fillId="0" borderId="0" xfId="0" applyNumberFormat="1" applyFont="1" applyFill="1" applyBorder="1"/>
    <xf numFmtId="1" fontId="3" fillId="0" borderId="0" xfId="0" applyNumberFormat="1" applyFont="1" applyFill="1" applyBorder="1"/>
    <xf numFmtId="0" fontId="0" fillId="0" borderId="0" xfId="0" applyFill="1"/>
    <xf numFmtId="0" fontId="0" fillId="0" borderId="0" xfId="0" applyFill="1" applyAlignment="1">
      <alignment horizontal="center"/>
    </xf>
    <xf numFmtId="0" fontId="4" fillId="0" borderId="0" xfId="0" applyFont="1" applyFill="1" applyAlignment="1">
      <alignment horizontal="center"/>
    </xf>
    <xf numFmtId="0" fontId="6" fillId="0" borderId="0" xfId="0" applyFont="1" applyFill="1" applyBorder="1" applyAlignment="1">
      <alignment horizontal="center"/>
    </xf>
    <xf numFmtId="0" fontId="4" fillId="0" borderId="0" xfId="0" applyNumberFormat="1" applyFont="1" applyFill="1" applyBorder="1" applyAlignment="1">
      <alignment horizontal="center"/>
    </xf>
    <xf numFmtId="0" fontId="22" fillId="0" borderId="0" xfId="0" applyNumberFormat="1" applyFont="1" applyFill="1" applyBorder="1" applyAlignment="1">
      <alignment horizontal="center"/>
    </xf>
    <xf numFmtId="166" fontId="3" fillId="0" borderId="0" xfId="0" applyNumberFormat="1" applyFont="1" applyFill="1" applyBorder="1" applyAlignment="1">
      <alignment horizontal="center"/>
    </xf>
    <xf numFmtId="1" fontId="3" fillId="0" borderId="0" xfId="0" applyNumberFormat="1" applyFont="1" applyFill="1" applyBorder="1" applyAlignment="1">
      <alignment horizontal="center"/>
    </xf>
    <xf numFmtId="4" fontId="4" fillId="2" borderId="6" xfId="0" applyNumberFormat="1" applyFont="1" applyFill="1" applyBorder="1" applyAlignment="1">
      <alignment horizontal="center"/>
    </xf>
    <xf numFmtId="166" fontId="3" fillId="2" borderId="6" xfId="0" applyNumberFormat="1" applyFont="1" applyFill="1" applyBorder="1" applyAlignment="1">
      <alignment horizontal="center"/>
    </xf>
    <xf numFmtId="1" fontId="3" fillId="2" borderId="6" xfId="0" applyNumberFormat="1" applyFont="1" applyFill="1" applyBorder="1" applyAlignment="1">
      <alignment horizontal="center"/>
    </xf>
    <xf numFmtId="0" fontId="0" fillId="0" borderId="0" xfId="0" applyBorder="1" applyAlignment="1">
      <alignment horizontal="center"/>
    </xf>
    <xf numFmtId="4" fontId="0" fillId="0" borderId="0" xfId="0" applyNumberFormat="1" applyBorder="1" applyAlignment="1">
      <alignment horizontal="center"/>
    </xf>
    <xf numFmtId="4" fontId="0" fillId="0" borderId="0" xfId="0" applyNumberFormat="1" applyAlignment="1">
      <alignment horizontal="center"/>
    </xf>
    <xf numFmtId="4" fontId="5" fillId="0" borderId="0" xfId="0" applyNumberFormat="1" applyFont="1" applyFill="1" applyAlignment="1">
      <alignment horizontal="center"/>
    </xf>
    <xf numFmtId="4" fontId="19" fillId="0" borderId="0" xfId="0" applyNumberFormat="1" applyFont="1" applyFill="1" applyAlignment="1">
      <alignment horizontal="center"/>
    </xf>
    <xf numFmtId="4" fontId="5" fillId="0" borderId="0" xfId="0" applyNumberFormat="1" applyFont="1" applyFill="1" applyBorder="1" applyAlignment="1">
      <alignment horizontal="center"/>
    </xf>
    <xf numFmtId="0" fontId="0" fillId="0" borderId="0" xfId="0" applyAlignment="1">
      <alignment vertical="center"/>
    </xf>
    <xf numFmtId="4" fontId="27" fillId="0" borderId="0" xfId="0" applyNumberFormat="1" applyFont="1" applyFill="1" applyBorder="1" applyAlignment="1">
      <alignment horizontal="center" vertical="center"/>
    </xf>
    <xf numFmtId="0" fontId="28" fillId="0" borderId="7" xfId="0" applyFont="1" applyBorder="1" applyAlignment="1">
      <alignment horizontal="center" vertical="center"/>
    </xf>
    <xf numFmtId="0" fontId="11" fillId="0" borderId="7" xfId="0" applyFont="1" applyBorder="1" applyAlignment="1">
      <alignment horizontal="center" vertical="center"/>
    </xf>
    <xf numFmtId="0" fontId="30" fillId="0" borderId="0" xfId="0" applyFont="1" applyAlignment="1">
      <alignment vertical="center"/>
    </xf>
    <xf numFmtId="0" fontId="29" fillId="0" borderId="0" xfId="0" applyFont="1" applyAlignment="1">
      <alignment vertical="center"/>
    </xf>
    <xf numFmtId="0" fontId="13" fillId="0" borderId="0" xfId="0" applyFont="1" applyBorder="1" applyAlignment="1">
      <alignment horizontal="center" vertical="center"/>
    </xf>
    <xf numFmtId="3" fontId="11" fillId="0" borderId="0" xfId="0" applyNumberFormat="1" applyFont="1" applyAlignment="1">
      <alignment horizontal="center" vertical="center"/>
    </xf>
    <xf numFmtId="0" fontId="13" fillId="0" borderId="0" xfId="0" applyFont="1" applyAlignment="1">
      <alignment horizontal="center" vertical="center"/>
    </xf>
    <xf numFmtId="4" fontId="13" fillId="0" borderId="0" xfId="0" applyNumberFormat="1" applyFont="1" applyBorder="1" applyAlignment="1">
      <alignment horizontal="right" vertical="center"/>
    </xf>
    <xf numFmtId="4" fontId="11" fillId="0" borderId="0" xfId="0" applyNumberFormat="1" applyFont="1" applyBorder="1" applyAlignment="1">
      <alignment horizontal="center" vertical="center"/>
    </xf>
    <xf numFmtId="0" fontId="13" fillId="0" borderId="0" xfId="0" applyFont="1" applyFill="1" applyBorder="1" applyAlignment="1">
      <alignment horizontal="center" vertical="center"/>
    </xf>
    <xf numFmtId="0" fontId="15" fillId="0" borderId="0" xfId="0" applyFont="1" applyBorder="1" applyAlignment="1">
      <alignment vertical="center"/>
    </xf>
    <xf numFmtId="4" fontId="13" fillId="0" borderId="7" xfId="0" applyNumberFormat="1" applyFont="1" applyBorder="1" applyAlignment="1">
      <alignment horizontal="center" vertical="center"/>
    </xf>
    <xf numFmtId="4" fontId="11" fillId="0" borderId="7" xfId="0" applyNumberFormat="1" applyFont="1" applyBorder="1" applyAlignment="1">
      <alignment horizontal="center" vertical="center"/>
    </xf>
    <xf numFmtId="4" fontId="15" fillId="0" borderId="8" xfId="0" applyNumberFormat="1" applyFont="1" applyBorder="1" applyAlignment="1">
      <alignment vertical="center"/>
    </xf>
    <xf numFmtId="4" fontId="15" fillId="0" borderId="0" xfId="0" applyNumberFormat="1" applyFont="1" applyBorder="1" applyAlignment="1">
      <alignment vertical="center"/>
    </xf>
    <xf numFmtId="4" fontId="0" fillId="0" borderId="0" xfId="0" applyNumberFormat="1" applyAlignment="1">
      <alignment vertical="center"/>
    </xf>
    <xf numFmtId="0" fontId="15" fillId="0" borderId="0" xfId="0" applyFont="1" applyBorder="1" applyAlignment="1">
      <alignment horizontal="right" vertical="center"/>
    </xf>
    <xf numFmtId="4" fontId="15" fillId="0" borderId="9" xfId="0" applyNumberFormat="1" applyFont="1" applyBorder="1" applyAlignment="1">
      <alignment vertical="center"/>
    </xf>
    <xf numFmtId="0" fontId="13" fillId="0" borderId="0" xfId="0" applyFont="1" applyBorder="1" applyAlignment="1">
      <alignment horizontal="right" vertical="center"/>
    </xf>
    <xf numFmtId="3" fontId="15" fillId="0" borderId="0" xfId="0" applyNumberFormat="1" applyFont="1" applyBorder="1" applyAlignment="1">
      <alignment horizontal="left" vertical="center"/>
    </xf>
    <xf numFmtId="0" fontId="15" fillId="0" borderId="0" xfId="0" applyFont="1" applyAlignment="1">
      <alignment horizontal="right" vertical="center"/>
    </xf>
    <xf numFmtId="2" fontId="17" fillId="3" borderId="1" xfId="0" applyNumberFormat="1" applyFont="1" applyFill="1" applyBorder="1" applyAlignment="1">
      <alignment horizontal="center" vertical="center" wrapText="1"/>
    </xf>
    <xf numFmtId="3" fontId="17" fillId="3" borderId="1" xfId="0" applyNumberFormat="1" applyFont="1" applyFill="1" applyBorder="1" applyAlignment="1">
      <alignment horizontal="center" vertical="center" wrapText="1"/>
    </xf>
    <xf numFmtId="49" fontId="17" fillId="3" borderId="1" xfId="0" applyNumberFormat="1" applyFont="1" applyFill="1" applyBorder="1" applyAlignment="1">
      <alignment horizontal="center" vertical="center" wrapText="1"/>
    </xf>
    <xf numFmtId="167" fontId="17" fillId="3" borderId="1" xfId="0" applyNumberFormat="1" applyFont="1" applyFill="1" applyBorder="1" applyAlignment="1">
      <alignment horizontal="center" vertical="center"/>
    </xf>
    <xf numFmtId="0" fontId="17" fillId="3" borderId="1" xfId="0" applyFont="1" applyFill="1" applyBorder="1" applyAlignment="1">
      <alignment horizontal="center" vertical="center"/>
    </xf>
    <xf numFmtId="0" fontId="0" fillId="0" borderId="10" xfId="0" applyBorder="1" applyAlignment="1">
      <alignment horizontal="center"/>
    </xf>
    <xf numFmtId="0" fontId="0" fillId="0" borderId="10" xfId="0" applyNumberFormat="1" applyBorder="1" applyAlignment="1">
      <alignment horizontal="center"/>
    </xf>
    <xf numFmtId="0" fontId="0" fillId="4" borderId="2" xfId="0" applyFill="1" applyBorder="1" applyAlignment="1">
      <alignment horizontal="center"/>
    </xf>
    <xf numFmtId="4" fontId="0" fillId="4" borderId="2" xfId="0" applyNumberFormat="1" applyFill="1" applyBorder="1" applyAlignment="1">
      <alignment horizontal="center"/>
    </xf>
    <xf numFmtId="4" fontId="3" fillId="5" borderId="1" xfId="0" applyNumberFormat="1" applyFont="1" applyFill="1" applyBorder="1" applyAlignment="1">
      <alignment horizontal="center" vertical="center" wrapText="1"/>
    </xf>
    <xf numFmtId="4" fontId="20" fillId="5" borderId="1" xfId="0" applyNumberFormat="1" applyFont="1" applyFill="1" applyBorder="1" applyAlignment="1">
      <alignment horizontal="center" vertical="center" wrapText="1"/>
    </xf>
    <xf numFmtId="0" fontId="17" fillId="2" borderId="1" xfId="0" applyFont="1" applyFill="1" applyBorder="1" applyAlignment="1">
      <alignment horizontal="center" vertical="center" wrapText="1"/>
    </xf>
    <xf numFmtId="2" fontId="17" fillId="2" borderId="1" xfId="0" applyNumberFormat="1" applyFont="1" applyFill="1" applyBorder="1" applyAlignment="1">
      <alignment horizontal="center" vertical="center" wrapText="1"/>
    </xf>
    <xf numFmtId="3" fontId="17" fillId="2" borderId="1" xfId="0" applyNumberFormat="1" applyFont="1" applyFill="1" applyBorder="1" applyAlignment="1">
      <alignment horizontal="center" vertical="center" wrapText="1"/>
    </xf>
    <xf numFmtId="49" fontId="17" fillId="2" borderId="1" xfId="0" applyNumberFormat="1" applyFont="1" applyFill="1" applyBorder="1" applyAlignment="1">
      <alignment horizontal="center" vertical="center" wrapText="1"/>
    </xf>
    <xf numFmtId="167" fontId="17" fillId="2" borderId="1" xfId="0" applyNumberFormat="1" applyFont="1" applyFill="1" applyBorder="1" applyAlignment="1">
      <alignment horizontal="center" vertical="center"/>
    </xf>
    <xf numFmtId="0" fontId="17" fillId="2" borderId="1" xfId="0" applyFont="1" applyFill="1" applyBorder="1" applyAlignment="1">
      <alignment horizontal="center" vertical="center"/>
    </xf>
    <xf numFmtId="4" fontId="17" fillId="3" borderId="1" xfId="0" applyNumberFormat="1" applyFont="1" applyFill="1" applyBorder="1" applyAlignment="1">
      <alignment horizontal="center" vertical="center" wrapText="1"/>
    </xf>
    <xf numFmtId="0" fontId="11" fillId="0" borderId="0" xfId="0" applyFont="1" applyBorder="1" applyAlignment="1">
      <alignment horizontal="center" vertical="center"/>
    </xf>
    <xf numFmtId="0" fontId="11" fillId="0" borderId="0" xfId="0" applyFont="1" applyAlignment="1">
      <alignment horizontal="center" vertical="center"/>
    </xf>
    <xf numFmtId="3" fontId="11" fillId="0" borderId="1" xfId="0" applyNumberFormat="1" applyFont="1" applyFill="1" applyBorder="1" applyAlignment="1">
      <alignment horizontal="center" vertical="center" wrapText="1"/>
    </xf>
    <xf numFmtId="3" fontId="11" fillId="0" borderId="1" xfId="2" applyNumberFormat="1" applyFont="1" applyFill="1" applyBorder="1" applyAlignment="1">
      <alignment horizontal="center" vertical="center"/>
    </xf>
    <xf numFmtId="3" fontId="11" fillId="0" borderId="2" xfId="0" applyNumberFormat="1" applyFont="1" applyFill="1" applyBorder="1" applyAlignment="1">
      <alignment horizontal="center" vertical="center" wrapText="1"/>
    </xf>
    <xf numFmtId="3" fontId="11" fillId="0" borderId="11" xfId="0" applyNumberFormat="1" applyFont="1" applyFill="1" applyBorder="1" applyAlignment="1">
      <alignment horizontal="center" vertical="center" wrapText="1"/>
    </xf>
    <xf numFmtId="49" fontId="12" fillId="0" borderId="0" xfId="0" applyNumberFormat="1" applyFont="1" applyAlignment="1">
      <alignment horizontal="center"/>
    </xf>
    <xf numFmtId="49" fontId="8" fillId="0" borderId="0" xfId="0" applyNumberFormat="1" applyFont="1" applyFill="1" applyBorder="1" applyAlignment="1">
      <alignment horizontal="center"/>
    </xf>
    <xf numFmtId="49" fontId="11" fillId="0" borderId="2" xfId="0" applyNumberFormat="1" applyFont="1" applyFill="1" applyBorder="1" applyAlignment="1">
      <alignment horizontal="center" vertical="center" wrapText="1"/>
    </xf>
    <xf numFmtId="49" fontId="2" fillId="0" borderId="0" xfId="0" applyNumberFormat="1" applyFont="1" applyFill="1" applyBorder="1" applyAlignment="1">
      <alignment horizontal="center" wrapText="1"/>
    </xf>
    <xf numFmtId="0" fontId="2" fillId="0" borderId="0" xfId="0" applyFont="1" applyFill="1" applyBorder="1" applyAlignment="1">
      <alignment horizontal="center" wrapText="1"/>
    </xf>
    <xf numFmtId="49" fontId="11" fillId="0" borderId="0" xfId="0" applyNumberFormat="1" applyFont="1" applyFill="1" applyBorder="1" applyAlignment="1">
      <alignment horizontal="left" vertical="center" wrapText="1"/>
    </xf>
    <xf numFmtId="3" fontId="11" fillId="0" borderId="0" xfId="0" applyNumberFormat="1" applyFont="1" applyFill="1" applyBorder="1" applyAlignment="1">
      <alignment horizontal="center" vertical="center" wrapText="1"/>
    </xf>
    <xf numFmtId="49" fontId="11" fillId="0" borderId="0" xfId="0" applyNumberFormat="1" applyFont="1" applyFill="1" applyBorder="1" applyAlignment="1">
      <alignment horizontal="center" vertical="center" wrapText="1"/>
    </xf>
    <xf numFmtId="0" fontId="11" fillId="0" borderId="0" xfId="0" applyNumberFormat="1" applyFont="1" applyBorder="1" applyAlignment="1">
      <alignment horizontal="center" vertical="center"/>
    </xf>
    <xf numFmtId="0" fontId="11" fillId="0" borderId="0" xfId="0" applyFont="1" applyBorder="1"/>
    <xf numFmtId="0" fontId="11" fillId="0" borderId="0" xfId="0" applyFont="1" applyFill="1" applyBorder="1" applyAlignment="1">
      <alignment horizontal="left" vertical="center"/>
    </xf>
    <xf numFmtId="3" fontId="11" fillId="0" borderId="0" xfId="0" applyNumberFormat="1" applyFont="1" applyFill="1" applyBorder="1" applyAlignment="1">
      <alignment horizontal="center" vertical="center"/>
    </xf>
    <xf numFmtId="49" fontId="2" fillId="0" borderId="0" xfId="0" applyNumberFormat="1" applyFont="1" applyBorder="1" applyAlignment="1">
      <alignment horizontal="center"/>
    </xf>
    <xf numFmtId="0" fontId="2" fillId="0" borderId="0" xfId="0" applyFont="1" applyFill="1" applyBorder="1" applyAlignment="1">
      <alignment vertical="center"/>
    </xf>
    <xf numFmtId="49" fontId="11" fillId="3" borderId="0" xfId="0" applyNumberFormat="1" applyFont="1" applyFill="1" applyBorder="1" applyAlignment="1">
      <alignment horizontal="left" vertical="center" wrapText="1"/>
    </xf>
    <xf numFmtId="3" fontId="11" fillId="3" borderId="0" xfId="0" applyNumberFormat="1" applyFont="1" applyFill="1" applyBorder="1" applyAlignment="1">
      <alignment horizontal="center" vertical="center" wrapText="1"/>
    </xf>
    <xf numFmtId="49" fontId="11" fillId="3" borderId="0" xfId="0" applyNumberFormat="1" applyFont="1" applyFill="1" applyBorder="1" applyAlignment="1">
      <alignment horizontal="center" vertical="center" wrapText="1"/>
    </xf>
    <xf numFmtId="3" fontId="11" fillId="0" borderId="0" xfId="0" applyNumberFormat="1" applyFont="1" applyBorder="1" applyAlignment="1">
      <alignment horizontal="center" vertical="center"/>
    </xf>
    <xf numFmtId="49" fontId="11" fillId="0" borderId="0" xfId="0" applyNumberFormat="1" applyFont="1" applyBorder="1" applyAlignment="1">
      <alignment horizontal="left" vertical="center"/>
    </xf>
    <xf numFmtId="49" fontId="11" fillId="0" borderId="0" xfId="0" applyNumberFormat="1" applyFont="1" applyFill="1" applyBorder="1" applyAlignment="1">
      <alignment horizontal="left" vertical="center" shrinkToFit="1"/>
    </xf>
    <xf numFmtId="0" fontId="0" fillId="0" borderId="0" xfId="0" applyBorder="1" applyAlignment="1">
      <alignment horizontal="left" vertical="center"/>
    </xf>
    <xf numFmtId="0" fontId="0" fillId="0" borderId="0" xfId="0" applyBorder="1" applyAlignment="1">
      <alignment horizontal="center" vertical="center"/>
    </xf>
    <xf numFmtId="4" fontId="11" fillId="0" borderId="0" xfId="0" applyNumberFormat="1" applyFont="1" applyBorder="1" applyAlignment="1">
      <alignment horizontal="center"/>
    </xf>
    <xf numFmtId="49" fontId="11" fillId="0" borderId="2" xfId="0" applyNumberFormat="1" applyFont="1" applyFill="1" applyBorder="1" applyAlignment="1">
      <alignment horizontal="center" vertical="center"/>
    </xf>
    <xf numFmtId="0" fontId="11" fillId="0" borderId="2" xfId="0" applyNumberFormat="1" applyFont="1" applyFill="1" applyBorder="1" applyAlignment="1">
      <alignment horizontal="center" vertical="center"/>
    </xf>
    <xf numFmtId="0" fontId="17" fillId="3" borderId="1" xfId="0" applyFont="1" applyFill="1" applyBorder="1" applyAlignment="1">
      <alignment horizontal="center" vertical="center" textRotation="90" wrapText="1"/>
    </xf>
    <xf numFmtId="49" fontId="0" fillId="0" borderId="0" xfId="0" applyNumberFormat="1" applyBorder="1"/>
    <xf numFmtId="3" fontId="0" fillId="0" borderId="0" xfId="0" applyNumberFormat="1" applyBorder="1"/>
    <xf numFmtId="4" fontId="0" fillId="0" borderId="0" xfId="0" applyNumberFormat="1" applyBorder="1"/>
    <xf numFmtId="0" fontId="0" fillId="0" borderId="0" xfId="0" applyAlignment="1">
      <alignment horizontal="left"/>
    </xf>
    <xf numFmtId="3" fontId="0" fillId="0" borderId="0" xfId="0" applyNumberFormat="1" applyBorder="1" applyAlignment="1">
      <alignment horizontal="left"/>
    </xf>
    <xf numFmtId="3" fontId="0" fillId="0" borderId="0" xfId="0" applyNumberFormat="1" applyBorder="1" applyAlignment="1">
      <alignment horizontal="center"/>
    </xf>
    <xf numFmtId="49" fontId="0" fillId="0" borderId="0" xfId="0" applyNumberFormat="1" applyBorder="1" applyAlignment="1">
      <alignment horizontal="center"/>
    </xf>
    <xf numFmtId="0" fontId="0" fillId="2" borderId="10" xfId="0" applyFill="1" applyBorder="1" applyAlignment="1">
      <alignment horizontal="center"/>
    </xf>
    <xf numFmtId="4" fontId="11" fillId="0" borderId="1" xfId="0" applyNumberFormat="1" applyFont="1" applyBorder="1" applyAlignment="1">
      <alignment horizontal="center" vertical="center"/>
    </xf>
    <xf numFmtId="0" fontId="11" fillId="0" borderId="0" xfId="0" applyFont="1" applyAlignment="1">
      <alignment vertical="center"/>
    </xf>
    <xf numFmtId="3" fontId="11" fillId="0" borderId="2" xfId="2" applyNumberFormat="1" applyFont="1" applyFill="1" applyBorder="1" applyAlignment="1">
      <alignment horizontal="center" vertical="center"/>
    </xf>
    <xf numFmtId="4" fontId="11" fillId="0" borderId="1" xfId="0" applyNumberFormat="1" applyFont="1" applyBorder="1" applyAlignment="1">
      <alignment horizontal="center"/>
    </xf>
    <xf numFmtId="0" fontId="29" fillId="0" borderId="0" xfId="0" applyFont="1" applyAlignment="1">
      <alignment horizontal="right"/>
    </xf>
    <xf numFmtId="4" fontId="19" fillId="0" borderId="0" xfId="0" applyNumberFormat="1" applyFont="1" applyFill="1" applyBorder="1" applyAlignment="1">
      <alignment horizontal="right" vertical="center"/>
    </xf>
    <xf numFmtId="4" fontId="19" fillId="3" borderId="0" xfId="0" applyNumberFormat="1" applyFont="1" applyFill="1" applyBorder="1" applyAlignment="1">
      <alignment horizontal="right" vertical="center"/>
    </xf>
    <xf numFmtId="0" fontId="29" fillId="0" borderId="0" xfId="0" applyFont="1" applyBorder="1" applyAlignment="1">
      <alignment horizontal="right"/>
    </xf>
    <xf numFmtId="0" fontId="11" fillId="0" borderId="1" xfId="0" applyFont="1" applyBorder="1" applyAlignment="1">
      <alignment horizontal="center" vertical="center"/>
    </xf>
    <xf numFmtId="0" fontId="11" fillId="0" borderId="1" xfId="0" applyFont="1" applyBorder="1" applyAlignment="1">
      <alignment vertical="center"/>
    </xf>
    <xf numFmtId="0" fontId="11" fillId="0" borderId="1" xfId="0" applyFont="1" applyBorder="1"/>
    <xf numFmtId="3" fontId="0" fillId="0" borderId="11" xfId="0" applyNumberFormat="1" applyBorder="1"/>
    <xf numFmtId="167" fontId="0" fillId="0" borderId="0" xfId="0" applyNumberFormat="1" applyBorder="1" applyAlignment="1">
      <alignment horizontal="center"/>
    </xf>
    <xf numFmtId="0" fontId="2" fillId="0" borderId="0" xfId="0" applyFont="1" applyBorder="1"/>
    <xf numFmtId="49" fontId="2" fillId="0" borderId="0" xfId="0" applyNumberFormat="1" applyFont="1" applyFill="1" applyBorder="1" applyAlignment="1">
      <alignment horizontal="left" vertical="center" wrapText="1"/>
    </xf>
    <xf numFmtId="3" fontId="2" fillId="0" borderId="0" xfId="0" applyNumberFormat="1" applyFont="1" applyFill="1" applyBorder="1" applyAlignment="1">
      <alignment horizontal="center" vertical="center" wrapText="1"/>
    </xf>
    <xf numFmtId="49" fontId="2" fillId="0" borderId="0" xfId="0" applyNumberFormat="1" applyFont="1" applyFill="1" applyBorder="1" applyAlignment="1">
      <alignment horizontal="center" vertical="center" wrapText="1"/>
    </xf>
    <xf numFmtId="49" fontId="2" fillId="0" borderId="0" xfId="0" applyNumberFormat="1" applyFont="1" applyBorder="1" applyAlignment="1">
      <alignment horizontal="center" vertical="center"/>
    </xf>
    <xf numFmtId="0" fontId="2" fillId="0" borderId="0" xfId="0" applyNumberFormat="1" applyFont="1" applyBorder="1" applyAlignment="1">
      <alignment horizontal="center" vertical="center"/>
    </xf>
    <xf numFmtId="49" fontId="31" fillId="0" borderId="0" xfId="0" applyNumberFormat="1" applyFont="1" applyFill="1" applyBorder="1" applyAlignment="1">
      <alignment horizontal="left" vertical="center" wrapText="1"/>
    </xf>
    <xf numFmtId="0" fontId="2" fillId="0" borderId="0" xfId="0" applyFont="1" applyFill="1" applyBorder="1" applyAlignment="1">
      <alignment horizontal="left" vertical="center"/>
    </xf>
    <xf numFmtId="3" fontId="2" fillId="0" borderId="0" xfId="0" applyNumberFormat="1" applyFont="1" applyFill="1" applyBorder="1" applyAlignment="1">
      <alignment horizontal="center" vertical="center"/>
    </xf>
    <xf numFmtId="4" fontId="12" fillId="0" borderId="0" xfId="0" applyNumberFormat="1" applyFont="1" applyBorder="1" applyAlignment="1">
      <alignment horizontal="center"/>
    </xf>
    <xf numFmtId="3" fontId="2" fillId="0" borderId="0" xfId="0" applyNumberFormat="1" applyFont="1" applyFill="1" applyBorder="1" applyAlignment="1">
      <alignment horizontal="left" vertical="center" wrapText="1"/>
    </xf>
    <xf numFmtId="49" fontId="2" fillId="0" borderId="0" xfId="0" applyNumberFormat="1" applyFont="1" applyFill="1" applyBorder="1" applyAlignment="1">
      <alignment horizontal="left" vertical="center"/>
    </xf>
    <xf numFmtId="49" fontId="2" fillId="0" borderId="0" xfId="0" applyNumberFormat="1" applyFont="1" applyFill="1" applyBorder="1" applyAlignment="1">
      <alignment horizontal="left"/>
    </xf>
    <xf numFmtId="49" fontId="2" fillId="0" borderId="0" xfId="0" applyNumberFormat="1" applyFont="1" applyFill="1" applyBorder="1" applyAlignment="1">
      <alignment horizontal="center" vertical="center"/>
    </xf>
    <xf numFmtId="165" fontId="2" fillId="6" borderId="0" xfId="0" applyNumberFormat="1" applyFont="1" applyFill="1" applyBorder="1" applyAlignment="1" applyProtection="1">
      <alignment horizontal="left" vertical="center"/>
      <protection locked="0"/>
    </xf>
    <xf numFmtId="3" fontId="2" fillId="6" borderId="0" xfId="0" applyNumberFormat="1" applyFont="1" applyFill="1" applyBorder="1" applyAlignment="1">
      <alignment horizontal="center" vertical="center"/>
    </xf>
    <xf numFmtId="49" fontId="2" fillId="6" borderId="0" xfId="0" applyNumberFormat="1" applyFont="1" applyFill="1" applyBorder="1" applyAlignment="1">
      <alignment horizontal="left" vertical="center" wrapText="1"/>
    </xf>
    <xf numFmtId="4" fontId="4" fillId="6" borderId="0" xfId="0" applyNumberFormat="1" applyFont="1" applyFill="1" applyBorder="1" applyAlignment="1">
      <alignment horizontal="right" vertical="center"/>
    </xf>
    <xf numFmtId="49" fontId="2" fillId="6" borderId="0" xfId="0" applyNumberFormat="1" applyFont="1" applyFill="1" applyBorder="1" applyAlignment="1">
      <alignment horizontal="center" vertical="center" wrapText="1"/>
    </xf>
    <xf numFmtId="49" fontId="2" fillId="3" borderId="0" xfId="0" applyNumberFormat="1" applyFont="1" applyFill="1" applyBorder="1" applyAlignment="1">
      <alignment horizontal="left" vertical="center" wrapText="1"/>
    </xf>
    <xf numFmtId="3" fontId="2" fillId="3" borderId="0" xfId="0" applyNumberFormat="1" applyFont="1" applyFill="1" applyBorder="1" applyAlignment="1">
      <alignment horizontal="center" vertical="center" wrapText="1"/>
    </xf>
    <xf numFmtId="4" fontId="4" fillId="3" borderId="0" xfId="0" applyNumberFormat="1" applyFont="1" applyFill="1" applyBorder="1" applyAlignment="1">
      <alignment horizontal="right" vertical="center"/>
    </xf>
    <xf numFmtId="49" fontId="2" fillId="3" borderId="0"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xf>
    <xf numFmtId="0" fontId="2" fillId="0" borderId="0" xfId="0" applyFont="1" applyFill="1" applyBorder="1" applyAlignment="1">
      <alignment horizontal="left" vertical="center" wrapText="1"/>
    </xf>
    <xf numFmtId="3" fontId="2" fillId="0" borderId="0" xfId="2" applyNumberFormat="1" applyFont="1" applyFill="1" applyBorder="1" applyAlignment="1">
      <alignment horizontal="center" vertical="center"/>
    </xf>
    <xf numFmtId="49" fontId="2" fillId="0" borderId="0" xfId="2" applyNumberFormat="1" applyFont="1" applyFill="1" applyBorder="1" applyAlignment="1">
      <alignment horizontal="center" vertical="center"/>
    </xf>
    <xf numFmtId="0" fontId="2" fillId="3" borderId="0" xfId="0" applyFont="1" applyFill="1" applyBorder="1" applyAlignment="1">
      <alignment horizontal="center" vertical="center"/>
    </xf>
    <xf numFmtId="0" fontId="2" fillId="3" borderId="0" xfId="0" applyFont="1" applyFill="1" applyBorder="1"/>
    <xf numFmtId="0" fontId="2" fillId="0" borderId="0" xfId="0" applyFont="1" applyBorder="1" applyAlignment="1">
      <alignment horizontal="left" vertical="center"/>
    </xf>
    <xf numFmtId="3" fontId="2" fillId="0" borderId="0" xfId="0" applyNumberFormat="1" applyFont="1" applyBorder="1" applyAlignment="1">
      <alignment horizontal="center" vertical="center"/>
    </xf>
    <xf numFmtId="3" fontId="32" fillId="3" borderId="0" xfId="0" applyNumberFormat="1" applyFont="1" applyFill="1" applyBorder="1" applyAlignment="1">
      <alignment horizontal="center" vertical="center" wrapText="1"/>
    </xf>
    <xf numFmtId="3" fontId="2" fillId="6" borderId="0" xfId="0" applyNumberFormat="1" applyFont="1" applyFill="1" applyBorder="1" applyAlignment="1" applyProtection="1">
      <alignment horizontal="center" vertical="center"/>
      <protection locked="0"/>
    </xf>
    <xf numFmtId="0" fontId="11" fillId="0" borderId="1" xfId="0" applyFont="1" applyFill="1" applyBorder="1" applyAlignment="1">
      <alignment horizontal="center" vertical="center" wrapText="1"/>
    </xf>
    <xf numFmtId="4" fontId="11" fillId="0" borderId="1" xfId="0" applyNumberFormat="1" applyFont="1" applyFill="1" applyBorder="1" applyAlignment="1">
      <alignment horizontal="right" vertical="center"/>
    </xf>
    <xf numFmtId="0" fontId="11" fillId="0" borderId="1" xfId="0" applyFont="1" applyFill="1" applyBorder="1" applyAlignment="1">
      <alignment vertical="center" wrapText="1"/>
    </xf>
    <xf numFmtId="0" fontId="11" fillId="0" borderId="0" xfId="0" applyFont="1" applyFill="1" applyAlignment="1">
      <alignment vertical="center"/>
    </xf>
    <xf numFmtId="49" fontId="11" fillId="0" borderId="1" xfId="0" applyNumberFormat="1" applyFont="1" applyFill="1" applyBorder="1" applyAlignment="1">
      <alignment horizontal="center" wrapText="1"/>
    </xf>
    <xf numFmtId="0" fontId="11" fillId="0" borderId="1" xfId="0" applyFont="1" applyFill="1" applyBorder="1" applyAlignment="1">
      <alignment horizontal="center" wrapText="1"/>
    </xf>
    <xf numFmtId="4" fontId="11" fillId="0" borderId="2" xfId="0" applyNumberFormat="1" applyFont="1" applyFill="1" applyBorder="1" applyAlignment="1">
      <alignment horizontal="right" vertical="center" wrapText="1"/>
    </xf>
    <xf numFmtId="0" fontId="9" fillId="0" borderId="0" xfId="0" applyFont="1" applyFill="1" applyAlignment="1"/>
    <xf numFmtId="49" fontId="4" fillId="0" borderId="0" xfId="0" applyNumberFormat="1" applyFont="1" applyFill="1" applyBorder="1" applyAlignment="1">
      <alignment vertical="center"/>
    </xf>
    <xf numFmtId="49" fontId="9" fillId="0" borderId="0" xfId="0" applyNumberFormat="1" applyFont="1" applyFill="1" applyAlignment="1"/>
    <xf numFmtId="49" fontId="22" fillId="0" borderId="0" xfId="0" applyNumberFormat="1" applyFont="1" applyFill="1" applyBorder="1" applyAlignment="1">
      <alignment vertical="center"/>
    </xf>
    <xf numFmtId="49" fontId="4" fillId="0" borderId="0" xfId="0" applyNumberFormat="1" applyFont="1" applyAlignment="1"/>
    <xf numFmtId="49" fontId="4" fillId="0" borderId="0" xfId="0" applyNumberFormat="1" applyFont="1" applyAlignment="1">
      <alignment horizontal="center"/>
    </xf>
    <xf numFmtId="49" fontId="4" fillId="0" borderId="0" xfId="0" applyNumberFormat="1" applyFont="1" applyFill="1" applyAlignment="1"/>
    <xf numFmtId="49" fontId="4" fillId="0" borderId="0" xfId="0" applyNumberFormat="1" applyFont="1" applyFill="1" applyAlignment="1">
      <alignment horizontal="center"/>
    </xf>
    <xf numFmtId="3" fontId="4" fillId="0" borderId="0" xfId="0" applyNumberFormat="1" applyFont="1" applyFill="1" applyBorder="1" applyAlignment="1">
      <alignment horizontal="center" vertical="center"/>
    </xf>
    <xf numFmtId="0" fontId="4" fillId="0" borderId="0" xfId="0" applyFont="1" applyFill="1" applyAlignment="1">
      <alignment horizontal="center" vertical="center"/>
    </xf>
    <xf numFmtId="4" fontId="4" fillId="0" borderId="0" xfId="0" applyNumberFormat="1" applyFont="1" applyAlignment="1">
      <alignment horizontal="right" vertical="center"/>
    </xf>
    <xf numFmtId="4" fontId="16" fillId="2" borderId="6" xfId="0" applyNumberFormat="1" applyFont="1" applyFill="1" applyBorder="1" applyAlignment="1">
      <alignment horizontal="right" vertical="center"/>
    </xf>
    <xf numFmtId="4" fontId="16" fillId="0" borderId="0" xfId="0" applyNumberFormat="1" applyFont="1" applyFill="1" applyBorder="1" applyAlignment="1">
      <alignment horizontal="right" vertical="center"/>
    </xf>
    <xf numFmtId="4" fontId="16" fillId="0" borderId="0" xfId="0" applyNumberFormat="1" applyFont="1" applyFill="1" applyBorder="1" applyAlignment="1">
      <alignment horizontal="right"/>
    </xf>
    <xf numFmtId="0" fontId="16" fillId="0" borderId="0" xfId="0" applyFont="1" applyAlignment="1">
      <alignment horizontal="right" vertical="center"/>
    </xf>
    <xf numFmtId="0" fontId="0" fillId="0" borderId="0" xfId="0" applyAlignment="1">
      <alignment horizontal="right"/>
    </xf>
    <xf numFmtId="4" fontId="3" fillId="0" borderId="12"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3" fontId="8" fillId="0" borderId="0" xfId="0" applyNumberFormat="1" applyFont="1" applyFill="1" applyBorder="1" applyAlignment="1"/>
    <xf numFmtId="3" fontId="8" fillId="0" borderId="0" xfId="0" applyNumberFormat="1" applyFont="1" applyFill="1" applyBorder="1" applyAlignment="1">
      <alignment horizontal="right"/>
    </xf>
    <xf numFmtId="0" fontId="8" fillId="0" borderId="0" xfId="0" applyFont="1" applyFill="1" applyBorder="1" applyAlignment="1"/>
    <xf numFmtId="49" fontId="8" fillId="0" borderId="0" xfId="0" applyNumberFormat="1" applyFont="1" applyFill="1" applyBorder="1" applyAlignment="1">
      <alignment horizontal="right"/>
    </xf>
    <xf numFmtId="0" fontId="3" fillId="0" borderId="0" xfId="0" applyFont="1"/>
    <xf numFmtId="0" fontId="3" fillId="0" borderId="0" xfId="0" applyFont="1" applyAlignment="1">
      <alignment horizontal="center"/>
    </xf>
    <xf numFmtId="0" fontId="3" fillId="0" borderId="0" xfId="0" applyFont="1" applyFill="1"/>
    <xf numFmtId="0" fontId="3" fillId="0" borderId="0" xfId="0" applyFont="1" applyFill="1" applyAlignment="1">
      <alignment horizontal="center"/>
    </xf>
    <xf numFmtId="3" fontId="6" fillId="0" borderId="0" xfId="0" applyNumberFormat="1" applyFont="1" applyFill="1" applyBorder="1" applyAlignment="1"/>
    <xf numFmtId="0" fontId="6" fillId="0" borderId="0" xfId="0" applyFont="1" applyFill="1" applyBorder="1" applyAlignment="1"/>
    <xf numFmtId="49" fontId="6" fillId="0" borderId="0" xfId="0" applyNumberFormat="1" applyFont="1" applyFill="1" applyBorder="1" applyAlignment="1">
      <alignment horizontal="center"/>
    </xf>
    <xf numFmtId="49" fontId="11" fillId="0" borderId="7" xfId="0" applyNumberFormat="1" applyFont="1" applyBorder="1" applyAlignment="1">
      <alignment horizontal="center" vertical="center"/>
    </xf>
    <xf numFmtId="3" fontId="0" fillId="0" borderId="0" xfId="0" applyNumberFormat="1" applyAlignment="1">
      <alignment horizontal="center"/>
    </xf>
    <xf numFmtId="0" fontId="3" fillId="5"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0" fillId="2" borderId="13" xfId="0" applyFill="1" applyBorder="1" applyAlignment="1">
      <alignment horizontal="center"/>
    </xf>
    <xf numFmtId="0" fontId="0" fillId="0" borderId="13" xfId="0" applyBorder="1" applyAlignment="1">
      <alignment horizontal="center"/>
    </xf>
    <xf numFmtId="0" fontId="0" fillId="0" borderId="13" xfId="0" applyNumberFormat="1" applyBorder="1" applyAlignment="1">
      <alignment horizontal="center"/>
    </xf>
    <xf numFmtId="3" fontId="0" fillId="0" borderId="10" xfId="0" applyNumberFormat="1" applyBorder="1" applyAlignment="1">
      <alignment horizontal="center"/>
    </xf>
    <xf numFmtId="3" fontId="11" fillId="0" borderId="1" xfId="0" applyNumberFormat="1" applyFont="1" applyBorder="1" applyAlignment="1">
      <alignment horizontal="center" vertical="center"/>
    </xf>
    <xf numFmtId="3" fontId="11" fillId="0" borderId="1" xfId="0" applyNumberFormat="1" applyFont="1" applyBorder="1" applyAlignment="1">
      <alignment horizontal="left" vertical="center"/>
    </xf>
    <xf numFmtId="4" fontId="11" fillId="0" borderId="1" xfId="0" applyNumberFormat="1" applyFont="1" applyBorder="1" applyAlignment="1">
      <alignment vertical="center"/>
    </xf>
    <xf numFmtId="4" fontId="11" fillId="0" borderId="1" xfId="0" applyNumberFormat="1" applyFont="1" applyFill="1" applyBorder="1" applyAlignment="1">
      <alignment horizontal="right" vertical="center" wrapText="1"/>
    </xf>
    <xf numFmtId="0" fontId="11" fillId="0" borderId="1" xfId="0" applyNumberFormat="1" applyFont="1" applyFill="1" applyBorder="1" applyAlignment="1">
      <alignment horizontal="center" vertical="center" wrapText="1"/>
    </xf>
    <xf numFmtId="166" fontId="11" fillId="0" borderId="1" xfId="0" applyNumberFormat="1" applyFont="1" applyFill="1" applyBorder="1" applyAlignment="1">
      <alignment horizontal="center" vertical="center" wrapText="1"/>
    </xf>
    <xf numFmtId="1" fontId="11" fillId="0" borderId="1" xfId="0" applyNumberFormat="1" applyFont="1" applyFill="1" applyBorder="1" applyAlignment="1">
      <alignment horizontal="center" vertical="center" wrapText="1"/>
    </xf>
    <xf numFmtId="4" fontId="11" fillId="0" borderId="1" xfId="0" applyNumberFormat="1" applyFont="1" applyFill="1" applyBorder="1" applyAlignment="1">
      <alignment horizontal="center" vertical="center" wrapText="1"/>
    </xf>
    <xf numFmtId="0" fontId="11" fillId="0" borderId="1" xfId="0" applyFont="1" applyFill="1" applyBorder="1" applyAlignment="1">
      <alignment horizontal="left" vertical="center"/>
    </xf>
    <xf numFmtId="3" fontId="11" fillId="0" borderId="1" xfId="0" applyNumberFormat="1" applyFont="1" applyFill="1" applyBorder="1" applyAlignment="1">
      <alignment horizontal="center" vertical="center"/>
    </xf>
    <xf numFmtId="49" fontId="11" fillId="0" borderId="1" xfId="0" applyNumberFormat="1" applyFont="1" applyBorder="1" applyAlignment="1">
      <alignment horizontal="center"/>
    </xf>
    <xf numFmtId="0" fontId="13" fillId="0" borderId="14" xfId="0" applyFont="1" applyFill="1" applyBorder="1" applyAlignment="1">
      <alignment wrapText="1"/>
    </xf>
    <xf numFmtId="0" fontId="13" fillId="0" borderId="1" xfId="0" applyFont="1" applyFill="1" applyBorder="1" applyAlignment="1">
      <alignment wrapText="1"/>
    </xf>
    <xf numFmtId="0" fontId="23" fillId="0" borderId="0" xfId="1" applyAlignment="1" applyProtection="1"/>
    <xf numFmtId="49" fontId="0" fillId="0" borderId="0" xfId="0" applyNumberFormat="1" applyAlignment="1">
      <alignment horizontal="center"/>
    </xf>
    <xf numFmtId="49" fontId="11" fillId="0" borderId="0" xfId="0" applyNumberFormat="1" applyFont="1" applyBorder="1" applyAlignment="1">
      <alignment horizontal="center"/>
    </xf>
    <xf numFmtId="49" fontId="16" fillId="0" borderId="1" xfId="0" applyNumberFormat="1" applyFont="1" applyBorder="1" applyAlignment="1">
      <alignment horizontal="center" vertical="center" textRotation="90" wrapText="1"/>
    </xf>
    <xf numFmtId="0" fontId="16" fillId="0" borderId="1" xfId="0" applyFont="1" applyBorder="1" applyAlignment="1">
      <alignment horizontal="center" vertical="center" textRotation="90" wrapText="1"/>
    </xf>
    <xf numFmtId="0" fontId="16" fillId="0" borderId="1" xfId="0" applyFont="1" applyBorder="1" applyAlignment="1">
      <alignment horizontal="center" vertical="center" wrapText="1"/>
    </xf>
    <xf numFmtId="4" fontId="16" fillId="0" borderId="1" xfId="0" applyNumberFormat="1" applyFont="1" applyBorder="1" applyAlignment="1">
      <alignment horizontal="center" vertical="center" textRotation="90" wrapText="1"/>
    </xf>
    <xf numFmtId="0" fontId="16" fillId="0" borderId="1" xfId="0" applyNumberFormat="1" applyFont="1" applyFill="1" applyBorder="1" applyAlignment="1">
      <alignment horizontal="center" vertical="center" textRotation="90" wrapText="1"/>
    </xf>
    <xf numFmtId="0" fontId="19" fillId="0" borderId="0" xfId="0" applyFont="1" applyAlignment="1">
      <alignment horizontal="center" wrapText="1"/>
    </xf>
    <xf numFmtId="3" fontId="0" fillId="0" borderId="0" xfId="0" applyNumberFormat="1" applyAlignment="1">
      <alignment horizontal="center" vertical="center"/>
    </xf>
    <xf numFmtId="3" fontId="0" fillId="0" borderId="0" xfId="0" applyNumberFormat="1" applyBorder="1" applyAlignment="1">
      <alignment horizontal="center" vertical="center"/>
    </xf>
    <xf numFmtId="4" fontId="0" fillId="0" borderId="0" xfId="0" applyNumberFormat="1" applyAlignment="1">
      <alignment horizontal="right" vertical="center"/>
    </xf>
    <xf numFmtId="4" fontId="11" fillId="0" borderId="1" xfId="0" applyNumberFormat="1" applyFont="1" applyBorder="1" applyAlignment="1">
      <alignment horizontal="right" vertical="center"/>
    </xf>
    <xf numFmtId="4" fontId="0" fillId="0" borderId="0" xfId="0" applyNumberFormat="1" applyBorder="1" applyAlignment="1">
      <alignment horizontal="right" vertical="center"/>
    </xf>
    <xf numFmtId="4" fontId="11" fillId="0" borderId="0" xfId="0" applyNumberFormat="1" applyFont="1" applyFill="1" applyBorder="1" applyAlignment="1">
      <alignment horizontal="right" vertical="center"/>
    </xf>
    <xf numFmtId="0" fontId="11" fillId="0" borderId="1" xfId="0" applyFont="1" applyFill="1" applyBorder="1" applyAlignment="1">
      <alignment vertical="center"/>
    </xf>
    <xf numFmtId="49" fontId="11" fillId="0" borderId="11" xfId="0" applyNumberFormat="1" applyFont="1" applyFill="1" applyBorder="1" applyAlignment="1">
      <alignment horizontal="left" vertical="center" shrinkToFit="1"/>
    </xf>
    <xf numFmtId="4" fontId="11" fillId="0" borderId="11" xfId="0" applyNumberFormat="1" applyFont="1" applyFill="1" applyBorder="1" applyAlignment="1">
      <alignment horizontal="right" vertical="center"/>
    </xf>
    <xf numFmtId="4" fontId="11" fillId="0" borderId="2" xfId="0" applyNumberFormat="1" applyFont="1" applyFill="1" applyBorder="1" applyAlignment="1">
      <alignment horizontal="right" vertical="center"/>
    </xf>
    <xf numFmtId="3" fontId="10" fillId="0" borderId="0" xfId="0" applyNumberFormat="1" applyFont="1" applyFill="1" applyBorder="1" applyAlignment="1">
      <alignment horizontal="center"/>
    </xf>
    <xf numFmtId="0" fontId="6" fillId="0" borderId="1" xfId="0" applyNumberFormat="1" applyFont="1" applyFill="1" applyBorder="1" applyAlignment="1">
      <alignment vertical="center" wrapText="1"/>
    </xf>
    <xf numFmtId="1" fontId="18" fillId="0" borderId="0" xfId="0" applyNumberFormat="1" applyFont="1" applyFill="1" applyBorder="1" applyAlignment="1">
      <alignment horizontal="center" vertical="center"/>
    </xf>
    <xf numFmtId="3" fontId="3" fillId="0" borderId="15" xfId="0" applyNumberFormat="1" applyFont="1" applyFill="1" applyBorder="1" applyAlignment="1">
      <alignment horizontal="center" vertical="center"/>
    </xf>
    <xf numFmtId="49" fontId="11" fillId="0" borderId="11" xfId="0" applyNumberFormat="1" applyFont="1" applyFill="1" applyBorder="1" applyAlignment="1">
      <alignment horizontal="left" vertical="center" wrapText="1"/>
    </xf>
    <xf numFmtId="49" fontId="11" fillId="0" borderId="1" xfId="0" applyNumberFormat="1" applyFont="1" applyFill="1" applyBorder="1" applyAlignment="1">
      <alignment vertical="center"/>
    </xf>
    <xf numFmtId="0" fontId="11" fillId="0" borderId="1" xfId="0" applyFont="1" applyFill="1" applyBorder="1" applyAlignment="1">
      <alignment horizontal="left" vertical="center" wrapText="1"/>
    </xf>
    <xf numFmtId="165" fontId="11" fillId="0" borderId="0" xfId="0" applyNumberFormat="1" applyFont="1" applyFill="1" applyAlignment="1" applyProtection="1">
      <alignment horizontal="left" vertical="center"/>
      <protection locked="0"/>
    </xf>
    <xf numFmtId="49" fontId="11" fillId="0" borderId="2" xfId="0" applyNumberFormat="1" applyFont="1" applyFill="1" applyBorder="1" applyAlignment="1">
      <alignment horizontal="left" vertical="center"/>
    </xf>
    <xf numFmtId="4" fontId="16" fillId="0" borderId="1" xfId="0" applyNumberFormat="1" applyFont="1" applyFill="1" applyBorder="1" applyAlignment="1">
      <alignment horizontal="right"/>
    </xf>
    <xf numFmtId="0" fontId="4" fillId="0" borderId="1" xfId="0" applyNumberFormat="1" applyFont="1" applyFill="1" applyBorder="1" applyAlignment="1">
      <alignment horizontal="center"/>
    </xf>
    <xf numFmtId="4" fontId="4" fillId="0" borderId="1" xfId="0" applyNumberFormat="1" applyFont="1" applyFill="1" applyBorder="1" applyAlignment="1">
      <alignment horizontal="right"/>
    </xf>
    <xf numFmtId="0" fontId="22" fillId="7" borderId="16" xfId="0" applyNumberFormat="1" applyFont="1" applyFill="1" applyBorder="1" applyAlignment="1">
      <alignment horizontal="center" vertical="center"/>
    </xf>
    <xf numFmtId="0" fontId="22" fillId="7" borderId="17"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4" fontId="4" fillId="0" borderId="1" xfId="0" applyNumberFormat="1" applyFont="1" applyFill="1" applyBorder="1" applyAlignment="1">
      <alignment horizontal="center"/>
    </xf>
    <xf numFmtId="166" fontId="3" fillId="0" borderId="1" xfId="0" applyNumberFormat="1" applyFont="1" applyFill="1" applyBorder="1" applyAlignment="1">
      <alignment horizontal="center"/>
    </xf>
    <xf numFmtId="1" fontId="3" fillId="0" borderId="1" xfId="0" applyNumberFormat="1" applyFont="1" applyFill="1" applyBorder="1" applyAlignment="1">
      <alignment horizontal="center"/>
    </xf>
    <xf numFmtId="49" fontId="19" fillId="0" borderId="0" xfId="0" applyNumberFormat="1" applyFont="1" applyAlignment="1"/>
    <xf numFmtId="166" fontId="0" fillId="0" borderId="18" xfId="0" applyNumberFormat="1" applyBorder="1" applyAlignment="1">
      <alignment horizontal="center"/>
    </xf>
    <xf numFmtId="0" fontId="22" fillId="5" borderId="19" xfId="0" applyNumberFormat="1" applyFont="1" applyFill="1" applyBorder="1" applyAlignment="1">
      <alignment horizontal="center" vertical="center"/>
    </xf>
    <xf numFmtId="0" fontId="22" fillId="5" borderId="20" xfId="0" applyNumberFormat="1" applyFont="1" applyFill="1" applyBorder="1" applyAlignment="1">
      <alignment horizontal="center" vertical="center"/>
    </xf>
    <xf numFmtId="166" fontId="3" fillId="0" borderId="1" xfId="0" applyNumberFormat="1" applyFont="1" applyFill="1" applyBorder="1"/>
    <xf numFmtId="1" fontId="3" fillId="0" borderId="1" xfId="0" applyNumberFormat="1" applyFont="1" applyFill="1" applyBorder="1"/>
    <xf numFmtId="0" fontId="22" fillId="8" borderId="21" xfId="0" applyNumberFormat="1" applyFont="1" applyFill="1" applyBorder="1" applyAlignment="1">
      <alignment horizontal="center" vertical="center"/>
    </xf>
    <xf numFmtId="0" fontId="22" fillId="8" borderId="22" xfId="0" applyNumberFormat="1" applyFont="1" applyFill="1" applyBorder="1" applyAlignment="1">
      <alignment horizontal="center" vertical="center"/>
    </xf>
    <xf numFmtId="0" fontId="22" fillId="2" borderId="23" xfId="0" applyNumberFormat="1" applyFont="1" applyFill="1" applyBorder="1" applyAlignment="1">
      <alignment horizontal="center" vertical="center"/>
    </xf>
    <xf numFmtId="0" fontId="22" fillId="2" borderId="24" xfId="0" applyNumberFormat="1" applyFont="1" applyFill="1" applyBorder="1" applyAlignment="1">
      <alignment horizontal="center" vertical="center"/>
    </xf>
    <xf numFmtId="0" fontId="22" fillId="4" borderId="25" xfId="0" applyNumberFormat="1" applyFont="1" applyFill="1" applyBorder="1" applyAlignment="1">
      <alignment horizontal="center" vertical="center"/>
    </xf>
    <xf numFmtId="0" fontId="22" fillId="4" borderId="26" xfId="0" applyNumberFormat="1" applyFont="1" applyFill="1" applyBorder="1" applyAlignment="1">
      <alignment horizontal="center" vertical="center"/>
    </xf>
    <xf numFmtId="4" fontId="16" fillId="0" borderId="1" xfId="0" applyNumberFormat="1" applyFont="1" applyFill="1" applyBorder="1" applyAlignment="1">
      <alignment horizontal="center"/>
    </xf>
    <xf numFmtId="0" fontId="11" fillId="0" borderId="1" xfId="0" applyFont="1" applyFill="1" applyBorder="1" applyAlignment="1">
      <alignment horizontal="center" vertical="center"/>
    </xf>
    <xf numFmtId="0" fontId="11" fillId="0" borderId="0" xfId="0" applyFont="1" applyFill="1" applyBorder="1" applyAlignment="1">
      <alignment horizontal="center" vertical="center"/>
    </xf>
    <xf numFmtId="0" fontId="4" fillId="0" borderId="0" xfId="0" applyNumberFormat="1" applyFont="1" applyFill="1" applyAlignment="1">
      <alignment horizontal="center" vertical="center"/>
    </xf>
    <xf numFmtId="4" fontId="4" fillId="0" borderId="0" xfId="0" applyNumberFormat="1" applyFont="1" applyFill="1" applyAlignment="1">
      <alignment horizontal="right"/>
    </xf>
    <xf numFmtId="0" fontId="22" fillId="0" borderId="27" xfId="0" applyNumberFormat="1" applyFont="1" applyFill="1" applyBorder="1" applyAlignment="1">
      <alignment horizontal="center"/>
    </xf>
    <xf numFmtId="0" fontId="22" fillId="0" borderId="28" xfId="0" applyNumberFormat="1" applyFont="1" applyFill="1" applyBorder="1" applyAlignment="1">
      <alignment horizontal="center"/>
    </xf>
    <xf numFmtId="49" fontId="11" fillId="6" borderId="1" xfId="0" applyNumberFormat="1" applyFont="1" applyFill="1" applyBorder="1" applyAlignment="1">
      <alignment horizontal="center" vertical="center"/>
    </xf>
    <xf numFmtId="4" fontId="11" fillId="6" borderId="1" xfId="0" applyNumberFormat="1" applyFont="1" applyFill="1" applyBorder="1" applyAlignment="1">
      <alignment horizontal="right" vertical="center"/>
    </xf>
    <xf numFmtId="0" fontId="11" fillId="6" borderId="1" xfId="0" applyFont="1" applyFill="1" applyBorder="1" applyAlignment="1">
      <alignment vertical="center"/>
    </xf>
    <xf numFmtId="0" fontId="11" fillId="6" borderId="0" xfId="0" applyFont="1" applyFill="1" applyAlignment="1">
      <alignment vertical="center"/>
    </xf>
    <xf numFmtId="0" fontId="11" fillId="6" borderId="1" xfId="0" applyFont="1" applyFill="1" applyBorder="1" applyAlignment="1">
      <alignment horizontal="center" vertical="center"/>
    </xf>
    <xf numFmtId="3" fontId="11" fillId="6" borderId="1" xfId="0" applyNumberFormat="1" applyFont="1" applyFill="1" applyBorder="1" applyAlignment="1">
      <alignment horizontal="center" vertical="center"/>
    </xf>
    <xf numFmtId="49" fontId="11" fillId="6" borderId="1" xfId="0" applyNumberFormat="1" applyFont="1" applyFill="1" applyBorder="1" applyAlignment="1">
      <alignment vertical="center"/>
    </xf>
    <xf numFmtId="4" fontId="11" fillId="6" borderId="1" xfId="0" applyNumberFormat="1" applyFont="1" applyFill="1" applyBorder="1" applyAlignment="1">
      <alignment vertical="center"/>
    </xf>
    <xf numFmtId="3" fontId="11" fillId="6" borderId="1" xfId="0" applyNumberFormat="1" applyFont="1" applyFill="1" applyBorder="1" applyAlignment="1">
      <alignment horizontal="left" vertical="center"/>
    </xf>
    <xf numFmtId="0" fontId="11" fillId="0" borderId="0" xfId="0" applyFont="1" applyFill="1" applyAlignment="1">
      <alignment horizontal="center" vertical="center"/>
    </xf>
    <xf numFmtId="0" fontId="11" fillId="0" borderId="1" xfId="0" applyFont="1" applyFill="1" applyBorder="1"/>
    <xf numFmtId="0" fontId="11" fillId="0" borderId="0" xfId="0" applyFont="1" applyFill="1" applyBorder="1"/>
    <xf numFmtId="168" fontId="0" fillId="0" borderId="0" xfId="0" applyNumberFormat="1"/>
    <xf numFmtId="4" fontId="11" fillId="0" borderId="1" xfId="0" applyNumberFormat="1" applyFont="1" applyFill="1" applyBorder="1" applyAlignment="1">
      <alignment vertical="center"/>
    </xf>
    <xf numFmtId="4" fontId="4" fillId="0" borderId="12" xfId="0" applyNumberFormat="1" applyFont="1" applyFill="1" applyBorder="1" applyAlignment="1">
      <alignment horizontal="center" vertical="center" wrapText="1"/>
    </xf>
    <xf numFmtId="0" fontId="17" fillId="0" borderId="1" xfId="0" applyFont="1" applyFill="1" applyBorder="1" applyAlignment="1">
      <alignment horizontal="center" vertical="center" textRotation="90" wrapText="1"/>
    </xf>
    <xf numFmtId="0" fontId="0" fillId="0" borderId="0" xfId="0" applyFill="1" applyBorder="1" applyAlignment="1">
      <alignment horizontal="center"/>
    </xf>
    <xf numFmtId="4" fontId="0" fillId="0" borderId="1" xfId="0" applyNumberFormat="1" applyBorder="1" applyAlignment="1">
      <alignment horizontal="center"/>
    </xf>
    <xf numFmtId="49" fontId="34" fillId="0" borderId="0" xfId="0" applyNumberFormat="1" applyFont="1" applyAlignment="1"/>
    <xf numFmtId="49" fontId="35" fillId="0" borderId="0" xfId="1" applyNumberFormat="1" applyFont="1" applyBorder="1" applyAlignment="1" applyProtection="1"/>
    <xf numFmtId="49" fontId="36" fillId="0" borderId="0" xfId="0" applyNumberFormat="1" applyFont="1" applyAlignment="1"/>
    <xf numFmtId="49" fontId="37" fillId="0" borderId="0" xfId="1" applyNumberFormat="1" applyFont="1" applyBorder="1" applyAlignment="1" applyProtection="1"/>
    <xf numFmtId="11" fontId="4" fillId="0" borderId="0" xfId="0" applyNumberFormat="1" applyFont="1" applyAlignment="1"/>
    <xf numFmtId="4" fontId="18" fillId="5" borderId="1" xfId="0" applyNumberFormat="1" applyFont="1" applyFill="1" applyBorder="1" applyAlignment="1">
      <alignment horizontal="right" vertical="center"/>
    </xf>
    <xf numFmtId="0" fontId="18" fillId="9" borderId="14" xfId="0" applyFont="1" applyFill="1" applyBorder="1"/>
    <xf numFmtId="0" fontId="18" fillId="9" borderId="29" xfId="0" applyFont="1" applyFill="1" applyBorder="1"/>
    <xf numFmtId="0" fontId="18" fillId="9" borderId="1" xfId="0" applyFont="1" applyFill="1" applyBorder="1"/>
    <xf numFmtId="11" fontId="29" fillId="0" borderId="0" xfId="0" applyNumberFormat="1" applyFont="1" applyAlignment="1"/>
    <xf numFmtId="49" fontId="27" fillId="0" borderId="1" xfId="0" applyNumberFormat="1" applyFont="1" applyFill="1" applyBorder="1" applyAlignment="1">
      <alignment horizontal="center" vertical="center" wrapText="1"/>
    </xf>
    <xf numFmtId="0" fontId="27" fillId="0" borderId="1" xfId="0" applyFont="1" applyFill="1" applyBorder="1" applyAlignment="1">
      <alignment horizontal="center" vertical="center" wrapText="1"/>
    </xf>
    <xf numFmtId="49" fontId="27" fillId="0" borderId="1" xfId="0" applyNumberFormat="1" applyFont="1" applyFill="1" applyBorder="1" applyAlignment="1">
      <alignment horizontal="left" vertical="center" wrapText="1"/>
    </xf>
    <xf numFmtId="3" fontId="27" fillId="0" borderId="1" xfId="0" applyNumberFormat="1" applyFont="1" applyFill="1" applyBorder="1" applyAlignment="1">
      <alignment horizontal="right" vertical="center" wrapText="1"/>
    </xf>
    <xf numFmtId="4" fontId="27" fillId="0" borderId="1" xfId="0" applyNumberFormat="1" applyFont="1" applyFill="1" applyBorder="1" applyAlignment="1">
      <alignment horizontal="right" vertical="center" wrapText="1"/>
    </xf>
    <xf numFmtId="0" fontId="27" fillId="0" borderId="1" xfId="0" applyNumberFormat="1" applyFont="1" applyFill="1" applyBorder="1" applyAlignment="1">
      <alignment horizontal="center" vertical="center" wrapText="1"/>
    </xf>
    <xf numFmtId="166" fontId="27" fillId="0" borderId="1" xfId="0" applyNumberFormat="1" applyFont="1" applyFill="1" applyBorder="1" applyAlignment="1">
      <alignment horizontal="center" vertical="center" wrapText="1"/>
    </xf>
    <xf numFmtId="1" fontId="27" fillId="0" borderId="1" xfId="0" applyNumberFormat="1" applyFont="1" applyFill="1" applyBorder="1" applyAlignment="1">
      <alignment horizontal="center" vertical="center" wrapText="1"/>
    </xf>
    <xf numFmtId="4" fontId="27" fillId="0" borderId="1" xfId="0" applyNumberFormat="1" applyFont="1" applyFill="1" applyBorder="1" applyAlignment="1">
      <alignment horizontal="center" vertical="center" wrapText="1"/>
    </xf>
    <xf numFmtId="0" fontId="27" fillId="0" borderId="0" xfId="0" applyFont="1" applyAlignment="1">
      <alignment vertical="center"/>
    </xf>
    <xf numFmtId="0" fontId="27" fillId="0" borderId="0" xfId="0" applyFont="1" applyFill="1" applyAlignment="1">
      <alignment vertical="center"/>
    </xf>
    <xf numFmtId="3" fontId="27" fillId="0" borderId="1" xfId="0" applyNumberFormat="1" applyFont="1" applyFill="1" applyBorder="1" applyAlignment="1">
      <alignment horizontal="center" vertical="center" wrapText="1"/>
    </xf>
    <xf numFmtId="4" fontId="38" fillId="2" borderId="6" xfId="0" applyNumberFormat="1" applyFont="1" applyFill="1" applyBorder="1" applyAlignment="1">
      <alignment horizontal="center"/>
    </xf>
    <xf numFmtId="4" fontId="38" fillId="2" borderId="6" xfId="0" applyNumberFormat="1" applyFont="1" applyFill="1" applyBorder="1" applyAlignment="1">
      <alignment horizontal="right"/>
    </xf>
    <xf numFmtId="0" fontId="38" fillId="0" borderId="0" xfId="0" applyFont="1" applyFill="1" applyBorder="1"/>
    <xf numFmtId="0" fontId="38" fillId="0" borderId="0" xfId="0" applyFont="1" applyFill="1" applyBorder="1" applyAlignment="1">
      <alignment horizontal="right"/>
    </xf>
    <xf numFmtId="0" fontId="38" fillId="0" borderId="0" xfId="0" applyFont="1"/>
    <xf numFmtId="4" fontId="38" fillId="0" borderId="0" xfId="0" applyNumberFormat="1" applyFont="1"/>
    <xf numFmtId="0" fontId="38" fillId="0" borderId="0" xfId="0" applyFont="1" applyAlignment="1">
      <alignment horizontal="right"/>
    </xf>
    <xf numFmtId="0" fontId="16" fillId="0" borderId="1" xfId="0"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3" fontId="16" fillId="0" borderId="1" xfId="0" applyNumberFormat="1" applyFont="1" applyFill="1" applyBorder="1" applyAlignment="1">
      <alignment horizontal="center" vertical="center" wrapText="1"/>
    </xf>
    <xf numFmtId="4" fontId="16"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166" fontId="16" fillId="0" borderId="12" xfId="0" applyNumberFormat="1" applyFont="1" applyFill="1" applyBorder="1" applyAlignment="1">
      <alignment horizontal="center" vertical="center" wrapText="1"/>
    </xf>
    <xf numFmtId="4" fontId="8" fillId="0" borderId="0" xfId="0" applyNumberFormat="1" applyFont="1" applyFill="1" applyBorder="1" applyAlignment="1">
      <alignment horizontal="center"/>
    </xf>
    <xf numFmtId="4" fontId="8" fillId="0" borderId="0" xfId="0" applyNumberFormat="1" applyFont="1" applyFill="1" applyBorder="1" applyAlignment="1">
      <alignment horizontal="center" wrapText="1"/>
    </xf>
    <xf numFmtId="4" fontId="8" fillId="0" borderId="0" xfId="0" applyNumberFormat="1" applyFont="1" applyFill="1" applyBorder="1" applyAlignment="1">
      <alignment horizontal="right"/>
    </xf>
    <xf numFmtId="0" fontId="8" fillId="0" borderId="0" xfId="0" applyFont="1"/>
    <xf numFmtId="4" fontId="8" fillId="0" borderId="0" xfId="0" applyNumberFormat="1" applyFont="1"/>
    <xf numFmtId="0" fontId="8" fillId="0" borderId="0" xfId="0" applyFont="1" applyAlignment="1">
      <alignment horizontal="right"/>
    </xf>
    <xf numFmtId="4" fontId="8" fillId="0" borderId="1" xfId="0" applyNumberFormat="1" applyFont="1" applyFill="1" applyBorder="1" applyAlignment="1">
      <alignment horizontal="center" vertical="center" wrapText="1"/>
    </xf>
    <xf numFmtId="49" fontId="10" fillId="0" borderId="11" xfId="0" applyNumberFormat="1"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49" fontId="10" fillId="0" borderId="2" xfId="0" applyNumberFormat="1" applyFont="1" applyFill="1" applyBorder="1" applyAlignment="1">
      <alignment horizontal="center" vertical="center" wrapText="1"/>
    </xf>
    <xf numFmtId="49" fontId="39" fillId="0" borderId="30" xfId="0" applyNumberFormat="1" applyFont="1" applyFill="1" applyBorder="1" applyAlignment="1">
      <alignment horizontal="center" vertical="center" wrapText="1"/>
    </xf>
    <xf numFmtId="4" fontId="40" fillId="0" borderId="11" xfId="0" applyNumberFormat="1" applyFont="1" applyBorder="1" applyAlignment="1">
      <alignment horizontal="center" vertical="center" wrapText="1"/>
    </xf>
    <xf numFmtId="4" fontId="8" fillId="0" borderId="11" xfId="0" applyNumberFormat="1" applyFont="1" applyBorder="1" applyAlignment="1">
      <alignment horizontal="center" vertical="center" wrapText="1"/>
    </xf>
    <xf numFmtId="0" fontId="11" fillId="9" borderId="1" xfId="0" applyFont="1" applyFill="1" applyBorder="1" applyAlignment="1">
      <alignment horizontal="center" vertical="center"/>
    </xf>
    <xf numFmtId="3" fontId="11" fillId="9" borderId="1" xfId="0" applyNumberFormat="1" applyFont="1" applyFill="1" applyBorder="1" applyAlignment="1">
      <alignment horizontal="center" vertical="center"/>
    </xf>
    <xf numFmtId="4" fontId="11" fillId="9" borderId="1" xfId="0" applyNumberFormat="1" applyFont="1" applyFill="1" applyBorder="1" applyAlignment="1">
      <alignment vertical="center"/>
    </xf>
    <xf numFmtId="0" fontId="11" fillId="9" borderId="1" xfId="0" applyFont="1" applyFill="1" applyBorder="1" applyAlignment="1">
      <alignment vertical="center"/>
    </xf>
    <xf numFmtId="0" fontId="11" fillId="9" borderId="0" xfId="0" applyFont="1" applyFill="1" applyAlignment="1">
      <alignment vertical="center"/>
    </xf>
    <xf numFmtId="49" fontId="11" fillId="10" borderId="1" xfId="0" applyNumberFormat="1" applyFont="1" applyFill="1" applyBorder="1" applyAlignment="1">
      <alignment horizontal="center" vertical="center"/>
    </xf>
    <xf numFmtId="3" fontId="11" fillId="10" borderId="1" xfId="0" applyNumberFormat="1" applyFont="1" applyFill="1" applyBorder="1" applyAlignment="1">
      <alignment horizontal="center" vertical="center"/>
    </xf>
    <xf numFmtId="3" fontId="11" fillId="10" borderId="1" xfId="0" applyNumberFormat="1" applyFont="1" applyFill="1" applyBorder="1" applyAlignment="1">
      <alignment horizontal="left" vertical="center"/>
    </xf>
    <xf numFmtId="0" fontId="19" fillId="0" borderId="0" xfId="0" applyNumberFormat="1" applyFont="1" applyAlignment="1">
      <alignment horizontal="left"/>
    </xf>
    <xf numFmtId="49" fontId="19" fillId="0" borderId="0" xfId="0" applyNumberFormat="1" applyFont="1" applyAlignment="1">
      <alignment horizontal="center"/>
    </xf>
    <xf numFmtId="3" fontId="11" fillId="11" borderId="1" xfId="0" applyNumberFormat="1" applyFont="1" applyFill="1" applyBorder="1" applyAlignment="1">
      <alignment horizontal="center" vertical="center"/>
    </xf>
    <xf numFmtId="4" fontId="11" fillId="11" borderId="1" xfId="0" applyNumberFormat="1" applyFont="1" applyFill="1" applyBorder="1" applyAlignment="1">
      <alignment vertical="center"/>
    </xf>
    <xf numFmtId="4" fontId="11" fillId="10" borderId="1" xfId="0" applyNumberFormat="1" applyFont="1" applyFill="1" applyBorder="1" applyAlignment="1">
      <alignment vertical="center"/>
    </xf>
    <xf numFmtId="49" fontId="10" fillId="0" borderId="0" xfId="0" applyNumberFormat="1" applyFont="1" applyAlignment="1"/>
    <xf numFmtId="4" fontId="3" fillId="0" borderId="1" xfId="0" applyNumberFormat="1" applyFont="1" applyFill="1" applyBorder="1" applyAlignment="1">
      <alignment horizontal="center" vertical="center" wrapText="1"/>
    </xf>
    <xf numFmtId="4" fontId="11" fillId="10" borderId="1" xfId="0" applyNumberFormat="1" applyFont="1" applyFill="1" applyBorder="1" applyAlignment="1">
      <alignment horizontal="right" vertical="center"/>
    </xf>
    <xf numFmtId="0" fontId="42" fillId="0" borderId="0" xfId="0" applyFont="1"/>
    <xf numFmtId="0" fontId="16" fillId="0" borderId="1" xfId="0" applyFont="1" applyBorder="1"/>
    <xf numFmtId="0" fontId="19" fillId="0" borderId="0" xfId="0" applyFont="1"/>
    <xf numFmtId="4" fontId="16" fillId="0" borderId="1" xfId="0" applyNumberFormat="1" applyFont="1" applyBorder="1" applyAlignment="1">
      <alignment horizontal="center"/>
    </xf>
    <xf numFmtId="0" fontId="19" fillId="0" borderId="0" xfId="0" applyNumberFormat="1" applyFont="1" applyAlignment="1">
      <alignment horizontal="left" vertical="center" wrapText="1"/>
    </xf>
    <xf numFmtId="0" fontId="19" fillId="0" borderId="0" xfId="0" applyNumberFormat="1" applyFont="1" applyAlignment="1">
      <alignment horizontal="center" vertical="center" wrapText="1"/>
    </xf>
    <xf numFmtId="4" fontId="10" fillId="0" borderId="0" xfId="0" applyNumberFormat="1" applyFont="1" applyFill="1"/>
    <xf numFmtId="4" fontId="10" fillId="0" borderId="0" xfId="0" applyNumberFormat="1" applyFont="1" applyFill="1" applyAlignment="1">
      <alignment horizontal="center"/>
    </xf>
    <xf numFmtId="4" fontId="10" fillId="0" borderId="0" xfId="0" applyNumberFormat="1" applyFont="1" applyFill="1" applyAlignment="1">
      <alignment horizontal="center" vertical="center"/>
    </xf>
    <xf numFmtId="0" fontId="10" fillId="0" borderId="0" xfId="0" applyFont="1" applyFill="1" applyAlignment="1">
      <alignment horizontal="center"/>
    </xf>
    <xf numFmtId="0" fontId="10" fillId="0" borderId="0" xfId="0" applyFont="1" applyFill="1"/>
    <xf numFmtId="49" fontId="17" fillId="0" borderId="0" xfId="0" applyNumberFormat="1" applyFont="1" applyFill="1" applyAlignment="1"/>
    <xf numFmtId="4" fontId="17" fillId="0" borderId="0" xfId="0" applyNumberFormat="1" applyFont="1" applyFill="1" applyAlignment="1">
      <alignment horizontal="center"/>
    </xf>
    <xf numFmtId="4" fontId="17" fillId="0" borderId="0" xfId="0" applyNumberFormat="1" applyFont="1" applyFill="1" applyAlignment="1">
      <alignment horizontal="center" vertical="center"/>
    </xf>
    <xf numFmtId="49" fontId="16" fillId="0" borderId="0" xfId="0" applyNumberFormat="1" applyFont="1" applyFill="1" applyAlignment="1">
      <alignment horizontal="center"/>
    </xf>
    <xf numFmtId="4" fontId="16" fillId="0" borderId="0" xfId="0" applyNumberFormat="1" applyFont="1" applyFill="1" applyAlignment="1">
      <alignment horizontal="center"/>
    </xf>
    <xf numFmtId="4" fontId="16" fillId="0" borderId="0" xfId="0" applyNumberFormat="1" applyFont="1" applyFill="1" applyAlignment="1">
      <alignment horizontal="center" vertical="center"/>
    </xf>
    <xf numFmtId="4" fontId="16" fillId="0" borderId="7" xfId="0" applyNumberFormat="1" applyFont="1" applyFill="1" applyBorder="1" applyAlignment="1">
      <alignment horizontal="center" vertical="center" wrapText="1"/>
    </xf>
    <xf numFmtId="49" fontId="16" fillId="0" borderId="7" xfId="0" applyNumberFormat="1" applyFont="1" applyFill="1" applyBorder="1" applyAlignment="1">
      <alignment horizontal="center" vertical="center" wrapText="1"/>
    </xf>
    <xf numFmtId="0" fontId="17" fillId="0" borderId="7" xfId="0" applyFont="1" applyFill="1" applyBorder="1" applyAlignment="1">
      <alignment horizontal="center" vertical="center" wrapText="1"/>
    </xf>
    <xf numFmtId="4" fontId="5" fillId="0" borderId="11" xfId="0" applyNumberFormat="1" applyFont="1" applyBorder="1" applyAlignment="1">
      <alignment horizontal="center" vertical="center" wrapText="1"/>
    </xf>
    <xf numFmtId="4" fontId="3" fillId="0" borderId="0" xfId="0" applyNumberFormat="1" applyFont="1" applyBorder="1" applyAlignment="1">
      <alignment horizontal="center"/>
    </xf>
    <xf numFmtId="4" fontId="3" fillId="0" borderId="0" xfId="0" applyNumberFormat="1" applyFont="1" applyBorder="1" applyAlignment="1">
      <alignment horizontal="center" vertical="center"/>
    </xf>
    <xf numFmtId="0" fontId="3" fillId="0" borderId="0" xfId="0" applyFont="1" applyBorder="1" applyAlignment="1">
      <alignment horizontal="center"/>
    </xf>
    <xf numFmtId="0" fontId="3" fillId="0" borderId="0" xfId="0" applyFont="1" applyBorder="1"/>
    <xf numFmtId="4" fontId="5" fillId="0" borderId="0" xfId="0" applyNumberFormat="1" applyFont="1" applyBorder="1" applyAlignment="1">
      <alignment horizontal="left" vertical="center" wrapText="1"/>
    </xf>
    <xf numFmtId="4" fontId="3" fillId="0" borderId="0" xfId="0" applyNumberFormat="1" applyFont="1" applyAlignment="1">
      <alignment horizontal="center"/>
    </xf>
    <xf numFmtId="4" fontId="3" fillId="0" borderId="0" xfId="0" applyNumberFormat="1" applyFont="1" applyAlignment="1">
      <alignment horizontal="center" vertical="center"/>
    </xf>
    <xf numFmtId="0" fontId="43" fillId="0" borderId="0" xfId="1" applyFont="1" applyAlignment="1" applyProtection="1"/>
    <xf numFmtId="0" fontId="5" fillId="0" borderId="0" xfId="0" applyNumberFormat="1" applyFont="1" applyAlignment="1">
      <alignment horizontal="left"/>
    </xf>
    <xf numFmtId="4" fontId="27" fillId="0" borderId="0" xfId="0" applyNumberFormat="1" applyFont="1" applyAlignment="1">
      <alignment vertical="center"/>
    </xf>
    <xf numFmtId="4" fontId="17" fillId="0" borderId="7" xfId="0" applyNumberFormat="1" applyFont="1" applyFill="1" applyBorder="1" applyAlignment="1">
      <alignment horizontal="center" vertical="center" wrapText="1"/>
    </xf>
    <xf numFmtId="4" fontId="11" fillId="10" borderId="2" xfId="0" applyNumberFormat="1" applyFont="1" applyFill="1" applyBorder="1" applyAlignment="1">
      <alignment horizontal="right" vertical="center"/>
    </xf>
    <xf numFmtId="49" fontId="16" fillId="0" borderId="0" xfId="0" applyNumberFormat="1" applyFont="1" applyAlignment="1"/>
    <xf numFmtId="0" fontId="16" fillId="0" borderId="0" xfId="0" applyNumberFormat="1" applyFont="1" applyAlignment="1"/>
    <xf numFmtId="0" fontId="16" fillId="0" borderId="0" xfId="0" applyNumberFormat="1" applyFont="1" applyAlignment="1">
      <alignment horizontal="left"/>
    </xf>
    <xf numFmtId="49" fontId="11" fillId="12" borderId="1" xfId="0" applyNumberFormat="1" applyFont="1" applyFill="1" applyBorder="1" applyAlignment="1">
      <alignment horizontal="center" vertical="center"/>
    </xf>
    <xf numFmtId="0" fontId="11" fillId="12" borderId="1" xfId="0" applyFont="1" applyFill="1" applyBorder="1" applyAlignment="1">
      <alignment horizontal="center" vertical="center"/>
    </xf>
    <xf numFmtId="3" fontId="11" fillId="12" borderId="1" xfId="0" applyNumberFormat="1" applyFont="1" applyFill="1" applyBorder="1" applyAlignment="1">
      <alignment horizontal="center" vertical="center"/>
    </xf>
    <xf numFmtId="4" fontId="11" fillId="12" borderId="1" xfId="0" applyNumberFormat="1" applyFont="1" applyFill="1" applyBorder="1" applyAlignment="1">
      <alignment vertical="center"/>
    </xf>
    <xf numFmtId="4" fontId="11" fillId="12" borderId="1" xfId="0" applyNumberFormat="1" applyFont="1" applyFill="1" applyBorder="1" applyAlignment="1">
      <alignment horizontal="right" vertical="center"/>
    </xf>
    <xf numFmtId="0" fontId="11" fillId="12" borderId="1" xfId="0" applyFont="1" applyFill="1" applyBorder="1" applyAlignment="1">
      <alignment vertical="center"/>
    </xf>
    <xf numFmtId="0" fontId="11" fillId="12" borderId="0" xfId="0" applyFont="1" applyFill="1" applyAlignment="1">
      <alignment vertical="center"/>
    </xf>
    <xf numFmtId="4" fontId="11" fillId="13" borderId="1" xfId="0" applyNumberFormat="1" applyFont="1" applyFill="1" applyBorder="1" applyAlignment="1">
      <alignment vertical="center"/>
    </xf>
    <xf numFmtId="3" fontId="11" fillId="13" borderId="1" xfId="0" applyNumberFormat="1" applyFont="1" applyFill="1" applyBorder="1" applyAlignment="1">
      <alignment horizontal="center" vertical="center"/>
    </xf>
    <xf numFmtId="4" fontId="11" fillId="14" borderId="1" xfId="0" applyNumberFormat="1" applyFont="1" applyFill="1" applyBorder="1" applyAlignment="1">
      <alignment vertical="center"/>
    </xf>
    <xf numFmtId="4" fontId="11" fillId="15" borderId="1" xfId="0" applyNumberFormat="1" applyFont="1" applyFill="1" applyBorder="1" applyAlignment="1">
      <alignment vertical="center"/>
    </xf>
    <xf numFmtId="4" fontId="11" fillId="15" borderId="1" xfId="0" applyNumberFormat="1" applyFont="1" applyFill="1" applyBorder="1" applyAlignment="1">
      <alignment horizontal="right" vertical="center"/>
    </xf>
    <xf numFmtId="0" fontId="11" fillId="0" borderId="0" xfId="0" applyFont="1" applyFill="1" applyBorder="1" applyAlignment="1">
      <alignment vertical="center"/>
    </xf>
    <xf numFmtId="4" fontId="11" fillId="15" borderId="2" xfId="0" applyNumberFormat="1" applyFont="1" applyFill="1" applyBorder="1" applyAlignment="1">
      <alignment horizontal="right" vertical="center" wrapText="1"/>
    </xf>
    <xf numFmtId="4" fontId="11" fillId="17" borderId="1" xfId="0" applyNumberFormat="1" applyFont="1" applyFill="1" applyBorder="1" applyAlignment="1">
      <alignment vertical="center"/>
    </xf>
    <xf numFmtId="0" fontId="27" fillId="16" borderId="1" xfId="0" applyFont="1" applyFill="1" applyBorder="1" applyAlignment="1">
      <alignment horizontal="center" vertical="center" wrapText="1"/>
    </xf>
    <xf numFmtId="4" fontId="27" fillId="16" borderId="1" xfId="0" applyNumberFormat="1" applyFont="1" applyFill="1" applyBorder="1" applyAlignment="1">
      <alignment horizontal="center" vertical="center" wrapText="1"/>
    </xf>
    <xf numFmtId="49" fontId="36" fillId="0" borderId="0" xfId="0" applyNumberFormat="1" applyFont="1" applyAlignment="1">
      <alignment horizontal="left"/>
    </xf>
    <xf numFmtId="49" fontId="19" fillId="0" borderId="0" xfId="0" applyNumberFormat="1" applyFont="1" applyAlignment="1">
      <alignment horizontal="left"/>
    </xf>
    <xf numFmtId="0" fontId="27" fillId="18" borderId="1" xfId="0" applyFont="1" applyFill="1" applyBorder="1" applyAlignment="1">
      <alignment horizontal="center" vertical="center" wrapText="1"/>
    </xf>
    <xf numFmtId="49" fontId="27" fillId="18" borderId="1" xfId="0" applyNumberFormat="1" applyFont="1" applyFill="1" applyBorder="1" applyAlignment="1">
      <alignment horizontal="left" vertical="center" wrapText="1"/>
    </xf>
    <xf numFmtId="3" fontId="27" fillId="18" borderId="1" xfId="0" applyNumberFormat="1" applyFont="1" applyFill="1" applyBorder="1" applyAlignment="1">
      <alignment horizontal="right" vertical="center" wrapText="1"/>
    </xf>
    <xf numFmtId="4" fontId="27" fillId="18" borderId="1" xfId="0" applyNumberFormat="1" applyFont="1" applyFill="1" applyBorder="1" applyAlignment="1">
      <alignment horizontal="right" vertical="center" wrapText="1"/>
    </xf>
    <xf numFmtId="49" fontId="27" fillId="18" borderId="1" xfId="0" applyNumberFormat="1" applyFont="1" applyFill="1" applyBorder="1" applyAlignment="1">
      <alignment horizontal="center" vertical="center" wrapText="1"/>
    </xf>
    <xf numFmtId="0" fontId="27" fillId="18" borderId="1" xfId="0" applyNumberFormat="1" applyFont="1" applyFill="1" applyBorder="1" applyAlignment="1">
      <alignment horizontal="center" vertical="center" wrapText="1"/>
    </xf>
    <xf numFmtId="166" fontId="27" fillId="18" borderId="1" xfId="0" applyNumberFormat="1" applyFont="1" applyFill="1" applyBorder="1" applyAlignment="1">
      <alignment horizontal="center" vertical="center" wrapText="1"/>
    </xf>
    <xf numFmtId="1" fontId="27" fillId="18" borderId="1" xfId="0" applyNumberFormat="1" applyFont="1" applyFill="1" applyBorder="1" applyAlignment="1">
      <alignment horizontal="center" vertical="center" wrapText="1"/>
    </xf>
    <xf numFmtId="4" fontId="27" fillId="18" borderId="1" xfId="0" applyNumberFormat="1" applyFont="1" applyFill="1" applyBorder="1" applyAlignment="1">
      <alignment horizontal="center" vertical="center" wrapText="1"/>
    </xf>
    <xf numFmtId="0" fontId="27" fillId="18" borderId="0" xfId="0" applyFont="1" applyFill="1" applyBorder="1" applyAlignment="1">
      <alignment horizontal="center" vertical="center" wrapText="1"/>
    </xf>
    <xf numFmtId="0" fontId="27" fillId="18" borderId="0" xfId="0" applyFont="1" applyFill="1" applyAlignment="1">
      <alignment horizontal="center" vertical="center" wrapText="1"/>
    </xf>
    <xf numFmtId="0" fontId="27" fillId="18" borderId="0" xfId="0" applyFont="1" applyFill="1" applyAlignment="1">
      <alignment vertical="center"/>
    </xf>
    <xf numFmtId="0" fontId="6" fillId="0" borderId="0" xfId="0" applyFont="1" applyBorder="1"/>
    <xf numFmtId="49" fontId="11" fillId="18" borderId="1" xfId="0" applyNumberFormat="1" applyFont="1" applyFill="1" applyBorder="1" applyAlignment="1">
      <alignment horizontal="center" vertical="center"/>
    </xf>
    <xf numFmtId="0" fontId="11" fillId="18" borderId="1" xfId="0" applyFont="1" applyFill="1" applyBorder="1" applyAlignment="1">
      <alignment horizontal="center" vertical="center"/>
    </xf>
    <xf numFmtId="49" fontId="11" fillId="18" borderId="1" xfId="0" applyNumberFormat="1" applyFont="1" applyFill="1" applyBorder="1" applyAlignment="1">
      <alignment vertical="center"/>
    </xf>
    <xf numFmtId="3" fontId="11" fillId="18" borderId="1" xfId="0" applyNumberFormat="1" applyFont="1" applyFill="1" applyBorder="1" applyAlignment="1">
      <alignment horizontal="center" vertical="center"/>
    </xf>
    <xf numFmtId="3" fontId="11" fillId="18" borderId="1" xfId="0" applyNumberFormat="1" applyFont="1" applyFill="1" applyBorder="1" applyAlignment="1">
      <alignment horizontal="left" vertical="center"/>
    </xf>
    <xf numFmtId="4" fontId="11" fillId="18" borderId="1" xfId="0" applyNumberFormat="1" applyFont="1" applyFill="1" applyBorder="1" applyAlignment="1">
      <alignment horizontal="center" vertical="center"/>
    </xf>
    <xf numFmtId="10" fontId="11" fillId="18" borderId="1" xfId="0" applyNumberFormat="1" applyFont="1" applyFill="1" applyBorder="1" applyAlignment="1">
      <alignment horizontal="center" vertical="center"/>
    </xf>
    <xf numFmtId="0" fontId="11" fillId="18" borderId="0" xfId="0" applyFont="1" applyFill="1" applyAlignment="1">
      <alignment vertical="center"/>
    </xf>
    <xf numFmtId="0" fontId="0" fillId="18" borderId="0" xfId="0" applyFill="1" applyBorder="1" applyAlignment="1">
      <alignment horizontal="center"/>
    </xf>
    <xf numFmtId="49" fontId="0" fillId="18" borderId="0" xfId="0" applyNumberFormat="1" applyFill="1" applyBorder="1"/>
    <xf numFmtId="3" fontId="0" fillId="18" borderId="0" xfId="0" applyNumberFormat="1" applyFill="1" applyBorder="1" applyAlignment="1">
      <alignment horizontal="center"/>
    </xf>
    <xf numFmtId="3" fontId="0" fillId="18" borderId="0" xfId="0" applyNumberFormat="1" applyFill="1" applyBorder="1" applyAlignment="1">
      <alignment horizontal="left"/>
    </xf>
    <xf numFmtId="49" fontId="0" fillId="18" borderId="0" xfId="0" applyNumberFormat="1" applyFill="1" applyBorder="1" applyAlignment="1">
      <alignment horizontal="center"/>
    </xf>
    <xf numFmtId="4" fontId="0" fillId="18" borderId="0" xfId="0" applyNumberFormat="1" applyFill="1" applyBorder="1" applyAlignment="1">
      <alignment horizontal="center"/>
    </xf>
    <xf numFmtId="0" fontId="0" fillId="18" borderId="0" xfId="0" applyFill="1"/>
    <xf numFmtId="49" fontId="11" fillId="19" borderId="1" xfId="0" applyNumberFormat="1" applyFont="1" applyFill="1" applyBorder="1" applyAlignment="1">
      <alignment horizontal="center" vertical="center"/>
    </xf>
    <xf numFmtId="0" fontId="11" fillId="19" borderId="1" xfId="0" applyFont="1" applyFill="1" applyBorder="1" applyAlignment="1">
      <alignment horizontal="center" vertical="center"/>
    </xf>
    <xf numFmtId="49" fontId="11" fillId="19" borderId="1" xfId="0" applyNumberFormat="1" applyFont="1" applyFill="1" applyBorder="1" applyAlignment="1">
      <alignment vertical="center"/>
    </xf>
    <xf numFmtId="4" fontId="11" fillId="20" borderId="1" xfId="0" applyNumberFormat="1" applyFont="1" applyFill="1" applyBorder="1" applyAlignment="1">
      <alignment horizontal="center" vertical="center"/>
    </xf>
    <xf numFmtId="10" fontId="11" fillId="20" borderId="1" xfId="0" applyNumberFormat="1" applyFont="1" applyFill="1" applyBorder="1" applyAlignment="1">
      <alignment horizontal="center" vertical="center"/>
    </xf>
    <xf numFmtId="3" fontId="11" fillId="18" borderId="11" xfId="0" applyNumberFormat="1" applyFont="1" applyFill="1" applyBorder="1" applyAlignment="1">
      <alignment horizontal="center" vertical="center" wrapText="1"/>
    </xf>
    <xf numFmtId="3" fontId="11" fillId="18" borderId="2" xfId="2" applyNumberFormat="1" applyFont="1" applyFill="1" applyBorder="1" applyAlignment="1">
      <alignment horizontal="center" vertical="center"/>
    </xf>
    <xf numFmtId="3" fontId="11" fillId="18" borderId="1" xfId="2" applyNumberFormat="1" applyFont="1" applyFill="1" applyBorder="1" applyAlignment="1">
      <alignment horizontal="center" vertical="center"/>
    </xf>
    <xf numFmtId="49" fontId="11" fillId="18" borderId="1" xfId="0" applyNumberFormat="1" applyFont="1" applyFill="1" applyBorder="1" applyAlignment="1">
      <alignment horizontal="left" vertical="center"/>
    </xf>
    <xf numFmtId="0" fontId="11" fillId="18" borderId="1" xfId="0" applyFont="1" applyFill="1" applyBorder="1" applyAlignment="1">
      <alignment horizontal="center" vertical="center" wrapText="1"/>
    </xf>
    <xf numFmtId="3" fontId="11" fillId="18" borderId="1" xfId="0" applyNumberFormat="1" applyFont="1" applyFill="1" applyBorder="1" applyAlignment="1">
      <alignment horizontal="center" vertical="center" wrapText="1"/>
    </xf>
    <xf numFmtId="49" fontId="11" fillId="18" borderId="1" xfId="0" applyNumberFormat="1" applyFont="1" applyFill="1" applyBorder="1" applyAlignment="1">
      <alignment horizontal="left" vertical="center" wrapText="1"/>
    </xf>
    <xf numFmtId="4" fontId="11" fillId="18" borderId="1" xfId="0" applyNumberFormat="1" applyFont="1" applyFill="1" applyBorder="1" applyAlignment="1">
      <alignment horizontal="right" vertical="center"/>
    </xf>
    <xf numFmtId="49" fontId="11" fillId="18" borderId="1" xfId="0" applyNumberFormat="1" applyFont="1" applyFill="1" applyBorder="1" applyAlignment="1">
      <alignment horizontal="center" vertical="center" wrapText="1"/>
    </xf>
    <xf numFmtId="0" fontId="11" fillId="18" borderId="1" xfId="0" applyNumberFormat="1" applyFont="1" applyFill="1" applyBorder="1" applyAlignment="1">
      <alignment horizontal="center" vertical="center"/>
    </xf>
    <xf numFmtId="0" fontId="11" fillId="18" borderId="1" xfId="0" applyFont="1" applyFill="1" applyBorder="1" applyAlignment="1">
      <alignment vertical="center"/>
    </xf>
    <xf numFmtId="49" fontId="11" fillId="18" borderId="2" xfId="0" applyNumberFormat="1" applyFont="1" applyFill="1" applyBorder="1" applyAlignment="1">
      <alignment horizontal="left" vertical="center" wrapText="1"/>
    </xf>
    <xf numFmtId="0" fontId="31" fillId="0" borderId="0" xfId="0" applyFont="1" applyFill="1" applyBorder="1" applyAlignment="1">
      <alignment horizontal="center"/>
    </xf>
    <xf numFmtId="49" fontId="14" fillId="0" borderId="0" xfId="0" applyNumberFormat="1" applyFont="1" applyFill="1" applyBorder="1" applyAlignment="1">
      <alignment horizontal="center"/>
    </xf>
    <xf numFmtId="49" fontId="31" fillId="0" borderId="0" xfId="0" applyNumberFormat="1" applyFont="1" applyFill="1" applyBorder="1" applyAlignment="1">
      <alignment horizontal="center"/>
    </xf>
    <xf numFmtId="0" fontId="8" fillId="6" borderId="14" xfId="0" applyFont="1" applyFill="1" applyBorder="1" applyAlignment="1">
      <alignment horizontal="center"/>
    </xf>
    <xf numFmtId="0" fontId="8" fillId="6" borderId="31" xfId="0" applyFont="1" applyFill="1" applyBorder="1" applyAlignment="1">
      <alignment horizontal="center"/>
    </xf>
    <xf numFmtId="0" fontId="39" fillId="6" borderId="14" xfId="0" applyFont="1" applyFill="1" applyBorder="1" applyAlignment="1">
      <alignment horizontal="center"/>
    </xf>
    <xf numFmtId="0" fontId="39" fillId="6" borderId="31" xfId="0" applyFont="1" applyFill="1" applyBorder="1" applyAlignment="1">
      <alignment horizontal="center"/>
    </xf>
    <xf numFmtId="0" fontId="11" fillId="19" borderId="32" xfId="0" applyFont="1" applyFill="1" applyBorder="1" applyAlignment="1">
      <alignment horizontal="center" vertical="center" wrapText="1"/>
    </xf>
    <xf numFmtId="0" fontId="11" fillId="19" borderId="0" xfId="0" applyFont="1" applyFill="1" applyAlignment="1">
      <alignment horizontal="center" vertical="center" wrapText="1"/>
    </xf>
    <xf numFmtId="4" fontId="0" fillId="0" borderId="0" xfId="0" applyNumberFormat="1" applyBorder="1" applyAlignment="1">
      <alignment horizontal="center"/>
    </xf>
    <xf numFmtId="49" fontId="36" fillId="0" borderId="0" xfId="0" applyNumberFormat="1" applyFont="1" applyAlignment="1">
      <alignment horizontal="left"/>
    </xf>
    <xf numFmtId="0" fontId="16" fillId="0" borderId="2" xfId="0" applyFont="1" applyFill="1" applyBorder="1" applyAlignment="1">
      <alignment horizontal="center" vertical="center" textRotation="90"/>
    </xf>
    <xf numFmtId="0" fontId="16" fillId="0" borderId="11" xfId="0" applyFont="1" applyFill="1" applyBorder="1" applyAlignment="1">
      <alignment horizontal="center" vertical="center" textRotation="90"/>
    </xf>
    <xf numFmtId="4" fontId="6" fillId="0" borderId="2" xfId="0" applyNumberFormat="1" applyFont="1" applyFill="1" applyBorder="1" applyAlignment="1">
      <alignment horizontal="center" vertical="center" wrapText="1"/>
    </xf>
    <xf numFmtId="4" fontId="6" fillId="0" borderId="11" xfId="0" applyNumberFormat="1" applyFont="1" applyFill="1" applyBorder="1" applyAlignment="1">
      <alignment horizontal="center" vertical="center" wrapText="1"/>
    </xf>
    <xf numFmtId="4" fontId="22" fillId="0" borderId="2" xfId="0" applyNumberFormat="1" applyFont="1" applyFill="1" applyBorder="1" applyAlignment="1">
      <alignment horizontal="center" vertical="center" wrapText="1"/>
    </xf>
    <xf numFmtId="4" fontId="22" fillId="0" borderId="11" xfId="0" applyNumberFormat="1" applyFont="1" applyFill="1" applyBorder="1" applyAlignment="1">
      <alignment horizontal="center" vertical="center" wrapText="1"/>
    </xf>
    <xf numFmtId="4" fontId="17" fillId="0" borderId="2" xfId="0" applyNumberFormat="1" applyFont="1" applyFill="1" applyBorder="1" applyAlignment="1">
      <alignment horizontal="center" vertical="center" wrapText="1"/>
    </xf>
    <xf numFmtId="4" fontId="17" fillId="0" borderId="11" xfId="0" applyNumberFormat="1" applyFont="1" applyFill="1" applyBorder="1" applyAlignment="1">
      <alignment horizontal="center" vertical="center" wrapText="1"/>
    </xf>
    <xf numFmtId="3" fontId="39" fillId="0" borderId="0" xfId="0" applyNumberFormat="1" applyFont="1" applyFill="1" applyBorder="1" applyAlignment="1">
      <alignment horizontal="center"/>
    </xf>
    <xf numFmtId="0" fontId="39" fillId="0" borderId="0" xfId="0" applyFont="1" applyFill="1" applyBorder="1" applyAlignment="1">
      <alignment horizontal="center"/>
    </xf>
    <xf numFmtId="4" fontId="39" fillId="0" borderId="0" xfId="0" applyNumberFormat="1" applyFont="1" applyFill="1" applyBorder="1" applyAlignment="1">
      <alignment horizontal="center" vertical="center"/>
    </xf>
    <xf numFmtId="49" fontId="39" fillId="0" borderId="0" xfId="0" applyNumberFormat="1" applyFont="1" applyFill="1" applyBorder="1" applyAlignment="1">
      <alignment horizontal="center"/>
    </xf>
    <xf numFmtId="4" fontId="16" fillId="5" borderId="1" xfId="0" applyNumberFormat="1" applyFont="1" applyFill="1" applyBorder="1" applyAlignment="1">
      <alignment horizontal="center" vertical="center"/>
    </xf>
    <xf numFmtId="4" fontId="18" fillId="0" borderId="2" xfId="0" applyNumberFormat="1" applyFont="1" applyFill="1" applyBorder="1" applyAlignment="1">
      <alignment horizontal="center" vertical="center" wrapText="1"/>
    </xf>
    <xf numFmtId="4" fontId="18" fillId="0" borderId="11" xfId="0" applyNumberFormat="1" applyFont="1" applyFill="1" applyBorder="1" applyAlignment="1">
      <alignment horizontal="center" vertical="center" wrapText="1"/>
    </xf>
    <xf numFmtId="3" fontId="10" fillId="0" borderId="0" xfId="0" applyNumberFormat="1" applyFont="1" applyFill="1" applyBorder="1" applyAlignment="1">
      <alignment horizontal="center"/>
    </xf>
    <xf numFmtId="166" fontId="10" fillId="0" borderId="0" xfId="0" applyNumberFormat="1" applyFont="1" applyFill="1" applyBorder="1" applyAlignment="1">
      <alignment horizontal="center"/>
    </xf>
    <xf numFmtId="4" fontId="19" fillId="0" borderId="1" xfId="0" applyNumberFormat="1" applyFont="1" applyFill="1" applyBorder="1" applyAlignment="1">
      <alignment horizontal="center" vertical="center" wrapText="1"/>
    </xf>
    <xf numFmtId="4" fontId="19" fillId="0" borderId="12" xfId="0" applyNumberFormat="1" applyFont="1" applyFill="1" applyBorder="1" applyAlignment="1">
      <alignment horizontal="center" vertical="center" wrapText="1"/>
    </xf>
    <xf numFmtId="1" fontId="6" fillId="0" borderId="1" xfId="0" applyNumberFormat="1" applyFont="1" applyFill="1" applyBorder="1" applyAlignment="1">
      <alignment horizontal="center" vertical="center" textRotation="90" wrapText="1"/>
    </xf>
    <xf numFmtId="166" fontId="6" fillId="3" borderId="1" xfId="0" applyNumberFormat="1" applyFont="1" applyFill="1" applyBorder="1" applyAlignment="1">
      <alignment horizontal="center" vertical="center" wrapText="1"/>
    </xf>
    <xf numFmtId="0" fontId="6" fillId="0" borderId="0" xfId="0" applyFont="1" applyFill="1" applyBorder="1" applyAlignment="1">
      <alignment horizontal="center" vertical="center"/>
    </xf>
    <xf numFmtId="4" fontId="16" fillId="9" borderId="33" xfId="0" applyNumberFormat="1" applyFont="1" applyFill="1" applyBorder="1" applyAlignment="1">
      <alignment horizontal="center" vertical="center"/>
    </xf>
    <xf numFmtId="4" fontId="16" fillId="9" borderId="34" xfId="0" applyNumberFormat="1" applyFont="1" applyFill="1" applyBorder="1" applyAlignment="1">
      <alignment horizontal="center" vertical="center"/>
    </xf>
    <xf numFmtId="4" fontId="16" fillId="9" borderId="35" xfId="0" applyNumberFormat="1" applyFont="1" applyFill="1" applyBorder="1" applyAlignment="1">
      <alignment horizontal="center" vertical="center"/>
    </xf>
    <xf numFmtId="0" fontId="8" fillId="0" borderId="36" xfId="0" applyFont="1" applyFill="1" applyBorder="1" applyAlignment="1">
      <alignment horizontal="center" vertical="center"/>
    </xf>
    <xf numFmtId="0" fontId="8" fillId="0" borderId="9" xfId="0" applyFont="1" applyFill="1" applyBorder="1" applyAlignment="1">
      <alignment horizontal="center" vertical="center"/>
    </xf>
    <xf numFmtId="0" fontId="8" fillId="0" borderId="37" xfId="0" applyFont="1" applyFill="1" applyBorder="1" applyAlignment="1">
      <alignment horizontal="center" vertical="center"/>
    </xf>
    <xf numFmtId="49" fontId="5" fillId="0" borderId="0" xfId="0" applyNumberFormat="1" applyFont="1" applyFill="1" applyBorder="1" applyAlignment="1">
      <alignment horizontal="left" vertical="center" wrapText="1"/>
    </xf>
    <xf numFmtId="4" fontId="40" fillId="0" borderId="0" xfId="0" applyNumberFormat="1" applyFont="1" applyFill="1" applyAlignment="1">
      <alignment horizontal="center"/>
    </xf>
    <xf numFmtId="49" fontId="40" fillId="0" borderId="0" xfId="0" applyNumberFormat="1" applyFont="1" applyFill="1" applyAlignment="1">
      <alignment horizontal="center"/>
    </xf>
    <xf numFmtId="49" fontId="16" fillId="0" borderId="38" xfId="0" applyNumberFormat="1" applyFont="1" applyFill="1" applyBorder="1" applyAlignment="1">
      <alignment horizontal="center" vertical="center" textRotation="90" wrapText="1"/>
    </xf>
    <xf numFmtId="49" fontId="16" fillId="0" borderId="39" xfId="0" applyNumberFormat="1" applyFont="1" applyFill="1" applyBorder="1" applyAlignment="1">
      <alignment horizontal="center" vertical="center" textRotation="90" wrapText="1"/>
    </xf>
    <xf numFmtId="49" fontId="8" fillId="0" borderId="38" xfId="0" applyNumberFormat="1" applyFont="1" applyFill="1" applyBorder="1" applyAlignment="1">
      <alignment horizontal="center" vertical="center" wrapText="1"/>
    </xf>
    <xf numFmtId="49" fontId="8" fillId="0" borderId="39" xfId="0" applyNumberFormat="1" applyFont="1" applyFill="1" applyBorder="1" applyAlignment="1">
      <alignment horizontal="center" vertical="center" wrapText="1"/>
    </xf>
    <xf numFmtId="49" fontId="40" fillId="0" borderId="40" xfId="0" applyNumberFormat="1" applyFont="1" applyFill="1" applyBorder="1" applyAlignment="1">
      <alignment horizontal="center" vertical="center" wrapText="1"/>
    </xf>
    <xf numFmtId="49" fontId="40" fillId="0" borderId="33" xfId="0" applyNumberFormat="1" applyFont="1" applyFill="1" applyBorder="1" applyAlignment="1">
      <alignment horizontal="center" vertical="center" wrapText="1"/>
    </xf>
    <xf numFmtId="49" fontId="16" fillId="0" borderId="38" xfId="0" applyNumberFormat="1" applyFont="1" applyFill="1" applyBorder="1" applyAlignment="1">
      <alignment horizontal="center" vertical="center" textRotation="89" wrapText="1"/>
    </xf>
    <xf numFmtId="49" fontId="16" fillId="0" borderId="39" xfId="0" applyNumberFormat="1" applyFont="1" applyFill="1" applyBorder="1" applyAlignment="1">
      <alignment horizontal="center" vertical="center" textRotation="89" wrapText="1"/>
    </xf>
    <xf numFmtId="0" fontId="31" fillId="0" borderId="0" xfId="0" applyFont="1" applyBorder="1" applyAlignment="1">
      <alignment horizontal="center" vertical="center"/>
    </xf>
    <xf numFmtId="0" fontId="11" fillId="0" borderId="0" xfId="0" applyFont="1" applyBorder="1" applyAlignment="1">
      <alignment horizontal="center" vertical="center"/>
    </xf>
    <xf numFmtId="0" fontId="28" fillId="0" borderId="7" xfId="0" applyFont="1" applyBorder="1" applyAlignment="1">
      <alignment horizontal="center" vertical="center"/>
    </xf>
    <xf numFmtId="4" fontId="11" fillId="0" borderId="36" xfId="0" applyNumberFormat="1" applyFont="1" applyBorder="1" applyAlignment="1">
      <alignment horizontal="center" vertical="center"/>
    </xf>
    <xf numFmtId="4" fontId="11" fillId="0" borderId="37" xfId="0" applyNumberFormat="1" applyFont="1" applyBorder="1" applyAlignment="1">
      <alignment horizontal="center" vertical="center"/>
    </xf>
    <xf numFmtId="4" fontId="13" fillId="0" borderId="41" xfId="0" applyNumberFormat="1" applyFont="1" applyBorder="1" applyAlignment="1">
      <alignment horizontal="center" vertical="center"/>
    </xf>
    <xf numFmtId="4" fontId="13" fillId="0" borderId="42" xfId="0" applyNumberFormat="1" applyFont="1" applyBorder="1" applyAlignment="1">
      <alignment horizontal="center" vertical="center"/>
    </xf>
    <xf numFmtId="4" fontId="15" fillId="0" borderId="9" xfId="0" applyNumberFormat="1" applyFont="1" applyBorder="1" applyAlignment="1">
      <alignment horizontal="center"/>
    </xf>
    <xf numFmtId="0" fontId="30" fillId="0" borderId="0" xfId="0" applyFont="1" applyAlignment="1">
      <alignment horizontal="center" vertical="center"/>
    </xf>
    <xf numFmtId="0" fontId="11" fillId="0" borderId="0" xfId="0" applyFont="1" applyAlignment="1">
      <alignment horizontal="center" vertical="center"/>
    </xf>
    <xf numFmtId="0" fontId="29" fillId="0" borderId="0" xfId="0" applyFont="1" applyAlignment="1">
      <alignment horizontal="center" vertical="center"/>
    </xf>
    <xf numFmtId="4" fontId="13" fillId="0" borderId="0" xfId="0" applyNumberFormat="1" applyFont="1" applyBorder="1" applyAlignment="1">
      <alignment horizontal="right" vertical="center"/>
    </xf>
    <xf numFmtId="0" fontId="13" fillId="0" borderId="0" xfId="0" applyFont="1" applyBorder="1" applyAlignment="1">
      <alignment horizontal="center" vertical="center"/>
    </xf>
    <xf numFmtId="4" fontId="11" fillId="0" borderId="43" xfId="0" applyNumberFormat="1" applyFont="1" applyBorder="1" applyAlignment="1">
      <alignment horizontal="center" vertical="center"/>
    </xf>
    <xf numFmtId="4" fontId="11" fillId="0" borderId="44" xfId="0" applyNumberFormat="1" applyFont="1" applyBorder="1" applyAlignment="1">
      <alignment horizontal="center" vertical="center"/>
    </xf>
    <xf numFmtId="0" fontId="28" fillId="0" borderId="41" xfId="0" applyFont="1" applyBorder="1" applyAlignment="1">
      <alignment horizontal="center" vertical="center"/>
    </xf>
    <xf numFmtId="0" fontId="28" fillId="0" borderId="42" xfId="0" applyFont="1" applyBorder="1" applyAlignment="1">
      <alignment horizontal="center" vertical="center"/>
    </xf>
    <xf numFmtId="4" fontId="11" fillId="0" borderId="36" xfId="0" applyNumberFormat="1" applyFont="1" applyBorder="1" applyAlignment="1">
      <alignment horizontal="left" vertical="center"/>
    </xf>
    <xf numFmtId="4" fontId="11" fillId="0" borderId="37" xfId="0" applyNumberFormat="1" applyFont="1" applyBorder="1" applyAlignment="1">
      <alignment horizontal="left" vertical="center"/>
    </xf>
    <xf numFmtId="0" fontId="0" fillId="0" borderId="0" xfId="0" applyAlignment="1">
      <alignment horizontal="center" vertical="center"/>
    </xf>
    <xf numFmtId="4" fontId="13" fillId="0" borderId="41" xfId="0" applyNumberFormat="1" applyFont="1" applyBorder="1" applyAlignment="1">
      <alignment horizontal="left" vertical="center"/>
    </xf>
    <xf numFmtId="4" fontId="13" fillId="0" borderId="42" xfId="0" applyNumberFormat="1" applyFont="1" applyBorder="1" applyAlignment="1">
      <alignment horizontal="left" vertical="center"/>
    </xf>
    <xf numFmtId="4" fontId="11" fillId="0" borderId="45" xfId="0" applyNumberFormat="1" applyFont="1" applyBorder="1" applyAlignment="1">
      <alignment horizontal="left" vertical="center"/>
    </xf>
    <xf numFmtId="4" fontId="11" fillId="0" borderId="46" xfId="0" applyNumberFormat="1" applyFont="1" applyBorder="1" applyAlignment="1">
      <alignment horizontal="left" vertical="center"/>
    </xf>
    <xf numFmtId="4" fontId="11" fillId="0" borderId="45" xfId="0" applyNumberFormat="1" applyFont="1" applyBorder="1" applyAlignment="1">
      <alignment horizontal="center" vertical="center"/>
    </xf>
    <xf numFmtId="4" fontId="11" fillId="0" borderId="46" xfId="0" applyNumberFormat="1" applyFont="1" applyBorder="1" applyAlignment="1">
      <alignment horizontal="center" vertical="center"/>
    </xf>
    <xf numFmtId="4" fontId="11" fillId="0" borderId="45" xfId="0" applyNumberFormat="1" applyFont="1" applyFill="1" applyBorder="1" applyAlignment="1">
      <alignment horizontal="left" vertical="center"/>
    </xf>
    <xf numFmtId="4" fontId="11" fillId="0" borderId="46" xfId="0" applyNumberFormat="1" applyFont="1" applyFill="1" applyBorder="1" applyAlignment="1">
      <alignment horizontal="left" vertical="center"/>
    </xf>
    <xf numFmtId="4" fontId="11" fillId="0" borderId="45" xfId="0" applyNumberFormat="1" applyFont="1" applyBorder="1" applyAlignment="1">
      <alignment horizontal="left" vertical="center" wrapText="1"/>
    </xf>
    <xf numFmtId="4" fontId="11" fillId="0" borderId="46" xfId="0" applyNumberFormat="1" applyFont="1" applyBorder="1" applyAlignment="1">
      <alignment horizontal="left" vertical="center" wrapText="1"/>
    </xf>
    <xf numFmtId="4" fontId="11" fillId="0" borderId="43" xfId="0" applyNumberFormat="1" applyFont="1" applyBorder="1" applyAlignment="1">
      <alignment horizontal="left" vertical="center"/>
    </xf>
    <xf numFmtId="4" fontId="11" fillId="0" borderId="44" xfId="0" applyNumberFormat="1" applyFont="1" applyBorder="1" applyAlignment="1">
      <alignment horizontal="left" vertical="center"/>
    </xf>
    <xf numFmtId="4" fontId="27" fillId="0" borderId="41" xfId="0" applyNumberFormat="1" applyFont="1" applyFill="1" applyBorder="1" applyAlignment="1">
      <alignment horizontal="center" vertical="center"/>
    </xf>
    <xf numFmtId="4" fontId="27" fillId="0" borderId="47" xfId="0" applyNumberFormat="1" applyFont="1" applyFill="1" applyBorder="1" applyAlignment="1">
      <alignment horizontal="center" vertical="center"/>
    </xf>
    <xf numFmtId="4" fontId="27" fillId="0" borderId="42" xfId="0" applyNumberFormat="1" applyFont="1" applyFill="1" applyBorder="1" applyAlignment="1">
      <alignment horizontal="center" vertical="center"/>
    </xf>
  </cellXfs>
  <cellStyles count="3">
    <cellStyle name="Hipervínculo" xfId="1" builtinId="8"/>
    <cellStyle name="Millares" xfId="2" builtinId="3"/>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28575</xdr:rowOff>
    </xdr:from>
    <xdr:to>
      <xdr:col>2</xdr:col>
      <xdr:colOff>1962150</xdr:colOff>
      <xdr:row>7</xdr:row>
      <xdr:rowOff>133350</xdr:rowOff>
    </xdr:to>
    <xdr:pic>
      <xdr:nvPicPr>
        <xdr:cNvPr id="10245" name="Picture 46" descr="Logo Corpointa JPG Peq"/>
        <xdr:cNvPicPr>
          <a:picLocks noChangeAspect="1" noChangeArrowheads="1"/>
        </xdr:cNvPicPr>
      </xdr:nvPicPr>
      <xdr:blipFill>
        <a:blip xmlns:r="http://schemas.openxmlformats.org/officeDocument/2006/relationships" r:embed="rId1"/>
        <a:srcRect/>
        <a:stretch>
          <a:fillRect/>
        </a:stretch>
      </xdr:blipFill>
      <xdr:spPr bwMode="auto">
        <a:xfrm>
          <a:off x="9525" y="28575"/>
          <a:ext cx="2266950" cy="12763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9525</xdr:rowOff>
    </xdr:from>
    <xdr:to>
      <xdr:col>0</xdr:col>
      <xdr:colOff>2428875</xdr:colOff>
      <xdr:row>7</xdr:row>
      <xdr:rowOff>85725</xdr:rowOff>
    </xdr:to>
    <xdr:pic>
      <xdr:nvPicPr>
        <xdr:cNvPr id="9352" name="Picture 4" descr="Logo Corpointa JPG Peq"/>
        <xdr:cNvPicPr>
          <a:picLocks noChangeAspect="1" noChangeArrowheads="1"/>
        </xdr:cNvPicPr>
      </xdr:nvPicPr>
      <xdr:blipFill>
        <a:blip xmlns:r="http://schemas.openxmlformats.org/officeDocument/2006/relationships" r:embed="rId1"/>
        <a:srcRect/>
        <a:stretch>
          <a:fillRect/>
        </a:stretch>
      </xdr:blipFill>
      <xdr:spPr bwMode="auto">
        <a:xfrm>
          <a:off x="0" y="9525"/>
          <a:ext cx="2428875" cy="1352550"/>
        </a:xfrm>
        <a:prstGeom prst="rect">
          <a:avLst/>
        </a:prstGeom>
        <a:noFill/>
        <a:ln w="9525">
          <a:noFill/>
          <a:miter lim="800000"/>
          <a:headEnd/>
          <a:tailEnd/>
        </a:ln>
      </xdr:spPr>
    </xdr:pic>
    <xdr:clientData/>
  </xdr:twoCellAnchor>
  <xdr:twoCellAnchor>
    <xdr:from>
      <xdr:col>0</xdr:col>
      <xdr:colOff>0</xdr:colOff>
      <xdr:row>40</xdr:row>
      <xdr:rowOff>0</xdr:rowOff>
    </xdr:from>
    <xdr:to>
      <xdr:col>1</xdr:col>
      <xdr:colOff>457200</xdr:colOff>
      <xdr:row>40</xdr:row>
      <xdr:rowOff>0</xdr:rowOff>
    </xdr:to>
    <xdr:sp macro="" textlink="">
      <xdr:nvSpPr>
        <xdr:cNvPr id="9353" name="Line 5"/>
        <xdr:cNvSpPr>
          <a:spLocks noChangeShapeType="1"/>
        </xdr:cNvSpPr>
      </xdr:nvSpPr>
      <xdr:spPr bwMode="auto">
        <a:xfrm flipV="1">
          <a:off x="0" y="14144625"/>
          <a:ext cx="3305175" cy="0"/>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209550</xdr:colOff>
      <xdr:row>0</xdr:row>
      <xdr:rowOff>0</xdr:rowOff>
    </xdr:from>
    <xdr:to>
      <xdr:col>1</xdr:col>
      <xdr:colOff>628650</xdr:colOff>
      <xdr:row>3</xdr:row>
      <xdr:rowOff>123825</xdr:rowOff>
    </xdr:to>
    <xdr:pic>
      <xdr:nvPicPr>
        <xdr:cNvPr id="4676" name="Picture 1" descr="Logo Corpointa JPG Peq"/>
        <xdr:cNvPicPr>
          <a:picLocks noChangeAspect="1" noChangeArrowheads="1"/>
        </xdr:cNvPicPr>
      </xdr:nvPicPr>
      <xdr:blipFill>
        <a:blip xmlns:r="http://schemas.openxmlformats.org/officeDocument/2006/relationships" r:embed="rId1" cstate="print"/>
        <a:srcRect/>
        <a:stretch>
          <a:fillRect/>
        </a:stretch>
      </xdr:blipFill>
      <xdr:spPr bwMode="auto">
        <a:xfrm>
          <a:off x="209550" y="0"/>
          <a:ext cx="1181100" cy="60960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dministrador/Escritorio/NOMINA/SEGUNDA%20QUINCENA%20NOVIEMBRE.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ISTRIBUCION DEL PAGO"/>
      <sheetName val="NOMINAS PRESENTACION"/>
      <sheetName val="RECIBOS DE PAGO"/>
      <sheetName val="DATOS INFORMATIVOS"/>
      <sheetName val="Construcción y Mantenimient "/>
      <sheetName val="Planificación y Proyectos"/>
      <sheetName val="RESUMEN "/>
      <sheetName val="1707 -51"/>
      <sheetName val="1707 -52"/>
      <sheetName val="1707 53"/>
      <sheetName val="1707 54"/>
      <sheetName val="1707 55"/>
      <sheetName val="1701"/>
      <sheetName val="Hoja3"/>
      <sheetName val="1708"/>
      <sheetName val="RESUMEN PROG 01"/>
      <sheetName val="1715"/>
      <sheetName val="1716"/>
    </sheetNames>
    <sheetDataSet>
      <sheetData sheetId="0"/>
      <sheetData sheetId="1"/>
      <sheetData sheetId="2"/>
      <sheetData sheetId="3">
        <row r="12">
          <cell r="A12" t="str">
            <v>PRESIDENCIA</v>
          </cell>
          <cell r="B12">
            <v>1</v>
          </cell>
          <cell r="C12" t="str">
            <v>ZAMBRANO LUZ ASTRID</v>
          </cell>
          <cell r="D12">
            <v>5647291</v>
          </cell>
          <cell r="E12" t="str">
            <v>PRESIDENTA</v>
          </cell>
          <cell r="F12">
            <v>2142423.6</v>
          </cell>
          <cell r="G12" t="str">
            <v>31-08-2007</v>
          </cell>
          <cell r="H12">
            <v>71414.12000000001</v>
          </cell>
          <cell r="I12" t="str">
            <v>16-11-2007</v>
          </cell>
          <cell r="J12" t="str">
            <v>30-11-2007</v>
          </cell>
          <cell r="K12">
            <v>15</v>
          </cell>
          <cell r="L12">
            <v>1071211.8</v>
          </cell>
          <cell r="M12">
            <v>7140</v>
          </cell>
          <cell r="N12">
            <v>6300</v>
          </cell>
          <cell r="O12">
            <v>975</v>
          </cell>
          <cell r="P12">
            <v>1071</v>
          </cell>
          <cell r="Q12">
            <v>26550</v>
          </cell>
          <cell r="R12">
            <v>42036</v>
          </cell>
          <cell r="S12">
            <v>1113247.8</v>
          </cell>
          <cell r="T12">
            <v>41104.534153846158</v>
          </cell>
          <cell r="U12">
            <v>5138.0667692307698</v>
          </cell>
          <cell r="V12">
            <v>11132.478000000001</v>
          </cell>
          <cell r="W12">
            <v>32136.353999999999</v>
          </cell>
          <cell r="X12">
            <v>107121.18</v>
          </cell>
          <cell r="Y12">
            <v>0</v>
          </cell>
          <cell r="Z12">
            <v>0</v>
          </cell>
          <cell r="AA12">
            <v>0</v>
          </cell>
          <cell r="AB12">
            <v>196632.61292307693</v>
          </cell>
          <cell r="AC12">
            <v>916615.18707692309</v>
          </cell>
        </row>
        <row r="13">
          <cell r="B13">
            <v>2</v>
          </cell>
          <cell r="C13" t="str">
            <v>RANGEL CABARICO YULIANA</v>
          </cell>
          <cell r="D13">
            <v>17368517</v>
          </cell>
          <cell r="E13" t="str">
            <v>ASISTENTE ADMINISTRATIVO II</v>
          </cell>
          <cell r="F13">
            <v>619913.25</v>
          </cell>
          <cell r="G13" t="str">
            <v>22-02-2007</v>
          </cell>
          <cell r="H13">
            <v>20663.775000000001</v>
          </cell>
          <cell r="I13" t="str">
            <v>16-11-2007</v>
          </cell>
          <cell r="J13" t="str">
            <v>30-11-2007</v>
          </cell>
          <cell r="K13">
            <v>15</v>
          </cell>
          <cell r="L13">
            <v>309956.625</v>
          </cell>
          <cell r="M13">
            <v>0</v>
          </cell>
          <cell r="N13">
            <v>0</v>
          </cell>
          <cell r="O13">
            <v>0</v>
          </cell>
          <cell r="P13">
            <v>0</v>
          </cell>
          <cell r="Q13">
            <v>0</v>
          </cell>
          <cell r="R13">
            <v>0</v>
          </cell>
          <cell r="S13">
            <v>309956.625</v>
          </cell>
          <cell r="T13">
            <v>11444.552307692307</v>
          </cell>
          <cell r="U13">
            <v>1430.5690384615384</v>
          </cell>
          <cell r="V13">
            <v>3099.5662499999999</v>
          </cell>
          <cell r="W13">
            <v>0</v>
          </cell>
          <cell r="X13">
            <v>30995.662500000002</v>
          </cell>
          <cell r="Y13">
            <v>0</v>
          </cell>
          <cell r="Z13">
            <v>0</v>
          </cell>
          <cell r="AA13">
            <v>0</v>
          </cell>
          <cell r="AB13">
            <v>46970.350096153852</v>
          </cell>
          <cell r="AC13">
            <v>262986.27490384615</v>
          </cell>
        </row>
        <row r="14">
          <cell r="B14">
            <v>3</v>
          </cell>
          <cell r="C14" t="str">
            <v>RAMIREZ PEREZ YIMMY REINEL</v>
          </cell>
          <cell r="D14">
            <v>18256824</v>
          </cell>
          <cell r="E14" t="str">
            <v>ASISTENTE ADMINISTRATIVO I</v>
          </cell>
          <cell r="F14">
            <v>614790</v>
          </cell>
          <cell r="G14" t="str">
            <v>30-08-2007</v>
          </cell>
          <cell r="H14">
            <v>20493</v>
          </cell>
          <cell r="I14" t="str">
            <v>16-11-2007</v>
          </cell>
          <cell r="J14" t="str">
            <v>30-11-2007</v>
          </cell>
          <cell r="K14">
            <v>15</v>
          </cell>
          <cell r="L14">
            <v>307395</v>
          </cell>
          <cell r="M14">
            <v>0</v>
          </cell>
          <cell r="N14">
            <v>0</v>
          </cell>
          <cell r="O14">
            <v>0</v>
          </cell>
          <cell r="P14">
            <v>0</v>
          </cell>
          <cell r="Q14">
            <v>0</v>
          </cell>
          <cell r="R14">
            <v>0</v>
          </cell>
          <cell r="S14">
            <v>307395</v>
          </cell>
          <cell r="T14">
            <v>11349.969230769229</v>
          </cell>
          <cell r="U14">
            <v>1418.7461538461537</v>
          </cell>
          <cell r="V14">
            <v>3073.9500000000003</v>
          </cell>
          <cell r="W14">
            <v>0</v>
          </cell>
          <cell r="X14">
            <v>0</v>
          </cell>
          <cell r="Y14">
            <v>0</v>
          </cell>
          <cell r="Z14">
            <v>0</v>
          </cell>
          <cell r="AA14">
            <v>0</v>
          </cell>
          <cell r="AB14">
            <v>15842.665384615384</v>
          </cell>
          <cell r="AC14">
            <v>291552.33461538464</v>
          </cell>
        </row>
        <row r="15">
          <cell r="A15" t="str">
            <v>GERENCIA GRAL</v>
          </cell>
          <cell r="B15">
            <v>1</v>
          </cell>
          <cell r="C15" t="str">
            <v>ROJAS PACHECO HERNAN ORALDO</v>
          </cell>
          <cell r="D15">
            <v>2554436</v>
          </cell>
          <cell r="E15" t="str">
            <v xml:space="preserve">GERENTE GENERAL  </v>
          </cell>
          <cell r="F15">
            <v>1800409.2</v>
          </cell>
          <cell r="G15" t="str">
            <v>16-11-2007</v>
          </cell>
          <cell r="H15">
            <v>60013.64</v>
          </cell>
          <cell r="I15" t="str">
            <v>16-11-2007</v>
          </cell>
          <cell r="J15" t="str">
            <v>30-11-2007</v>
          </cell>
          <cell r="K15">
            <v>15</v>
          </cell>
          <cell r="L15">
            <v>900204.6</v>
          </cell>
          <cell r="M15">
            <v>7140</v>
          </cell>
          <cell r="N15">
            <v>6300</v>
          </cell>
          <cell r="O15">
            <v>975</v>
          </cell>
          <cell r="P15">
            <v>1071</v>
          </cell>
          <cell r="Q15">
            <v>26550</v>
          </cell>
          <cell r="R15">
            <v>42036</v>
          </cell>
          <cell r="S15">
            <v>942240.6</v>
          </cell>
          <cell r="T15">
            <v>52185.633230769221</v>
          </cell>
          <cell r="U15">
            <v>6523.2041538461544</v>
          </cell>
          <cell r="V15">
            <v>9422.4060000000009</v>
          </cell>
          <cell r="W15">
            <v>27006.137999999999</v>
          </cell>
          <cell r="Y15">
            <v>0</v>
          </cell>
          <cell r="Z15">
            <v>0</v>
          </cell>
          <cell r="AA15">
            <v>0</v>
          </cell>
          <cell r="AB15">
            <v>95137.381384615379</v>
          </cell>
          <cell r="AC15">
            <v>847103.21861538454</v>
          </cell>
        </row>
        <row r="16">
          <cell r="B16">
            <v>2</v>
          </cell>
          <cell r="C16" t="str">
            <v>CHACON GALVIS SINDY LORREINTH</v>
          </cell>
          <cell r="D16">
            <v>16540039</v>
          </cell>
          <cell r="E16" t="str">
            <v xml:space="preserve">ASISTENTE ADMINISTRATIVO III </v>
          </cell>
          <cell r="F16">
            <v>701885.25</v>
          </cell>
          <cell r="G16" t="str">
            <v>02-01-2007</v>
          </cell>
          <cell r="H16">
            <v>23396.174999999999</v>
          </cell>
          <cell r="I16" t="str">
            <v>16-11-2007</v>
          </cell>
          <cell r="J16" t="str">
            <v>30-11-2007</v>
          </cell>
          <cell r="K16">
            <v>15</v>
          </cell>
          <cell r="L16">
            <v>350942.625</v>
          </cell>
          <cell r="M16">
            <v>0</v>
          </cell>
          <cell r="N16">
            <v>0</v>
          </cell>
          <cell r="O16">
            <v>0</v>
          </cell>
          <cell r="P16">
            <v>0</v>
          </cell>
          <cell r="Q16">
            <v>0</v>
          </cell>
          <cell r="R16">
            <v>0</v>
          </cell>
          <cell r="S16">
            <v>350942.625</v>
          </cell>
          <cell r="T16">
            <v>12957.881538461537</v>
          </cell>
          <cell r="U16">
            <v>1619.7351923076922</v>
          </cell>
          <cell r="V16">
            <v>3509.42625</v>
          </cell>
          <cell r="W16">
            <v>0</v>
          </cell>
          <cell r="X16">
            <v>35094.262500000004</v>
          </cell>
          <cell r="Y16">
            <v>0</v>
          </cell>
          <cell r="Z16">
            <v>56000</v>
          </cell>
          <cell r="AA16">
            <v>0</v>
          </cell>
          <cell r="AB16">
            <v>109181.30548076924</v>
          </cell>
          <cell r="AC16">
            <v>241761.31951923075</v>
          </cell>
        </row>
        <row r="17">
          <cell r="B17">
            <v>3</v>
          </cell>
          <cell r="C17" t="str">
            <v>MONSALVE SÁNCHEZ ESMERALDA</v>
          </cell>
          <cell r="D17">
            <v>12973954</v>
          </cell>
          <cell r="E17" t="str">
            <v>ASISTENTE ADMINISTRATIVO II</v>
          </cell>
          <cell r="F17">
            <v>619913.25</v>
          </cell>
          <cell r="G17" t="str">
            <v>02-01-2007</v>
          </cell>
          <cell r="H17">
            <v>20663.775000000001</v>
          </cell>
          <cell r="I17" t="str">
            <v>16-11-2007</v>
          </cell>
          <cell r="J17" t="str">
            <v>30-11-2007</v>
          </cell>
          <cell r="K17">
            <v>15</v>
          </cell>
          <cell r="L17">
            <v>309956.625</v>
          </cell>
          <cell r="M17">
            <v>0</v>
          </cell>
          <cell r="N17">
            <v>0</v>
          </cell>
          <cell r="O17">
            <v>0</v>
          </cell>
          <cell r="P17">
            <v>0</v>
          </cell>
          <cell r="Q17">
            <v>0</v>
          </cell>
          <cell r="R17">
            <v>0</v>
          </cell>
          <cell r="S17">
            <v>309956.625</v>
          </cell>
          <cell r="T17">
            <v>11444.552307692307</v>
          </cell>
          <cell r="U17">
            <v>1430.5690384615384</v>
          </cell>
          <cell r="V17">
            <v>3099.5662499999999</v>
          </cell>
          <cell r="W17">
            <v>0</v>
          </cell>
          <cell r="X17">
            <v>30995.662500000002</v>
          </cell>
          <cell r="Y17">
            <v>0</v>
          </cell>
          <cell r="Z17">
            <v>45260</v>
          </cell>
          <cell r="AA17">
            <v>0</v>
          </cell>
          <cell r="AB17">
            <v>92230.350096153852</v>
          </cell>
          <cell r="AC17">
            <v>217726.27490384615</v>
          </cell>
        </row>
        <row r="18">
          <cell r="B18">
            <v>4</v>
          </cell>
          <cell r="C18" t="str">
            <v>MORALES BARRIOS DONYSSU BRIGITTE</v>
          </cell>
          <cell r="D18">
            <v>15989570</v>
          </cell>
          <cell r="E18" t="str">
            <v>OPERADOR DE EQUIPO DE COMPUTACION II</v>
          </cell>
          <cell r="F18">
            <v>701885.25</v>
          </cell>
          <cell r="G18" t="str">
            <v>02-01-2007</v>
          </cell>
          <cell r="H18">
            <v>23396.174999999999</v>
          </cell>
          <cell r="I18" t="str">
            <v>16-11-2007</v>
          </cell>
          <cell r="J18" t="str">
            <v>30-11-2007</v>
          </cell>
          <cell r="K18">
            <v>15</v>
          </cell>
          <cell r="L18">
            <v>350942.625</v>
          </cell>
          <cell r="M18">
            <v>0</v>
          </cell>
          <cell r="N18">
            <v>0</v>
          </cell>
          <cell r="O18">
            <v>0</v>
          </cell>
          <cell r="P18">
            <v>0</v>
          </cell>
          <cell r="Q18">
            <v>0</v>
          </cell>
          <cell r="R18">
            <v>0</v>
          </cell>
          <cell r="S18">
            <v>350942.625</v>
          </cell>
          <cell r="T18">
            <v>12957.881538461537</v>
          </cell>
          <cell r="U18">
            <v>1619.7351923076922</v>
          </cell>
          <cell r="V18">
            <v>3509.42625</v>
          </cell>
          <cell r="W18">
            <v>0</v>
          </cell>
          <cell r="X18">
            <v>35094.262500000004</v>
          </cell>
          <cell r="Y18">
            <v>0</v>
          </cell>
          <cell r="Z18">
            <v>0</v>
          </cell>
          <cell r="AA18">
            <v>0</v>
          </cell>
          <cell r="AB18">
            <v>53181.305480769239</v>
          </cell>
          <cell r="AC18">
            <v>297761.31951923075</v>
          </cell>
        </row>
        <row r="19">
          <cell r="A19" t="str">
            <v>OJO DESCONTAR</v>
          </cell>
          <cell r="B19">
            <v>5</v>
          </cell>
          <cell r="C19" t="str">
            <v>PEREZ URDANETA FRANCISCO JOSE</v>
          </cell>
          <cell r="D19">
            <v>15639758</v>
          </cell>
          <cell r="E19" t="str">
            <v>OPERADOR DE EQUIPO DE COMPUTACION II</v>
          </cell>
          <cell r="F19">
            <v>701885.25</v>
          </cell>
          <cell r="G19" t="str">
            <v>02-01-2007</v>
          </cell>
          <cell r="H19">
            <v>23396.174999999999</v>
          </cell>
          <cell r="I19" t="str">
            <v>16-11-2007</v>
          </cell>
          <cell r="J19" t="str">
            <v>30-11-2007</v>
          </cell>
          <cell r="K19">
            <v>14</v>
          </cell>
          <cell r="L19">
            <v>327546.45</v>
          </cell>
          <cell r="M19">
            <v>0</v>
          </cell>
          <cell r="N19">
            <v>0</v>
          </cell>
          <cell r="O19">
            <v>0</v>
          </cell>
          <cell r="P19">
            <v>0</v>
          </cell>
          <cell r="Q19">
            <v>0</v>
          </cell>
          <cell r="R19">
            <v>0</v>
          </cell>
          <cell r="S19">
            <v>327546.45</v>
          </cell>
          <cell r="T19">
            <v>12957.881538461537</v>
          </cell>
          <cell r="U19">
            <v>1619.7351923076922</v>
          </cell>
          <cell r="V19">
            <v>3275.4645</v>
          </cell>
          <cell r="W19">
            <v>0</v>
          </cell>
          <cell r="X19">
            <v>32754.645000000004</v>
          </cell>
          <cell r="Y19">
            <v>0</v>
          </cell>
          <cell r="Z19">
            <v>18667</v>
          </cell>
          <cell r="AA19">
            <v>0</v>
          </cell>
          <cell r="AB19">
            <v>69274.726230769244</v>
          </cell>
          <cell r="AC19">
            <v>258271.72376923077</v>
          </cell>
        </row>
        <row r="20">
          <cell r="B20">
            <v>6</v>
          </cell>
          <cell r="C20" t="str">
            <v>CHACON MONSALVE DICXON ALEXIS</v>
          </cell>
          <cell r="D20">
            <v>14942517</v>
          </cell>
          <cell r="E20" t="str">
            <v>MENSAJERO</v>
          </cell>
          <cell r="F20">
            <v>614790</v>
          </cell>
          <cell r="G20" t="str">
            <v>02-01-2007</v>
          </cell>
          <cell r="H20">
            <v>20493</v>
          </cell>
          <cell r="I20" t="str">
            <v>16-11-2007</v>
          </cell>
          <cell r="J20" t="str">
            <v>30-11-2007</v>
          </cell>
          <cell r="K20">
            <v>15</v>
          </cell>
          <cell r="L20">
            <v>307395</v>
          </cell>
          <cell r="M20">
            <v>0</v>
          </cell>
          <cell r="N20">
            <v>0</v>
          </cell>
          <cell r="O20">
            <v>0</v>
          </cell>
          <cell r="P20">
            <v>0</v>
          </cell>
          <cell r="Q20">
            <v>0</v>
          </cell>
          <cell r="R20">
            <v>0</v>
          </cell>
          <cell r="S20">
            <v>307395</v>
          </cell>
          <cell r="T20">
            <v>11349.969230769229</v>
          </cell>
          <cell r="U20">
            <v>1418.7461538461537</v>
          </cell>
          <cell r="V20">
            <v>3073.9500000000003</v>
          </cell>
          <cell r="W20">
            <v>0</v>
          </cell>
          <cell r="X20">
            <v>30739.5</v>
          </cell>
          <cell r="Y20">
            <v>0</v>
          </cell>
          <cell r="Z20">
            <v>64400</v>
          </cell>
          <cell r="AA20">
            <v>0</v>
          </cell>
          <cell r="AB20">
            <v>110982.16538461539</v>
          </cell>
          <cell r="AC20">
            <v>196412.83461538461</v>
          </cell>
        </row>
        <row r="21">
          <cell r="B21">
            <v>7</v>
          </cell>
          <cell r="C21" t="str">
            <v>LUNA LUZ MARISOL</v>
          </cell>
          <cell r="D21">
            <v>13999081</v>
          </cell>
          <cell r="E21" t="str">
            <v>JEFE DE INFORMATICA II</v>
          </cell>
          <cell r="F21">
            <v>1288000</v>
          </cell>
          <cell r="G21" t="str">
            <v>15-01-2007</v>
          </cell>
          <cell r="H21">
            <v>42933.333333333336</v>
          </cell>
          <cell r="I21" t="str">
            <v>16-11-2007</v>
          </cell>
          <cell r="J21" t="str">
            <v>30-11-2007</v>
          </cell>
          <cell r="K21">
            <v>15</v>
          </cell>
          <cell r="L21">
            <v>644000</v>
          </cell>
          <cell r="M21">
            <v>0</v>
          </cell>
          <cell r="N21">
            <v>0</v>
          </cell>
          <cell r="O21">
            <v>0</v>
          </cell>
          <cell r="P21">
            <v>0</v>
          </cell>
          <cell r="Q21">
            <v>0</v>
          </cell>
          <cell r="R21">
            <v>0</v>
          </cell>
          <cell r="S21">
            <v>644000</v>
          </cell>
          <cell r="T21">
            <v>23778.461538461539</v>
          </cell>
          <cell r="U21">
            <v>2972.3076923076924</v>
          </cell>
          <cell r="V21">
            <v>6440</v>
          </cell>
          <cell r="W21">
            <v>0</v>
          </cell>
          <cell r="X21">
            <v>0</v>
          </cell>
          <cell r="Y21">
            <v>0</v>
          </cell>
          <cell r="Z21">
            <v>0</v>
          </cell>
          <cell r="AA21">
            <v>0</v>
          </cell>
          <cell r="AB21">
            <v>33190.769230769234</v>
          </cell>
          <cell r="AC21">
            <v>610809.23076923075</v>
          </cell>
        </row>
        <row r="22">
          <cell r="B22">
            <v>8</v>
          </cell>
          <cell r="C22" t="str">
            <v>URIBE GUERRERO JOSE ALBERTO</v>
          </cell>
          <cell r="D22">
            <v>13939610</v>
          </cell>
          <cell r="E22" t="str">
            <v>OPERADOR DE EQUIPO DE COMPUTACION III</v>
          </cell>
          <cell r="F22">
            <v>758800</v>
          </cell>
          <cell r="G22" t="str">
            <v>02-01-2007</v>
          </cell>
          <cell r="H22">
            <v>25293.333333333332</v>
          </cell>
          <cell r="I22" t="str">
            <v>16-11-2007</v>
          </cell>
          <cell r="J22" t="str">
            <v>30-11-2007</v>
          </cell>
          <cell r="K22">
            <v>15</v>
          </cell>
          <cell r="L22">
            <v>379400</v>
          </cell>
          <cell r="M22">
            <v>0</v>
          </cell>
          <cell r="N22">
            <v>0</v>
          </cell>
          <cell r="O22">
            <v>0</v>
          </cell>
          <cell r="P22">
            <v>0</v>
          </cell>
          <cell r="Q22">
            <v>0</v>
          </cell>
          <cell r="R22">
            <v>0</v>
          </cell>
          <cell r="S22">
            <v>379400</v>
          </cell>
          <cell r="T22">
            <v>14008.615384615385</v>
          </cell>
          <cell r="U22">
            <v>1751.0769230769231</v>
          </cell>
          <cell r="V22">
            <v>3794</v>
          </cell>
          <cell r="W22">
            <v>0</v>
          </cell>
          <cell r="X22">
            <v>0</v>
          </cell>
          <cell r="Y22">
            <v>0</v>
          </cell>
          <cell r="Z22">
            <v>0</v>
          </cell>
          <cell r="AA22">
            <v>0</v>
          </cell>
          <cell r="AB22">
            <v>19553.692307692309</v>
          </cell>
          <cell r="AC22">
            <v>359846.30769230769</v>
          </cell>
        </row>
        <row r="23">
          <cell r="B23">
            <v>9</v>
          </cell>
          <cell r="C23" t="str">
            <v>SALINAS RENZO JOSE</v>
          </cell>
          <cell r="D23">
            <v>10710227</v>
          </cell>
          <cell r="E23" t="str">
            <v>ANALISTA DE PROCESAMIENTO DE DATOS I</v>
          </cell>
          <cell r="F23">
            <v>980000</v>
          </cell>
          <cell r="G23" t="str">
            <v>02-01-2007</v>
          </cell>
          <cell r="H23">
            <v>32666.666666666668</v>
          </cell>
          <cell r="I23" t="str">
            <v>16-11-2007</v>
          </cell>
          <cell r="J23" t="str">
            <v>30-11-2007</v>
          </cell>
          <cell r="K23">
            <v>15</v>
          </cell>
          <cell r="L23">
            <v>490000</v>
          </cell>
          <cell r="M23">
            <v>0</v>
          </cell>
          <cell r="N23">
            <v>0</v>
          </cell>
          <cell r="O23">
            <v>0</v>
          </cell>
          <cell r="P23">
            <v>0</v>
          </cell>
          <cell r="Q23">
            <v>0</v>
          </cell>
          <cell r="R23">
            <v>0</v>
          </cell>
          <cell r="S23">
            <v>490000</v>
          </cell>
          <cell r="T23">
            <v>18092.307692307691</v>
          </cell>
          <cell r="U23">
            <v>2261.5384615384614</v>
          </cell>
          <cell r="V23">
            <v>4900</v>
          </cell>
          <cell r="W23">
            <v>0</v>
          </cell>
          <cell r="X23">
            <v>49000</v>
          </cell>
          <cell r="Y23">
            <v>0</v>
          </cell>
          <cell r="Z23">
            <v>75870</v>
          </cell>
          <cell r="AA23">
            <v>0</v>
          </cell>
          <cell r="AB23">
            <v>150123.84615384616</v>
          </cell>
          <cell r="AC23">
            <v>339876.15384615387</v>
          </cell>
        </row>
        <row r="24">
          <cell r="A24" t="str">
            <v>CONSULTORIA</v>
          </cell>
          <cell r="B24">
            <v>1</v>
          </cell>
        </row>
        <row r="25">
          <cell r="B25">
            <v>2</v>
          </cell>
          <cell r="C25" t="str">
            <v>CHACON MEDINA DEICY CAROLINA</v>
          </cell>
          <cell r="D25">
            <v>11507493</v>
          </cell>
          <cell r="E25" t="str">
            <v>ABOGADO III</v>
          </cell>
          <cell r="F25">
            <v>1036000</v>
          </cell>
          <cell r="G25" t="str">
            <v>02-01-2007</v>
          </cell>
          <cell r="H25">
            <v>34533.333333333336</v>
          </cell>
          <cell r="I25" t="str">
            <v>16-11-2007</v>
          </cell>
          <cell r="J25" t="str">
            <v>30-11-2007</v>
          </cell>
          <cell r="K25">
            <v>15</v>
          </cell>
          <cell r="L25">
            <v>518000.00000000006</v>
          </cell>
          <cell r="M25">
            <v>0</v>
          </cell>
          <cell r="N25">
            <v>0</v>
          </cell>
          <cell r="O25">
            <v>0</v>
          </cell>
          <cell r="P25">
            <v>0</v>
          </cell>
          <cell r="Q25">
            <v>0</v>
          </cell>
          <cell r="R25">
            <v>0</v>
          </cell>
          <cell r="S25">
            <v>518000.00000000006</v>
          </cell>
          <cell r="T25">
            <v>19126.153846153844</v>
          </cell>
          <cell r="U25">
            <v>2390.7692307692305</v>
          </cell>
          <cell r="V25">
            <v>5180.0000000000009</v>
          </cell>
          <cell r="W25">
            <v>0</v>
          </cell>
          <cell r="X25">
            <v>51800.000000000007</v>
          </cell>
          <cell r="Y25">
            <v>0</v>
          </cell>
          <cell r="Z25">
            <v>0</v>
          </cell>
          <cell r="AA25">
            <v>0</v>
          </cell>
          <cell r="AB25">
            <v>78496.923076923078</v>
          </cell>
          <cell r="AC25">
            <v>439503.07692307699</v>
          </cell>
        </row>
        <row r="26">
          <cell r="B26">
            <v>3</v>
          </cell>
          <cell r="C26" t="str">
            <v>RODRIGUEZ COLMENARES YURBIN SAILETH</v>
          </cell>
          <cell r="D26">
            <v>14435406</v>
          </cell>
          <cell r="E26" t="str">
            <v>ABOGADO III</v>
          </cell>
          <cell r="F26">
            <v>1036000</v>
          </cell>
          <cell r="G26" t="str">
            <v>01-06-2007</v>
          </cell>
          <cell r="H26">
            <v>34533.333333333336</v>
          </cell>
          <cell r="I26" t="str">
            <v>16-11-2007</v>
          </cell>
          <cell r="J26" t="str">
            <v>30-11-2007</v>
          </cell>
          <cell r="K26">
            <v>15</v>
          </cell>
          <cell r="L26">
            <v>518000.00000000006</v>
          </cell>
          <cell r="M26">
            <v>0</v>
          </cell>
          <cell r="N26">
            <v>0</v>
          </cell>
          <cell r="O26">
            <v>0</v>
          </cell>
          <cell r="P26">
            <v>0</v>
          </cell>
          <cell r="Q26">
            <v>0</v>
          </cell>
          <cell r="R26">
            <v>0</v>
          </cell>
          <cell r="S26">
            <v>518000.00000000006</v>
          </cell>
          <cell r="T26">
            <v>19126.153846153844</v>
          </cell>
          <cell r="U26">
            <v>2390.7692307692305</v>
          </cell>
          <cell r="V26">
            <v>5180.0000000000009</v>
          </cell>
          <cell r="W26">
            <v>0</v>
          </cell>
          <cell r="X26">
            <v>51800.000000000007</v>
          </cell>
          <cell r="Y26">
            <v>0</v>
          </cell>
          <cell r="Z26">
            <v>0</v>
          </cell>
          <cell r="AA26">
            <v>0</v>
          </cell>
          <cell r="AB26">
            <v>78496.923076923078</v>
          </cell>
          <cell r="AC26">
            <v>439503.07692307699</v>
          </cell>
        </row>
        <row r="27">
          <cell r="B27">
            <v>4</v>
          </cell>
          <cell r="C27" t="str">
            <v>PEREZ CAMACHO RUSELKIS ANAEL</v>
          </cell>
          <cell r="D27">
            <v>15566655</v>
          </cell>
          <cell r="E27" t="str">
            <v>ABOGADO II</v>
          </cell>
          <cell r="F27">
            <v>980000</v>
          </cell>
          <cell r="G27" t="str">
            <v>08-06-2007</v>
          </cell>
          <cell r="H27">
            <v>32666.666666666668</v>
          </cell>
          <cell r="I27" t="str">
            <v>16-11-2007</v>
          </cell>
          <cell r="J27" t="str">
            <v>30-11-2007</v>
          </cell>
          <cell r="K27">
            <v>15</v>
          </cell>
          <cell r="L27">
            <v>490000</v>
          </cell>
          <cell r="M27">
            <v>0</v>
          </cell>
          <cell r="N27">
            <v>0</v>
          </cell>
          <cell r="O27">
            <v>0</v>
          </cell>
          <cell r="P27">
            <v>0</v>
          </cell>
          <cell r="Q27">
            <v>0</v>
          </cell>
          <cell r="R27">
            <v>0</v>
          </cell>
          <cell r="S27">
            <v>490000</v>
          </cell>
          <cell r="T27">
            <v>18092.307692307691</v>
          </cell>
          <cell r="U27">
            <v>2261.5384615384614</v>
          </cell>
          <cell r="V27">
            <v>4900</v>
          </cell>
          <cell r="W27">
            <v>0</v>
          </cell>
          <cell r="X27">
            <v>49000</v>
          </cell>
          <cell r="Y27">
            <v>0</v>
          </cell>
          <cell r="Z27">
            <v>0</v>
          </cell>
          <cell r="AA27">
            <v>0</v>
          </cell>
          <cell r="AB27">
            <v>74253.846153846156</v>
          </cell>
          <cell r="AC27">
            <v>415746.15384615387</v>
          </cell>
        </row>
        <row r="28">
          <cell r="B28">
            <v>5</v>
          </cell>
          <cell r="C28" t="str">
            <v>RANGEL ALBORNOZ JOSE ENRIQUE</v>
          </cell>
          <cell r="D28" t="str">
            <v>14.231.987</v>
          </cell>
          <cell r="E28" t="str">
            <v>ABOGADO II</v>
          </cell>
          <cell r="F28">
            <v>980000</v>
          </cell>
          <cell r="G28" t="str">
            <v>30-07-2007</v>
          </cell>
          <cell r="H28">
            <v>32666.666666666668</v>
          </cell>
          <cell r="I28" t="str">
            <v>16-11-2007</v>
          </cell>
          <cell r="J28" t="str">
            <v>30-11-2007</v>
          </cell>
          <cell r="K28">
            <v>15</v>
          </cell>
          <cell r="L28">
            <v>490000</v>
          </cell>
          <cell r="M28">
            <v>0</v>
          </cell>
          <cell r="N28">
            <v>0</v>
          </cell>
          <cell r="O28">
            <v>0</v>
          </cell>
          <cell r="P28">
            <v>0</v>
          </cell>
          <cell r="Q28">
            <v>0</v>
          </cell>
          <cell r="R28">
            <v>0</v>
          </cell>
          <cell r="S28">
            <v>490000</v>
          </cell>
          <cell r="T28">
            <v>18092.307692307691</v>
          </cell>
          <cell r="U28">
            <v>2261.5384615384614</v>
          </cell>
          <cell r="V28">
            <v>4900</v>
          </cell>
          <cell r="W28">
            <v>0</v>
          </cell>
          <cell r="X28">
            <v>49000</v>
          </cell>
          <cell r="Y28">
            <v>0</v>
          </cell>
          <cell r="Z28">
            <v>0</v>
          </cell>
          <cell r="AA28">
            <v>0</v>
          </cell>
          <cell r="AB28">
            <v>74253.846153846156</v>
          </cell>
          <cell r="AC28">
            <v>415746.15384615387</v>
          </cell>
        </row>
        <row r="29">
          <cell r="B29">
            <v>6</v>
          </cell>
          <cell r="C29" t="str">
            <v>GARCÍA DURAN ALBA LIGIA</v>
          </cell>
          <cell r="D29">
            <v>12970499</v>
          </cell>
          <cell r="E29" t="str">
            <v xml:space="preserve">ASISTENTE ADMINISTRATIVO III </v>
          </cell>
          <cell r="F29">
            <v>701885.25</v>
          </cell>
          <cell r="G29" t="str">
            <v>02-01-2007</v>
          </cell>
          <cell r="H29">
            <v>23396.174999999999</v>
          </cell>
          <cell r="I29" t="str">
            <v>16-11-2007</v>
          </cell>
          <cell r="J29" t="str">
            <v>30-11-2007</v>
          </cell>
          <cell r="K29">
            <v>15</v>
          </cell>
          <cell r="L29">
            <v>350942.625</v>
          </cell>
          <cell r="M29">
            <v>0</v>
          </cell>
          <cell r="N29">
            <v>0</v>
          </cell>
          <cell r="O29">
            <v>0</v>
          </cell>
          <cell r="P29">
            <v>0</v>
          </cell>
          <cell r="Q29">
            <v>0</v>
          </cell>
          <cell r="R29">
            <v>0</v>
          </cell>
          <cell r="S29">
            <v>350942.625</v>
          </cell>
          <cell r="T29">
            <v>12957.881538461537</v>
          </cell>
          <cell r="U29">
            <v>1619.7351923076922</v>
          </cell>
          <cell r="V29">
            <v>3509.42625</v>
          </cell>
          <cell r="W29">
            <v>0</v>
          </cell>
          <cell r="X29">
            <v>35094.262500000004</v>
          </cell>
          <cell r="Y29">
            <v>0</v>
          </cell>
          <cell r="Z29">
            <v>0</v>
          </cell>
          <cell r="AA29">
            <v>0</v>
          </cell>
          <cell r="AB29">
            <v>53181.305480769239</v>
          </cell>
          <cell r="AC29">
            <v>297761.31951923075</v>
          </cell>
        </row>
        <row r="30">
          <cell r="B30">
            <v>7</v>
          </cell>
          <cell r="C30" t="str">
            <v>MARTINEZ DEPABLOS TAHIS</v>
          </cell>
          <cell r="D30">
            <v>11507460</v>
          </cell>
          <cell r="E30" t="str">
            <v xml:space="preserve">ASISTENTE ADMINISTRATIVO III </v>
          </cell>
          <cell r="F30">
            <v>701885.25</v>
          </cell>
          <cell r="G30" t="str">
            <v>08-02-2007</v>
          </cell>
          <cell r="H30">
            <v>23396.174999999999</v>
          </cell>
          <cell r="I30" t="str">
            <v>16-11-2007</v>
          </cell>
          <cell r="J30" t="str">
            <v>30-11-2007</v>
          </cell>
          <cell r="K30">
            <v>15</v>
          </cell>
          <cell r="L30">
            <v>350942.625</v>
          </cell>
          <cell r="M30">
            <v>0</v>
          </cell>
          <cell r="N30">
            <v>0</v>
          </cell>
          <cell r="O30">
            <v>0</v>
          </cell>
          <cell r="P30">
            <v>0</v>
          </cell>
          <cell r="Q30">
            <v>0</v>
          </cell>
          <cell r="R30">
            <v>0</v>
          </cell>
          <cell r="S30">
            <v>350942.625</v>
          </cell>
          <cell r="T30">
            <v>12957.881538461537</v>
          </cell>
          <cell r="U30">
            <v>1619.7351923076922</v>
          </cell>
          <cell r="V30">
            <v>3509.42625</v>
          </cell>
          <cell r="W30">
            <v>0</v>
          </cell>
          <cell r="X30">
            <v>35094.262500000004</v>
          </cell>
          <cell r="Y30">
            <v>0</v>
          </cell>
          <cell r="Z30">
            <v>0</v>
          </cell>
          <cell r="AA30">
            <v>0</v>
          </cell>
          <cell r="AB30">
            <v>53181.305480769239</v>
          </cell>
          <cell r="AC30">
            <v>297761.31951923075</v>
          </cell>
        </row>
        <row r="32">
          <cell r="B32">
            <v>9</v>
          </cell>
          <cell r="C32" t="str">
            <v>CASIQUE CHEYLA YAMERY</v>
          </cell>
          <cell r="D32">
            <v>13302830</v>
          </cell>
          <cell r="E32" t="str">
            <v>ASISTENTE TÉCNICO DE INGENIERÍA I</v>
          </cell>
          <cell r="F32">
            <v>701885.25</v>
          </cell>
          <cell r="G32" t="str">
            <v>02-01-2007</v>
          </cell>
          <cell r="H32">
            <v>23396.174999999999</v>
          </cell>
          <cell r="I32" t="str">
            <v>16-11-2007</v>
          </cell>
          <cell r="J32" t="str">
            <v>30-11-2007</v>
          </cell>
          <cell r="K32">
            <v>15</v>
          </cell>
          <cell r="L32">
            <v>350942.625</v>
          </cell>
          <cell r="M32">
            <v>0</v>
          </cell>
          <cell r="N32">
            <v>0</v>
          </cell>
          <cell r="O32">
            <v>0</v>
          </cell>
          <cell r="P32">
            <v>0</v>
          </cell>
          <cell r="Q32">
            <v>0</v>
          </cell>
          <cell r="R32">
            <v>0</v>
          </cell>
          <cell r="S32">
            <v>350942.625</v>
          </cell>
          <cell r="T32">
            <v>12957.881538461537</v>
          </cell>
          <cell r="U32">
            <v>1619.7351923076922</v>
          </cell>
          <cell r="V32">
            <v>3509.42625</v>
          </cell>
          <cell r="W32">
            <v>0</v>
          </cell>
          <cell r="X32">
            <v>0</v>
          </cell>
          <cell r="Y32">
            <v>0</v>
          </cell>
          <cell r="Z32">
            <v>0</v>
          </cell>
          <cell r="AA32">
            <v>0</v>
          </cell>
          <cell r="AB32">
            <v>18087.042980769231</v>
          </cell>
          <cell r="AC32">
            <v>332855.58201923076</v>
          </cell>
        </row>
        <row r="33">
          <cell r="A33" t="str">
            <v>FINANZAS</v>
          </cell>
          <cell r="B33">
            <v>1</v>
          </cell>
          <cell r="C33" t="str">
            <v>VIVAS BOHORQUEZ DUNIA AURIMAR</v>
          </cell>
          <cell r="D33">
            <v>12148877</v>
          </cell>
          <cell r="E33" t="str">
            <v xml:space="preserve">GERENTE DE FINANZAS Y PRESUPUESTO (E) </v>
          </cell>
          <cell r="F33">
            <v>94033.659999999916</v>
          </cell>
          <cell r="G33">
            <v>39084</v>
          </cell>
          <cell r="H33">
            <v>3134.4553333333306</v>
          </cell>
          <cell r="I33" t="str">
            <v>16-11-2007</v>
          </cell>
          <cell r="J33" t="str">
            <v>30-11-2007</v>
          </cell>
          <cell r="K33">
            <v>15</v>
          </cell>
          <cell r="L33">
            <v>47016.829999999958</v>
          </cell>
          <cell r="M33">
            <v>7140</v>
          </cell>
          <cell r="N33">
            <v>6300</v>
          </cell>
          <cell r="O33">
            <v>975</v>
          </cell>
          <cell r="P33">
            <v>1071</v>
          </cell>
          <cell r="Q33">
            <v>26550</v>
          </cell>
          <cell r="R33">
            <v>42036</v>
          </cell>
          <cell r="S33">
            <v>89052.829999999958</v>
          </cell>
          <cell r="T33">
            <v>3288.1044923076906</v>
          </cell>
          <cell r="U33">
            <v>411.01306153846133</v>
          </cell>
          <cell r="V33">
            <v>890.5282999999996</v>
          </cell>
          <cell r="W33">
            <v>1410.5048999999988</v>
          </cell>
          <cell r="X33">
            <v>4701.6829999999964</v>
          </cell>
          <cell r="Y33">
            <v>0</v>
          </cell>
          <cell r="Z33">
            <v>0</v>
          </cell>
          <cell r="AA33">
            <v>0</v>
          </cell>
          <cell r="AB33">
            <v>10701.833753846147</v>
          </cell>
          <cell r="AC33">
            <v>78350.996246153809</v>
          </cell>
        </row>
        <row r="34">
          <cell r="B34">
            <v>2</v>
          </cell>
          <cell r="C34" t="str">
            <v>VIVAS BOHORQUEZ DUNIA AURIMAR</v>
          </cell>
          <cell r="D34">
            <v>12148877</v>
          </cell>
          <cell r="E34" t="str">
            <v xml:space="preserve">CONTADOR JEFE  </v>
          </cell>
          <cell r="F34">
            <v>1288000</v>
          </cell>
          <cell r="G34">
            <v>39084</v>
          </cell>
          <cell r="H34">
            <v>42933.333333333336</v>
          </cell>
          <cell r="I34" t="str">
            <v>16-11-2007</v>
          </cell>
          <cell r="J34" t="str">
            <v>30-11-2007</v>
          </cell>
          <cell r="K34">
            <v>15</v>
          </cell>
          <cell r="L34">
            <v>644000</v>
          </cell>
          <cell r="M34">
            <v>0</v>
          </cell>
          <cell r="N34">
            <v>0</v>
          </cell>
          <cell r="O34">
            <v>0</v>
          </cell>
          <cell r="P34">
            <v>0</v>
          </cell>
          <cell r="Q34">
            <v>0</v>
          </cell>
          <cell r="R34">
            <v>0</v>
          </cell>
          <cell r="S34">
            <v>644000</v>
          </cell>
          <cell r="T34">
            <v>23778.461538461539</v>
          </cell>
          <cell r="U34">
            <v>2972.3076923076924</v>
          </cell>
          <cell r="V34">
            <v>6440</v>
          </cell>
          <cell r="W34">
            <v>0</v>
          </cell>
          <cell r="X34">
            <v>64400</v>
          </cell>
          <cell r="Y34">
            <v>0</v>
          </cell>
          <cell r="Z34">
            <v>0</v>
          </cell>
          <cell r="AA34">
            <v>0</v>
          </cell>
          <cell r="AB34">
            <v>97590.769230769234</v>
          </cell>
          <cell r="AC34">
            <v>546409.23076923075</v>
          </cell>
        </row>
        <row r="35">
          <cell r="B35">
            <v>3</v>
          </cell>
          <cell r="C35" t="str">
            <v>DURAN MENDOZA JOSÉ LUIS</v>
          </cell>
          <cell r="D35">
            <v>5684508</v>
          </cell>
          <cell r="E35" t="str">
            <v>ANALISTA DE PRESUPUESTO JEFE</v>
          </cell>
          <cell r="F35">
            <v>1288000</v>
          </cell>
          <cell r="G35" t="str">
            <v>03-01-2007</v>
          </cell>
          <cell r="H35">
            <v>42933.333333333336</v>
          </cell>
          <cell r="I35" t="str">
            <v>16-11-2007</v>
          </cell>
          <cell r="J35" t="str">
            <v>30-11-2007</v>
          </cell>
          <cell r="K35">
            <v>15</v>
          </cell>
          <cell r="L35">
            <v>644000</v>
          </cell>
          <cell r="M35">
            <v>0</v>
          </cell>
          <cell r="N35">
            <v>0</v>
          </cell>
          <cell r="O35">
            <v>0</v>
          </cell>
          <cell r="P35">
            <v>0</v>
          </cell>
          <cell r="Q35">
            <v>0</v>
          </cell>
          <cell r="R35">
            <v>0</v>
          </cell>
          <cell r="S35">
            <v>644000</v>
          </cell>
          <cell r="T35">
            <v>23778.461538461539</v>
          </cell>
          <cell r="U35">
            <v>2972.3076923076924</v>
          </cell>
          <cell r="V35">
            <v>6440</v>
          </cell>
          <cell r="W35">
            <v>0</v>
          </cell>
          <cell r="X35">
            <v>64400</v>
          </cell>
          <cell r="Y35">
            <v>0</v>
          </cell>
          <cell r="Z35">
            <v>56000</v>
          </cell>
          <cell r="AA35">
            <v>0</v>
          </cell>
          <cell r="AB35">
            <v>153590.76923076925</v>
          </cell>
          <cell r="AC35">
            <v>490409.23076923075</v>
          </cell>
        </row>
        <row r="36">
          <cell r="B36">
            <v>4</v>
          </cell>
          <cell r="C36" t="str">
            <v>ORTIZ ALEAN DAIRA ZAMIRA</v>
          </cell>
          <cell r="D36">
            <v>13037437</v>
          </cell>
          <cell r="E36" t="str">
            <v>COMPRADOR JEFE II</v>
          </cell>
          <cell r="F36">
            <v>1036000</v>
          </cell>
          <cell r="G36" t="str">
            <v>19-03-2007</v>
          </cell>
          <cell r="H36">
            <v>34533.333333333336</v>
          </cell>
          <cell r="I36" t="str">
            <v>16-11-2007</v>
          </cell>
          <cell r="J36" t="str">
            <v>30-11-2007</v>
          </cell>
          <cell r="K36">
            <v>15</v>
          </cell>
          <cell r="L36">
            <v>518000.00000000006</v>
          </cell>
          <cell r="M36">
            <v>0</v>
          </cell>
          <cell r="N36">
            <v>0</v>
          </cell>
          <cell r="O36">
            <v>0</v>
          </cell>
          <cell r="P36">
            <v>0</v>
          </cell>
          <cell r="Q36">
            <v>0</v>
          </cell>
          <cell r="R36">
            <v>0</v>
          </cell>
          <cell r="S36">
            <v>518000.00000000006</v>
          </cell>
          <cell r="T36">
            <v>19126.153846153844</v>
          </cell>
          <cell r="U36">
            <v>2390.7692307692305</v>
          </cell>
          <cell r="V36">
            <v>5180.0000000000009</v>
          </cell>
          <cell r="W36">
            <v>0</v>
          </cell>
          <cell r="X36">
            <v>0</v>
          </cell>
          <cell r="Y36">
            <v>0</v>
          </cell>
          <cell r="Z36">
            <v>0</v>
          </cell>
          <cell r="AA36">
            <v>0</v>
          </cell>
          <cell r="AB36">
            <v>26696.923076923074</v>
          </cell>
          <cell r="AC36">
            <v>491303.07692307699</v>
          </cell>
        </row>
        <row r="37">
          <cell r="B37">
            <v>5</v>
          </cell>
          <cell r="C37" t="str">
            <v>TAPIAS HÉCTOR ENRIQUE</v>
          </cell>
          <cell r="D37">
            <v>11498597</v>
          </cell>
          <cell r="E37" t="str">
            <v>ASISTENTE ADMINISTRATIVO III</v>
          </cell>
          <cell r="F37">
            <v>701885.25</v>
          </cell>
          <cell r="G37" t="str">
            <v>11-01-2007</v>
          </cell>
          <cell r="H37">
            <v>23396.174999999999</v>
          </cell>
          <cell r="I37" t="str">
            <v>16-11-2007</v>
          </cell>
          <cell r="J37" t="str">
            <v>30-11-2007</v>
          </cell>
          <cell r="K37">
            <v>15</v>
          </cell>
          <cell r="L37">
            <v>350942.625</v>
          </cell>
          <cell r="M37">
            <v>0</v>
          </cell>
          <cell r="N37">
            <v>0</v>
          </cell>
          <cell r="O37">
            <v>0</v>
          </cell>
          <cell r="P37">
            <v>0</v>
          </cell>
          <cell r="Q37">
            <v>0</v>
          </cell>
          <cell r="R37">
            <v>0</v>
          </cell>
          <cell r="S37">
            <v>350942.625</v>
          </cell>
          <cell r="T37">
            <v>12957.881538461537</v>
          </cell>
          <cell r="U37">
            <v>1619.7351923076922</v>
          </cell>
          <cell r="V37">
            <v>3509.42625</v>
          </cell>
          <cell r="W37">
            <v>0</v>
          </cell>
          <cell r="X37">
            <v>0</v>
          </cell>
          <cell r="Y37">
            <v>0</v>
          </cell>
          <cell r="Z37">
            <v>0</v>
          </cell>
          <cell r="AA37">
            <v>0</v>
          </cell>
          <cell r="AB37">
            <v>18087.042980769231</v>
          </cell>
          <cell r="AC37">
            <v>332855.58201923076</v>
          </cell>
        </row>
        <row r="38">
          <cell r="B38">
            <v>6</v>
          </cell>
          <cell r="C38" t="str">
            <v>BORGES SANCHEZ MARIA VIRGINIA</v>
          </cell>
          <cell r="D38">
            <v>17368246</v>
          </cell>
          <cell r="E38" t="str">
            <v>JEFE DE PRESUPUESTO</v>
          </cell>
          <cell r="F38">
            <v>1288000</v>
          </cell>
          <cell r="G38" t="str">
            <v>13-11-2007</v>
          </cell>
          <cell r="H38">
            <v>42933.333333333336</v>
          </cell>
          <cell r="I38" t="str">
            <v>13-11-2007</v>
          </cell>
          <cell r="J38" t="str">
            <v>30-11-2007</v>
          </cell>
          <cell r="K38">
            <v>18</v>
          </cell>
          <cell r="L38">
            <v>772800</v>
          </cell>
          <cell r="M38">
            <v>0</v>
          </cell>
          <cell r="N38">
            <v>0</v>
          </cell>
          <cell r="O38">
            <v>0</v>
          </cell>
          <cell r="P38">
            <v>0</v>
          </cell>
          <cell r="Q38">
            <v>0</v>
          </cell>
          <cell r="R38">
            <v>0</v>
          </cell>
          <cell r="S38">
            <v>772800</v>
          </cell>
          <cell r="T38">
            <v>35667.692307692312</v>
          </cell>
          <cell r="U38">
            <v>4458.461538461539</v>
          </cell>
          <cell r="V38">
            <v>7728</v>
          </cell>
          <cell r="W38">
            <v>0</v>
          </cell>
          <cell r="X38">
            <v>0</v>
          </cell>
          <cell r="Y38">
            <v>0</v>
          </cell>
          <cell r="Z38">
            <v>0</v>
          </cell>
          <cell r="AA38">
            <v>0</v>
          </cell>
          <cell r="AB38">
            <v>47854.153846153851</v>
          </cell>
          <cell r="AC38">
            <v>724945.84615384613</v>
          </cell>
        </row>
        <row r="39">
          <cell r="B39">
            <v>7</v>
          </cell>
          <cell r="C39" t="str">
            <v>CARRERO CHACON HILDA</v>
          </cell>
          <cell r="D39">
            <v>18018442</v>
          </cell>
          <cell r="E39" t="str">
            <v xml:space="preserve">ASISTENTE ADMINISTRATIVO II </v>
          </cell>
          <cell r="F39">
            <v>619913.25</v>
          </cell>
          <cell r="G39" t="str">
            <v>05-01-2007</v>
          </cell>
          <cell r="H39">
            <v>20663.775000000001</v>
          </cell>
          <cell r="I39" t="str">
            <v>16-11-2007</v>
          </cell>
          <cell r="J39" t="str">
            <v>30-11-2007</v>
          </cell>
          <cell r="K39">
            <v>15</v>
          </cell>
          <cell r="L39">
            <v>309956.625</v>
          </cell>
          <cell r="M39">
            <v>0</v>
          </cell>
          <cell r="N39">
            <v>0</v>
          </cell>
          <cell r="O39">
            <v>0</v>
          </cell>
          <cell r="P39">
            <v>0</v>
          </cell>
          <cell r="Q39">
            <v>0</v>
          </cell>
          <cell r="R39">
            <v>0</v>
          </cell>
          <cell r="S39">
            <v>309956.625</v>
          </cell>
          <cell r="T39">
            <v>11444.552307692307</v>
          </cell>
          <cell r="U39">
            <v>1430.5690384615384</v>
          </cell>
          <cell r="V39">
            <v>3099.5662499999999</v>
          </cell>
          <cell r="W39">
            <v>0</v>
          </cell>
          <cell r="X39">
            <v>0</v>
          </cell>
          <cell r="Y39">
            <v>0</v>
          </cell>
          <cell r="Z39">
            <v>0</v>
          </cell>
          <cell r="AA39">
            <v>0</v>
          </cell>
          <cell r="AB39">
            <v>15974.687596153846</v>
          </cell>
          <cell r="AC39">
            <v>293981.93740384618</v>
          </cell>
        </row>
        <row r="40">
          <cell r="B40">
            <v>8</v>
          </cell>
          <cell r="C40" t="str">
            <v>VIVAS PERNIA MARGARITA DEL SOCORRO</v>
          </cell>
          <cell r="D40">
            <v>10742995</v>
          </cell>
          <cell r="E40" t="str">
            <v xml:space="preserve">ASISTENTE ADMINISTRATIVO II </v>
          </cell>
          <cell r="F40">
            <v>619913.25</v>
          </cell>
          <cell r="G40" t="str">
            <v>03-01-2007</v>
          </cell>
          <cell r="H40">
            <v>20663.775000000001</v>
          </cell>
          <cell r="I40" t="str">
            <v>16-11-2007</v>
          </cell>
          <cell r="J40" t="str">
            <v>30-11-2007</v>
          </cell>
          <cell r="K40">
            <v>15</v>
          </cell>
          <cell r="L40">
            <v>309956.625</v>
          </cell>
          <cell r="M40">
            <v>0</v>
          </cell>
          <cell r="N40">
            <v>0</v>
          </cell>
          <cell r="O40">
            <v>0</v>
          </cell>
          <cell r="P40">
            <v>0</v>
          </cell>
          <cell r="Q40">
            <v>0</v>
          </cell>
          <cell r="R40">
            <v>0</v>
          </cell>
          <cell r="S40">
            <v>309956.625</v>
          </cell>
          <cell r="T40">
            <v>11444.552307692307</v>
          </cell>
          <cell r="U40">
            <v>1430.5690384615384</v>
          </cell>
          <cell r="V40">
            <v>3099.5662499999999</v>
          </cell>
          <cell r="W40">
            <v>0</v>
          </cell>
          <cell r="X40">
            <v>30995.662500000002</v>
          </cell>
          <cell r="Y40">
            <v>0</v>
          </cell>
          <cell r="Z40">
            <v>27766.5</v>
          </cell>
          <cell r="AA40">
            <v>0</v>
          </cell>
          <cell r="AB40">
            <v>74736.850096153852</v>
          </cell>
          <cell r="AC40">
            <v>235219.77490384615</v>
          </cell>
        </row>
        <row r="41">
          <cell r="B41">
            <v>9</v>
          </cell>
          <cell r="C41" t="str">
            <v xml:space="preserve">FUENTES RONDON EDWUARD ORLANDO </v>
          </cell>
          <cell r="D41">
            <v>16983107</v>
          </cell>
          <cell r="E41" t="str">
            <v>OPERADOR DE REPRODUCCION</v>
          </cell>
          <cell r="F41">
            <v>614790</v>
          </cell>
          <cell r="G41" t="str">
            <v>15-01-2007</v>
          </cell>
          <cell r="H41">
            <v>20493</v>
          </cell>
          <cell r="I41" t="str">
            <v>16-11-2007</v>
          </cell>
          <cell r="J41" t="str">
            <v>30-11-2007</v>
          </cell>
          <cell r="K41">
            <v>15</v>
          </cell>
          <cell r="L41">
            <v>307395</v>
          </cell>
          <cell r="M41">
            <v>0</v>
          </cell>
          <cell r="N41">
            <v>0</v>
          </cell>
          <cell r="O41">
            <v>0</v>
          </cell>
          <cell r="P41">
            <v>0</v>
          </cell>
          <cell r="Q41">
            <v>0</v>
          </cell>
          <cell r="R41">
            <v>0</v>
          </cell>
          <cell r="S41">
            <v>307395</v>
          </cell>
          <cell r="T41">
            <v>11349.969230769229</v>
          </cell>
          <cell r="U41">
            <v>1418.7461538461537</v>
          </cell>
          <cell r="V41">
            <v>3073.9500000000003</v>
          </cell>
          <cell r="W41">
            <v>0</v>
          </cell>
          <cell r="X41">
            <v>0</v>
          </cell>
          <cell r="Y41">
            <v>0</v>
          </cell>
          <cell r="Z41">
            <v>0</v>
          </cell>
          <cell r="AA41">
            <v>75000</v>
          </cell>
          <cell r="AB41">
            <v>90842.665384615379</v>
          </cell>
          <cell r="AC41">
            <v>216552.33461538464</v>
          </cell>
        </row>
        <row r="42">
          <cell r="B42">
            <v>10</v>
          </cell>
          <cell r="C42" t="str">
            <v>BARILLAS DE PÉREZ YOLANDA MARIBEL</v>
          </cell>
          <cell r="D42">
            <v>10154249</v>
          </cell>
          <cell r="E42" t="str">
            <v>CONTABILISTA III</v>
          </cell>
          <cell r="F42">
            <v>701885.25</v>
          </cell>
          <cell r="G42" t="str">
            <v>02-01-2007</v>
          </cell>
          <cell r="H42">
            <v>23396.174999999999</v>
          </cell>
          <cell r="I42" t="str">
            <v>16-11-2007</v>
          </cell>
          <cell r="J42" t="str">
            <v>30-11-2007</v>
          </cell>
          <cell r="K42">
            <v>15</v>
          </cell>
          <cell r="L42">
            <v>350942.625</v>
          </cell>
          <cell r="M42">
            <v>0</v>
          </cell>
          <cell r="N42">
            <v>0</v>
          </cell>
          <cell r="O42">
            <v>0</v>
          </cell>
          <cell r="P42">
            <v>0</v>
          </cell>
          <cell r="Q42">
            <v>0</v>
          </cell>
          <cell r="R42">
            <v>0</v>
          </cell>
          <cell r="S42">
            <v>350942.625</v>
          </cell>
          <cell r="T42">
            <v>12957.881538461537</v>
          </cell>
          <cell r="U42">
            <v>1619.7351923076922</v>
          </cell>
          <cell r="V42">
            <v>3509.42625</v>
          </cell>
          <cell r="W42">
            <v>0</v>
          </cell>
          <cell r="X42">
            <v>35094.262500000004</v>
          </cell>
          <cell r="Y42">
            <v>0</v>
          </cell>
          <cell r="Z42">
            <v>53141</v>
          </cell>
          <cell r="AA42">
            <v>0</v>
          </cell>
          <cell r="AB42">
            <v>106322.30548076924</v>
          </cell>
          <cell r="AC42">
            <v>244620.31951923075</v>
          </cell>
        </row>
        <row r="43">
          <cell r="B43">
            <v>11</v>
          </cell>
          <cell r="C43" t="str">
            <v>HORMIGA HERNÁNDEZ MARIA ELOISA</v>
          </cell>
          <cell r="D43">
            <v>13588436</v>
          </cell>
          <cell r="E43" t="str">
            <v>CONTABILISTA III</v>
          </cell>
          <cell r="F43">
            <v>701885.25</v>
          </cell>
          <cell r="G43" t="str">
            <v>02-01-2007</v>
          </cell>
          <cell r="H43">
            <v>23396.174999999999</v>
          </cell>
          <cell r="I43" t="str">
            <v>16-11-2007</v>
          </cell>
          <cell r="J43" t="str">
            <v>30-11-2007</v>
          </cell>
          <cell r="K43">
            <v>15</v>
          </cell>
          <cell r="L43">
            <v>350942.625</v>
          </cell>
          <cell r="M43">
            <v>0</v>
          </cell>
          <cell r="N43">
            <v>0</v>
          </cell>
          <cell r="O43">
            <v>0</v>
          </cell>
          <cell r="P43">
            <v>0</v>
          </cell>
          <cell r="Q43">
            <v>0</v>
          </cell>
          <cell r="R43">
            <v>0</v>
          </cell>
          <cell r="S43">
            <v>350942.625</v>
          </cell>
          <cell r="T43">
            <v>12957.881538461537</v>
          </cell>
          <cell r="U43">
            <v>1619.7351923076922</v>
          </cell>
          <cell r="V43">
            <v>3509.42625</v>
          </cell>
          <cell r="W43">
            <v>0</v>
          </cell>
          <cell r="X43">
            <v>35094.262500000004</v>
          </cell>
          <cell r="Y43">
            <v>0</v>
          </cell>
          <cell r="Z43">
            <v>0</v>
          </cell>
          <cell r="AA43">
            <v>0</v>
          </cell>
          <cell r="AB43">
            <v>53181.305480769239</v>
          </cell>
          <cell r="AC43">
            <v>297761.31951923075</v>
          </cell>
        </row>
        <row r="44">
          <cell r="B44">
            <v>12</v>
          </cell>
          <cell r="C44" t="str">
            <v>BUITRAGO GARAVITO YALITH LOURDES</v>
          </cell>
          <cell r="D44">
            <v>13270620</v>
          </cell>
          <cell r="E44" t="str">
            <v>ADMINISTRADOR I</v>
          </cell>
          <cell r="F44">
            <v>1036000</v>
          </cell>
          <cell r="G44" t="str">
            <v>04-01-2007</v>
          </cell>
          <cell r="H44">
            <v>34533.333333333336</v>
          </cell>
          <cell r="I44" t="str">
            <v>16-11-2007</v>
          </cell>
          <cell r="J44" t="str">
            <v>30-11-2007</v>
          </cell>
          <cell r="K44">
            <v>15</v>
          </cell>
          <cell r="L44">
            <v>518000.00000000006</v>
          </cell>
          <cell r="M44">
            <v>0</v>
          </cell>
          <cell r="N44">
            <v>0</v>
          </cell>
          <cell r="O44">
            <v>0</v>
          </cell>
          <cell r="P44">
            <v>0</v>
          </cell>
          <cell r="Q44">
            <v>0</v>
          </cell>
          <cell r="R44">
            <v>0</v>
          </cell>
          <cell r="S44">
            <v>518000.00000000006</v>
          </cell>
          <cell r="T44">
            <v>19126.153846153844</v>
          </cell>
          <cell r="U44">
            <v>2390.7692307692305</v>
          </cell>
          <cell r="V44">
            <v>5180.0000000000009</v>
          </cell>
          <cell r="W44">
            <v>0</v>
          </cell>
          <cell r="X44">
            <v>51800.000000000007</v>
          </cell>
          <cell r="Y44">
            <v>0</v>
          </cell>
          <cell r="Z44">
            <v>0</v>
          </cell>
          <cell r="AA44">
            <v>0</v>
          </cell>
          <cell r="AB44">
            <v>78496.923076923078</v>
          </cell>
          <cell r="AC44">
            <v>439503.07692307699</v>
          </cell>
        </row>
        <row r="45">
          <cell r="B45">
            <v>13</v>
          </cell>
          <cell r="C45" t="str">
            <v>DURANTT ORTEGA ROSS MIGUEL</v>
          </cell>
          <cell r="D45">
            <v>12092767</v>
          </cell>
          <cell r="E45" t="str">
            <v>REGISTRADOR DE BIENES Y MATERIAS IV</v>
          </cell>
          <cell r="F45">
            <v>868000</v>
          </cell>
          <cell r="G45" t="str">
            <v>02-01-2007</v>
          </cell>
          <cell r="H45">
            <v>28933.333333333332</v>
          </cell>
          <cell r="I45" t="str">
            <v>16-11-2007</v>
          </cell>
          <cell r="J45" t="str">
            <v>30-11-2007</v>
          </cell>
          <cell r="K45">
            <v>15</v>
          </cell>
          <cell r="L45">
            <v>434000</v>
          </cell>
          <cell r="M45">
            <v>0</v>
          </cell>
          <cell r="N45">
            <v>0</v>
          </cell>
          <cell r="O45">
            <v>0</v>
          </cell>
          <cell r="P45">
            <v>0</v>
          </cell>
          <cell r="Q45">
            <v>0</v>
          </cell>
          <cell r="R45">
            <v>0</v>
          </cell>
          <cell r="S45">
            <v>434000</v>
          </cell>
          <cell r="T45">
            <v>16024.615384615385</v>
          </cell>
          <cell r="U45">
            <v>2003.0769230769231</v>
          </cell>
          <cell r="V45">
            <v>4340</v>
          </cell>
          <cell r="W45">
            <v>0</v>
          </cell>
          <cell r="X45">
            <v>43400</v>
          </cell>
          <cell r="Y45">
            <v>0</v>
          </cell>
          <cell r="Z45">
            <v>116022.5</v>
          </cell>
          <cell r="AA45">
            <v>0</v>
          </cell>
          <cell r="AB45">
            <v>181790.19230769231</v>
          </cell>
          <cell r="AC45">
            <v>252209.80769230769</v>
          </cell>
        </row>
        <row r="46">
          <cell r="B46">
            <v>14</v>
          </cell>
          <cell r="C46" t="str">
            <v>SIERRA JOSE RODOLFO</v>
          </cell>
          <cell r="D46">
            <v>5643640</v>
          </cell>
          <cell r="E46" t="str">
            <v>REGISTRADOR DE BIENES Y MATERIAS II</v>
          </cell>
          <cell r="F46">
            <v>614790</v>
          </cell>
          <cell r="G46" t="str">
            <v>16-01-2007</v>
          </cell>
          <cell r="H46">
            <v>20493</v>
          </cell>
          <cell r="I46" t="str">
            <v>16-11-2007</v>
          </cell>
          <cell r="J46" t="str">
            <v>30-11-2007</v>
          </cell>
          <cell r="K46">
            <v>15</v>
          </cell>
          <cell r="L46">
            <v>307395</v>
          </cell>
          <cell r="M46">
            <v>0</v>
          </cell>
          <cell r="N46">
            <v>0</v>
          </cell>
          <cell r="O46">
            <v>0</v>
          </cell>
          <cell r="P46">
            <v>0</v>
          </cell>
          <cell r="Q46">
            <v>0</v>
          </cell>
          <cell r="R46">
            <v>0</v>
          </cell>
          <cell r="S46">
            <v>307395</v>
          </cell>
          <cell r="T46">
            <v>11349.969230769229</v>
          </cell>
          <cell r="U46">
            <v>1418.7461538461537</v>
          </cell>
          <cell r="V46">
            <v>3073.9500000000003</v>
          </cell>
          <cell r="W46">
            <v>0</v>
          </cell>
          <cell r="X46">
            <v>0</v>
          </cell>
          <cell r="Y46">
            <v>0</v>
          </cell>
          <cell r="Z46">
            <v>0</v>
          </cell>
          <cell r="AA46">
            <v>0</v>
          </cell>
          <cell r="AB46">
            <v>15842.665384615384</v>
          </cell>
          <cell r="AC46">
            <v>291552.33461538464</v>
          </cell>
        </row>
        <row r="47">
          <cell r="B47">
            <v>15</v>
          </cell>
          <cell r="C47" t="str">
            <v>VERGARA MORALES DIEGO ELEAZAR</v>
          </cell>
          <cell r="D47">
            <v>11502101</v>
          </cell>
          <cell r="E47" t="str">
            <v>REGISTRADOR DE BIENES Y MATERIAS IV</v>
          </cell>
          <cell r="F47">
            <v>868000</v>
          </cell>
          <cell r="G47" t="str">
            <v>16-01-2007</v>
          </cell>
          <cell r="H47">
            <v>28933.333333333332</v>
          </cell>
          <cell r="I47" t="str">
            <v>16-11-2007</v>
          </cell>
          <cell r="J47" t="str">
            <v>30-11-2007</v>
          </cell>
          <cell r="K47">
            <v>15</v>
          </cell>
          <cell r="L47">
            <v>434000</v>
          </cell>
          <cell r="M47">
            <v>0</v>
          </cell>
          <cell r="N47">
            <v>0</v>
          </cell>
          <cell r="O47">
            <v>0</v>
          </cell>
          <cell r="P47">
            <v>0</v>
          </cell>
          <cell r="Q47">
            <v>0</v>
          </cell>
          <cell r="R47">
            <v>0</v>
          </cell>
          <cell r="S47">
            <v>434000</v>
          </cell>
          <cell r="T47">
            <v>16024.615384615385</v>
          </cell>
          <cell r="U47">
            <v>2003.0769230769231</v>
          </cell>
          <cell r="V47">
            <v>4340</v>
          </cell>
          <cell r="W47">
            <v>0</v>
          </cell>
          <cell r="X47">
            <v>0</v>
          </cell>
          <cell r="Y47">
            <v>0</v>
          </cell>
          <cell r="Z47">
            <v>0</v>
          </cell>
          <cell r="AA47">
            <v>0</v>
          </cell>
          <cell r="AB47">
            <v>22367.692307692309</v>
          </cell>
          <cell r="AC47">
            <v>411632.30769230769</v>
          </cell>
        </row>
        <row r="48">
          <cell r="B48">
            <v>16</v>
          </cell>
          <cell r="C48" t="str">
            <v>LIONE DUQUE GIAN CARLO</v>
          </cell>
          <cell r="D48">
            <v>12490303</v>
          </cell>
          <cell r="E48" t="str">
            <v>ANALISTA FINANCIERO I</v>
          </cell>
          <cell r="F48">
            <v>868000</v>
          </cell>
          <cell r="G48" t="str">
            <v>16-01-2007</v>
          </cell>
          <cell r="H48">
            <v>28933.333333333332</v>
          </cell>
          <cell r="I48" t="str">
            <v>16-11-2007</v>
          </cell>
          <cell r="J48" t="str">
            <v>30-11-2007</v>
          </cell>
          <cell r="K48">
            <v>15</v>
          </cell>
          <cell r="L48">
            <v>434000</v>
          </cell>
          <cell r="M48">
            <v>0</v>
          </cell>
          <cell r="N48">
            <v>0</v>
          </cell>
          <cell r="O48">
            <v>0</v>
          </cell>
          <cell r="P48">
            <v>0</v>
          </cell>
          <cell r="Q48">
            <v>0</v>
          </cell>
          <cell r="R48">
            <v>0</v>
          </cell>
          <cell r="S48">
            <v>434000</v>
          </cell>
          <cell r="T48">
            <v>16024.615384615385</v>
          </cell>
          <cell r="U48">
            <v>2003.0769230769231</v>
          </cell>
          <cell r="V48">
            <v>4340</v>
          </cell>
          <cell r="W48">
            <v>0</v>
          </cell>
          <cell r="X48">
            <v>0</v>
          </cell>
          <cell r="Y48">
            <v>0</v>
          </cell>
          <cell r="Z48">
            <v>0</v>
          </cell>
          <cell r="AA48">
            <v>0</v>
          </cell>
          <cell r="AB48">
            <v>22367.692307692309</v>
          </cell>
          <cell r="AC48">
            <v>411632.30769230769</v>
          </cell>
        </row>
        <row r="49">
          <cell r="B49">
            <v>17</v>
          </cell>
          <cell r="C49" t="str">
            <v>ZAMBRANO RODRÍGUEZ ELIZABETH</v>
          </cell>
          <cell r="D49">
            <v>12229104</v>
          </cell>
          <cell r="E49" t="str">
            <v>COMPRADOR III</v>
          </cell>
          <cell r="F49">
            <v>701885.25</v>
          </cell>
          <cell r="G49" t="str">
            <v>02-01-2007</v>
          </cell>
          <cell r="H49">
            <v>23396.174999999999</v>
          </cell>
          <cell r="I49" t="str">
            <v>16-11-2007</v>
          </cell>
          <cell r="J49" t="str">
            <v>30-11-2007</v>
          </cell>
          <cell r="K49">
            <v>15</v>
          </cell>
          <cell r="L49">
            <v>350942.625</v>
          </cell>
          <cell r="M49">
            <v>0</v>
          </cell>
          <cell r="N49">
            <v>0</v>
          </cell>
          <cell r="O49">
            <v>0</v>
          </cell>
          <cell r="P49">
            <v>0</v>
          </cell>
          <cell r="Q49">
            <v>0</v>
          </cell>
          <cell r="R49">
            <v>0</v>
          </cell>
          <cell r="S49">
            <v>350942.625</v>
          </cell>
          <cell r="T49">
            <v>12957.881538461537</v>
          </cell>
          <cell r="U49">
            <v>1619.7351923076922</v>
          </cell>
          <cell r="V49">
            <v>3509.42625</v>
          </cell>
          <cell r="W49">
            <v>0</v>
          </cell>
          <cell r="X49">
            <v>35094.262500000004</v>
          </cell>
          <cell r="Y49">
            <v>0</v>
          </cell>
          <cell r="Z49">
            <v>46666.5</v>
          </cell>
          <cell r="AA49">
            <v>0</v>
          </cell>
          <cell r="AB49">
            <v>99847.805480769239</v>
          </cell>
          <cell r="AC49">
            <v>251094.81951923075</v>
          </cell>
        </row>
        <row r="50">
          <cell r="B50">
            <v>18</v>
          </cell>
          <cell r="C50" t="str">
            <v>PORRAS MARTÍNEZ MILAGROS DEL CARMEN</v>
          </cell>
          <cell r="D50">
            <v>16959087</v>
          </cell>
          <cell r="E50" t="str">
            <v>COMPRADOR III</v>
          </cell>
          <cell r="F50">
            <v>701885.25</v>
          </cell>
          <cell r="G50" t="str">
            <v>03-01-2007</v>
          </cell>
          <cell r="H50">
            <v>23396.174999999999</v>
          </cell>
          <cell r="I50" t="str">
            <v>16-11-2007</v>
          </cell>
          <cell r="J50" t="str">
            <v>30-11-2007</v>
          </cell>
          <cell r="K50">
            <v>15</v>
          </cell>
          <cell r="L50">
            <v>350942.625</v>
          </cell>
          <cell r="M50">
            <v>0</v>
          </cell>
          <cell r="N50">
            <v>0</v>
          </cell>
          <cell r="O50">
            <v>0</v>
          </cell>
          <cell r="P50">
            <v>0</v>
          </cell>
          <cell r="Q50">
            <v>0</v>
          </cell>
          <cell r="R50">
            <v>0</v>
          </cell>
          <cell r="S50">
            <v>350942.625</v>
          </cell>
          <cell r="T50">
            <v>12957.881538461537</v>
          </cell>
          <cell r="U50">
            <v>1619.7351923076922</v>
          </cell>
          <cell r="V50">
            <v>3509.42625</v>
          </cell>
          <cell r="W50">
            <v>0</v>
          </cell>
          <cell r="X50">
            <v>35094.262500000004</v>
          </cell>
          <cell r="Y50">
            <v>0</v>
          </cell>
          <cell r="Z50">
            <v>0</v>
          </cell>
          <cell r="AA50">
            <v>0</v>
          </cell>
          <cell r="AB50">
            <v>53181.305480769239</v>
          </cell>
          <cell r="AC50">
            <v>297761.31951923075</v>
          </cell>
        </row>
        <row r="51">
          <cell r="B51">
            <v>19</v>
          </cell>
          <cell r="C51" t="str">
            <v>MENDOZA DÍAZ JOSÉ GREGORIO</v>
          </cell>
          <cell r="D51">
            <v>13786330</v>
          </cell>
          <cell r="E51" t="str">
            <v>MENSAJERO</v>
          </cell>
          <cell r="F51">
            <v>614790</v>
          </cell>
          <cell r="G51" t="str">
            <v>02-01-2007</v>
          </cell>
          <cell r="H51">
            <v>20493</v>
          </cell>
          <cell r="I51" t="str">
            <v>16-11-2007</v>
          </cell>
          <cell r="J51" t="str">
            <v>30-11-2007</v>
          </cell>
          <cell r="K51">
            <v>15</v>
          </cell>
          <cell r="L51">
            <v>307395</v>
          </cell>
          <cell r="M51">
            <v>0</v>
          </cell>
          <cell r="N51">
            <v>0</v>
          </cell>
          <cell r="O51">
            <v>0</v>
          </cell>
          <cell r="P51">
            <v>0</v>
          </cell>
          <cell r="Q51">
            <v>0</v>
          </cell>
          <cell r="R51">
            <v>0</v>
          </cell>
          <cell r="S51">
            <v>307395</v>
          </cell>
          <cell r="T51">
            <v>11349.969230769229</v>
          </cell>
          <cell r="U51">
            <v>1418.7461538461537</v>
          </cell>
          <cell r="V51">
            <v>3073.9500000000003</v>
          </cell>
          <cell r="W51">
            <v>0</v>
          </cell>
          <cell r="X51">
            <v>30739.5</v>
          </cell>
          <cell r="Y51">
            <v>0</v>
          </cell>
          <cell r="Z51">
            <v>0</v>
          </cell>
          <cell r="AA51">
            <v>0</v>
          </cell>
          <cell r="AB51">
            <v>46582.165384615386</v>
          </cell>
          <cell r="AC51">
            <v>260812.83461538461</v>
          </cell>
        </row>
        <row r="52">
          <cell r="A52" t="str">
            <v>AUD INTERNA</v>
          </cell>
          <cell r="B52">
            <v>1</v>
          </cell>
          <cell r="C52" t="str">
            <v>CONTRERAS RODRIGUEZ ELIZABET</v>
          </cell>
          <cell r="D52">
            <v>5730287</v>
          </cell>
          <cell r="E52" t="str">
            <v>AUDITOR  INTERNO</v>
          </cell>
          <cell r="F52">
            <v>1382033.66</v>
          </cell>
          <cell r="G52" t="str">
            <v>10-10-2006</v>
          </cell>
          <cell r="H52">
            <v>46067.788666666667</v>
          </cell>
          <cell r="I52" t="str">
            <v>16-11-2007</v>
          </cell>
          <cell r="J52" t="str">
            <v>30-11-2007</v>
          </cell>
          <cell r="K52">
            <v>15</v>
          </cell>
          <cell r="L52">
            <v>691016.83</v>
          </cell>
          <cell r="M52">
            <v>7140</v>
          </cell>
          <cell r="N52">
            <v>6300</v>
          </cell>
          <cell r="O52">
            <v>0</v>
          </cell>
          <cell r="P52">
            <v>0</v>
          </cell>
          <cell r="Q52">
            <v>26550</v>
          </cell>
          <cell r="R52">
            <v>39990</v>
          </cell>
          <cell r="S52">
            <v>731006.83</v>
          </cell>
          <cell r="T52">
            <v>26991.021415384614</v>
          </cell>
          <cell r="U52">
            <v>3373.8776769230772</v>
          </cell>
          <cell r="V52">
            <v>7310.0682999999999</v>
          </cell>
          <cell r="W52">
            <v>20730.504899999996</v>
          </cell>
          <cell r="X52">
            <v>69101.683000000005</v>
          </cell>
          <cell r="Y52">
            <v>0</v>
          </cell>
          <cell r="Z52">
            <v>0</v>
          </cell>
          <cell r="AA52">
            <v>0</v>
          </cell>
          <cell r="AB52">
            <v>127507.1552923077</v>
          </cell>
          <cell r="AC52">
            <v>603499.67470769223</v>
          </cell>
        </row>
        <row r="55">
          <cell r="B55">
            <v>4</v>
          </cell>
          <cell r="C55" t="str">
            <v>HURTADO COBO ANA MARIA</v>
          </cell>
          <cell r="D55">
            <v>13080645</v>
          </cell>
          <cell r="E55" t="str">
            <v>ARQUITECTO III</v>
          </cell>
          <cell r="F55">
            <v>1036000</v>
          </cell>
          <cell r="G55" t="str">
            <v>27-08-2007</v>
          </cell>
          <cell r="H55">
            <v>34533.333333333336</v>
          </cell>
          <cell r="I55" t="str">
            <v>16-11-2007</v>
          </cell>
          <cell r="J55" t="str">
            <v>30-11-2007</v>
          </cell>
          <cell r="K55">
            <v>15</v>
          </cell>
          <cell r="L55">
            <v>518000.00000000006</v>
          </cell>
          <cell r="M55">
            <v>0</v>
          </cell>
          <cell r="N55">
            <v>0</v>
          </cell>
          <cell r="O55">
            <v>0</v>
          </cell>
          <cell r="P55">
            <v>0</v>
          </cell>
          <cell r="Q55">
            <v>0</v>
          </cell>
          <cell r="R55">
            <v>0</v>
          </cell>
          <cell r="S55">
            <v>518000.00000000006</v>
          </cell>
          <cell r="T55">
            <v>19126.153846153844</v>
          </cell>
          <cell r="U55">
            <v>2390.7692307692305</v>
          </cell>
          <cell r="V55">
            <v>5180.0000000000009</v>
          </cell>
          <cell r="W55">
            <v>0</v>
          </cell>
          <cell r="X55">
            <v>0</v>
          </cell>
          <cell r="Y55">
            <v>0</v>
          </cell>
          <cell r="Z55">
            <v>0</v>
          </cell>
          <cell r="AA55">
            <v>0</v>
          </cell>
          <cell r="AB55">
            <v>26696.923076923074</v>
          </cell>
          <cell r="AC55">
            <v>491303.07692307699</v>
          </cell>
        </row>
        <row r="56">
          <cell r="B56">
            <v>5</v>
          </cell>
          <cell r="C56" t="str">
            <v>DELGADO CARDENAS YORMAN GABRIEL</v>
          </cell>
          <cell r="D56">
            <v>14984247</v>
          </cell>
          <cell r="E56" t="str">
            <v>ABOGADO III</v>
          </cell>
          <cell r="F56">
            <v>1036000</v>
          </cell>
          <cell r="G56" t="str">
            <v>27-08-2007</v>
          </cell>
          <cell r="H56">
            <v>34533.333333333336</v>
          </cell>
          <cell r="I56" t="str">
            <v>16-11-2007</v>
          </cell>
          <cell r="J56" t="str">
            <v>30-11-2007</v>
          </cell>
          <cell r="K56">
            <v>15</v>
          </cell>
          <cell r="L56">
            <v>518000.00000000006</v>
          </cell>
          <cell r="M56">
            <v>0</v>
          </cell>
          <cell r="N56">
            <v>0</v>
          </cell>
          <cell r="O56">
            <v>0</v>
          </cell>
          <cell r="P56">
            <v>0</v>
          </cell>
          <cell r="Q56">
            <v>0</v>
          </cell>
          <cell r="R56">
            <v>0</v>
          </cell>
          <cell r="S56">
            <v>518000.00000000006</v>
          </cell>
          <cell r="T56">
            <v>19126.153846153844</v>
          </cell>
          <cell r="U56">
            <v>2390.7692307692305</v>
          </cell>
          <cell r="V56">
            <v>5180.0000000000009</v>
          </cell>
          <cell r="W56">
            <v>0</v>
          </cell>
          <cell r="X56">
            <v>0</v>
          </cell>
          <cell r="Y56">
            <v>0</v>
          </cell>
          <cell r="Z56">
            <v>0</v>
          </cell>
          <cell r="AA56">
            <v>0</v>
          </cell>
          <cell r="AB56">
            <v>26696.923076923074</v>
          </cell>
          <cell r="AC56">
            <v>491303.07692307699</v>
          </cell>
        </row>
        <row r="57">
          <cell r="B57">
            <v>6</v>
          </cell>
          <cell r="C57" t="str">
            <v>DELGADO CARRERO VIANNEY COROMOTO</v>
          </cell>
          <cell r="D57">
            <v>15028770</v>
          </cell>
          <cell r="E57" t="str">
            <v xml:space="preserve">ASISTENTE ADMINISTRATIVO III </v>
          </cell>
          <cell r="F57">
            <v>701885.25</v>
          </cell>
          <cell r="G57" t="str">
            <v>03-01-2007</v>
          </cell>
          <cell r="H57">
            <v>23396.174999999999</v>
          </cell>
          <cell r="I57" t="str">
            <v>16-11-2007</v>
          </cell>
          <cell r="J57" t="str">
            <v>30-11-2007</v>
          </cell>
          <cell r="K57">
            <v>15</v>
          </cell>
          <cell r="L57">
            <v>350942.625</v>
          </cell>
          <cell r="M57">
            <v>0</v>
          </cell>
          <cell r="N57">
            <v>0</v>
          </cell>
          <cell r="O57">
            <v>0</v>
          </cell>
          <cell r="P57">
            <v>0</v>
          </cell>
          <cell r="Q57">
            <v>0</v>
          </cell>
          <cell r="R57">
            <v>0</v>
          </cell>
          <cell r="S57">
            <v>350942.625</v>
          </cell>
          <cell r="T57">
            <v>12957.881538461537</v>
          </cell>
          <cell r="U57">
            <v>1619.7351923076922</v>
          </cell>
          <cell r="V57">
            <v>3509.42625</v>
          </cell>
          <cell r="W57">
            <v>0</v>
          </cell>
          <cell r="X57">
            <v>35094.262500000004</v>
          </cell>
          <cell r="Y57">
            <v>0</v>
          </cell>
          <cell r="Z57">
            <v>0</v>
          </cell>
          <cell r="AA57">
            <v>0</v>
          </cell>
          <cell r="AB57">
            <v>53181.305480769239</v>
          </cell>
          <cell r="AC57">
            <v>297761.31951923075</v>
          </cell>
        </row>
        <row r="58">
          <cell r="A58" t="str">
            <v>RECURSOS HUMANOS</v>
          </cell>
          <cell r="B58">
            <v>1</v>
          </cell>
          <cell r="C58" t="str">
            <v>GUEVARA OSORIO HÉCTOR</v>
          </cell>
          <cell r="D58">
            <v>10194258</v>
          </cell>
          <cell r="E58" t="str">
            <v>GERENTE DE RECURSOS HUMANOS</v>
          </cell>
          <cell r="F58">
            <v>1382033.66</v>
          </cell>
          <cell r="G58" t="str">
            <v>02-01-2007</v>
          </cell>
          <cell r="H58">
            <v>46067.788666666667</v>
          </cell>
          <cell r="I58" t="str">
            <v>16-11-2007</v>
          </cell>
          <cell r="J58" t="str">
            <v>30-11-2007</v>
          </cell>
          <cell r="K58">
            <v>15</v>
          </cell>
          <cell r="L58">
            <v>691016.83</v>
          </cell>
          <cell r="M58">
            <v>7140</v>
          </cell>
          <cell r="N58">
            <v>6300</v>
          </cell>
          <cell r="O58">
            <v>975</v>
          </cell>
          <cell r="P58">
            <v>1071</v>
          </cell>
          <cell r="Q58">
            <v>26550</v>
          </cell>
          <cell r="R58">
            <v>42036</v>
          </cell>
          <cell r="S58">
            <v>733052.83</v>
          </cell>
          <cell r="T58">
            <v>27066.566030769227</v>
          </cell>
          <cell r="U58">
            <v>3383.3207538461538</v>
          </cell>
          <cell r="V58">
            <v>7330.5282999999999</v>
          </cell>
          <cell r="W58">
            <v>20730.504899999996</v>
          </cell>
          <cell r="X58">
            <v>69101.683000000005</v>
          </cell>
          <cell r="Y58">
            <v>0</v>
          </cell>
          <cell r="Z58">
            <v>0</v>
          </cell>
          <cell r="AA58">
            <v>0</v>
          </cell>
          <cell r="AB58">
            <v>127612.60298461538</v>
          </cell>
          <cell r="AC58">
            <v>605440.22701538459</v>
          </cell>
        </row>
        <row r="59">
          <cell r="B59">
            <v>2</v>
          </cell>
          <cell r="C59" t="str">
            <v>CHACON ROSALES JAVIER INDALECIO</v>
          </cell>
          <cell r="D59">
            <v>8894231</v>
          </cell>
          <cell r="E59" t="str">
            <v xml:space="preserve">ANALISTA DE PERSONAL II </v>
          </cell>
          <cell r="F59">
            <v>980000</v>
          </cell>
          <cell r="G59" t="str">
            <v>02-01-2007</v>
          </cell>
          <cell r="H59">
            <v>32666.666666666668</v>
          </cell>
          <cell r="I59" t="str">
            <v>16-11-2007</v>
          </cell>
          <cell r="J59" t="str">
            <v>30-11-2007</v>
          </cell>
          <cell r="K59">
            <v>15</v>
          </cell>
          <cell r="L59">
            <v>490000</v>
          </cell>
          <cell r="M59">
            <v>0</v>
          </cell>
          <cell r="N59">
            <v>0</v>
          </cell>
          <cell r="O59">
            <v>0</v>
          </cell>
          <cell r="P59">
            <v>0</v>
          </cell>
          <cell r="Q59">
            <v>0</v>
          </cell>
          <cell r="R59">
            <v>0</v>
          </cell>
          <cell r="S59">
            <v>490000</v>
          </cell>
          <cell r="T59">
            <v>18092.307692307691</v>
          </cell>
          <cell r="U59">
            <v>2261.5384615384614</v>
          </cell>
          <cell r="V59">
            <v>4900</v>
          </cell>
          <cell r="W59">
            <v>0</v>
          </cell>
          <cell r="X59">
            <v>49000</v>
          </cell>
          <cell r="Y59">
            <v>0</v>
          </cell>
          <cell r="Z59">
            <v>0</v>
          </cell>
          <cell r="AA59">
            <v>0</v>
          </cell>
          <cell r="AB59">
            <v>74253.846153846156</v>
          </cell>
          <cell r="AC59">
            <v>415746.15384615387</v>
          </cell>
        </row>
        <row r="60">
          <cell r="B60">
            <v>3</v>
          </cell>
          <cell r="C60" t="str">
            <v>PEREIRA JOSE ANTONIO</v>
          </cell>
          <cell r="D60">
            <v>6073904</v>
          </cell>
          <cell r="E60" t="str">
            <v>SUPERVISOR DE SERVICIOS GENERALES IV</v>
          </cell>
          <cell r="F60">
            <v>1008000</v>
          </cell>
          <cell r="G60" t="str">
            <v>02-01-2007</v>
          </cell>
          <cell r="H60">
            <v>33600</v>
          </cell>
          <cell r="I60" t="str">
            <v>16-11-2007</v>
          </cell>
          <cell r="J60" t="str">
            <v>30-11-2007</v>
          </cell>
          <cell r="K60">
            <v>15</v>
          </cell>
          <cell r="L60">
            <v>504000</v>
          </cell>
          <cell r="M60">
            <v>0</v>
          </cell>
          <cell r="N60">
            <v>0</v>
          </cell>
          <cell r="O60">
            <v>0</v>
          </cell>
          <cell r="P60">
            <v>0</v>
          </cell>
          <cell r="Q60">
            <v>0</v>
          </cell>
          <cell r="R60">
            <v>0</v>
          </cell>
          <cell r="S60">
            <v>504000</v>
          </cell>
          <cell r="T60">
            <v>18609.23076923077</v>
          </cell>
          <cell r="U60">
            <v>2326.1538461538462</v>
          </cell>
          <cell r="V60">
            <v>5040</v>
          </cell>
          <cell r="W60">
            <v>0</v>
          </cell>
          <cell r="X60">
            <v>0</v>
          </cell>
          <cell r="Y60">
            <v>0</v>
          </cell>
          <cell r="Z60">
            <v>0</v>
          </cell>
          <cell r="AA60">
            <v>0</v>
          </cell>
          <cell r="AB60">
            <v>25975.384615384617</v>
          </cell>
          <cell r="AC60">
            <v>478024.61538461538</v>
          </cell>
        </row>
        <row r="61">
          <cell r="B61">
            <v>4</v>
          </cell>
          <cell r="C61" t="str">
            <v>LÓPEZ LAGOS LISBETH SOCORRO</v>
          </cell>
          <cell r="D61">
            <v>12631700</v>
          </cell>
          <cell r="E61" t="str">
            <v>ANALISTA DE ORGANIZACIÓN Y SISTEMAS II</v>
          </cell>
          <cell r="F61">
            <v>980000</v>
          </cell>
          <cell r="G61" t="str">
            <v>02-01-2007</v>
          </cell>
          <cell r="H61">
            <v>32666.666666666668</v>
          </cell>
          <cell r="I61" t="str">
            <v>16-11-2007</v>
          </cell>
          <cell r="J61" t="str">
            <v>30-11-2007</v>
          </cell>
          <cell r="K61">
            <v>15</v>
          </cell>
          <cell r="L61">
            <v>490000</v>
          </cell>
          <cell r="M61">
            <v>0</v>
          </cell>
          <cell r="N61">
            <v>0</v>
          </cell>
          <cell r="O61">
            <v>0</v>
          </cell>
          <cell r="P61">
            <v>0</v>
          </cell>
          <cell r="Q61">
            <v>0</v>
          </cell>
          <cell r="R61">
            <v>0</v>
          </cell>
          <cell r="S61">
            <v>490000</v>
          </cell>
          <cell r="T61">
            <v>18092.307692307691</v>
          </cell>
          <cell r="U61">
            <v>2261.5384615384614</v>
          </cell>
          <cell r="V61">
            <v>4900</v>
          </cell>
          <cell r="W61">
            <v>0</v>
          </cell>
          <cell r="X61">
            <v>49000</v>
          </cell>
          <cell r="Y61">
            <v>0</v>
          </cell>
          <cell r="Z61">
            <v>0</v>
          </cell>
          <cell r="AA61">
            <v>0</v>
          </cell>
          <cell r="AB61">
            <v>74253.846153846156</v>
          </cell>
          <cell r="AC61">
            <v>415746.15384615387</v>
          </cell>
        </row>
        <row r="62">
          <cell r="B62">
            <v>5</v>
          </cell>
          <cell r="C62" t="str">
            <v>GARCIA PERNIA HENRY OSWALDO</v>
          </cell>
          <cell r="D62">
            <v>9219500</v>
          </cell>
          <cell r="E62" t="str">
            <v>ASISTENTE DE ANALISTA III</v>
          </cell>
          <cell r="F62">
            <v>701885.25</v>
          </cell>
          <cell r="G62" t="str">
            <v>15-01-2007</v>
          </cell>
          <cell r="H62">
            <v>23396.174999999999</v>
          </cell>
          <cell r="I62" t="str">
            <v>16-11-2007</v>
          </cell>
          <cell r="J62" t="str">
            <v>30-11-2007</v>
          </cell>
          <cell r="K62">
            <v>15</v>
          </cell>
          <cell r="L62">
            <v>350942.625</v>
          </cell>
          <cell r="M62">
            <v>0</v>
          </cell>
          <cell r="N62">
            <v>0</v>
          </cell>
          <cell r="O62">
            <v>0</v>
          </cell>
          <cell r="P62">
            <v>0</v>
          </cell>
          <cell r="Q62">
            <v>0</v>
          </cell>
          <cell r="R62">
            <v>0</v>
          </cell>
          <cell r="S62">
            <v>350942.625</v>
          </cell>
          <cell r="T62">
            <v>12957.881538461537</v>
          </cell>
          <cell r="U62">
            <v>1619.7351923076922</v>
          </cell>
          <cell r="V62">
            <v>3509.42625</v>
          </cell>
          <cell r="W62">
            <v>0</v>
          </cell>
          <cell r="X62">
            <v>0</v>
          </cell>
          <cell r="Y62">
            <v>0</v>
          </cell>
          <cell r="Z62">
            <v>0</v>
          </cell>
          <cell r="AA62">
            <v>0</v>
          </cell>
          <cell r="AB62">
            <v>18087.042980769231</v>
          </cell>
          <cell r="AC62">
            <v>332855.58201923076</v>
          </cell>
        </row>
        <row r="63">
          <cell r="B63">
            <v>6</v>
          </cell>
          <cell r="C63" t="str">
            <v>ROMERO DE RUEDA ZENEIDA XIOMARA</v>
          </cell>
          <cell r="D63">
            <v>8101860</v>
          </cell>
          <cell r="E63" t="str">
            <v>ASISTENTE ADMINISTRATIVO III</v>
          </cell>
          <cell r="F63">
            <v>701885.25</v>
          </cell>
          <cell r="G63" t="str">
            <v>02-01-2007</v>
          </cell>
          <cell r="H63">
            <v>23396.174999999999</v>
          </cell>
          <cell r="I63" t="str">
            <v>16-11-2007</v>
          </cell>
          <cell r="J63" t="str">
            <v>30-11-2007</v>
          </cell>
          <cell r="K63">
            <v>15</v>
          </cell>
          <cell r="L63">
            <v>350942.625</v>
          </cell>
          <cell r="M63">
            <v>0</v>
          </cell>
          <cell r="N63">
            <v>0</v>
          </cell>
          <cell r="O63">
            <v>0</v>
          </cell>
          <cell r="P63">
            <v>0</v>
          </cell>
          <cell r="Q63">
            <v>0</v>
          </cell>
          <cell r="R63">
            <v>0</v>
          </cell>
          <cell r="S63">
            <v>350942.625</v>
          </cell>
          <cell r="T63">
            <v>12957.881538461537</v>
          </cell>
          <cell r="U63">
            <v>1619.7351923076922</v>
          </cell>
          <cell r="V63">
            <v>3509.42625</v>
          </cell>
          <cell r="W63">
            <v>0</v>
          </cell>
          <cell r="X63">
            <v>35094.262500000004</v>
          </cell>
          <cell r="Y63">
            <v>0</v>
          </cell>
          <cell r="Z63">
            <v>23333.5</v>
          </cell>
          <cell r="AA63">
            <v>0</v>
          </cell>
          <cell r="AB63">
            <v>76514.805480769239</v>
          </cell>
          <cell r="AC63">
            <v>274427.81951923075</v>
          </cell>
        </row>
        <row r="64">
          <cell r="B64">
            <v>7</v>
          </cell>
          <cell r="C64" t="str">
            <v>ZAMBRANO CONTRAMAESTRE LISBETH</v>
          </cell>
          <cell r="D64">
            <v>12228992</v>
          </cell>
          <cell r="E64" t="str">
            <v>ASISTENTE ADMINISTRATIVO II</v>
          </cell>
          <cell r="F64">
            <v>619913.25</v>
          </cell>
          <cell r="G64" t="str">
            <v>16-01-2007</v>
          </cell>
          <cell r="H64">
            <v>20663.775000000001</v>
          </cell>
          <cell r="I64" t="str">
            <v>16-11-2007</v>
          </cell>
          <cell r="J64" t="str">
            <v>30-11-2007</v>
          </cell>
          <cell r="K64">
            <v>15</v>
          </cell>
          <cell r="L64">
            <v>309956.625</v>
          </cell>
          <cell r="M64">
            <v>0</v>
          </cell>
          <cell r="N64">
            <v>0</v>
          </cell>
          <cell r="O64">
            <v>0</v>
          </cell>
          <cell r="P64">
            <v>0</v>
          </cell>
          <cell r="Q64">
            <v>0</v>
          </cell>
          <cell r="R64">
            <v>0</v>
          </cell>
          <cell r="S64">
            <v>309956.625</v>
          </cell>
          <cell r="T64">
            <v>11444.552307692307</v>
          </cell>
          <cell r="U64">
            <v>1430.5690384615384</v>
          </cell>
          <cell r="V64">
            <v>3099.5662499999999</v>
          </cell>
          <cell r="W64">
            <v>0</v>
          </cell>
          <cell r="X64">
            <v>30995.662500000002</v>
          </cell>
          <cell r="Y64">
            <v>0</v>
          </cell>
          <cell r="Z64">
            <v>58500</v>
          </cell>
          <cell r="AA64">
            <v>0</v>
          </cell>
          <cell r="AB64">
            <v>105470.35009615385</v>
          </cell>
          <cell r="AC64">
            <v>204486.27490384615</v>
          </cell>
        </row>
        <row r="65">
          <cell r="B65">
            <v>8</v>
          </cell>
          <cell r="C65" t="str">
            <v>RAMIREZ CONTRERAS WLAHIR ROSANA</v>
          </cell>
          <cell r="D65">
            <v>18792922</v>
          </cell>
          <cell r="E65" t="str">
            <v>ASISTENTE ADMINISTRATIVO I</v>
          </cell>
          <cell r="F65">
            <v>614790</v>
          </cell>
          <cell r="G65" t="str">
            <v>30-08-2007</v>
          </cell>
          <cell r="H65">
            <v>20493</v>
          </cell>
          <cell r="I65" t="str">
            <v>16-11-2007</v>
          </cell>
          <cell r="J65" t="str">
            <v>30-11-2007</v>
          </cell>
          <cell r="K65">
            <v>15</v>
          </cell>
          <cell r="L65">
            <v>307395</v>
          </cell>
          <cell r="M65">
            <v>0</v>
          </cell>
          <cell r="N65">
            <v>0</v>
          </cell>
          <cell r="O65">
            <v>0</v>
          </cell>
          <cell r="P65">
            <v>0</v>
          </cell>
          <cell r="Q65">
            <v>0</v>
          </cell>
          <cell r="R65">
            <v>0</v>
          </cell>
          <cell r="S65">
            <v>307395</v>
          </cell>
          <cell r="T65">
            <v>11349.969230769229</v>
          </cell>
          <cell r="U65">
            <v>1418.7461538461537</v>
          </cell>
          <cell r="V65">
            <v>3073.9500000000003</v>
          </cell>
          <cell r="W65">
            <v>0</v>
          </cell>
          <cell r="X65">
            <v>0</v>
          </cell>
          <cell r="Y65">
            <v>0</v>
          </cell>
          <cell r="Z65">
            <v>0</v>
          </cell>
          <cell r="AA65">
            <v>0</v>
          </cell>
          <cell r="AB65">
            <v>15842.665384615384</v>
          </cell>
          <cell r="AC65">
            <v>291552.33461538464</v>
          </cell>
        </row>
        <row r="66">
          <cell r="B66">
            <v>9</v>
          </cell>
          <cell r="C66" t="str">
            <v>SAYAGO YALUZ ANDREINA</v>
          </cell>
          <cell r="D66">
            <v>16982563</v>
          </cell>
          <cell r="E66" t="str">
            <v>ASISTENTE ADMINISTRATIVO I</v>
          </cell>
          <cell r="F66">
            <v>614790</v>
          </cell>
          <cell r="G66" t="str">
            <v>30-08-2007</v>
          </cell>
          <cell r="H66">
            <v>20493</v>
          </cell>
          <cell r="I66" t="str">
            <v>16-11-2007</v>
          </cell>
          <cell r="J66" t="str">
            <v>30-11-2007</v>
          </cell>
          <cell r="K66">
            <v>15</v>
          </cell>
          <cell r="L66">
            <v>307395</v>
          </cell>
          <cell r="M66">
            <v>0</v>
          </cell>
          <cell r="N66">
            <v>0</v>
          </cell>
          <cell r="O66">
            <v>0</v>
          </cell>
          <cell r="P66">
            <v>0</v>
          </cell>
          <cell r="Q66">
            <v>0</v>
          </cell>
          <cell r="R66">
            <v>0</v>
          </cell>
          <cell r="S66">
            <v>307395</v>
          </cell>
          <cell r="T66">
            <v>11349.969230769229</v>
          </cell>
          <cell r="U66">
            <v>1418.7461538461537</v>
          </cell>
          <cell r="V66">
            <v>3073.9500000000003</v>
          </cell>
          <cell r="W66">
            <v>0</v>
          </cell>
          <cell r="X66">
            <v>0</v>
          </cell>
          <cell r="Y66">
            <v>0</v>
          </cell>
          <cell r="Z66">
            <v>0</v>
          </cell>
          <cell r="AA66">
            <v>0</v>
          </cell>
          <cell r="AB66">
            <v>15842.665384615384</v>
          </cell>
          <cell r="AC66">
            <v>291552.33461538464</v>
          </cell>
        </row>
        <row r="67">
          <cell r="B67">
            <v>10</v>
          </cell>
          <cell r="C67" t="str">
            <v>SALAZAR MONTERO MARIELA DEL VALLE</v>
          </cell>
          <cell r="D67">
            <v>12872568</v>
          </cell>
          <cell r="E67" t="str">
            <v>COMUNICADOR SOCIAL II</v>
          </cell>
          <cell r="F67">
            <v>896000</v>
          </cell>
          <cell r="G67" t="str">
            <v>01-02-2007</v>
          </cell>
          <cell r="H67">
            <v>29866.666666666668</v>
          </cell>
          <cell r="I67" t="str">
            <v>16-11-2007</v>
          </cell>
          <cell r="J67" t="str">
            <v>30-11-2007</v>
          </cell>
          <cell r="K67">
            <v>15</v>
          </cell>
          <cell r="L67">
            <v>448000</v>
          </cell>
          <cell r="M67">
            <v>0</v>
          </cell>
          <cell r="N67">
            <v>0</v>
          </cell>
          <cell r="O67">
            <v>0</v>
          </cell>
          <cell r="P67">
            <v>0</v>
          </cell>
          <cell r="Q67">
            <v>0</v>
          </cell>
          <cell r="R67">
            <v>0</v>
          </cell>
          <cell r="S67">
            <v>448000</v>
          </cell>
          <cell r="T67">
            <v>16541.538461538461</v>
          </cell>
          <cell r="U67">
            <v>2067.6923076923076</v>
          </cell>
          <cell r="V67">
            <v>4480</v>
          </cell>
          <cell r="W67">
            <v>0</v>
          </cell>
          <cell r="X67">
            <v>44800</v>
          </cell>
          <cell r="Y67">
            <v>0</v>
          </cell>
          <cell r="Z67">
            <v>0</v>
          </cell>
          <cell r="AA67">
            <v>0</v>
          </cell>
          <cell r="AB67">
            <v>67889.230769230766</v>
          </cell>
          <cell r="AC67">
            <v>380110.76923076925</v>
          </cell>
        </row>
        <row r="68">
          <cell r="B68">
            <v>11</v>
          </cell>
          <cell r="C68" t="str">
            <v>JAIMES FLORES RICHARD ALEXANDER</v>
          </cell>
          <cell r="D68">
            <v>12784982</v>
          </cell>
          <cell r="E68" t="str">
            <v>FOTÓGRAFO II</v>
          </cell>
          <cell r="F68">
            <v>619913.25</v>
          </cell>
          <cell r="G68" t="str">
            <v>03-01-2007</v>
          </cell>
          <cell r="H68">
            <v>20663.775000000001</v>
          </cell>
          <cell r="I68" t="str">
            <v>16-11-2007</v>
          </cell>
          <cell r="J68" t="str">
            <v>30-11-2007</v>
          </cell>
          <cell r="K68">
            <v>15</v>
          </cell>
          <cell r="L68">
            <v>309956.625</v>
          </cell>
          <cell r="M68">
            <v>0</v>
          </cell>
          <cell r="N68">
            <v>0</v>
          </cell>
          <cell r="O68">
            <v>0</v>
          </cell>
          <cell r="P68">
            <v>0</v>
          </cell>
          <cell r="Q68">
            <v>0</v>
          </cell>
          <cell r="R68">
            <v>0</v>
          </cell>
          <cell r="S68">
            <v>309956.625</v>
          </cell>
          <cell r="T68">
            <v>11444.552307692307</v>
          </cell>
          <cell r="U68">
            <v>1430.5690384615384</v>
          </cell>
          <cell r="V68">
            <v>3099.5662499999999</v>
          </cell>
          <cell r="W68">
            <v>0</v>
          </cell>
          <cell r="X68">
            <v>30995.662500000002</v>
          </cell>
          <cell r="Y68">
            <v>0</v>
          </cell>
          <cell r="Z68">
            <v>45122</v>
          </cell>
          <cell r="AA68">
            <v>0</v>
          </cell>
          <cell r="AB68">
            <v>92092.350096153852</v>
          </cell>
          <cell r="AC68">
            <v>217864.27490384615</v>
          </cell>
        </row>
        <row r="69">
          <cell r="B69">
            <v>12</v>
          </cell>
          <cell r="C69" t="str">
            <v>PARRA CASTRO JHONNY ANTONIO</v>
          </cell>
          <cell r="D69">
            <v>13549120</v>
          </cell>
          <cell r="E69" t="str">
            <v>FOTÓGRAFO II</v>
          </cell>
          <cell r="F69">
            <v>619913.25</v>
          </cell>
          <cell r="G69" t="str">
            <v>15-01-2007</v>
          </cell>
          <cell r="H69">
            <v>20663.775000000001</v>
          </cell>
          <cell r="I69" t="str">
            <v>16-11-2007</v>
          </cell>
          <cell r="J69" t="str">
            <v>30-11-2007</v>
          </cell>
          <cell r="K69">
            <v>15</v>
          </cell>
          <cell r="L69">
            <v>309956.625</v>
          </cell>
          <cell r="M69">
            <v>0</v>
          </cell>
          <cell r="N69">
            <v>0</v>
          </cell>
          <cell r="O69">
            <v>0</v>
          </cell>
          <cell r="P69">
            <v>0</v>
          </cell>
          <cell r="Q69">
            <v>0</v>
          </cell>
          <cell r="R69">
            <v>0</v>
          </cell>
          <cell r="S69">
            <v>309956.625</v>
          </cell>
          <cell r="T69">
            <v>11444.552307692307</v>
          </cell>
          <cell r="U69">
            <v>1430.5690384615384</v>
          </cell>
          <cell r="V69">
            <v>3099.5662499999999</v>
          </cell>
          <cell r="W69">
            <v>0</v>
          </cell>
          <cell r="X69">
            <v>0</v>
          </cell>
          <cell r="Y69">
            <v>0</v>
          </cell>
          <cell r="Z69">
            <v>0</v>
          </cell>
          <cell r="AA69">
            <v>0</v>
          </cell>
          <cell r="AB69">
            <v>15974.687596153846</v>
          </cell>
          <cell r="AC69">
            <v>293981.93740384618</v>
          </cell>
        </row>
        <row r="70">
          <cell r="B70">
            <v>13</v>
          </cell>
          <cell r="C70" t="str">
            <v>LEAL YOLANDA</v>
          </cell>
          <cell r="D70">
            <v>4633894</v>
          </cell>
          <cell r="E70" t="str">
            <v xml:space="preserve"> RECEPCIONISTA </v>
          </cell>
          <cell r="F70">
            <v>614790</v>
          </cell>
          <cell r="G70" t="str">
            <v>02-01-2007</v>
          </cell>
          <cell r="H70">
            <v>20493</v>
          </cell>
          <cell r="I70" t="str">
            <v>16-11-2007</v>
          </cell>
          <cell r="J70" t="str">
            <v>30-11-2007</v>
          </cell>
          <cell r="K70">
            <v>15</v>
          </cell>
          <cell r="L70">
            <v>307395</v>
          </cell>
          <cell r="M70">
            <v>0</v>
          </cell>
          <cell r="N70">
            <v>0</v>
          </cell>
          <cell r="O70">
            <v>0</v>
          </cell>
          <cell r="P70">
            <v>0</v>
          </cell>
          <cell r="Q70">
            <v>0</v>
          </cell>
          <cell r="R70">
            <v>0</v>
          </cell>
          <cell r="S70">
            <v>307395</v>
          </cell>
          <cell r="T70">
            <v>11349.969230769229</v>
          </cell>
          <cell r="U70">
            <v>1418.7461538461537</v>
          </cell>
          <cell r="V70">
            <v>3073.9500000000003</v>
          </cell>
          <cell r="W70">
            <v>0</v>
          </cell>
          <cell r="X70">
            <v>0</v>
          </cell>
          <cell r="Y70">
            <v>0</v>
          </cell>
          <cell r="Z70">
            <v>0</v>
          </cell>
          <cell r="AA70">
            <v>0</v>
          </cell>
          <cell r="AB70">
            <v>15842.665384615384</v>
          </cell>
          <cell r="AC70">
            <v>291552.33461538464</v>
          </cell>
        </row>
        <row r="71">
          <cell r="B71">
            <v>14</v>
          </cell>
          <cell r="C71" t="str">
            <v>ROSALES DE GÓMEZ FANY EMYLCE</v>
          </cell>
          <cell r="D71">
            <v>10158936</v>
          </cell>
          <cell r="E71" t="str">
            <v>ARCHIVISTA II</v>
          </cell>
          <cell r="F71">
            <v>619913.25</v>
          </cell>
          <cell r="G71" t="str">
            <v>02-01-2007</v>
          </cell>
          <cell r="H71">
            <v>20663.775000000001</v>
          </cell>
          <cell r="I71" t="str">
            <v>16-11-2007</v>
          </cell>
          <cell r="J71" t="str">
            <v>30-11-2007</v>
          </cell>
          <cell r="K71">
            <v>15</v>
          </cell>
          <cell r="L71">
            <v>309956.625</v>
          </cell>
          <cell r="M71">
            <v>0</v>
          </cell>
          <cell r="N71">
            <v>0</v>
          </cell>
          <cell r="O71">
            <v>0</v>
          </cell>
          <cell r="P71">
            <v>0</v>
          </cell>
          <cell r="Q71">
            <v>0</v>
          </cell>
          <cell r="R71">
            <v>0</v>
          </cell>
          <cell r="S71">
            <v>309956.625</v>
          </cell>
          <cell r="T71">
            <v>11444.552307692307</v>
          </cell>
          <cell r="U71">
            <v>1430.5690384615384</v>
          </cell>
          <cell r="V71">
            <v>3099.5662499999999</v>
          </cell>
          <cell r="W71">
            <v>0</v>
          </cell>
          <cell r="X71">
            <v>30995.662500000002</v>
          </cell>
          <cell r="Y71">
            <v>0</v>
          </cell>
          <cell r="Z71">
            <v>63534.5</v>
          </cell>
          <cell r="AA71">
            <v>0</v>
          </cell>
          <cell r="AB71">
            <v>110504.85009615385</v>
          </cell>
          <cell r="AC71">
            <v>199451.77490384615</v>
          </cell>
        </row>
        <row r="72">
          <cell r="B72">
            <v>15</v>
          </cell>
          <cell r="C72" t="str">
            <v>GUERRERO MENDEZ LISBETH DANIELA</v>
          </cell>
          <cell r="D72">
            <v>18790193</v>
          </cell>
          <cell r="E72" t="str">
            <v>ARCHIVISTA II</v>
          </cell>
          <cell r="F72">
            <v>619913.25</v>
          </cell>
          <cell r="G72" t="str">
            <v>16-01-2007</v>
          </cell>
          <cell r="H72">
            <v>20663.775000000001</v>
          </cell>
          <cell r="I72" t="str">
            <v>16-11-2007</v>
          </cell>
          <cell r="J72" t="str">
            <v>30-11-2007</v>
          </cell>
          <cell r="K72">
            <v>14</v>
          </cell>
          <cell r="L72">
            <v>289292.85000000003</v>
          </cell>
          <cell r="M72">
            <v>0</v>
          </cell>
          <cell r="N72">
            <v>0</v>
          </cell>
          <cell r="O72">
            <v>0</v>
          </cell>
          <cell r="P72">
            <v>0</v>
          </cell>
          <cell r="Q72">
            <v>0</v>
          </cell>
          <cell r="R72">
            <v>0</v>
          </cell>
          <cell r="S72">
            <v>289292.85000000003</v>
          </cell>
          <cell r="T72">
            <v>11444.552307692307</v>
          </cell>
          <cell r="U72">
            <v>1430.5690384615384</v>
          </cell>
          <cell r="V72">
            <v>2892.9285000000004</v>
          </cell>
          <cell r="W72">
            <v>0</v>
          </cell>
          <cell r="X72">
            <v>0</v>
          </cell>
          <cell r="Y72">
            <v>0</v>
          </cell>
          <cell r="Z72">
            <v>0</v>
          </cell>
          <cell r="AA72">
            <v>0</v>
          </cell>
          <cell r="AB72">
            <v>15768.049846153846</v>
          </cell>
          <cell r="AC72">
            <v>273524.80015384621</v>
          </cell>
        </row>
        <row r="73">
          <cell r="B73">
            <v>16</v>
          </cell>
          <cell r="C73" t="str">
            <v>DUARTE GALLO ROBERT ALFREDO</v>
          </cell>
          <cell r="D73">
            <v>14605807</v>
          </cell>
          <cell r="E73" t="str">
            <v>BEDEL</v>
          </cell>
          <cell r="F73">
            <v>614790</v>
          </cell>
          <cell r="G73" t="str">
            <v>02-01-2007</v>
          </cell>
          <cell r="H73">
            <v>20493</v>
          </cell>
          <cell r="I73" t="str">
            <v>16-11-2007</v>
          </cell>
          <cell r="J73" t="str">
            <v>30-11-2007</v>
          </cell>
          <cell r="K73">
            <v>15</v>
          </cell>
          <cell r="L73">
            <v>307395</v>
          </cell>
          <cell r="M73">
            <v>0</v>
          </cell>
          <cell r="N73">
            <v>0</v>
          </cell>
          <cell r="O73">
            <v>0</v>
          </cell>
          <cell r="P73">
            <v>0</v>
          </cell>
          <cell r="Q73">
            <v>0</v>
          </cell>
          <cell r="R73">
            <v>0</v>
          </cell>
          <cell r="S73">
            <v>307395</v>
          </cell>
          <cell r="T73">
            <v>11349.969230769229</v>
          </cell>
          <cell r="U73">
            <v>1418.7461538461537</v>
          </cell>
          <cell r="V73">
            <v>3073.9500000000003</v>
          </cell>
          <cell r="W73">
            <v>0</v>
          </cell>
          <cell r="X73">
            <v>30739.5</v>
          </cell>
          <cell r="Y73">
            <v>0</v>
          </cell>
          <cell r="Z73">
            <v>0</v>
          </cell>
          <cell r="AA73">
            <v>0</v>
          </cell>
          <cell r="AB73">
            <v>46582.165384615386</v>
          </cell>
          <cell r="AC73">
            <v>260812.83461538461</v>
          </cell>
        </row>
        <row r="74">
          <cell r="B74">
            <v>17</v>
          </cell>
          <cell r="C74" t="str">
            <v>GÓMEZ HERNÁNDEZ DILIA ROSA</v>
          </cell>
          <cell r="D74">
            <v>9233193</v>
          </cell>
          <cell r="E74" t="str">
            <v>BEDEL</v>
          </cell>
          <cell r="F74">
            <v>614790</v>
          </cell>
          <cell r="G74" t="str">
            <v>02-01-2007</v>
          </cell>
          <cell r="H74">
            <v>20493</v>
          </cell>
          <cell r="I74" t="str">
            <v>16-11-2007</v>
          </cell>
          <cell r="J74" t="str">
            <v>30-11-2007</v>
          </cell>
          <cell r="K74">
            <v>15</v>
          </cell>
          <cell r="L74">
            <v>307395</v>
          </cell>
          <cell r="M74">
            <v>0</v>
          </cell>
          <cell r="N74">
            <v>0</v>
          </cell>
          <cell r="O74">
            <v>0</v>
          </cell>
          <cell r="P74">
            <v>0</v>
          </cell>
          <cell r="Q74">
            <v>0</v>
          </cell>
          <cell r="R74">
            <v>0</v>
          </cell>
          <cell r="S74">
            <v>307395</v>
          </cell>
          <cell r="T74">
            <v>11349.969230769229</v>
          </cell>
          <cell r="U74">
            <v>1418.7461538461537</v>
          </cell>
          <cell r="V74">
            <v>3073.9500000000003</v>
          </cell>
          <cell r="W74">
            <v>0</v>
          </cell>
          <cell r="X74">
            <v>30739.5</v>
          </cell>
          <cell r="Y74">
            <v>0</v>
          </cell>
          <cell r="Z74">
            <v>64405</v>
          </cell>
          <cell r="AA74">
            <v>0</v>
          </cell>
          <cell r="AB74">
            <v>110987.16538461539</v>
          </cell>
          <cell r="AC74">
            <v>196407.83461538461</v>
          </cell>
        </row>
        <row r="75">
          <cell r="B75">
            <v>18</v>
          </cell>
          <cell r="C75" t="str">
            <v>DURAN MARIA MILAGRO</v>
          </cell>
          <cell r="D75">
            <v>9233707</v>
          </cell>
          <cell r="E75" t="str">
            <v>BEDEL</v>
          </cell>
          <cell r="F75">
            <v>614790</v>
          </cell>
          <cell r="G75" t="str">
            <v>03-01-2007</v>
          </cell>
          <cell r="H75">
            <v>20493</v>
          </cell>
          <cell r="I75" t="str">
            <v>16-11-2007</v>
          </cell>
          <cell r="J75" t="str">
            <v>30-11-2007</v>
          </cell>
          <cell r="K75">
            <v>15</v>
          </cell>
          <cell r="L75">
            <v>307395</v>
          </cell>
          <cell r="M75">
            <v>0</v>
          </cell>
          <cell r="N75">
            <v>0</v>
          </cell>
          <cell r="O75">
            <v>0</v>
          </cell>
          <cell r="P75">
            <v>0</v>
          </cell>
          <cell r="Q75">
            <v>0</v>
          </cell>
          <cell r="R75">
            <v>0</v>
          </cell>
          <cell r="S75">
            <v>307395</v>
          </cell>
          <cell r="T75">
            <v>11349.969230769229</v>
          </cell>
          <cell r="U75">
            <v>1418.7461538461537</v>
          </cell>
          <cell r="V75">
            <v>3073.9500000000003</v>
          </cell>
          <cell r="W75">
            <v>0</v>
          </cell>
          <cell r="X75">
            <v>30739.5</v>
          </cell>
          <cell r="Y75">
            <v>0</v>
          </cell>
          <cell r="Z75">
            <v>37333.5</v>
          </cell>
          <cell r="AA75">
            <v>0</v>
          </cell>
          <cell r="AB75">
            <v>83915.665384615393</v>
          </cell>
          <cell r="AC75">
            <v>223479.33461538461</v>
          </cell>
        </row>
        <row r="76">
          <cell r="B76">
            <v>19</v>
          </cell>
          <cell r="C76" t="str">
            <v>CASTRO PERNIA ROSALIA</v>
          </cell>
          <cell r="D76">
            <v>6893889</v>
          </cell>
          <cell r="E76" t="str">
            <v>BEDEL</v>
          </cell>
          <cell r="F76">
            <v>614790</v>
          </cell>
          <cell r="G76" t="str">
            <v>09-01-2007</v>
          </cell>
          <cell r="H76">
            <v>20493</v>
          </cell>
          <cell r="I76" t="str">
            <v>16-11-2007</v>
          </cell>
          <cell r="J76" t="str">
            <v>30-11-2007</v>
          </cell>
          <cell r="K76">
            <v>15</v>
          </cell>
          <cell r="L76">
            <v>307395</v>
          </cell>
          <cell r="M76">
            <v>0</v>
          </cell>
          <cell r="N76">
            <v>0</v>
          </cell>
          <cell r="O76">
            <v>0</v>
          </cell>
          <cell r="P76">
            <v>0</v>
          </cell>
          <cell r="Q76">
            <v>0</v>
          </cell>
          <cell r="R76">
            <v>0</v>
          </cell>
          <cell r="S76">
            <v>307395</v>
          </cell>
          <cell r="T76">
            <v>11349.969230769229</v>
          </cell>
          <cell r="U76">
            <v>1418.7461538461537</v>
          </cell>
          <cell r="V76">
            <v>3073.9500000000003</v>
          </cell>
          <cell r="W76">
            <v>0</v>
          </cell>
          <cell r="X76">
            <v>0</v>
          </cell>
          <cell r="Y76">
            <v>0</v>
          </cell>
          <cell r="Z76">
            <v>0</v>
          </cell>
          <cell r="AA76">
            <v>0</v>
          </cell>
          <cell r="AB76">
            <v>15842.665384615384</v>
          </cell>
          <cell r="AC76">
            <v>291552.33461538464</v>
          </cell>
        </row>
        <row r="77">
          <cell r="B77">
            <v>20</v>
          </cell>
          <cell r="C77" t="str">
            <v>SALAZAR DIAZ BETTY MARIA</v>
          </cell>
          <cell r="D77">
            <v>6562867</v>
          </cell>
          <cell r="E77" t="str">
            <v>BEDEL</v>
          </cell>
          <cell r="F77">
            <v>614790</v>
          </cell>
          <cell r="G77" t="str">
            <v>16-01-2007</v>
          </cell>
          <cell r="H77">
            <v>20493</v>
          </cell>
          <cell r="I77" t="str">
            <v>16-11-2007</v>
          </cell>
          <cell r="J77" t="str">
            <v>30-11-2007</v>
          </cell>
          <cell r="K77">
            <v>15</v>
          </cell>
          <cell r="L77">
            <v>307395</v>
          </cell>
          <cell r="M77">
            <v>0</v>
          </cell>
          <cell r="N77">
            <v>0</v>
          </cell>
          <cell r="O77">
            <v>0</v>
          </cell>
          <cell r="P77">
            <v>0</v>
          </cell>
          <cell r="Q77">
            <v>0</v>
          </cell>
          <cell r="R77">
            <v>0</v>
          </cell>
          <cell r="S77">
            <v>307395</v>
          </cell>
          <cell r="T77">
            <v>11349.969230769229</v>
          </cell>
          <cell r="U77">
            <v>1418.7461538461537</v>
          </cell>
          <cell r="V77">
            <v>3073.9500000000003</v>
          </cell>
          <cell r="W77">
            <v>0</v>
          </cell>
          <cell r="X77">
            <v>0</v>
          </cell>
          <cell r="Y77">
            <v>0</v>
          </cell>
          <cell r="Z77">
            <v>0</v>
          </cell>
          <cell r="AA77">
            <v>0</v>
          </cell>
          <cell r="AB77">
            <v>15842.665384615384</v>
          </cell>
          <cell r="AC77">
            <v>291552.33461538464</v>
          </cell>
        </row>
        <row r="78">
          <cell r="B78">
            <v>21</v>
          </cell>
          <cell r="C78" t="str">
            <v>RODRIGUEZ DURAN CARLOS ERNESTO</v>
          </cell>
          <cell r="D78">
            <v>9249873</v>
          </cell>
          <cell r="E78" t="str">
            <v>BEDEL</v>
          </cell>
          <cell r="F78">
            <v>614790</v>
          </cell>
          <cell r="G78" t="str">
            <v>15-01-2007</v>
          </cell>
          <cell r="H78">
            <v>20493</v>
          </cell>
          <cell r="I78" t="str">
            <v>16-11-2007</v>
          </cell>
          <cell r="J78" t="str">
            <v>30-11-2007</v>
          </cell>
          <cell r="K78">
            <v>15</v>
          </cell>
          <cell r="L78">
            <v>307395</v>
          </cell>
          <cell r="M78">
            <v>0</v>
          </cell>
          <cell r="N78">
            <v>0</v>
          </cell>
          <cell r="O78">
            <v>0</v>
          </cell>
          <cell r="P78">
            <v>0</v>
          </cell>
          <cell r="Q78">
            <v>0</v>
          </cell>
          <cell r="R78">
            <v>0</v>
          </cell>
          <cell r="S78">
            <v>307395</v>
          </cell>
          <cell r="T78">
            <v>11349.969230769229</v>
          </cell>
          <cell r="U78">
            <v>1418.7461538461537</v>
          </cell>
          <cell r="V78">
            <v>3073.9500000000003</v>
          </cell>
          <cell r="W78">
            <v>0</v>
          </cell>
          <cell r="X78">
            <v>30739.5</v>
          </cell>
          <cell r="Y78">
            <v>0</v>
          </cell>
          <cell r="Z78">
            <v>55368</v>
          </cell>
          <cell r="AA78">
            <v>0</v>
          </cell>
          <cell r="AB78">
            <v>101950.16538461539</v>
          </cell>
          <cell r="AC78">
            <v>205444.83461538461</v>
          </cell>
        </row>
        <row r="79">
          <cell r="B79">
            <v>22</v>
          </cell>
          <cell r="C79" t="str">
            <v>SUAREZ DE MENDOZA YOLIMAR</v>
          </cell>
          <cell r="D79">
            <v>10162369</v>
          </cell>
          <cell r="E79" t="str">
            <v>BEDEL</v>
          </cell>
          <cell r="F79">
            <v>614790</v>
          </cell>
          <cell r="G79" t="str">
            <v>15-01-2007</v>
          </cell>
          <cell r="H79">
            <v>20493</v>
          </cell>
          <cell r="I79" t="str">
            <v>16-11-2007</v>
          </cell>
          <cell r="J79" t="str">
            <v>30-11-2007</v>
          </cell>
          <cell r="K79">
            <v>15</v>
          </cell>
          <cell r="L79">
            <v>307395</v>
          </cell>
          <cell r="M79">
            <v>0</v>
          </cell>
          <cell r="N79">
            <v>0</v>
          </cell>
          <cell r="O79">
            <v>0</v>
          </cell>
          <cell r="P79">
            <v>0</v>
          </cell>
          <cell r="Q79">
            <v>0</v>
          </cell>
          <cell r="R79">
            <v>0</v>
          </cell>
          <cell r="S79">
            <v>307395</v>
          </cell>
          <cell r="T79">
            <v>11349.969230769229</v>
          </cell>
          <cell r="U79">
            <v>1418.7461538461537</v>
          </cell>
          <cell r="V79">
            <v>3073.9500000000003</v>
          </cell>
          <cell r="W79">
            <v>0</v>
          </cell>
          <cell r="X79">
            <v>0</v>
          </cell>
          <cell r="Y79">
            <v>0</v>
          </cell>
          <cell r="Z79">
            <v>0</v>
          </cell>
          <cell r="AA79">
            <v>0</v>
          </cell>
          <cell r="AB79">
            <v>15842.665384615384</v>
          </cell>
          <cell r="AC79">
            <v>291552.33461538464</v>
          </cell>
        </row>
        <row r="80">
          <cell r="B80">
            <v>23</v>
          </cell>
          <cell r="C80" t="str">
            <v>GARCIA SALCEDO GERMAN</v>
          </cell>
          <cell r="D80">
            <v>9226057</v>
          </cell>
          <cell r="E80" t="str">
            <v>BEDEL</v>
          </cell>
          <cell r="F80">
            <v>614790</v>
          </cell>
          <cell r="G80" t="str">
            <v>30-08-2007</v>
          </cell>
          <cell r="H80">
            <v>20493</v>
          </cell>
          <cell r="I80" t="str">
            <v>16-11-2007</v>
          </cell>
          <cell r="J80" t="str">
            <v>30-11-2007</v>
          </cell>
          <cell r="K80">
            <v>15</v>
          </cell>
          <cell r="L80">
            <v>307395</v>
          </cell>
          <cell r="M80">
            <v>0</v>
          </cell>
          <cell r="N80">
            <v>0</v>
          </cell>
          <cell r="O80">
            <v>0</v>
          </cell>
          <cell r="P80">
            <v>0</v>
          </cell>
          <cell r="Q80">
            <v>0</v>
          </cell>
          <cell r="R80">
            <v>0</v>
          </cell>
          <cell r="S80">
            <v>307395</v>
          </cell>
          <cell r="T80">
            <v>11349.969230769229</v>
          </cell>
          <cell r="U80">
            <v>1418.7461538461537</v>
          </cell>
          <cell r="V80">
            <v>3073.9500000000003</v>
          </cell>
          <cell r="W80">
            <v>0</v>
          </cell>
          <cell r="X80">
            <v>0</v>
          </cell>
          <cell r="Y80">
            <v>0</v>
          </cell>
          <cell r="Z80">
            <v>0</v>
          </cell>
          <cell r="AA80">
            <v>0</v>
          </cell>
          <cell r="AB80">
            <v>15842.665384615384</v>
          </cell>
          <cell r="AC80">
            <v>291552.33461538464</v>
          </cell>
        </row>
        <row r="81">
          <cell r="B81">
            <v>24</v>
          </cell>
          <cell r="C81" t="str">
            <v>CHACON ARIAS ELADIO</v>
          </cell>
          <cell r="D81">
            <v>9208478</v>
          </cell>
          <cell r="E81" t="str">
            <v>BEDEL</v>
          </cell>
          <cell r="F81">
            <v>614790</v>
          </cell>
          <cell r="G81" t="str">
            <v>30-08-2007</v>
          </cell>
          <cell r="H81">
            <v>20493</v>
          </cell>
          <cell r="I81" t="str">
            <v>16-11-2007</v>
          </cell>
          <cell r="J81" t="str">
            <v>30-11-2007</v>
          </cell>
          <cell r="K81">
            <v>15</v>
          </cell>
          <cell r="L81">
            <v>307395</v>
          </cell>
          <cell r="M81">
            <v>0</v>
          </cell>
          <cell r="N81">
            <v>0</v>
          </cell>
          <cell r="O81">
            <v>0</v>
          </cell>
          <cell r="P81">
            <v>0</v>
          </cell>
          <cell r="Q81">
            <v>0</v>
          </cell>
          <cell r="R81">
            <v>0</v>
          </cell>
          <cell r="S81">
            <v>307395</v>
          </cell>
          <cell r="T81">
            <v>11349.969230769229</v>
          </cell>
          <cell r="U81">
            <v>1418.7461538461537</v>
          </cell>
          <cell r="V81">
            <v>3073.9500000000003</v>
          </cell>
          <cell r="W81">
            <v>0</v>
          </cell>
          <cell r="X81">
            <v>0</v>
          </cell>
          <cell r="Y81">
            <v>0</v>
          </cell>
          <cell r="Z81">
            <v>0</v>
          </cell>
          <cell r="AA81">
            <v>0</v>
          </cell>
          <cell r="AB81">
            <v>15842.665384615384</v>
          </cell>
          <cell r="AC81">
            <v>291552.33461538464</v>
          </cell>
        </row>
        <row r="82">
          <cell r="B82">
            <v>25</v>
          </cell>
          <cell r="C82" t="str">
            <v>SOMAZA DELGADO FRANKLIN REINALDO</v>
          </cell>
          <cell r="D82">
            <v>10813657</v>
          </cell>
          <cell r="E82" t="str">
            <v>VIGILANTE</v>
          </cell>
          <cell r="F82">
            <v>614790</v>
          </cell>
          <cell r="G82" t="str">
            <v>02-01-2007</v>
          </cell>
          <cell r="H82">
            <v>20493</v>
          </cell>
          <cell r="I82" t="str">
            <v>16-11-2007</v>
          </cell>
          <cell r="J82" t="str">
            <v>30-11-2007</v>
          </cell>
          <cell r="K82">
            <v>15</v>
          </cell>
          <cell r="L82">
            <v>307395</v>
          </cell>
          <cell r="M82">
            <v>0</v>
          </cell>
          <cell r="N82">
            <v>0</v>
          </cell>
          <cell r="O82">
            <v>0</v>
          </cell>
          <cell r="P82">
            <v>0</v>
          </cell>
          <cell r="Q82">
            <v>0</v>
          </cell>
          <cell r="R82">
            <v>0</v>
          </cell>
          <cell r="S82">
            <v>307395</v>
          </cell>
          <cell r="T82">
            <v>11349.969230769229</v>
          </cell>
          <cell r="U82">
            <v>1418.7461538461537</v>
          </cell>
          <cell r="V82">
            <v>3073.9500000000003</v>
          </cell>
          <cell r="W82">
            <v>0</v>
          </cell>
          <cell r="X82">
            <v>30739.5</v>
          </cell>
          <cell r="Y82">
            <v>0</v>
          </cell>
          <cell r="Z82">
            <v>0</v>
          </cell>
          <cell r="AA82">
            <v>0</v>
          </cell>
          <cell r="AB82">
            <v>46582.165384615386</v>
          </cell>
          <cell r="AC82">
            <v>260812.83461538461</v>
          </cell>
        </row>
        <row r="83">
          <cell r="B83">
            <v>26</v>
          </cell>
          <cell r="C83" t="str">
            <v>OSORIO MARTINEZ CARLOS LUIS</v>
          </cell>
          <cell r="D83">
            <v>9209394</v>
          </cell>
          <cell r="E83" t="str">
            <v>VIGILANTE</v>
          </cell>
          <cell r="F83">
            <v>614790</v>
          </cell>
          <cell r="G83" t="str">
            <v>02-01-2007</v>
          </cell>
          <cell r="H83">
            <v>20493</v>
          </cell>
          <cell r="I83" t="str">
            <v>16-11-2007</v>
          </cell>
          <cell r="J83" t="str">
            <v>30-11-2007</v>
          </cell>
          <cell r="K83">
            <v>15</v>
          </cell>
          <cell r="L83">
            <v>307395</v>
          </cell>
          <cell r="M83">
            <v>0</v>
          </cell>
          <cell r="N83">
            <v>0</v>
          </cell>
          <cell r="O83">
            <v>0</v>
          </cell>
          <cell r="P83">
            <v>0</v>
          </cell>
          <cell r="Q83">
            <v>0</v>
          </cell>
          <cell r="R83">
            <v>0</v>
          </cell>
          <cell r="S83">
            <v>307395</v>
          </cell>
          <cell r="T83">
            <v>11349.969230769229</v>
          </cell>
          <cell r="U83">
            <v>1418.7461538461537</v>
          </cell>
          <cell r="V83">
            <v>3073.9500000000003</v>
          </cell>
          <cell r="W83">
            <v>0</v>
          </cell>
          <cell r="X83">
            <v>0</v>
          </cell>
          <cell r="Y83">
            <v>0</v>
          </cell>
          <cell r="Z83">
            <v>0</v>
          </cell>
          <cell r="AA83">
            <v>0</v>
          </cell>
          <cell r="AB83">
            <v>15842.665384615384</v>
          </cell>
          <cell r="AC83">
            <v>291552.33461538464</v>
          </cell>
        </row>
        <row r="84">
          <cell r="B84">
            <v>27</v>
          </cell>
          <cell r="C84" t="str">
            <v>MONTILVA MÉNDEZ PASCUAL ALEXIS</v>
          </cell>
          <cell r="D84">
            <v>9239223</v>
          </cell>
          <cell r="E84" t="str">
            <v>VIGILANTE</v>
          </cell>
          <cell r="F84">
            <v>614790</v>
          </cell>
          <cell r="G84" t="str">
            <v>09-01-2007</v>
          </cell>
          <cell r="H84">
            <v>20493</v>
          </cell>
          <cell r="I84" t="str">
            <v>16-11-2007</v>
          </cell>
          <cell r="J84" t="str">
            <v>30-11-2007</v>
          </cell>
          <cell r="K84">
            <v>15</v>
          </cell>
          <cell r="L84">
            <v>307395</v>
          </cell>
          <cell r="M84">
            <v>0</v>
          </cell>
          <cell r="N84">
            <v>0</v>
          </cell>
          <cell r="O84">
            <v>0</v>
          </cell>
          <cell r="P84">
            <v>0</v>
          </cell>
          <cell r="Q84">
            <v>0</v>
          </cell>
          <cell r="R84">
            <v>0</v>
          </cell>
          <cell r="S84">
            <v>307395</v>
          </cell>
          <cell r="T84">
            <v>11349.969230769229</v>
          </cell>
          <cell r="U84">
            <v>1418.7461538461537</v>
          </cell>
          <cell r="V84">
            <v>3073.9500000000003</v>
          </cell>
          <cell r="W84">
            <v>0</v>
          </cell>
          <cell r="X84">
            <v>0</v>
          </cell>
          <cell r="Y84">
            <v>0</v>
          </cell>
          <cell r="Z84">
            <v>0</v>
          </cell>
          <cell r="AA84">
            <v>0</v>
          </cell>
          <cell r="AB84">
            <v>15842.665384615384</v>
          </cell>
          <cell r="AC84">
            <v>291552.33461538464</v>
          </cell>
        </row>
        <row r="85">
          <cell r="B85">
            <v>28</v>
          </cell>
          <cell r="C85" t="str">
            <v>LOZUPONE USECHE LUIS ALBERTO</v>
          </cell>
          <cell r="D85">
            <v>15697598</v>
          </cell>
          <cell r="E85" t="str">
            <v>VIGILANTE</v>
          </cell>
          <cell r="F85">
            <v>614790</v>
          </cell>
          <cell r="G85" t="str">
            <v>08-01-2007</v>
          </cell>
          <cell r="H85">
            <v>20493</v>
          </cell>
          <cell r="I85" t="str">
            <v>16-11-2007</v>
          </cell>
          <cell r="J85" t="str">
            <v>30-11-2007</v>
          </cell>
          <cell r="K85">
            <v>15</v>
          </cell>
          <cell r="L85">
            <v>307395</v>
          </cell>
          <cell r="M85">
            <v>0</v>
          </cell>
          <cell r="N85">
            <v>0</v>
          </cell>
          <cell r="O85">
            <v>0</v>
          </cell>
          <cell r="P85">
            <v>0</v>
          </cell>
          <cell r="Q85">
            <v>0</v>
          </cell>
          <cell r="R85">
            <v>0</v>
          </cell>
          <cell r="S85">
            <v>307395</v>
          </cell>
          <cell r="T85">
            <v>11349.969230769229</v>
          </cell>
          <cell r="U85">
            <v>1418.7461538461537</v>
          </cell>
          <cell r="V85">
            <v>3073.9500000000003</v>
          </cell>
          <cell r="W85">
            <v>0</v>
          </cell>
          <cell r="X85">
            <v>0</v>
          </cell>
          <cell r="Y85">
            <v>0</v>
          </cell>
          <cell r="Z85">
            <v>0</v>
          </cell>
          <cell r="AA85">
            <v>0</v>
          </cell>
          <cell r="AB85">
            <v>15842.665384615384</v>
          </cell>
          <cell r="AC85">
            <v>291552.33461538464</v>
          </cell>
        </row>
        <row r="86">
          <cell r="B86">
            <v>29</v>
          </cell>
          <cell r="C86" t="str">
            <v>FUENTES DURAN JOSE GERARDO</v>
          </cell>
          <cell r="D86">
            <v>5675024</v>
          </cell>
          <cell r="E86" t="str">
            <v>VIGILANTE</v>
          </cell>
          <cell r="F86">
            <v>614790</v>
          </cell>
          <cell r="G86" t="str">
            <v>02-01-2007</v>
          </cell>
          <cell r="H86">
            <v>20493</v>
          </cell>
          <cell r="I86" t="str">
            <v>16-11-2007</v>
          </cell>
          <cell r="J86" t="str">
            <v>30-11-2007</v>
          </cell>
          <cell r="K86">
            <v>15</v>
          </cell>
          <cell r="L86">
            <v>307395</v>
          </cell>
          <cell r="M86">
            <v>0</v>
          </cell>
          <cell r="N86">
            <v>0</v>
          </cell>
          <cell r="O86">
            <v>0</v>
          </cell>
          <cell r="P86">
            <v>0</v>
          </cell>
          <cell r="Q86">
            <v>0</v>
          </cell>
          <cell r="R86">
            <v>0</v>
          </cell>
          <cell r="S86">
            <v>307395</v>
          </cell>
          <cell r="T86">
            <v>11349.969230769229</v>
          </cell>
          <cell r="U86">
            <v>1418.7461538461537</v>
          </cell>
          <cell r="V86">
            <v>3073.9500000000003</v>
          </cell>
          <cell r="W86">
            <v>0</v>
          </cell>
          <cell r="X86">
            <v>0</v>
          </cell>
          <cell r="Y86">
            <v>0</v>
          </cell>
          <cell r="Z86">
            <v>0</v>
          </cell>
          <cell r="AA86">
            <v>0</v>
          </cell>
          <cell r="AB86">
            <v>15842.665384615384</v>
          </cell>
          <cell r="AC86">
            <v>291552.33461538464</v>
          </cell>
        </row>
        <row r="87">
          <cell r="B87">
            <v>30</v>
          </cell>
          <cell r="C87" t="str">
            <v>GUERRERO SANCHEZ FRANK ENRIQUE</v>
          </cell>
          <cell r="D87">
            <v>13505736</v>
          </cell>
          <cell r="E87" t="str">
            <v>VIGILANTE</v>
          </cell>
          <cell r="F87">
            <v>614790</v>
          </cell>
          <cell r="G87" t="str">
            <v>02-01-2007</v>
          </cell>
          <cell r="H87">
            <v>20493</v>
          </cell>
          <cell r="I87" t="str">
            <v>16-11-2007</v>
          </cell>
          <cell r="J87" t="str">
            <v>30-11-2007</v>
          </cell>
          <cell r="K87">
            <v>15</v>
          </cell>
          <cell r="L87">
            <v>307395</v>
          </cell>
          <cell r="M87">
            <v>0</v>
          </cell>
          <cell r="N87">
            <v>0</v>
          </cell>
          <cell r="O87">
            <v>0</v>
          </cell>
          <cell r="P87">
            <v>0</v>
          </cell>
          <cell r="Q87">
            <v>0</v>
          </cell>
          <cell r="R87">
            <v>0</v>
          </cell>
          <cell r="S87">
            <v>307395</v>
          </cell>
          <cell r="T87">
            <v>11349.969230769229</v>
          </cell>
          <cell r="U87">
            <v>1418.7461538461537</v>
          </cell>
          <cell r="V87">
            <v>3073.9500000000003</v>
          </cell>
          <cell r="W87">
            <v>0</v>
          </cell>
          <cell r="X87">
            <v>30739.5</v>
          </cell>
          <cell r="Y87">
            <v>0</v>
          </cell>
          <cell r="Z87">
            <v>0</v>
          </cell>
          <cell r="AA87">
            <v>0</v>
          </cell>
          <cell r="AB87">
            <v>46582.165384615386</v>
          </cell>
          <cell r="AC87">
            <v>260812.83461538461</v>
          </cell>
        </row>
        <row r="88">
          <cell r="B88">
            <v>31</v>
          </cell>
          <cell r="C88" t="str">
            <v>PINTO GARCIA MIGUEL ANGEL</v>
          </cell>
          <cell r="D88">
            <v>9212084</v>
          </cell>
          <cell r="E88" t="str">
            <v>VIGILANTE</v>
          </cell>
          <cell r="F88">
            <v>614790</v>
          </cell>
          <cell r="G88" t="str">
            <v>15-01-2007</v>
          </cell>
          <cell r="H88">
            <v>20493</v>
          </cell>
          <cell r="I88" t="str">
            <v>16-11-2007</v>
          </cell>
          <cell r="J88" t="str">
            <v>30-11-2007</v>
          </cell>
          <cell r="K88">
            <v>15</v>
          </cell>
          <cell r="L88">
            <v>307395</v>
          </cell>
          <cell r="M88">
            <v>0</v>
          </cell>
          <cell r="N88">
            <v>0</v>
          </cell>
          <cell r="O88">
            <v>0</v>
          </cell>
          <cell r="P88">
            <v>0</v>
          </cell>
          <cell r="Q88">
            <v>0</v>
          </cell>
          <cell r="R88">
            <v>0</v>
          </cell>
          <cell r="S88">
            <v>307395</v>
          </cell>
          <cell r="T88">
            <v>11349.969230769229</v>
          </cell>
          <cell r="U88">
            <v>1418.7461538461537</v>
          </cell>
          <cell r="V88">
            <v>3073.9500000000003</v>
          </cell>
          <cell r="W88">
            <v>0</v>
          </cell>
          <cell r="X88">
            <v>0</v>
          </cell>
          <cell r="Y88">
            <v>0</v>
          </cell>
          <cell r="Z88">
            <v>0</v>
          </cell>
          <cell r="AA88">
            <v>0</v>
          </cell>
          <cell r="AB88">
            <v>15842.665384615384</v>
          </cell>
          <cell r="AC88">
            <v>291552.33461538464</v>
          </cell>
        </row>
        <row r="89">
          <cell r="B89">
            <v>32</v>
          </cell>
          <cell r="C89" t="str">
            <v>RUEDA DUGARTE KENDER EMILIANO</v>
          </cell>
          <cell r="D89">
            <v>16123407</v>
          </cell>
          <cell r="E89" t="str">
            <v>CHOFER</v>
          </cell>
          <cell r="F89">
            <v>614790</v>
          </cell>
          <cell r="G89" t="str">
            <v>18-06-2007</v>
          </cell>
          <cell r="H89">
            <v>20493</v>
          </cell>
          <cell r="I89" t="str">
            <v>16-11-2007</v>
          </cell>
          <cell r="J89" t="str">
            <v>30-11-2007</v>
          </cell>
          <cell r="K89">
            <v>15</v>
          </cell>
          <cell r="L89">
            <v>307395</v>
          </cell>
          <cell r="M89">
            <v>0</v>
          </cell>
          <cell r="N89">
            <v>0</v>
          </cell>
          <cell r="O89">
            <v>0</v>
          </cell>
          <cell r="P89">
            <v>0</v>
          </cell>
          <cell r="Q89">
            <v>0</v>
          </cell>
          <cell r="R89">
            <v>0</v>
          </cell>
          <cell r="S89">
            <v>307395</v>
          </cell>
          <cell r="T89">
            <v>11349.969230769229</v>
          </cell>
          <cell r="U89">
            <v>1418.7461538461537</v>
          </cell>
          <cell r="V89">
            <v>3073.9500000000003</v>
          </cell>
          <cell r="W89">
            <v>0</v>
          </cell>
          <cell r="X89">
            <v>0</v>
          </cell>
          <cell r="Y89">
            <v>0</v>
          </cell>
          <cell r="Z89">
            <v>0</v>
          </cell>
          <cell r="AA89">
            <v>0</v>
          </cell>
          <cell r="AB89">
            <v>15842.665384615384</v>
          </cell>
          <cell r="AC89">
            <v>291552.33461538464</v>
          </cell>
        </row>
        <row r="90">
          <cell r="B90">
            <v>33</v>
          </cell>
          <cell r="C90" t="str">
            <v>DEPABLOS MARTINEZ DANNY MANUEL</v>
          </cell>
          <cell r="D90">
            <v>16422541</v>
          </cell>
          <cell r="E90" t="str">
            <v>CHOFER</v>
          </cell>
          <cell r="F90">
            <v>614790</v>
          </cell>
          <cell r="G90" t="str">
            <v>30-08-2007</v>
          </cell>
          <cell r="H90">
            <v>20493</v>
          </cell>
          <cell r="I90" t="str">
            <v>16-11-2007</v>
          </cell>
          <cell r="J90" t="str">
            <v>30-11-2007</v>
          </cell>
          <cell r="K90">
            <v>15</v>
          </cell>
          <cell r="L90">
            <v>307395</v>
          </cell>
          <cell r="M90">
            <v>0</v>
          </cell>
          <cell r="N90">
            <v>0</v>
          </cell>
          <cell r="O90">
            <v>0</v>
          </cell>
          <cell r="P90">
            <v>0</v>
          </cell>
          <cell r="Q90">
            <v>0</v>
          </cell>
          <cell r="R90">
            <v>0</v>
          </cell>
          <cell r="S90">
            <v>307395</v>
          </cell>
          <cell r="T90">
            <v>11349.969230769229</v>
          </cell>
          <cell r="U90">
            <v>1418.7461538461537</v>
          </cell>
          <cell r="V90">
            <v>3073.9500000000003</v>
          </cell>
          <cell r="W90">
            <v>0</v>
          </cell>
          <cell r="X90">
            <v>0</v>
          </cell>
          <cell r="Y90">
            <v>0</v>
          </cell>
          <cell r="Z90">
            <v>0</v>
          </cell>
          <cell r="AA90">
            <v>0</v>
          </cell>
          <cell r="AB90">
            <v>15842.665384615384</v>
          </cell>
          <cell r="AC90">
            <v>291552.33461538464</v>
          </cell>
        </row>
        <row r="91">
          <cell r="B91">
            <v>34</v>
          </cell>
          <cell r="C91" t="str">
            <v>PRATO YETXON WLADIMIR</v>
          </cell>
          <cell r="D91">
            <v>16122120</v>
          </cell>
          <cell r="E91" t="str">
            <v>CHOFER</v>
          </cell>
          <cell r="F91">
            <v>614790</v>
          </cell>
          <cell r="G91" t="str">
            <v>02-01-2007</v>
          </cell>
          <cell r="H91">
            <v>20493</v>
          </cell>
          <cell r="I91" t="str">
            <v>16-11-2007</v>
          </cell>
          <cell r="J91" t="str">
            <v>30-11-2007</v>
          </cell>
          <cell r="K91">
            <v>15</v>
          </cell>
          <cell r="L91">
            <v>307395</v>
          </cell>
          <cell r="M91">
            <v>0</v>
          </cell>
          <cell r="N91">
            <v>0</v>
          </cell>
          <cell r="O91">
            <v>0</v>
          </cell>
          <cell r="P91">
            <v>0</v>
          </cell>
          <cell r="Q91">
            <v>0</v>
          </cell>
          <cell r="R91">
            <v>0</v>
          </cell>
          <cell r="S91">
            <v>307395</v>
          </cell>
          <cell r="T91">
            <v>11349.969230769229</v>
          </cell>
          <cell r="U91">
            <v>1418.7461538461537</v>
          </cell>
          <cell r="V91">
            <v>3073.9500000000003</v>
          </cell>
          <cell r="W91">
            <v>0</v>
          </cell>
          <cell r="X91">
            <v>30739.5</v>
          </cell>
          <cell r="Y91">
            <v>0</v>
          </cell>
          <cell r="Z91">
            <v>0</v>
          </cell>
          <cell r="AA91">
            <v>0</v>
          </cell>
          <cell r="AB91">
            <v>46582.165384615386</v>
          </cell>
          <cell r="AC91">
            <v>260812.83461538461</v>
          </cell>
        </row>
        <row r="92">
          <cell r="B92">
            <v>35</v>
          </cell>
          <cell r="C92" t="str">
            <v>AGUILAR URBINA  JOSE GUSTAVO</v>
          </cell>
          <cell r="D92">
            <v>5681648</v>
          </cell>
          <cell r="E92" t="str">
            <v>CHOFER</v>
          </cell>
          <cell r="F92">
            <v>614790</v>
          </cell>
          <cell r="G92" t="str">
            <v>04-01-2007</v>
          </cell>
          <cell r="H92">
            <v>20493</v>
          </cell>
          <cell r="I92" t="str">
            <v>16-11-2007</v>
          </cell>
          <cell r="J92" t="str">
            <v>30-11-2007</v>
          </cell>
          <cell r="K92">
            <v>15</v>
          </cell>
          <cell r="L92">
            <v>307395</v>
          </cell>
          <cell r="M92">
            <v>0</v>
          </cell>
          <cell r="N92">
            <v>0</v>
          </cell>
          <cell r="O92">
            <v>0</v>
          </cell>
          <cell r="P92">
            <v>0</v>
          </cell>
          <cell r="Q92">
            <v>0</v>
          </cell>
          <cell r="R92">
            <v>0</v>
          </cell>
          <cell r="S92">
            <v>307395</v>
          </cell>
          <cell r="T92">
            <v>11349.969230769229</v>
          </cell>
          <cell r="U92">
            <v>1418.7461538461537</v>
          </cell>
          <cell r="V92">
            <v>3073.9500000000003</v>
          </cell>
          <cell r="W92">
            <v>0</v>
          </cell>
          <cell r="X92">
            <v>0</v>
          </cell>
          <cell r="Y92">
            <v>0</v>
          </cell>
          <cell r="Z92">
            <v>0</v>
          </cell>
          <cell r="AA92">
            <v>0</v>
          </cell>
          <cell r="AB92">
            <v>15842.665384615384</v>
          </cell>
          <cell r="AC92">
            <v>291552.33461538464</v>
          </cell>
        </row>
        <row r="93">
          <cell r="B93">
            <v>36</v>
          </cell>
          <cell r="C93" t="str">
            <v>OVALLES SANCHEZ ARCANGEL</v>
          </cell>
          <cell r="D93">
            <v>10171214</v>
          </cell>
          <cell r="E93" t="str">
            <v>CHOFER</v>
          </cell>
          <cell r="F93">
            <v>614790</v>
          </cell>
          <cell r="G93" t="str">
            <v>05-01-2007</v>
          </cell>
          <cell r="H93">
            <v>20493</v>
          </cell>
          <cell r="I93" t="str">
            <v>16-11-2007</v>
          </cell>
          <cell r="J93" t="str">
            <v>30-11-2007</v>
          </cell>
          <cell r="K93">
            <v>15</v>
          </cell>
          <cell r="L93">
            <v>307395</v>
          </cell>
          <cell r="M93">
            <v>0</v>
          </cell>
          <cell r="N93">
            <v>0</v>
          </cell>
          <cell r="O93">
            <v>0</v>
          </cell>
          <cell r="P93">
            <v>0</v>
          </cell>
          <cell r="Q93">
            <v>0</v>
          </cell>
          <cell r="R93">
            <v>0</v>
          </cell>
          <cell r="S93">
            <v>307395</v>
          </cell>
          <cell r="T93">
            <v>11349.969230769229</v>
          </cell>
          <cell r="U93">
            <v>1418.7461538461537</v>
          </cell>
          <cell r="V93">
            <v>3073.9500000000003</v>
          </cell>
          <cell r="W93">
            <v>0</v>
          </cell>
          <cell r="X93">
            <v>0</v>
          </cell>
          <cell r="Y93">
            <v>0</v>
          </cell>
          <cell r="Z93">
            <v>0</v>
          </cell>
          <cell r="AA93">
            <v>0</v>
          </cell>
          <cell r="AB93">
            <v>15842.665384615384</v>
          </cell>
          <cell r="AC93">
            <v>291552.33461538464</v>
          </cell>
        </row>
        <row r="94">
          <cell r="B94">
            <v>37</v>
          </cell>
          <cell r="C94" t="str">
            <v>VEGA QUINTERO MARCO ANTONIO</v>
          </cell>
          <cell r="D94">
            <v>4206272</v>
          </cell>
          <cell r="E94" t="str">
            <v>CHOFER</v>
          </cell>
          <cell r="F94">
            <v>614790</v>
          </cell>
          <cell r="G94" t="str">
            <v>16-01-2007</v>
          </cell>
          <cell r="H94">
            <v>20493</v>
          </cell>
          <cell r="I94" t="str">
            <v>16-11-2007</v>
          </cell>
          <cell r="J94" t="str">
            <v>30-11-2007</v>
          </cell>
          <cell r="K94">
            <v>15</v>
          </cell>
          <cell r="L94">
            <v>307395</v>
          </cell>
          <cell r="M94">
            <v>0</v>
          </cell>
          <cell r="N94">
            <v>0</v>
          </cell>
          <cell r="O94">
            <v>0</v>
          </cell>
          <cell r="P94">
            <v>0</v>
          </cell>
          <cell r="Q94">
            <v>0</v>
          </cell>
          <cell r="R94">
            <v>0</v>
          </cell>
          <cell r="S94">
            <v>307395</v>
          </cell>
          <cell r="T94">
            <v>11349.969230769229</v>
          </cell>
          <cell r="U94">
            <v>1418.7461538461537</v>
          </cell>
          <cell r="V94">
            <v>3073.9500000000003</v>
          </cell>
          <cell r="W94">
            <v>0</v>
          </cell>
          <cell r="X94">
            <v>30739.5</v>
          </cell>
          <cell r="Y94">
            <v>0</v>
          </cell>
          <cell r="Z94">
            <v>0</v>
          </cell>
          <cell r="AA94">
            <v>0</v>
          </cell>
          <cell r="AB94">
            <v>46582.165384615386</v>
          </cell>
          <cell r="AC94">
            <v>260812.83461538461</v>
          </cell>
        </row>
        <row r="95">
          <cell r="A95" t="str">
            <v>CONSTRUCC Y MANT</v>
          </cell>
          <cell r="B95">
            <v>1</v>
          </cell>
          <cell r="C95" t="str">
            <v>AFANADOR DIAZ ANA ROSMARI</v>
          </cell>
          <cell r="D95">
            <v>10173695</v>
          </cell>
          <cell r="E95" t="str">
            <v>INGENIERO MECANICO JEFE</v>
          </cell>
          <cell r="F95">
            <v>1288000</v>
          </cell>
          <cell r="G95" t="str">
            <v>04-01-2007</v>
          </cell>
          <cell r="H95">
            <v>42933.333333333336</v>
          </cell>
          <cell r="I95" t="str">
            <v>16-11-2007</v>
          </cell>
          <cell r="J95" t="str">
            <v>30-11-2007</v>
          </cell>
          <cell r="K95">
            <v>15</v>
          </cell>
          <cell r="L95">
            <v>644000</v>
          </cell>
          <cell r="M95">
            <v>0</v>
          </cell>
          <cell r="N95">
            <v>0</v>
          </cell>
          <cell r="O95">
            <v>0</v>
          </cell>
          <cell r="P95">
            <v>0</v>
          </cell>
          <cell r="Q95">
            <v>0</v>
          </cell>
          <cell r="R95">
            <v>0</v>
          </cell>
          <cell r="S95">
            <v>644000</v>
          </cell>
          <cell r="T95">
            <v>23778.461538461539</v>
          </cell>
          <cell r="U95">
            <v>2972.3076923076924</v>
          </cell>
          <cell r="V95">
            <v>6440</v>
          </cell>
          <cell r="W95">
            <v>0</v>
          </cell>
          <cell r="X95">
            <v>64400</v>
          </cell>
          <cell r="Y95">
            <v>0</v>
          </cell>
          <cell r="Z95">
            <v>70000</v>
          </cell>
          <cell r="AA95">
            <v>0</v>
          </cell>
          <cell r="AB95">
            <v>167590.76923076925</v>
          </cell>
          <cell r="AC95">
            <v>476409.23076923075</v>
          </cell>
        </row>
        <row r="96">
          <cell r="B96">
            <v>2</v>
          </cell>
          <cell r="C96" t="str">
            <v>MÉNDEZ CONTRERAS CIALIBETH</v>
          </cell>
          <cell r="D96">
            <v>13949608</v>
          </cell>
          <cell r="E96" t="str">
            <v>INGENIERO CIVIL JEFE II</v>
          </cell>
          <cell r="F96">
            <v>1288000</v>
          </cell>
          <cell r="G96" t="str">
            <v>02-01-2007</v>
          </cell>
          <cell r="H96">
            <v>42933.333333333336</v>
          </cell>
          <cell r="I96" t="str">
            <v>16-11-2007</v>
          </cell>
          <cell r="J96" t="str">
            <v>30-11-2007</v>
          </cell>
          <cell r="K96">
            <v>15</v>
          </cell>
          <cell r="L96">
            <v>644000</v>
          </cell>
          <cell r="M96">
            <v>0</v>
          </cell>
          <cell r="N96">
            <v>0</v>
          </cell>
          <cell r="O96">
            <v>0</v>
          </cell>
          <cell r="P96">
            <v>0</v>
          </cell>
          <cell r="Q96">
            <v>0</v>
          </cell>
          <cell r="R96">
            <v>0</v>
          </cell>
          <cell r="S96">
            <v>644000</v>
          </cell>
          <cell r="T96">
            <v>23778.461538461539</v>
          </cell>
          <cell r="U96">
            <v>2972.3076923076924</v>
          </cell>
          <cell r="V96">
            <v>6440</v>
          </cell>
          <cell r="W96">
            <v>0</v>
          </cell>
          <cell r="X96">
            <v>0</v>
          </cell>
          <cell r="Y96">
            <v>0</v>
          </cell>
          <cell r="Z96">
            <v>0</v>
          </cell>
          <cell r="AA96">
            <v>0</v>
          </cell>
          <cell r="AB96">
            <v>33190.769230769234</v>
          </cell>
          <cell r="AC96">
            <v>610809.23076923075</v>
          </cell>
        </row>
        <row r="97">
          <cell r="B97">
            <v>3</v>
          </cell>
          <cell r="C97" t="str">
            <v>RODRIGUEZ CARVAJAL MELVA YANIDY</v>
          </cell>
          <cell r="D97">
            <v>13708052</v>
          </cell>
          <cell r="E97" t="str">
            <v>ARQUITECTO III</v>
          </cell>
          <cell r="F97">
            <v>1036000</v>
          </cell>
          <cell r="G97" t="str">
            <v>16-01-2007</v>
          </cell>
          <cell r="H97">
            <v>34533.333333333336</v>
          </cell>
          <cell r="I97" t="str">
            <v>16-11-2007</v>
          </cell>
          <cell r="J97" t="str">
            <v>30-11-2007</v>
          </cell>
          <cell r="K97">
            <v>15</v>
          </cell>
          <cell r="L97">
            <v>518000.00000000006</v>
          </cell>
          <cell r="M97">
            <v>0</v>
          </cell>
          <cell r="N97">
            <v>0</v>
          </cell>
          <cell r="O97">
            <v>0</v>
          </cell>
          <cell r="P97">
            <v>0</v>
          </cell>
          <cell r="Q97">
            <v>0</v>
          </cell>
          <cell r="R97">
            <v>0</v>
          </cell>
          <cell r="S97">
            <v>518000.00000000006</v>
          </cell>
          <cell r="T97">
            <v>19126.153846153844</v>
          </cell>
          <cell r="U97">
            <v>2390.7692307692305</v>
          </cell>
          <cell r="V97">
            <v>5180.0000000000009</v>
          </cell>
          <cell r="W97">
            <v>0</v>
          </cell>
          <cell r="X97">
            <v>51800.000000000007</v>
          </cell>
          <cell r="Y97">
            <v>0</v>
          </cell>
          <cell r="Z97">
            <v>0</v>
          </cell>
          <cell r="AA97">
            <v>0</v>
          </cell>
          <cell r="AB97">
            <v>78496.923076923078</v>
          </cell>
          <cell r="AC97">
            <v>439503.07692307699</v>
          </cell>
        </row>
        <row r="98">
          <cell r="B98">
            <v>4</v>
          </cell>
          <cell r="C98" t="str">
            <v>DELGADO ANGULO REINA MAGDOLI</v>
          </cell>
          <cell r="D98">
            <v>16421638</v>
          </cell>
          <cell r="E98" t="str">
            <v>ARQUITECTO III</v>
          </cell>
          <cell r="F98">
            <v>980000</v>
          </cell>
          <cell r="G98" t="str">
            <v>02-04-2007</v>
          </cell>
          <cell r="H98">
            <v>32666.666666666668</v>
          </cell>
          <cell r="I98" t="str">
            <v>16-11-2007</v>
          </cell>
          <cell r="J98" t="str">
            <v>30-11-2007</v>
          </cell>
          <cell r="K98">
            <v>15</v>
          </cell>
          <cell r="L98">
            <v>490000</v>
          </cell>
          <cell r="M98">
            <v>0</v>
          </cell>
          <cell r="N98">
            <v>0</v>
          </cell>
          <cell r="O98">
            <v>0</v>
          </cell>
          <cell r="P98">
            <v>0</v>
          </cell>
          <cell r="Q98">
            <v>0</v>
          </cell>
          <cell r="R98">
            <v>0</v>
          </cell>
          <cell r="S98">
            <v>490000</v>
          </cell>
          <cell r="T98">
            <v>18092.307692307691</v>
          </cell>
          <cell r="U98">
            <v>2261.5384615384614</v>
          </cell>
          <cell r="V98">
            <v>4900</v>
          </cell>
          <cell r="W98">
            <v>0</v>
          </cell>
          <cell r="X98">
            <v>0</v>
          </cell>
          <cell r="Y98">
            <v>0</v>
          </cell>
          <cell r="Z98">
            <v>0</v>
          </cell>
          <cell r="AA98">
            <v>0</v>
          </cell>
          <cell r="AB98">
            <v>25253.846153846152</v>
          </cell>
          <cell r="AC98">
            <v>464746.15384615387</v>
          </cell>
        </row>
        <row r="99">
          <cell r="B99">
            <v>5</v>
          </cell>
          <cell r="C99" t="str">
            <v>CASTIBLANCO DE PESTANA NEYLA TAMARA</v>
          </cell>
          <cell r="D99">
            <v>11110833</v>
          </cell>
          <cell r="E99" t="str">
            <v>INGENIERO MECANICO I</v>
          </cell>
          <cell r="F99">
            <v>896000</v>
          </cell>
          <cell r="G99" t="str">
            <v>09-01-2007</v>
          </cell>
          <cell r="H99">
            <v>29866.666666666668</v>
          </cell>
          <cell r="I99" t="str">
            <v>16-11-2007</v>
          </cell>
          <cell r="J99" t="str">
            <v>30-11-2007</v>
          </cell>
          <cell r="K99">
            <v>15</v>
          </cell>
          <cell r="L99">
            <v>448000</v>
          </cell>
          <cell r="M99">
            <v>0</v>
          </cell>
          <cell r="N99">
            <v>0</v>
          </cell>
          <cell r="O99">
            <v>0</v>
          </cell>
          <cell r="P99">
            <v>0</v>
          </cell>
          <cell r="Q99">
            <v>0</v>
          </cell>
          <cell r="R99">
            <v>0</v>
          </cell>
          <cell r="S99">
            <v>448000</v>
          </cell>
          <cell r="T99">
            <v>16541.538461538461</v>
          </cell>
          <cell r="U99">
            <v>2067.6923076923076</v>
          </cell>
          <cell r="V99">
            <v>4480</v>
          </cell>
          <cell r="W99">
            <v>0</v>
          </cell>
          <cell r="X99">
            <v>0</v>
          </cell>
          <cell r="Y99">
            <v>0</v>
          </cell>
          <cell r="Z99">
            <v>0</v>
          </cell>
          <cell r="AA99">
            <v>0</v>
          </cell>
          <cell r="AB99">
            <v>23089.23076923077</v>
          </cell>
          <cell r="AC99">
            <v>424910.76923076925</v>
          </cell>
        </row>
        <row r="100">
          <cell r="B100">
            <v>6</v>
          </cell>
          <cell r="C100" t="str">
            <v>CASTRO FLORES MANUEL EDUARDO</v>
          </cell>
          <cell r="D100">
            <v>15359284</v>
          </cell>
          <cell r="E100" t="str">
            <v>INSPECTOR DE OBRAS DE INGENIERIA I</v>
          </cell>
          <cell r="F100">
            <v>701885.25</v>
          </cell>
          <cell r="G100" t="str">
            <v>03-01-2007</v>
          </cell>
          <cell r="H100">
            <v>23396.174999999999</v>
          </cell>
          <cell r="I100" t="str">
            <v>16-11-2007</v>
          </cell>
          <cell r="J100" t="str">
            <v>30-11-2007</v>
          </cell>
          <cell r="K100">
            <v>15</v>
          </cell>
          <cell r="L100">
            <v>350942.625</v>
          </cell>
          <cell r="M100">
            <v>0</v>
          </cell>
          <cell r="N100">
            <v>0</v>
          </cell>
          <cell r="O100">
            <v>0</v>
          </cell>
          <cell r="P100">
            <v>0</v>
          </cell>
          <cell r="Q100">
            <v>0</v>
          </cell>
          <cell r="R100">
            <v>0</v>
          </cell>
          <cell r="S100">
            <v>350942.625</v>
          </cell>
          <cell r="T100">
            <v>12957.881538461537</v>
          </cell>
          <cell r="U100">
            <v>1619.7351923076922</v>
          </cell>
          <cell r="V100">
            <v>3509.42625</v>
          </cell>
          <cell r="W100">
            <v>0</v>
          </cell>
          <cell r="X100">
            <v>35094.262500000004</v>
          </cell>
          <cell r="Y100">
            <v>0</v>
          </cell>
          <cell r="Z100">
            <v>37333.5</v>
          </cell>
          <cell r="AA100">
            <v>0</v>
          </cell>
          <cell r="AB100">
            <v>90514.805480769239</v>
          </cell>
          <cell r="AC100">
            <v>260427.81951923075</v>
          </cell>
        </row>
        <row r="101">
          <cell r="B101">
            <v>7</v>
          </cell>
          <cell r="C101" t="str">
            <v>BUSTAMANTE ZANABRIA EMERSON JAIR</v>
          </cell>
          <cell r="D101">
            <v>14785812</v>
          </cell>
          <cell r="E101" t="str">
            <v>INSPECTOR DE OBRAS DE INGENIERIA I</v>
          </cell>
          <cell r="F101">
            <v>701885.25</v>
          </cell>
          <cell r="G101" t="str">
            <v>03-01-2007</v>
          </cell>
          <cell r="H101">
            <v>23396.174999999999</v>
          </cell>
          <cell r="I101" t="str">
            <v>16-11-2007</v>
          </cell>
          <cell r="J101" t="str">
            <v>30-11-2007</v>
          </cell>
          <cell r="K101">
            <v>15</v>
          </cell>
          <cell r="L101">
            <v>350942.625</v>
          </cell>
          <cell r="M101">
            <v>0</v>
          </cell>
          <cell r="N101">
            <v>0</v>
          </cell>
          <cell r="O101">
            <v>0</v>
          </cell>
          <cell r="P101">
            <v>0</v>
          </cell>
          <cell r="Q101">
            <v>0</v>
          </cell>
          <cell r="R101">
            <v>0</v>
          </cell>
          <cell r="S101">
            <v>350942.625</v>
          </cell>
          <cell r="T101">
            <v>12957.881538461537</v>
          </cell>
          <cell r="U101">
            <v>1619.7351923076922</v>
          </cell>
          <cell r="V101">
            <v>3509.42625</v>
          </cell>
          <cell r="W101">
            <v>0</v>
          </cell>
          <cell r="X101">
            <v>35094.262500000004</v>
          </cell>
          <cell r="Y101">
            <v>0</v>
          </cell>
          <cell r="Z101">
            <v>31453.5</v>
          </cell>
          <cell r="AA101">
            <v>0</v>
          </cell>
          <cell r="AB101">
            <v>84634.805480769239</v>
          </cell>
          <cell r="AC101">
            <v>266307.81951923075</v>
          </cell>
        </row>
        <row r="102">
          <cell r="B102">
            <v>8</v>
          </cell>
          <cell r="C102" t="str">
            <v>CASTRO HUERFANO JAIMARA</v>
          </cell>
          <cell r="D102">
            <v>15079847</v>
          </cell>
          <cell r="E102" t="str">
            <v>INSPECTOR DE OBRAS DE INGENIERIA I</v>
          </cell>
          <cell r="F102">
            <v>701885.25</v>
          </cell>
          <cell r="G102" t="str">
            <v>16-01-2007</v>
          </cell>
          <cell r="H102">
            <v>23396.174999999999</v>
          </cell>
          <cell r="I102" t="str">
            <v>16-11-2007</v>
          </cell>
          <cell r="J102" t="str">
            <v>30-11-2007</v>
          </cell>
          <cell r="K102">
            <v>15</v>
          </cell>
          <cell r="L102">
            <v>350942.625</v>
          </cell>
          <cell r="M102">
            <v>0</v>
          </cell>
          <cell r="N102">
            <v>0</v>
          </cell>
          <cell r="O102">
            <v>0</v>
          </cell>
          <cell r="P102">
            <v>0</v>
          </cell>
          <cell r="Q102">
            <v>0</v>
          </cell>
          <cell r="R102">
            <v>0</v>
          </cell>
          <cell r="S102">
            <v>350942.625</v>
          </cell>
          <cell r="T102">
            <v>12957.881538461537</v>
          </cell>
          <cell r="U102">
            <v>1619.7351923076922</v>
          </cell>
          <cell r="V102">
            <v>3509.42625</v>
          </cell>
          <cell r="W102">
            <v>0</v>
          </cell>
          <cell r="X102">
            <v>35094.262500000004</v>
          </cell>
          <cell r="Y102">
            <v>0</v>
          </cell>
          <cell r="Z102">
            <v>37333.5</v>
          </cell>
          <cell r="AA102">
            <v>0</v>
          </cell>
          <cell r="AB102">
            <v>90514.805480769239</v>
          </cell>
          <cell r="AC102">
            <v>260427.81951923075</v>
          </cell>
        </row>
        <row r="103">
          <cell r="B103">
            <v>9</v>
          </cell>
          <cell r="C103" t="str">
            <v>LUQUE ZERPA FROILAN RAMON</v>
          </cell>
          <cell r="D103">
            <v>13824451</v>
          </cell>
          <cell r="E103" t="str">
            <v>INSPECTOR DE OBRAS DE INGENIERIA I</v>
          </cell>
          <cell r="F103">
            <v>701885.25</v>
          </cell>
          <cell r="G103" t="str">
            <v>16-01-2007</v>
          </cell>
          <cell r="H103">
            <v>23396.174999999999</v>
          </cell>
          <cell r="I103" t="str">
            <v>16-11-2007</v>
          </cell>
          <cell r="J103" t="str">
            <v>30-11-2007</v>
          </cell>
          <cell r="K103">
            <v>15</v>
          </cell>
          <cell r="L103">
            <v>350942.625</v>
          </cell>
          <cell r="M103">
            <v>0</v>
          </cell>
          <cell r="N103">
            <v>0</v>
          </cell>
          <cell r="O103">
            <v>0</v>
          </cell>
          <cell r="P103">
            <v>0</v>
          </cell>
          <cell r="Q103">
            <v>0</v>
          </cell>
          <cell r="R103">
            <v>0</v>
          </cell>
          <cell r="S103">
            <v>350942.625</v>
          </cell>
          <cell r="T103">
            <v>12957.881538461537</v>
          </cell>
          <cell r="U103">
            <v>1619.7351923076922</v>
          </cell>
          <cell r="V103">
            <v>3509.42625</v>
          </cell>
          <cell r="W103">
            <v>0</v>
          </cell>
          <cell r="X103">
            <v>35094.262500000004</v>
          </cell>
          <cell r="Y103">
            <v>0</v>
          </cell>
          <cell r="Z103">
            <v>0</v>
          </cell>
          <cell r="AA103">
            <v>0</v>
          </cell>
          <cell r="AB103">
            <v>53181.305480769239</v>
          </cell>
          <cell r="AC103">
            <v>297761.31951923075</v>
          </cell>
        </row>
        <row r="104">
          <cell r="B104">
            <v>10</v>
          </cell>
          <cell r="C104" t="str">
            <v xml:space="preserve">ROSALES NARVAEZ YENSY LEIXMAR    </v>
          </cell>
          <cell r="D104">
            <v>15566101</v>
          </cell>
          <cell r="E104" t="str">
            <v>INSPECTOR DE SEGURIDAD INDUSTRIAL IV</v>
          </cell>
          <cell r="F104">
            <v>868000</v>
          </cell>
          <cell r="G104" t="str">
            <v>16-01-2007</v>
          </cell>
          <cell r="H104">
            <v>28933.333333333332</v>
          </cell>
          <cell r="I104" t="str">
            <v>16-11-2007</v>
          </cell>
          <cell r="J104" t="str">
            <v>30-11-2007</v>
          </cell>
          <cell r="K104">
            <v>15</v>
          </cell>
          <cell r="L104">
            <v>434000</v>
          </cell>
          <cell r="M104">
            <v>0</v>
          </cell>
          <cell r="N104">
            <v>0</v>
          </cell>
          <cell r="O104">
            <v>0</v>
          </cell>
          <cell r="P104">
            <v>0</v>
          </cell>
          <cell r="Q104">
            <v>0</v>
          </cell>
          <cell r="R104">
            <v>0</v>
          </cell>
          <cell r="S104">
            <v>434000</v>
          </cell>
          <cell r="T104">
            <v>16024.615384615385</v>
          </cell>
          <cell r="U104">
            <v>2003.0769230769231</v>
          </cell>
          <cell r="V104">
            <v>4340</v>
          </cell>
          <cell r="W104">
            <v>0</v>
          </cell>
          <cell r="X104">
            <v>43400</v>
          </cell>
          <cell r="Y104">
            <v>0</v>
          </cell>
          <cell r="Z104">
            <v>0</v>
          </cell>
          <cell r="AA104">
            <v>0</v>
          </cell>
          <cell r="AB104">
            <v>65767.692307692312</v>
          </cell>
          <cell r="AC104">
            <v>368232.30769230769</v>
          </cell>
        </row>
        <row r="105">
          <cell r="B105">
            <v>11</v>
          </cell>
          <cell r="C105" t="str">
            <v>PEREZ GONZALEZ JULIO CESAR</v>
          </cell>
          <cell r="D105">
            <v>12691101</v>
          </cell>
          <cell r="E105" t="str">
            <v>INSPECTOR DE SEGURIDAD INDUSTRIAL IV</v>
          </cell>
          <cell r="F105">
            <v>868000</v>
          </cell>
          <cell r="G105" t="str">
            <v>16-01-2007</v>
          </cell>
          <cell r="H105">
            <v>28933.333333333332</v>
          </cell>
          <cell r="I105" t="str">
            <v>16-11-2007</v>
          </cell>
          <cell r="J105" t="str">
            <v>30-11-2007</v>
          </cell>
          <cell r="K105">
            <v>15</v>
          </cell>
          <cell r="L105">
            <v>434000</v>
          </cell>
          <cell r="M105">
            <v>0</v>
          </cell>
          <cell r="N105">
            <v>0</v>
          </cell>
          <cell r="O105">
            <v>0</v>
          </cell>
          <cell r="P105">
            <v>0</v>
          </cell>
          <cell r="Q105">
            <v>0</v>
          </cell>
          <cell r="R105">
            <v>0</v>
          </cell>
          <cell r="S105">
            <v>434000</v>
          </cell>
          <cell r="T105">
            <v>16024.615384615385</v>
          </cell>
          <cell r="U105">
            <v>2003.0769230769231</v>
          </cell>
          <cell r="V105">
            <v>4340</v>
          </cell>
          <cell r="W105">
            <v>0</v>
          </cell>
          <cell r="X105">
            <v>43400</v>
          </cell>
          <cell r="Y105">
            <v>0</v>
          </cell>
          <cell r="Z105">
            <v>0</v>
          </cell>
          <cell r="AA105">
            <v>0</v>
          </cell>
          <cell r="AB105">
            <v>65767.692307692312</v>
          </cell>
          <cell r="AC105">
            <v>368232.30769230769</v>
          </cell>
        </row>
        <row r="106">
          <cell r="B106">
            <v>12</v>
          </cell>
          <cell r="C106" t="str">
            <v>SANTANDER ROJAS EDUAR JOSE</v>
          </cell>
          <cell r="D106">
            <v>17644213</v>
          </cell>
          <cell r="E106" t="str">
            <v>INSPECTOR DE OBRAS DE INGENIERIA I</v>
          </cell>
          <cell r="F106">
            <v>701885.25</v>
          </cell>
          <cell r="G106" t="str">
            <v>21-02-2007</v>
          </cell>
          <cell r="H106">
            <v>23396.174999999999</v>
          </cell>
          <cell r="I106" t="str">
            <v>16-11-2007</v>
          </cell>
          <cell r="J106" t="str">
            <v>30-11-2007</v>
          </cell>
          <cell r="K106">
            <v>15</v>
          </cell>
          <cell r="L106">
            <v>350942.625</v>
          </cell>
          <cell r="M106">
            <v>0</v>
          </cell>
          <cell r="N106">
            <v>0</v>
          </cell>
          <cell r="O106">
            <v>0</v>
          </cell>
          <cell r="P106">
            <v>0</v>
          </cell>
          <cell r="Q106">
            <v>0</v>
          </cell>
          <cell r="R106">
            <v>0</v>
          </cell>
          <cell r="S106">
            <v>350942.625</v>
          </cell>
          <cell r="T106">
            <v>12957.881538461537</v>
          </cell>
          <cell r="U106">
            <v>1619.7351923076922</v>
          </cell>
          <cell r="V106">
            <v>3509.42625</v>
          </cell>
          <cell r="W106">
            <v>0</v>
          </cell>
          <cell r="X106">
            <v>0</v>
          </cell>
          <cell r="Y106">
            <v>0</v>
          </cell>
          <cell r="Z106">
            <v>0</v>
          </cell>
          <cell r="AA106">
            <v>0</v>
          </cell>
          <cell r="AB106">
            <v>18087.042980769231</v>
          </cell>
          <cell r="AC106">
            <v>332855.58201923076</v>
          </cell>
        </row>
        <row r="107">
          <cell r="B107">
            <v>13</v>
          </cell>
          <cell r="C107" t="str">
            <v>SAYAGO TIBAMOSO JESUS ORLANDO</v>
          </cell>
          <cell r="D107">
            <v>15990897</v>
          </cell>
          <cell r="E107" t="str">
            <v>INSPECTOR DE OBRAS DE INGENIERIA I</v>
          </cell>
          <cell r="F107">
            <v>701885.25</v>
          </cell>
          <cell r="G107" t="str">
            <v>21-02-2007</v>
          </cell>
          <cell r="H107">
            <v>23396.174999999999</v>
          </cell>
          <cell r="I107" t="str">
            <v>16-11-2007</v>
          </cell>
          <cell r="J107" t="str">
            <v>30-11-2007</v>
          </cell>
          <cell r="K107">
            <v>15</v>
          </cell>
          <cell r="L107">
            <v>350942.625</v>
          </cell>
          <cell r="M107">
            <v>0</v>
          </cell>
          <cell r="N107">
            <v>0</v>
          </cell>
          <cell r="O107">
            <v>0</v>
          </cell>
          <cell r="P107">
            <v>0</v>
          </cell>
          <cell r="Q107">
            <v>0</v>
          </cell>
          <cell r="R107">
            <v>0</v>
          </cell>
          <cell r="S107">
            <v>350942.625</v>
          </cell>
          <cell r="T107">
            <v>12957.881538461537</v>
          </cell>
          <cell r="U107">
            <v>1619.7351923076922</v>
          </cell>
          <cell r="V107">
            <v>3509.42625</v>
          </cell>
          <cell r="W107">
            <v>0</v>
          </cell>
          <cell r="X107">
            <v>0</v>
          </cell>
          <cell r="Y107">
            <v>0</v>
          </cell>
          <cell r="Z107">
            <v>0</v>
          </cell>
          <cell r="AA107">
            <v>0</v>
          </cell>
          <cell r="AB107">
            <v>18087.042980769231</v>
          </cell>
          <cell r="AC107">
            <v>332855.58201923076</v>
          </cell>
        </row>
        <row r="108">
          <cell r="B108">
            <v>14</v>
          </cell>
          <cell r="C108" t="str">
            <v>REY MONCADA JULIO CESAR</v>
          </cell>
          <cell r="D108">
            <v>13351794</v>
          </cell>
          <cell r="E108" t="str">
            <v>INSPECTOR DE OBRAS DE INGENIERIA I</v>
          </cell>
          <cell r="F108">
            <v>701885.25</v>
          </cell>
          <cell r="G108" t="str">
            <v>20-07-2007</v>
          </cell>
          <cell r="H108">
            <v>23396.174999999999</v>
          </cell>
          <cell r="I108" t="str">
            <v>16-11-2007</v>
          </cell>
          <cell r="J108" t="str">
            <v>30-11-2007</v>
          </cell>
          <cell r="K108">
            <v>15</v>
          </cell>
          <cell r="L108">
            <v>350942.625</v>
          </cell>
          <cell r="M108">
            <v>0</v>
          </cell>
          <cell r="N108">
            <v>0</v>
          </cell>
          <cell r="O108">
            <v>0</v>
          </cell>
          <cell r="P108">
            <v>0</v>
          </cell>
          <cell r="Q108">
            <v>0</v>
          </cell>
          <cell r="R108">
            <v>0</v>
          </cell>
          <cell r="S108">
            <v>350942.625</v>
          </cell>
          <cell r="T108">
            <v>12957.881538461537</v>
          </cell>
          <cell r="U108">
            <v>1619.7351923076922</v>
          </cell>
          <cell r="V108">
            <v>3509.42625</v>
          </cell>
          <cell r="W108">
            <v>0</v>
          </cell>
          <cell r="X108">
            <v>0</v>
          </cell>
          <cell r="Y108">
            <v>0</v>
          </cell>
          <cell r="Z108">
            <v>0</v>
          </cell>
          <cell r="AA108">
            <v>0</v>
          </cell>
          <cell r="AB108">
            <v>18087.042980769231</v>
          </cell>
          <cell r="AC108">
            <v>332855.58201923076</v>
          </cell>
        </row>
        <row r="109">
          <cell r="B109">
            <v>15</v>
          </cell>
          <cell r="C109" t="str">
            <v>CASTILLO DURAN PABLO ANTONIO</v>
          </cell>
          <cell r="D109">
            <v>11498254</v>
          </cell>
          <cell r="E109" t="str">
            <v>ASISTENTE ADMINISTRATIVO III</v>
          </cell>
          <cell r="F109">
            <v>701885.25</v>
          </cell>
          <cell r="G109" t="str">
            <v>02-01-2007</v>
          </cell>
          <cell r="H109">
            <v>23396.174999999999</v>
          </cell>
          <cell r="I109" t="str">
            <v>16-11-2007</v>
          </cell>
          <cell r="J109" t="str">
            <v>30-11-2007</v>
          </cell>
          <cell r="K109">
            <v>15</v>
          </cell>
          <cell r="L109">
            <v>350942.625</v>
          </cell>
          <cell r="M109">
            <v>0</v>
          </cell>
          <cell r="N109">
            <v>0</v>
          </cell>
          <cell r="O109">
            <v>0</v>
          </cell>
          <cell r="P109">
            <v>0</v>
          </cell>
          <cell r="Q109">
            <v>0</v>
          </cell>
          <cell r="R109">
            <v>0</v>
          </cell>
          <cell r="S109">
            <v>350942.625</v>
          </cell>
          <cell r="T109">
            <v>12957.881538461537</v>
          </cell>
          <cell r="U109">
            <v>1619.7351923076922</v>
          </cell>
          <cell r="V109">
            <v>3509.42625</v>
          </cell>
          <cell r="W109">
            <v>0</v>
          </cell>
          <cell r="X109">
            <v>0</v>
          </cell>
          <cell r="Y109">
            <v>0</v>
          </cell>
          <cell r="Z109">
            <v>0</v>
          </cell>
          <cell r="AA109">
            <v>0</v>
          </cell>
          <cell r="AB109">
            <v>18087.042980769231</v>
          </cell>
          <cell r="AC109">
            <v>332855.58201923076</v>
          </cell>
        </row>
        <row r="110">
          <cell r="B110">
            <v>16</v>
          </cell>
          <cell r="C110" t="str">
            <v>NIÑO FLORES MARYURI YACENIA</v>
          </cell>
          <cell r="D110">
            <v>13062586</v>
          </cell>
          <cell r="E110" t="str">
            <v>ASISTENTE ADMINISTRATIVO III</v>
          </cell>
          <cell r="F110">
            <v>701885.25</v>
          </cell>
          <cell r="G110" t="str">
            <v>16-01-2007</v>
          </cell>
          <cell r="H110">
            <v>23396.174999999999</v>
          </cell>
          <cell r="I110" t="str">
            <v>16-11-2007</v>
          </cell>
          <cell r="J110" t="str">
            <v>30-11-2007</v>
          </cell>
          <cell r="K110">
            <v>15</v>
          </cell>
          <cell r="L110">
            <v>350942.625</v>
          </cell>
          <cell r="M110">
            <v>0</v>
          </cell>
          <cell r="N110">
            <v>0</v>
          </cell>
          <cell r="O110">
            <v>0</v>
          </cell>
          <cell r="P110">
            <v>0</v>
          </cell>
          <cell r="Q110">
            <v>0</v>
          </cell>
          <cell r="R110">
            <v>0</v>
          </cell>
          <cell r="S110">
            <v>350942.625</v>
          </cell>
          <cell r="T110">
            <v>12957.881538461537</v>
          </cell>
          <cell r="U110">
            <v>1619.7351923076922</v>
          </cell>
          <cell r="V110">
            <v>3509.42625</v>
          </cell>
          <cell r="W110">
            <v>0</v>
          </cell>
          <cell r="X110">
            <v>35094.262500000004</v>
          </cell>
          <cell r="Y110">
            <v>0</v>
          </cell>
          <cell r="Z110">
            <v>0</v>
          </cell>
          <cell r="AA110">
            <v>0</v>
          </cell>
          <cell r="AB110">
            <v>53181.305480769239</v>
          </cell>
          <cell r="AC110">
            <v>297761.31951923075</v>
          </cell>
        </row>
        <row r="112">
          <cell r="B112">
            <v>18</v>
          </cell>
          <cell r="C112" t="str">
            <v>RAMÍREZ SERRANO KEILA ALEJANDRA</v>
          </cell>
          <cell r="D112">
            <v>17031992</v>
          </cell>
          <cell r="E112" t="str">
            <v>ASISTENTE ADMINISTRATIVO II</v>
          </cell>
          <cell r="F112">
            <v>619913.25</v>
          </cell>
          <cell r="G112" t="str">
            <v>02-01-2007</v>
          </cell>
          <cell r="H112">
            <v>20663.775000000001</v>
          </cell>
          <cell r="I112" t="str">
            <v>16-11-2007</v>
          </cell>
          <cell r="J112" t="str">
            <v>30-11-2007</v>
          </cell>
          <cell r="K112">
            <v>15</v>
          </cell>
          <cell r="L112">
            <v>309956.625</v>
          </cell>
          <cell r="M112">
            <v>0</v>
          </cell>
          <cell r="N112">
            <v>0</v>
          </cell>
          <cell r="O112">
            <v>0</v>
          </cell>
          <cell r="P112">
            <v>0</v>
          </cell>
          <cell r="Q112">
            <v>0</v>
          </cell>
          <cell r="R112">
            <v>0</v>
          </cell>
          <cell r="S112">
            <v>309956.625</v>
          </cell>
          <cell r="T112">
            <v>11444.552307692307</v>
          </cell>
          <cell r="U112">
            <v>1430.5690384615384</v>
          </cell>
          <cell r="V112">
            <v>3099.5662499999999</v>
          </cell>
          <cell r="W112">
            <v>0</v>
          </cell>
          <cell r="X112">
            <v>0</v>
          </cell>
          <cell r="Y112">
            <v>0</v>
          </cell>
          <cell r="Z112">
            <v>0</v>
          </cell>
          <cell r="AA112">
            <v>0</v>
          </cell>
          <cell r="AB112">
            <v>15974.687596153846</v>
          </cell>
          <cell r="AC112">
            <v>293981.93740384618</v>
          </cell>
        </row>
        <row r="113">
          <cell r="B113">
            <v>19</v>
          </cell>
          <cell r="C113" t="str">
            <v>RAMÍREZ RAMÍREZ CARMEN CECILIA</v>
          </cell>
          <cell r="D113">
            <v>10156263</v>
          </cell>
          <cell r="E113" t="str">
            <v xml:space="preserve">ASISTENTE ADMINISTRATIVO II </v>
          </cell>
          <cell r="F113">
            <v>619913.25</v>
          </cell>
          <cell r="G113" t="str">
            <v>08-01-2007</v>
          </cell>
          <cell r="H113">
            <v>20663.775000000001</v>
          </cell>
          <cell r="I113" t="str">
            <v>16-11-2007</v>
          </cell>
          <cell r="J113" t="str">
            <v>30-11-2007</v>
          </cell>
          <cell r="K113">
            <v>15</v>
          </cell>
          <cell r="L113">
            <v>309956.625</v>
          </cell>
          <cell r="M113">
            <v>0</v>
          </cell>
          <cell r="N113">
            <v>0</v>
          </cell>
          <cell r="O113">
            <v>0</v>
          </cell>
          <cell r="P113">
            <v>0</v>
          </cell>
          <cell r="Q113">
            <v>0</v>
          </cell>
          <cell r="R113">
            <v>0</v>
          </cell>
          <cell r="S113">
            <v>309956.625</v>
          </cell>
          <cell r="T113">
            <v>11444.552307692307</v>
          </cell>
          <cell r="U113">
            <v>1430.5690384615384</v>
          </cell>
          <cell r="V113">
            <v>3099.5662499999999</v>
          </cell>
          <cell r="W113">
            <v>0</v>
          </cell>
          <cell r="X113">
            <v>30995.662500000002</v>
          </cell>
          <cell r="Y113">
            <v>0</v>
          </cell>
          <cell r="Z113">
            <v>37333.5</v>
          </cell>
          <cell r="AA113">
            <v>0</v>
          </cell>
          <cell r="AB113">
            <v>84303.850096153852</v>
          </cell>
          <cell r="AC113">
            <v>225652.77490384615</v>
          </cell>
        </row>
        <row r="114">
          <cell r="B114">
            <v>20</v>
          </cell>
          <cell r="C114" t="str">
            <v>LOPEZ ARIZA JENNY CAROLINA</v>
          </cell>
          <cell r="D114" t="str">
            <v>13.486.752</v>
          </cell>
          <cell r="E114" t="str">
            <v xml:space="preserve">ASISTENTE ADMINISTRATIVO II </v>
          </cell>
          <cell r="F114">
            <v>619913.25</v>
          </cell>
          <cell r="G114" t="str">
            <v>06-08-2007</v>
          </cell>
          <cell r="H114">
            <v>20663.775000000001</v>
          </cell>
          <cell r="I114" t="str">
            <v>16-11-2007</v>
          </cell>
          <cell r="J114" t="str">
            <v>30-11-2007</v>
          </cell>
          <cell r="K114">
            <v>15</v>
          </cell>
          <cell r="L114">
            <v>309956.625</v>
          </cell>
          <cell r="M114">
            <v>0</v>
          </cell>
          <cell r="N114">
            <v>0</v>
          </cell>
          <cell r="O114">
            <v>0</v>
          </cell>
          <cell r="P114">
            <v>0</v>
          </cell>
          <cell r="Q114">
            <v>0</v>
          </cell>
          <cell r="R114">
            <v>0</v>
          </cell>
          <cell r="S114">
            <v>309956.625</v>
          </cell>
          <cell r="T114">
            <v>11444.552307692307</v>
          </cell>
          <cell r="U114">
            <v>1430.5690384615384</v>
          </cell>
          <cell r="V114">
            <v>3099.5662499999999</v>
          </cell>
          <cell r="W114">
            <v>0</v>
          </cell>
          <cell r="X114">
            <v>0</v>
          </cell>
          <cell r="Y114">
            <v>0</v>
          </cell>
          <cell r="Z114">
            <v>0</v>
          </cell>
          <cell r="AA114">
            <v>0</v>
          </cell>
          <cell r="AB114">
            <v>15974.687596153846</v>
          </cell>
          <cell r="AC114">
            <v>293981.93740384618</v>
          </cell>
        </row>
        <row r="115">
          <cell r="B115">
            <v>21</v>
          </cell>
          <cell r="C115" t="str">
            <v>FERNANDEZ GAMBOA AIME COROMOTO</v>
          </cell>
          <cell r="D115">
            <v>11973092</v>
          </cell>
          <cell r="E115" t="str">
            <v>ASISTENTE ADMINISTRATIVO I</v>
          </cell>
          <cell r="F115">
            <v>614790</v>
          </cell>
          <cell r="G115" t="str">
            <v>10-01-2007</v>
          </cell>
          <cell r="H115">
            <v>20493</v>
          </cell>
          <cell r="I115" t="str">
            <v>16-11-2007</v>
          </cell>
          <cell r="J115" t="str">
            <v>30-11-2007</v>
          </cell>
          <cell r="K115">
            <v>15</v>
          </cell>
          <cell r="L115">
            <v>307395</v>
          </cell>
          <cell r="M115">
            <v>0</v>
          </cell>
          <cell r="N115">
            <v>0</v>
          </cell>
          <cell r="O115">
            <v>0</v>
          </cell>
          <cell r="P115">
            <v>0</v>
          </cell>
          <cell r="Q115">
            <v>0</v>
          </cell>
          <cell r="R115">
            <v>0</v>
          </cell>
          <cell r="S115">
            <v>307395</v>
          </cell>
          <cell r="T115">
            <v>11349.969230769229</v>
          </cell>
          <cell r="U115">
            <v>1418.7461538461537</v>
          </cell>
          <cell r="V115">
            <v>3073.9500000000003</v>
          </cell>
          <cell r="W115">
            <v>0</v>
          </cell>
          <cell r="X115">
            <v>0</v>
          </cell>
          <cell r="Y115">
            <v>0</v>
          </cell>
          <cell r="Z115">
            <v>0</v>
          </cell>
          <cell r="AA115">
            <v>0</v>
          </cell>
          <cell r="AB115">
            <v>15842.665384615384</v>
          </cell>
          <cell r="AC115">
            <v>291552.33461538464</v>
          </cell>
        </row>
        <row r="116">
          <cell r="B116">
            <v>22</v>
          </cell>
          <cell r="C116" t="str">
            <v>TORRES WILLS AMABLE ANTONIO</v>
          </cell>
          <cell r="D116">
            <v>9221909</v>
          </cell>
          <cell r="E116" t="str">
            <v>SUPERVISOR DE ALMACEN</v>
          </cell>
          <cell r="F116">
            <v>980000</v>
          </cell>
          <cell r="G116" t="str">
            <v>02-01-2007</v>
          </cell>
          <cell r="H116">
            <v>32666.666666666668</v>
          </cell>
          <cell r="I116" t="str">
            <v>16-11-2007</v>
          </cell>
          <cell r="J116" t="str">
            <v>30-11-2007</v>
          </cell>
          <cell r="K116">
            <v>15</v>
          </cell>
          <cell r="L116">
            <v>490000</v>
          </cell>
          <cell r="M116">
            <v>0</v>
          </cell>
          <cell r="N116">
            <v>0</v>
          </cell>
          <cell r="O116">
            <v>0</v>
          </cell>
          <cell r="P116">
            <v>0</v>
          </cell>
          <cell r="Q116">
            <v>0</v>
          </cell>
          <cell r="R116">
            <v>0</v>
          </cell>
          <cell r="S116">
            <v>490000</v>
          </cell>
          <cell r="T116">
            <v>18092.307692307691</v>
          </cell>
          <cell r="U116">
            <v>2261.5384615384614</v>
          </cell>
          <cell r="V116">
            <v>4900</v>
          </cell>
          <cell r="W116">
            <v>0</v>
          </cell>
          <cell r="X116">
            <v>49000</v>
          </cell>
          <cell r="Y116">
            <v>0</v>
          </cell>
          <cell r="Z116">
            <v>0</v>
          </cell>
          <cell r="AA116">
            <v>0</v>
          </cell>
          <cell r="AB116">
            <v>74253.846153846156</v>
          </cell>
          <cell r="AC116">
            <v>415746.15384615387</v>
          </cell>
        </row>
        <row r="117">
          <cell r="B117">
            <v>23</v>
          </cell>
          <cell r="C117" t="str">
            <v xml:space="preserve">ANDRADE MENESES HUMBERTO WILFREDO </v>
          </cell>
          <cell r="D117">
            <v>10481592</v>
          </cell>
          <cell r="E117" t="str">
            <v>ALMACENISTA II</v>
          </cell>
          <cell r="F117">
            <v>619913.25</v>
          </cell>
          <cell r="G117" t="str">
            <v>08-01-2007</v>
          </cell>
          <cell r="H117">
            <v>20663.775000000001</v>
          </cell>
          <cell r="I117" t="str">
            <v>16-11-2007</v>
          </cell>
          <cell r="J117" t="str">
            <v>30-11-2007</v>
          </cell>
          <cell r="K117">
            <v>15</v>
          </cell>
          <cell r="L117">
            <v>309956.625</v>
          </cell>
          <cell r="M117">
            <v>0</v>
          </cell>
          <cell r="N117">
            <v>0</v>
          </cell>
          <cell r="O117">
            <v>0</v>
          </cell>
          <cell r="P117">
            <v>0</v>
          </cell>
          <cell r="Q117">
            <v>0</v>
          </cell>
          <cell r="R117">
            <v>0</v>
          </cell>
          <cell r="S117">
            <v>309956.625</v>
          </cell>
          <cell r="T117">
            <v>11444.552307692307</v>
          </cell>
          <cell r="U117">
            <v>1430.5690384615384</v>
          </cell>
          <cell r="V117">
            <v>3099.5662499999999</v>
          </cell>
          <cell r="W117">
            <v>0</v>
          </cell>
          <cell r="X117">
            <v>30995.662500000002</v>
          </cell>
          <cell r="Y117">
            <v>0</v>
          </cell>
          <cell r="Z117">
            <v>0</v>
          </cell>
          <cell r="AA117">
            <v>0</v>
          </cell>
          <cell r="AB117">
            <v>46970.350096153852</v>
          </cell>
          <cell r="AC117">
            <v>262986.27490384615</v>
          </cell>
        </row>
        <row r="118">
          <cell r="B118">
            <v>24</v>
          </cell>
          <cell r="C118" t="str">
            <v>ARIZA SANTANDER WUILIAN ARMANDO</v>
          </cell>
          <cell r="D118">
            <v>9248593</v>
          </cell>
          <cell r="E118" t="str">
            <v>ALMACENISTA II</v>
          </cell>
          <cell r="F118">
            <v>619913.25</v>
          </cell>
          <cell r="G118" t="str">
            <v>15-01-2007</v>
          </cell>
          <cell r="H118">
            <v>20663.775000000001</v>
          </cell>
          <cell r="I118" t="str">
            <v>16-11-2007</v>
          </cell>
          <cell r="J118" t="str">
            <v>30-11-2007</v>
          </cell>
          <cell r="K118">
            <v>15</v>
          </cell>
          <cell r="L118">
            <v>309956.625</v>
          </cell>
          <cell r="M118">
            <v>0</v>
          </cell>
          <cell r="N118">
            <v>0</v>
          </cell>
          <cell r="O118">
            <v>0</v>
          </cell>
          <cell r="P118">
            <v>0</v>
          </cell>
          <cell r="Q118">
            <v>0</v>
          </cell>
          <cell r="R118">
            <v>0</v>
          </cell>
          <cell r="S118">
            <v>309956.625</v>
          </cell>
          <cell r="T118">
            <v>11444.552307692307</v>
          </cell>
          <cell r="U118">
            <v>1430.5690384615384</v>
          </cell>
          <cell r="V118">
            <v>3099.5662499999999</v>
          </cell>
          <cell r="W118">
            <v>0</v>
          </cell>
          <cell r="X118">
            <v>30995.662500000002</v>
          </cell>
          <cell r="Y118">
            <v>0</v>
          </cell>
          <cell r="Z118">
            <v>28000</v>
          </cell>
          <cell r="AA118">
            <v>0</v>
          </cell>
          <cell r="AB118">
            <v>74970.350096153852</v>
          </cell>
          <cell r="AC118">
            <v>234986.27490384615</v>
          </cell>
        </row>
        <row r="119">
          <cell r="B119">
            <v>25</v>
          </cell>
          <cell r="C119" t="str">
            <v>MARQUEZ ZAMBRANO JOSE MAXIMILIANO</v>
          </cell>
          <cell r="D119">
            <v>10748905</v>
          </cell>
          <cell r="E119" t="str">
            <v>ALMACENISTA II</v>
          </cell>
          <cell r="F119">
            <v>619913.25</v>
          </cell>
          <cell r="G119" t="str">
            <v>15-01-2007</v>
          </cell>
          <cell r="H119">
            <v>20663.775000000001</v>
          </cell>
          <cell r="I119" t="str">
            <v>16-11-2007</v>
          </cell>
          <cell r="J119" t="str">
            <v>30-11-2007</v>
          </cell>
          <cell r="K119">
            <v>15</v>
          </cell>
          <cell r="L119">
            <v>309956.625</v>
          </cell>
          <cell r="M119">
            <v>0</v>
          </cell>
          <cell r="N119">
            <v>0</v>
          </cell>
          <cell r="O119">
            <v>0</v>
          </cell>
          <cell r="P119">
            <v>0</v>
          </cell>
          <cell r="Q119">
            <v>0</v>
          </cell>
          <cell r="R119">
            <v>0</v>
          </cell>
          <cell r="S119">
            <v>309956.625</v>
          </cell>
          <cell r="T119">
            <v>11444.552307692307</v>
          </cell>
          <cell r="U119">
            <v>1430.5690384615384</v>
          </cell>
          <cell r="V119">
            <v>3099.5662499999999</v>
          </cell>
          <cell r="W119">
            <v>0</v>
          </cell>
          <cell r="X119">
            <v>30995.662500000002</v>
          </cell>
          <cell r="Y119">
            <v>0</v>
          </cell>
          <cell r="Z119">
            <v>0</v>
          </cell>
          <cell r="AA119">
            <v>0</v>
          </cell>
          <cell r="AB119">
            <v>46970.350096153852</v>
          </cell>
          <cell r="AC119">
            <v>262986.27490384615</v>
          </cell>
        </row>
        <row r="120">
          <cell r="B120">
            <v>26</v>
          </cell>
          <cell r="C120" t="str">
            <v>URIBE MOLINA DENNIS ALEXANDER</v>
          </cell>
          <cell r="D120">
            <v>14265690</v>
          </cell>
          <cell r="E120" t="str">
            <v>ALMACENISTA II</v>
          </cell>
          <cell r="F120">
            <v>619913.25</v>
          </cell>
          <cell r="G120" t="str">
            <v>16-01-2007</v>
          </cell>
          <cell r="H120">
            <v>20663.775000000001</v>
          </cell>
          <cell r="I120" t="str">
            <v>16-11-2007</v>
          </cell>
          <cell r="J120" t="str">
            <v>30-11-2007</v>
          </cell>
          <cell r="K120">
            <v>15</v>
          </cell>
          <cell r="L120">
            <v>309956.625</v>
          </cell>
          <cell r="M120">
            <v>0</v>
          </cell>
          <cell r="N120">
            <v>0</v>
          </cell>
          <cell r="O120">
            <v>0</v>
          </cell>
          <cell r="P120">
            <v>0</v>
          </cell>
          <cell r="Q120">
            <v>0</v>
          </cell>
          <cell r="R120">
            <v>0</v>
          </cell>
          <cell r="S120">
            <v>309956.625</v>
          </cell>
          <cell r="T120">
            <v>11444.552307692307</v>
          </cell>
          <cell r="U120">
            <v>1430.5690384615384</v>
          </cell>
          <cell r="V120">
            <v>3099.5662499999999</v>
          </cell>
          <cell r="W120">
            <v>0</v>
          </cell>
          <cell r="X120">
            <v>30995.662500000002</v>
          </cell>
          <cell r="Y120">
            <v>0</v>
          </cell>
          <cell r="Z120">
            <v>0</v>
          </cell>
          <cell r="AA120">
            <v>0</v>
          </cell>
          <cell r="AB120">
            <v>46970.350096153852</v>
          </cell>
          <cell r="AC120">
            <v>262986.27490384615</v>
          </cell>
        </row>
        <row r="121">
          <cell r="B121">
            <v>27</v>
          </cell>
          <cell r="C121" t="str">
            <v xml:space="preserve">SERRANO JOHNNY JOSE </v>
          </cell>
          <cell r="D121">
            <v>4076969</v>
          </cell>
          <cell r="E121" t="str">
            <v>JEFE DE TRANSPORTE AUTOMOTOR III</v>
          </cell>
          <cell r="F121">
            <v>980000</v>
          </cell>
          <cell r="G121" t="str">
            <v>16-01-2007</v>
          </cell>
          <cell r="H121">
            <v>32666.666666666668</v>
          </cell>
          <cell r="I121" t="str">
            <v>16-11-2007</v>
          </cell>
          <cell r="J121" t="str">
            <v>30-11-2007</v>
          </cell>
          <cell r="K121">
            <v>15</v>
          </cell>
          <cell r="L121">
            <v>490000</v>
          </cell>
          <cell r="M121">
            <v>0</v>
          </cell>
          <cell r="N121">
            <v>0</v>
          </cell>
          <cell r="O121">
            <v>0</v>
          </cell>
          <cell r="P121">
            <v>0</v>
          </cell>
          <cell r="Q121">
            <v>0</v>
          </cell>
          <cell r="R121">
            <v>0</v>
          </cell>
          <cell r="S121">
            <v>490000</v>
          </cell>
          <cell r="T121">
            <v>18092.307692307691</v>
          </cell>
          <cell r="U121">
            <v>2261.5384615384614</v>
          </cell>
          <cell r="V121">
            <v>4900</v>
          </cell>
          <cell r="W121">
            <v>0</v>
          </cell>
          <cell r="X121">
            <v>49000</v>
          </cell>
          <cell r="Y121">
            <v>0</v>
          </cell>
          <cell r="Z121">
            <v>21902.5</v>
          </cell>
          <cell r="AA121">
            <v>0</v>
          </cell>
          <cell r="AB121">
            <v>96156.346153846156</v>
          </cell>
          <cell r="AC121">
            <v>393843.65384615387</v>
          </cell>
        </row>
        <row r="122">
          <cell r="B122">
            <v>28</v>
          </cell>
          <cell r="C122" t="str">
            <v>SANCHEZ JESUS ALBERTO</v>
          </cell>
          <cell r="D122">
            <v>2553188</v>
          </cell>
          <cell r="E122" t="str">
            <v>CHOFER</v>
          </cell>
          <cell r="F122">
            <v>619913.25</v>
          </cell>
          <cell r="G122" t="str">
            <v>02-01-2007</v>
          </cell>
          <cell r="H122">
            <v>20663.775000000001</v>
          </cell>
          <cell r="I122" t="str">
            <v>16-11-2007</v>
          </cell>
          <cell r="J122" t="str">
            <v>30-11-2007</v>
          </cell>
          <cell r="K122">
            <v>15</v>
          </cell>
          <cell r="L122">
            <v>309956.625</v>
          </cell>
          <cell r="M122">
            <v>0</v>
          </cell>
          <cell r="N122">
            <v>0</v>
          </cell>
          <cell r="O122">
            <v>0</v>
          </cell>
          <cell r="P122">
            <v>0</v>
          </cell>
          <cell r="Q122">
            <v>0</v>
          </cell>
          <cell r="R122">
            <v>0</v>
          </cell>
          <cell r="S122">
            <v>309956.625</v>
          </cell>
          <cell r="T122">
            <v>11444.552307692307</v>
          </cell>
          <cell r="U122">
            <v>1430.5690384615384</v>
          </cell>
          <cell r="V122">
            <v>3099.5662499999999</v>
          </cell>
          <cell r="W122">
            <v>0</v>
          </cell>
          <cell r="X122">
            <v>0</v>
          </cell>
          <cell r="Y122">
            <v>0</v>
          </cell>
          <cell r="Z122">
            <v>0</v>
          </cell>
          <cell r="AA122">
            <v>26987</v>
          </cell>
          <cell r="AB122">
            <v>42961.687596153846</v>
          </cell>
          <cell r="AC122">
            <v>266994.93740384618</v>
          </cell>
        </row>
        <row r="123">
          <cell r="B123">
            <v>29</v>
          </cell>
          <cell r="C123" t="str">
            <v xml:space="preserve">RAMIREZ ZAMBRANO ERWIN HUMBERTO </v>
          </cell>
          <cell r="D123">
            <v>3622240</v>
          </cell>
          <cell r="E123" t="str">
            <v>CHOFER</v>
          </cell>
          <cell r="F123">
            <v>619913.25</v>
          </cell>
          <cell r="G123" t="str">
            <v>15-01-2007</v>
          </cell>
          <cell r="H123">
            <v>20663.775000000001</v>
          </cell>
          <cell r="I123" t="str">
            <v>16-11-2007</v>
          </cell>
          <cell r="J123" t="str">
            <v>30-11-2007</v>
          </cell>
          <cell r="K123">
            <v>15</v>
          </cell>
          <cell r="L123">
            <v>309956.625</v>
          </cell>
          <cell r="M123">
            <v>0</v>
          </cell>
          <cell r="N123">
            <v>0</v>
          </cell>
          <cell r="O123">
            <v>0</v>
          </cell>
          <cell r="P123">
            <v>0</v>
          </cell>
          <cell r="Q123">
            <v>0</v>
          </cell>
          <cell r="R123">
            <v>0</v>
          </cell>
          <cell r="S123">
            <v>309956.625</v>
          </cell>
          <cell r="T123">
            <v>11444.552307692307</v>
          </cell>
          <cell r="U123">
            <v>1430.5690384615384</v>
          </cell>
          <cell r="V123">
            <v>3099.5662499999999</v>
          </cell>
          <cell r="W123">
            <v>0</v>
          </cell>
          <cell r="X123">
            <v>30995.662500000002</v>
          </cell>
          <cell r="Y123">
            <v>0</v>
          </cell>
          <cell r="Z123">
            <v>0</v>
          </cell>
          <cell r="AA123">
            <v>0</v>
          </cell>
          <cell r="AB123">
            <v>46970.350096153852</v>
          </cell>
          <cell r="AC123">
            <v>262986.27490384615</v>
          </cell>
        </row>
        <row r="124">
          <cell r="B124">
            <v>30</v>
          </cell>
          <cell r="C124" t="str">
            <v>VASQUEZ CARREÑO WILLIAM  ANTONIO</v>
          </cell>
          <cell r="D124">
            <v>6453634</v>
          </cell>
          <cell r="E124" t="str">
            <v>CHOFER</v>
          </cell>
          <cell r="F124">
            <v>619913.25</v>
          </cell>
          <cell r="G124" t="str">
            <v>16-01-2007</v>
          </cell>
          <cell r="H124">
            <v>20663.775000000001</v>
          </cell>
          <cell r="I124" t="str">
            <v>16-11-2007</v>
          </cell>
          <cell r="J124" t="str">
            <v>30-11-2007</v>
          </cell>
          <cell r="K124">
            <v>15</v>
          </cell>
          <cell r="L124">
            <v>309956.625</v>
          </cell>
          <cell r="M124">
            <v>0</v>
          </cell>
          <cell r="N124">
            <v>0</v>
          </cell>
          <cell r="O124">
            <v>0</v>
          </cell>
          <cell r="P124">
            <v>0</v>
          </cell>
          <cell r="Q124">
            <v>0</v>
          </cell>
          <cell r="R124">
            <v>0</v>
          </cell>
          <cell r="S124">
            <v>309956.625</v>
          </cell>
          <cell r="T124">
            <v>11444.552307692307</v>
          </cell>
          <cell r="U124">
            <v>1430.5690384615384</v>
          </cell>
          <cell r="V124">
            <v>3099.5662499999999</v>
          </cell>
          <cell r="W124">
            <v>0</v>
          </cell>
          <cell r="X124">
            <v>0</v>
          </cell>
          <cell r="Y124">
            <v>0</v>
          </cell>
          <cell r="Z124">
            <v>0</v>
          </cell>
          <cell r="AA124">
            <v>0</v>
          </cell>
          <cell r="AB124">
            <v>15974.687596153846</v>
          </cell>
          <cell r="AC124">
            <v>293981.93740384618</v>
          </cell>
        </row>
        <row r="125">
          <cell r="B125">
            <v>31</v>
          </cell>
          <cell r="C125" t="str">
            <v>ALBARRAN CARRERO JOSE EDITO</v>
          </cell>
          <cell r="D125">
            <v>9343564</v>
          </cell>
          <cell r="E125" t="str">
            <v>CHOFER</v>
          </cell>
          <cell r="F125">
            <v>619913.25</v>
          </cell>
          <cell r="G125" t="str">
            <v>29-01-2007</v>
          </cell>
          <cell r="H125">
            <v>20663.775000000001</v>
          </cell>
          <cell r="I125" t="str">
            <v>16-11-2007</v>
          </cell>
          <cell r="J125" t="str">
            <v>30-11-2007</v>
          </cell>
          <cell r="K125">
            <v>15</v>
          </cell>
          <cell r="L125">
            <v>309956.625</v>
          </cell>
          <cell r="M125">
            <v>0</v>
          </cell>
          <cell r="N125">
            <v>0</v>
          </cell>
          <cell r="O125">
            <v>0</v>
          </cell>
          <cell r="P125">
            <v>0</v>
          </cell>
          <cell r="Q125">
            <v>0</v>
          </cell>
          <cell r="R125">
            <v>0</v>
          </cell>
          <cell r="S125">
            <v>309956.625</v>
          </cell>
          <cell r="T125">
            <v>11444.552307692307</v>
          </cell>
          <cell r="U125">
            <v>1430.5690384615384</v>
          </cell>
          <cell r="V125">
            <v>3099.5662499999999</v>
          </cell>
          <cell r="W125">
            <v>0</v>
          </cell>
          <cell r="X125">
            <v>0</v>
          </cell>
          <cell r="Y125">
            <v>0</v>
          </cell>
          <cell r="Z125">
            <v>0</v>
          </cell>
          <cell r="AA125">
            <v>0</v>
          </cell>
          <cell r="AB125">
            <v>15974.687596153846</v>
          </cell>
          <cell r="AC125">
            <v>293981.93740384618</v>
          </cell>
        </row>
        <row r="126">
          <cell r="B126">
            <v>32</v>
          </cell>
          <cell r="C126" t="str">
            <v>MEDINA TRINO BAUTISTA</v>
          </cell>
          <cell r="D126">
            <v>2554328</v>
          </cell>
          <cell r="E126" t="str">
            <v>INSPECTOR DE MAQUINARIA II</v>
          </cell>
          <cell r="F126">
            <v>896000</v>
          </cell>
          <cell r="G126" t="str">
            <v>23-01-2007</v>
          </cell>
          <cell r="H126">
            <v>29866.666666666668</v>
          </cell>
          <cell r="I126" t="str">
            <v>16-11-2007</v>
          </cell>
          <cell r="J126" t="str">
            <v>30-11-2007</v>
          </cell>
          <cell r="K126">
            <v>15</v>
          </cell>
          <cell r="L126">
            <v>448000</v>
          </cell>
          <cell r="M126">
            <v>0</v>
          </cell>
          <cell r="N126">
            <v>0</v>
          </cell>
          <cell r="O126">
            <v>0</v>
          </cell>
          <cell r="P126">
            <v>0</v>
          </cell>
          <cell r="Q126">
            <v>0</v>
          </cell>
          <cell r="R126">
            <v>0</v>
          </cell>
          <cell r="S126">
            <v>448000</v>
          </cell>
          <cell r="T126">
            <v>16541.538461538461</v>
          </cell>
          <cell r="U126">
            <v>2067.6923076923076</v>
          </cell>
          <cell r="V126">
            <v>4480</v>
          </cell>
          <cell r="W126">
            <v>0</v>
          </cell>
          <cell r="X126">
            <v>0</v>
          </cell>
          <cell r="Y126">
            <v>0</v>
          </cell>
          <cell r="Z126">
            <v>0</v>
          </cell>
          <cell r="AA126">
            <v>0</v>
          </cell>
          <cell r="AB126">
            <v>23089.23076923077</v>
          </cell>
          <cell r="AC126">
            <v>424910.76923076925</v>
          </cell>
        </row>
        <row r="127">
          <cell r="B127">
            <v>33</v>
          </cell>
          <cell r="C127" t="str">
            <v>CAMPOS JOSE FIDEL</v>
          </cell>
          <cell r="D127">
            <v>81857480</v>
          </cell>
          <cell r="E127" t="str">
            <v>OPERADOR DE MAQUINARIA PESADA</v>
          </cell>
          <cell r="F127">
            <v>896000</v>
          </cell>
          <cell r="G127" t="str">
            <v>05-01-2007</v>
          </cell>
          <cell r="H127">
            <v>29866.666666666668</v>
          </cell>
          <cell r="I127" t="str">
            <v>16-11-2007</v>
          </cell>
          <cell r="J127" t="str">
            <v>30-11-2007</v>
          </cell>
          <cell r="K127">
            <v>15</v>
          </cell>
          <cell r="L127">
            <v>448000</v>
          </cell>
          <cell r="M127">
            <v>0</v>
          </cell>
          <cell r="N127">
            <v>0</v>
          </cell>
          <cell r="O127">
            <v>0</v>
          </cell>
          <cell r="P127">
            <v>0</v>
          </cell>
          <cell r="Q127">
            <v>0</v>
          </cell>
          <cell r="R127">
            <v>0</v>
          </cell>
          <cell r="S127">
            <v>448000</v>
          </cell>
          <cell r="T127">
            <v>16541.538461538461</v>
          </cell>
          <cell r="U127">
            <v>2067.6923076923076</v>
          </cell>
          <cell r="V127">
            <v>4480</v>
          </cell>
          <cell r="W127">
            <v>0</v>
          </cell>
          <cell r="X127">
            <v>0</v>
          </cell>
          <cell r="Y127">
            <v>0</v>
          </cell>
          <cell r="Z127">
            <v>0</v>
          </cell>
          <cell r="AA127">
            <v>0</v>
          </cell>
          <cell r="AB127">
            <v>23089.23076923077</v>
          </cell>
          <cell r="AC127">
            <v>424910.76923076925</v>
          </cell>
        </row>
        <row r="128">
          <cell r="B128">
            <v>34</v>
          </cell>
          <cell r="C128" t="str">
            <v>GARCIA CALDERON JESUS</v>
          </cell>
          <cell r="D128">
            <v>13149909</v>
          </cell>
          <cell r="E128" t="str">
            <v>OPERADOR DE MAQUINARIA PESADA</v>
          </cell>
          <cell r="F128">
            <v>896000</v>
          </cell>
          <cell r="G128" t="str">
            <v>08-01-2007</v>
          </cell>
          <cell r="H128">
            <v>29866.666666666668</v>
          </cell>
          <cell r="I128" t="str">
            <v>16-11-2007</v>
          </cell>
          <cell r="J128" t="str">
            <v>30-11-2007</v>
          </cell>
          <cell r="K128">
            <v>15</v>
          </cell>
          <cell r="L128">
            <v>448000</v>
          </cell>
          <cell r="M128">
            <v>0</v>
          </cell>
          <cell r="N128">
            <v>0</v>
          </cell>
          <cell r="O128">
            <v>0</v>
          </cell>
          <cell r="P128">
            <v>0</v>
          </cell>
          <cell r="Q128">
            <v>0</v>
          </cell>
          <cell r="R128">
            <v>0</v>
          </cell>
          <cell r="S128">
            <v>448000</v>
          </cell>
          <cell r="T128">
            <v>16541.538461538461</v>
          </cell>
          <cell r="U128">
            <v>2067.6923076923076</v>
          </cell>
          <cell r="V128">
            <v>4480</v>
          </cell>
          <cell r="W128">
            <v>0</v>
          </cell>
          <cell r="X128">
            <v>0</v>
          </cell>
          <cell r="Y128">
            <v>0</v>
          </cell>
          <cell r="Z128">
            <v>0</v>
          </cell>
          <cell r="AA128">
            <v>0</v>
          </cell>
          <cell r="AB128">
            <v>23089.23076923077</v>
          </cell>
          <cell r="AC128">
            <v>424910.76923076925</v>
          </cell>
        </row>
        <row r="129">
          <cell r="B129">
            <v>35</v>
          </cell>
          <cell r="C129" t="str">
            <v>BECERRA NIÑO TOMAS ANTONIO</v>
          </cell>
          <cell r="D129">
            <v>4203230</v>
          </cell>
          <cell r="E129" t="str">
            <v>OPERADOR DE MAQUINARIA PESADA</v>
          </cell>
          <cell r="F129">
            <v>896000</v>
          </cell>
          <cell r="G129" t="str">
            <v>15-01-2007</v>
          </cell>
          <cell r="H129">
            <v>29866.666666666668</v>
          </cell>
          <cell r="I129" t="str">
            <v>16-11-2007</v>
          </cell>
          <cell r="J129" t="str">
            <v>30-11-2007</v>
          </cell>
          <cell r="K129">
            <v>15</v>
          </cell>
          <cell r="L129">
            <v>448000</v>
          </cell>
          <cell r="M129">
            <v>0</v>
          </cell>
          <cell r="N129">
            <v>0</v>
          </cell>
          <cell r="O129">
            <v>0</v>
          </cell>
          <cell r="P129">
            <v>0</v>
          </cell>
          <cell r="Q129">
            <v>0</v>
          </cell>
          <cell r="R129">
            <v>0</v>
          </cell>
          <cell r="S129">
            <v>448000</v>
          </cell>
          <cell r="T129">
            <v>16541.538461538461</v>
          </cell>
          <cell r="U129">
            <v>2067.6923076923076</v>
          </cell>
          <cell r="V129">
            <v>4480</v>
          </cell>
          <cell r="W129">
            <v>0</v>
          </cell>
          <cell r="X129">
            <v>0</v>
          </cell>
          <cell r="Y129">
            <v>0</v>
          </cell>
          <cell r="Z129">
            <v>0</v>
          </cell>
          <cell r="AA129">
            <v>0</v>
          </cell>
          <cell r="AB129">
            <v>23089.23076923077</v>
          </cell>
          <cell r="AC129">
            <v>424910.76923076925</v>
          </cell>
        </row>
        <row r="130">
          <cell r="B130">
            <v>36</v>
          </cell>
          <cell r="C130" t="str">
            <v>COLMENARES MIGUEL ANTONIO</v>
          </cell>
          <cell r="D130">
            <v>3792916</v>
          </cell>
          <cell r="E130" t="str">
            <v>OPERADOR DE MAQUINARIA PESADA</v>
          </cell>
          <cell r="F130">
            <v>896000</v>
          </cell>
          <cell r="G130" t="str">
            <v>16-01-2007</v>
          </cell>
          <cell r="H130">
            <v>29866.666666666668</v>
          </cell>
          <cell r="I130" t="str">
            <v>16-11-2007</v>
          </cell>
          <cell r="J130" t="str">
            <v>30-11-2007</v>
          </cell>
          <cell r="K130">
            <v>15</v>
          </cell>
          <cell r="L130">
            <v>448000</v>
          </cell>
          <cell r="M130">
            <v>0</v>
          </cell>
          <cell r="N130">
            <v>0</v>
          </cell>
          <cell r="O130">
            <v>0</v>
          </cell>
          <cell r="P130">
            <v>0</v>
          </cell>
          <cell r="Q130">
            <v>0</v>
          </cell>
          <cell r="R130">
            <v>0</v>
          </cell>
          <cell r="S130">
            <v>448000</v>
          </cell>
          <cell r="T130">
            <v>16541.538461538461</v>
          </cell>
          <cell r="U130">
            <v>2067.6923076923076</v>
          </cell>
          <cell r="V130">
            <v>4480</v>
          </cell>
          <cell r="W130">
            <v>0</v>
          </cell>
          <cell r="X130">
            <v>0</v>
          </cell>
          <cell r="Y130">
            <v>0</v>
          </cell>
          <cell r="Z130">
            <v>0</v>
          </cell>
          <cell r="AA130">
            <v>0</v>
          </cell>
          <cell r="AB130">
            <v>23089.23076923077</v>
          </cell>
          <cell r="AC130">
            <v>424910.76923076925</v>
          </cell>
        </row>
        <row r="131">
          <cell r="B131">
            <v>37</v>
          </cell>
          <cell r="C131" t="str">
            <v>MARQUEZ GERSON ALEXANDER</v>
          </cell>
          <cell r="D131">
            <v>11107745</v>
          </cell>
          <cell r="E131" t="str">
            <v>OPERADOR DE MAQUINARIA PESADA</v>
          </cell>
          <cell r="F131">
            <v>896000</v>
          </cell>
          <cell r="G131" t="str">
            <v>30-01-2007</v>
          </cell>
          <cell r="H131">
            <v>29866.666666666668</v>
          </cell>
          <cell r="I131" t="str">
            <v>16-11-2007</v>
          </cell>
          <cell r="J131" t="str">
            <v>30-11-2007</v>
          </cell>
          <cell r="K131">
            <v>15</v>
          </cell>
          <cell r="L131">
            <v>448000</v>
          </cell>
          <cell r="M131">
            <v>0</v>
          </cell>
          <cell r="N131">
            <v>0</v>
          </cell>
          <cell r="O131">
            <v>0</v>
          </cell>
          <cell r="P131">
            <v>0</v>
          </cell>
          <cell r="Q131">
            <v>0</v>
          </cell>
          <cell r="R131">
            <v>0</v>
          </cell>
          <cell r="S131">
            <v>448000</v>
          </cell>
          <cell r="T131">
            <v>16541.538461538461</v>
          </cell>
          <cell r="U131">
            <v>2067.6923076923076</v>
          </cell>
          <cell r="V131">
            <v>4480</v>
          </cell>
          <cell r="W131">
            <v>0</v>
          </cell>
          <cell r="X131">
            <v>0</v>
          </cell>
          <cell r="Y131">
            <v>0</v>
          </cell>
          <cell r="Z131">
            <v>0</v>
          </cell>
          <cell r="AA131">
            <v>0</v>
          </cell>
          <cell r="AB131">
            <v>23089.23076923077</v>
          </cell>
          <cell r="AC131">
            <v>424910.76923076925</v>
          </cell>
        </row>
        <row r="132">
          <cell r="B132">
            <v>38</v>
          </cell>
          <cell r="C132" t="str">
            <v>AVILA MARTINEZ LUIS ALBERTO</v>
          </cell>
          <cell r="D132">
            <v>5653232</v>
          </cell>
          <cell r="E132" t="str">
            <v>OPERADOR DE MAQUINARIA PESADA</v>
          </cell>
          <cell r="F132">
            <v>896000</v>
          </cell>
          <cell r="G132" t="str">
            <v>05-02-2007</v>
          </cell>
          <cell r="H132">
            <v>29866.666666666668</v>
          </cell>
          <cell r="I132" t="str">
            <v>16-11-2007</v>
          </cell>
          <cell r="J132" t="str">
            <v>30-11-2007</v>
          </cell>
          <cell r="K132">
            <v>15</v>
          </cell>
          <cell r="L132">
            <v>448000</v>
          </cell>
          <cell r="M132">
            <v>0</v>
          </cell>
          <cell r="N132">
            <v>0</v>
          </cell>
          <cell r="O132">
            <v>0</v>
          </cell>
          <cell r="P132">
            <v>0</v>
          </cell>
          <cell r="Q132">
            <v>0</v>
          </cell>
          <cell r="R132">
            <v>0</v>
          </cell>
          <cell r="S132">
            <v>448000</v>
          </cell>
          <cell r="T132">
            <v>16541.538461538461</v>
          </cell>
          <cell r="U132">
            <v>2067.6923076923076</v>
          </cell>
          <cell r="V132">
            <v>4480</v>
          </cell>
          <cell r="W132">
            <v>0</v>
          </cell>
          <cell r="X132">
            <v>0</v>
          </cell>
          <cell r="Y132">
            <v>0</v>
          </cell>
          <cell r="Z132">
            <v>0</v>
          </cell>
          <cell r="AA132">
            <v>0</v>
          </cell>
          <cell r="AB132">
            <v>23089.23076923077</v>
          </cell>
          <cell r="AC132">
            <v>424910.76923076925</v>
          </cell>
        </row>
        <row r="133">
          <cell r="B133">
            <v>39</v>
          </cell>
          <cell r="C133" t="str">
            <v>GARCIA JOSE LUCIDIO</v>
          </cell>
          <cell r="D133">
            <v>1554709</v>
          </cell>
          <cell r="E133" t="str">
            <v>OPERADOR DE MAQUINARIA PESADA</v>
          </cell>
          <cell r="F133">
            <v>896000</v>
          </cell>
          <cell r="G133" t="str">
            <v>05-02-2007</v>
          </cell>
          <cell r="H133">
            <v>29866.666666666668</v>
          </cell>
          <cell r="I133" t="str">
            <v>16-11-2007</v>
          </cell>
          <cell r="J133" t="str">
            <v>30-11-2007</v>
          </cell>
          <cell r="K133">
            <v>15</v>
          </cell>
          <cell r="L133">
            <v>448000</v>
          </cell>
          <cell r="M133">
            <v>0</v>
          </cell>
          <cell r="N133">
            <v>0</v>
          </cell>
          <cell r="O133">
            <v>0</v>
          </cell>
          <cell r="P133">
            <v>0</v>
          </cell>
          <cell r="Q133">
            <v>0</v>
          </cell>
          <cell r="R133">
            <v>0</v>
          </cell>
          <cell r="S133">
            <v>448000</v>
          </cell>
          <cell r="T133">
            <v>0</v>
          </cell>
          <cell r="U133">
            <v>0</v>
          </cell>
          <cell r="V133">
            <v>4480</v>
          </cell>
          <cell r="W133">
            <v>0</v>
          </cell>
          <cell r="X133">
            <v>0</v>
          </cell>
          <cell r="Y133">
            <v>0</v>
          </cell>
          <cell r="Z133">
            <v>0</v>
          </cell>
          <cell r="AA133">
            <v>0</v>
          </cell>
          <cell r="AB133">
            <v>4480</v>
          </cell>
          <cell r="AC133">
            <v>443520</v>
          </cell>
        </row>
        <row r="134">
          <cell r="B134">
            <v>40</v>
          </cell>
          <cell r="C134" t="str">
            <v>RODRIGUEZ VILLANUEVA OSCAR ELIAS</v>
          </cell>
          <cell r="D134">
            <v>6687159</v>
          </cell>
          <cell r="E134" t="str">
            <v>OPERADOR DE MAQUINARIA PESADA</v>
          </cell>
          <cell r="F134">
            <v>896000</v>
          </cell>
          <cell r="G134" t="str">
            <v>28-02-2007</v>
          </cell>
          <cell r="H134">
            <v>29866.666666666668</v>
          </cell>
          <cell r="I134" t="str">
            <v>16-11-2007</v>
          </cell>
          <cell r="J134" t="str">
            <v>30-11-2007</v>
          </cell>
          <cell r="K134">
            <v>15</v>
          </cell>
          <cell r="L134">
            <v>448000</v>
          </cell>
          <cell r="M134">
            <v>0</v>
          </cell>
          <cell r="N134">
            <v>0</v>
          </cell>
          <cell r="O134">
            <v>0</v>
          </cell>
          <cell r="P134">
            <v>0</v>
          </cell>
          <cell r="Q134">
            <v>0</v>
          </cell>
          <cell r="R134">
            <v>0</v>
          </cell>
          <cell r="S134">
            <v>448000</v>
          </cell>
          <cell r="T134">
            <v>16541.538461538461</v>
          </cell>
          <cell r="U134">
            <v>2067.6923076923076</v>
          </cell>
          <cell r="V134">
            <v>4480</v>
          </cell>
          <cell r="W134">
            <v>0</v>
          </cell>
          <cell r="X134">
            <v>0</v>
          </cell>
          <cell r="Y134">
            <v>0</v>
          </cell>
          <cell r="Z134">
            <v>0</v>
          </cell>
          <cell r="AA134">
            <v>0</v>
          </cell>
          <cell r="AB134">
            <v>23089.23076923077</v>
          </cell>
          <cell r="AC134">
            <v>424910.76923076925</v>
          </cell>
        </row>
        <row r="135">
          <cell r="B135">
            <v>41</v>
          </cell>
          <cell r="C135" t="str">
            <v>COLMENARES URIBE EDWIN AMDERSSON</v>
          </cell>
          <cell r="D135">
            <v>12973359</v>
          </cell>
          <cell r="E135" t="str">
            <v>OPERADOR DE MAQUINARIA PESADA</v>
          </cell>
          <cell r="F135">
            <v>896000</v>
          </cell>
          <cell r="G135" t="str">
            <v>28-03-2007</v>
          </cell>
          <cell r="H135">
            <v>29866.666666666668</v>
          </cell>
          <cell r="I135" t="str">
            <v>16-11-2007</v>
          </cell>
          <cell r="J135" t="str">
            <v>30-11-2007</v>
          </cell>
          <cell r="K135">
            <v>15</v>
          </cell>
          <cell r="L135">
            <v>448000</v>
          </cell>
          <cell r="M135">
            <v>0</v>
          </cell>
          <cell r="N135">
            <v>0</v>
          </cell>
          <cell r="O135">
            <v>0</v>
          </cell>
          <cell r="P135">
            <v>0</v>
          </cell>
          <cell r="Q135">
            <v>0</v>
          </cell>
          <cell r="R135">
            <v>0</v>
          </cell>
          <cell r="S135">
            <v>448000</v>
          </cell>
          <cell r="T135">
            <v>16541.538461538461</v>
          </cell>
          <cell r="U135">
            <v>2067.6923076923076</v>
          </cell>
          <cell r="V135">
            <v>4480</v>
          </cell>
          <cell r="W135">
            <v>0</v>
          </cell>
          <cell r="X135">
            <v>0</v>
          </cell>
          <cell r="Y135">
            <v>0</v>
          </cell>
          <cell r="Z135">
            <v>0</v>
          </cell>
          <cell r="AA135">
            <v>0</v>
          </cell>
          <cell r="AB135">
            <v>23089.23076923077</v>
          </cell>
          <cell r="AC135">
            <v>424910.76923076925</v>
          </cell>
        </row>
        <row r="136">
          <cell r="B136">
            <v>42</v>
          </cell>
          <cell r="C136" t="str">
            <v>ROSALES PEREIRA FELIX ALEXIS</v>
          </cell>
          <cell r="D136">
            <v>5684968</v>
          </cell>
          <cell r="E136" t="str">
            <v>CHOFER (GANDOLA)</v>
          </cell>
          <cell r="F136">
            <v>868000</v>
          </cell>
          <cell r="G136" t="str">
            <v>16-01-2007</v>
          </cell>
          <cell r="H136">
            <v>28933.333333333332</v>
          </cell>
          <cell r="I136" t="str">
            <v>16-11-2007</v>
          </cell>
          <cell r="J136" t="str">
            <v>30-11-2007</v>
          </cell>
          <cell r="K136">
            <v>15</v>
          </cell>
          <cell r="L136">
            <v>434000</v>
          </cell>
          <cell r="M136">
            <v>0</v>
          </cell>
          <cell r="N136">
            <v>0</v>
          </cell>
          <cell r="O136">
            <v>0</v>
          </cell>
          <cell r="P136">
            <v>0</v>
          </cell>
          <cell r="Q136">
            <v>0</v>
          </cell>
          <cell r="R136">
            <v>0</v>
          </cell>
          <cell r="S136">
            <v>434000</v>
          </cell>
          <cell r="T136">
            <v>16024.615384615385</v>
          </cell>
          <cell r="U136">
            <v>2003.0769230769231</v>
          </cell>
          <cell r="V136">
            <v>4340</v>
          </cell>
          <cell r="W136">
            <v>0</v>
          </cell>
          <cell r="X136">
            <v>0</v>
          </cell>
          <cell r="Y136">
            <v>0</v>
          </cell>
          <cell r="Z136">
            <v>0</v>
          </cell>
          <cell r="AA136">
            <v>0</v>
          </cell>
          <cell r="AB136">
            <v>22367.692307692309</v>
          </cell>
          <cell r="AC136">
            <v>411632.30769230769</v>
          </cell>
        </row>
        <row r="137">
          <cell r="B137">
            <v>43</v>
          </cell>
          <cell r="C137" t="str">
            <v>GONZALEZ CARRERO DIMAS ASUNCION</v>
          </cell>
          <cell r="D137">
            <v>8108678</v>
          </cell>
          <cell r="E137" t="str">
            <v>CHOFER (GANDOLA)</v>
          </cell>
          <cell r="F137">
            <v>868000</v>
          </cell>
          <cell r="G137" t="str">
            <v>02-07-2007</v>
          </cell>
          <cell r="H137">
            <v>28933.333333333332</v>
          </cell>
          <cell r="I137" t="str">
            <v>16-11-2007</v>
          </cell>
          <cell r="J137" t="str">
            <v>30-11-2007</v>
          </cell>
          <cell r="K137">
            <v>15</v>
          </cell>
          <cell r="L137">
            <v>434000</v>
          </cell>
          <cell r="M137">
            <v>0</v>
          </cell>
          <cell r="N137">
            <v>0</v>
          </cell>
          <cell r="O137">
            <v>0</v>
          </cell>
          <cell r="P137">
            <v>0</v>
          </cell>
          <cell r="Q137">
            <v>0</v>
          </cell>
          <cell r="R137">
            <v>0</v>
          </cell>
          <cell r="S137">
            <v>434000</v>
          </cell>
          <cell r="T137">
            <v>16024.615384615385</v>
          </cell>
          <cell r="U137">
            <v>2003.0769230769231</v>
          </cell>
          <cell r="V137">
            <v>4340</v>
          </cell>
          <cell r="W137">
            <v>0</v>
          </cell>
          <cell r="X137">
            <v>0</v>
          </cell>
          <cell r="Y137">
            <v>0</v>
          </cell>
          <cell r="Z137">
            <v>0</v>
          </cell>
          <cell r="AA137">
            <v>0</v>
          </cell>
          <cell r="AB137">
            <v>22367.692307692309</v>
          </cell>
          <cell r="AC137">
            <v>411632.30769230769</v>
          </cell>
        </row>
        <row r="138">
          <cell r="B138">
            <v>44</v>
          </cell>
          <cell r="C138" t="str">
            <v>CARRERO TORRES SANDRA JANETH</v>
          </cell>
          <cell r="D138">
            <v>11372280</v>
          </cell>
          <cell r="E138" t="str">
            <v>ADMINISTRADOR I</v>
          </cell>
          <cell r="F138">
            <v>868000</v>
          </cell>
          <cell r="G138" t="str">
            <v>27-02-2007</v>
          </cell>
          <cell r="H138">
            <v>28933.333333333332</v>
          </cell>
          <cell r="I138" t="str">
            <v>16-11-2007</v>
          </cell>
          <cell r="J138" t="str">
            <v>30-11-2007</v>
          </cell>
          <cell r="K138">
            <v>15</v>
          </cell>
          <cell r="L138">
            <v>434000</v>
          </cell>
          <cell r="M138">
            <v>0</v>
          </cell>
          <cell r="N138">
            <v>0</v>
          </cell>
          <cell r="O138">
            <v>0</v>
          </cell>
          <cell r="P138">
            <v>0</v>
          </cell>
          <cell r="Q138">
            <v>0</v>
          </cell>
          <cell r="R138">
            <v>0</v>
          </cell>
          <cell r="S138">
            <v>434000</v>
          </cell>
          <cell r="T138">
            <v>16024.615384615385</v>
          </cell>
          <cell r="U138">
            <v>2003.0769230769231</v>
          </cell>
          <cell r="V138">
            <v>4340</v>
          </cell>
          <cell r="W138">
            <v>0</v>
          </cell>
          <cell r="X138">
            <v>0</v>
          </cell>
          <cell r="Y138">
            <v>0</v>
          </cell>
          <cell r="Z138">
            <v>0</v>
          </cell>
          <cell r="AA138">
            <v>0</v>
          </cell>
          <cell r="AB138">
            <v>22367.692307692309</v>
          </cell>
          <cell r="AC138">
            <v>411632.30769230769</v>
          </cell>
        </row>
        <row r="139">
          <cell r="B139">
            <v>45</v>
          </cell>
          <cell r="C139" t="str">
            <v>CEGARRA CARDENAS REINALDO</v>
          </cell>
          <cell r="D139">
            <v>12634725</v>
          </cell>
          <cell r="E139" t="str">
            <v>COMPRESORISTA</v>
          </cell>
          <cell r="F139">
            <v>758800</v>
          </cell>
          <cell r="G139" t="str">
            <v>02-01-2007</v>
          </cell>
          <cell r="H139">
            <v>25293.333333333332</v>
          </cell>
          <cell r="I139" t="str">
            <v>16-11-2007</v>
          </cell>
          <cell r="J139" t="str">
            <v>30-11-2007</v>
          </cell>
          <cell r="K139">
            <v>15</v>
          </cell>
          <cell r="L139">
            <v>379400</v>
          </cell>
          <cell r="M139">
            <v>0</v>
          </cell>
          <cell r="N139">
            <v>0</v>
          </cell>
          <cell r="O139">
            <v>0</v>
          </cell>
          <cell r="P139">
            <v>0</v>
          </cell>
          <cell r="Q139">
            <v>0</v>
          </cell>
          <cell r="R139">
            <v>0</v>
          </cell>
          <cell r="S139">
            <v>379400</v>
          </cell>
          <cell r="T139">
            <v>14008.615384615385</v>
          </cell>
          <cell r="U139">
            <v>1751.0769230769231</v>
          </cell>
          <cell r="V139">
            <v>3794</v>
          </cell>
          <cell r="W139">
            <v>0</v>
          </cell>
          <cell r="X139">
            <v>0</v>
          </cell>
          <cell r="Y139">
            <v>0</v>
          </cell>
          <cell r="Z139">
            <v>0</v>
          </cell>
          <cell r="AA139">
            <v>0</v>
          </cell>
          <cell r="AB139">
            <v>19553.692307692309</v>
          </cell>
          <cell r="AC139">
            <v>359846.30769230769</v>
          </cell>
        </row>
        <row r="140">
          <cell r="B140">
            <v>46</v>
          </cell>
          <cell r="C140" t="str">
            <v>CASIQUE BADILLO LUIS IGNACIO</v>
          </cell>
          <cell r="D140">
            <v>3619343</v>
          </cell>
          <cell r="E140" t="str">
            <v>OPERADOR DE MAQUINARIA PESADA</v>
          </cell>
          <cell r="F140">
            <v>896000</v>
          </cell>
          <cell r="G140" t="str">
            <v>22-11-2007</v>
          </cell>
          <cell r="H140">
            <v>29866.666666666668</v>
          </cell>
          <cell r="I140" t="str">
            <v>22-11-2007</v>
          </cell>
          <cell r="J140" t="str">
            <v>30-11-2007</v>
          </cell>
          <cell r="K140">
            <v>9</v>
          </cell>
          <cell r="L140">
            <v>268800</v>
          </cell>
          <cell r="M140">
            <v>0</v>
          </cell>
          <cell r="N140">
            <v>0</v>
          </cell>
          <cell r="O140">
            <v>0</v>
          </cell>
          <cell r="P140">
            <v>0</v>
          </cell>
          <cell r="Q140">
            <v>0</v>
          </cell>
          <cell r="R140">
            <v>0</v>
          </cell>
          <cell r="S140">
            <v>268800</v>
          </cell>
          <cell r="T140">
            <v>16541.538461538461</v>
          </cell>
          <cell r="U140">
            <v>2067.6923076923076</v>
          </cell>
          <cell r="V140">
            <v>2688</v>
          </cell>
          <cell r="W140">
            <v>0</v>
          </cell>
          <cell r="X140">
            <v>0</v>
          </cell>
          <cell r="Y140">
            <v>0</v>
          </cell>
          <cell r="Z140">
            <v>0</v>
          </cell>
          <cell r="AA140">
            <v>0</v>
          </cell>
          <cell r="AB140">
            <v>21297.23076923077</v>
          </cell>
          <cell r="AC140">
            <v>247502.76923076922</v>
          </cell>
        </row>
        <row r="141">
          <cell r="B141">
            <v>47</v>
          </cell>
          <cell r="C141" t="str">
            <v>GELVIS RINCON ERICH CLEMENTE</v>
          </cell>
          <cell r="D141">
            <v>17368124</v>
          </cell>
          <cell r="E141" t="str">
            <v>SOLDADOR</v>
          </cell>
          <cell r="F141">
            <v>655776</v>
          </cell>
          <cell r="G141" t="str">
            <v>23-07-2007</v>
          </cell>
          <cell r="H141">
            <v>21859.200000000001</v>
          </cell>
          <cell r="I141" t="str">
            <v>16-11-2007</v>
          </cell>
          <cell r="J141" t="str">
            <v>30-11-2007</v>
          </cell>
          <cell r="K141">
            <v>15</v>
          </cell>
          <cell r="L141">
            <v>327888</v>
          </cell>
          <cell r="M141">
            <v>0</v>
          </cell>
          <cell r="N141">
            <v>0</v>
          </cell>
          <cell r="O141">
            <v>0</v>
          </cell>
          <cell r="P141">
            <v>0</v>
          </cell>
          <cell r="Q141">
            <v>0</v>
          </cell>
          <cell r="R141">
            <v>0</v>
          </cell>
          <cell r="S141">
            <v>327888</v>
          </cell>
          <cell r="T141">
            <v>12106.633846153845</v>
          </cell>
          <cell r="U141">
            <v>1513.3292307692307</v>
          </cell>
          <cell r="V141">
            <v>3278.88</v>
          </cell>
          <cell r="W141">
            <v>0</v>
          </cell>
          <cell r="X141">
            <v>0</v>
          </cell>
          <cell r="Y141">
            <v>0</v>
          </cell>
          <cell r="Z141">
            <v>0</v>
          </cell>
          <cell r="AA141">
            <v>0</v>
          </cell>
          <cell r="AB141">
            <v>16898.843076923076</v>
          </cell>
          <cell r="AC141">
            <v>310989.15692307695</v>
          </cell>
        </row>
        <row r="142">
          <cell r="B142">
            <v>48</v>
          </cell>
        </row>
        <row r="143">
          <cell r="B143">
            <v>48</v>
          </cell>
          <cell r="C143" t="str">
            <v>RAMIREZ ONTIVEROS JUAN GABRIEL</v>
          </cell>
          <cell r="D143">
            <v>16410639</v>
          </cell>
          <cell r="E143" t="str">
            <v>MECANICO</v>
          </cell>
          <cell r="F143">
            <v>686515.5</v>
          </cell>
          <cell r="G143" t="str">
            <v>16-01-2007</v>
          </cell>
          <cell r="H143">
            <v>22883.85</v>
          </cell>
          <cell r="I143" t="str">
            <v>16-11-2007</v>
          </cell>
          <cell r="J143" t="str">
            <v>30-11-2007</v>
          </cell>
          <cell r="K143">
            <v>15</v>
          </cell>
          <cell r="L143">
            <v>343257.75</v>
          </cell>
          <cell r="M143">
            <v>0</v>
          </cell>
          <cell r="N143">
            <v>0</v>
          </cell>
          <cell r="O143">
            <v>0</v>
          </cell>
          <cell r="P143">
            <v>0</v>
          </cell>
          <cell r="Q143">
            <v>0</v>
          </cell>
          <cell r="R143">
            <v>0</v>
          </cell>
          <cell r="S143">
            <v>343257.75</v>
          </cell>
          <cell r="T143">
            <v>12674.132307692307</v>
          </cell>
          <cell r="U143">
            <v>1584.2665384615384</v>
          </cell>
          <cell r="V143">
            <v>3432.5774999999999</v>
          </cell>
          <cell r="W143">
            <v>0</v>
          </cell>
          <cell r="X143">
            <v>0</v>
          </cell>
          <cell r="Y143">
            <v>0</v>
          </cell>
          <cell r="Z143">
            <v>0</v>
          </cell>
          <cell r="AA143">
            <v>0</v>
          </cell>
          <cell r="AB143">
            <v>17690.976346153846</v>
          </cell>
          <cell r="AC143">
            <v>325566.77365384618</v>
          </cell>
        </row>
        <row r="144">
          <cell r="B144">
            <v>50</v>
          </cell>
          <cell r="C144" t="str">
            <v>CORREDOR PEROZO PEDRO JAVIER</v>
          </cell>
          <cell r="D144">
            <v>14963899</v>
          </cell>
          <cell r="E144" t="str">
            <v>MECANICO</v>
          </cell>
          <cell r="F144">
            <v>686515.5</v>
          </cell>
          <cell r="G144" t="str">
            <v>16-01-2007</v>
          </cell>
          <cell r="H144">
            <v>22883.85</v>
          </cell>
          <cell r="I144" t="str">
            <v>16-11-2007</v>
          </cell>
          <cell r="J144" t="str">
            <v>30-11-2007</v>
          </cell>
          <cell r="K144">
            <v>15</v>
          </cell>
          <cell r="L144">
            <v>343257.75</v>
          </cell>
          <cell r="M144">
            <v>0</v>
          </cell>
          <cell r="N144">
            <v>0</v>
          </cell>
          <cell r="O144">
            <v>0</v>
          </cell>
          <cell r="P144">
            <v>0</v>
          </cell>
          <cell r="Q144">
            <v>0</v>
          </cell>
          <cell r="R144">
            <v>0</v>
          </cell>
          <cell r="S144">
            <v>343257.75</v>
          </cell>
          <cell r="T144">
            <v>12674.132307692307</v>
          </cell>
          <cell r="U144">
            <v>1584.2665384615384</v>
          </cell>
          <cell r="V144">
            <v>3432.5774999999999</v>
          </cell>
          <cell r="W144">
            <v>0</v>
          </cell>
          <cell r="X144">
            <v>0</v>
          </cell>
          <cell r="Y144">
            <v>0</v>
          </cell>
          <cell r="Z144">
            <v>0</v>
          </cell>
          <cell r="AA144">
            <v>0</v>
          </cell>
          <cell r="AB144">
            <v>17690.976346153846</v>
          </cell>
          <cell r="AC144">
            <v>325566.77365384618</v>
          </cell>
        </row>
        <row r="145">
          <cell r="B145">
            <v>51</v>
          </cell>
        </row>
        <row r="146">
          <cell r="B146">
            <v>1</v>
          </cell>
          <cell r="C146" t="str">
            <v>AZUAJE VILLEGAS MARIA DE LOS ANGELES</v>
          </cell>
          <cell r="D146">
            <v>12941922</v>
          </cell>
          <cell r="E146" t="str">
            <v>GERENTE DE PLANIFICACION Y PROYECTOS</v>
          </cell>
          <cell r="F146">
            <v>1382033.66</v>
          </cell>
          <cell r="G146" t="str">
            <v xml:space="preserve">29-01-2007 </v>
          </cell>
          <cell r="H146">
            <v>46067.788666666667</v>
          </cell>
          <cell r="I146" t="str">
            <v>16-11-2007</v>
          </cell>
          <cell r="J146" t="str">
            <v>30-11-2007</v>
          </cell>
          <cell r="K146">
            <v>15</v>
          </cell>
          <cell r="L146">
            <v>691016.83</v>
          </cell>
          <cell r="M146">
            <v>7140</v>
          </cell>
          <cell r="N146">
            <v>6300</v>
          </cell>
          <cell r="O146">
            <v>0</v>
          </cell>
          <cell r="P146">
            <v>0</v>
          </cell>
          <cell r="Q146">
            <v>26550</v>
          </cell>
          <cell r="R146">
            <v>39990</v>
          </cell>
          <cell r="S146">
            <v>731006.83</v>
          </cell>
          <cell r="T146">
            <v>26991.021415384614</v>
          </cell>
          <cell r="U146">
            <v>3373.8776769230772</v>
          </cell>
          <cell r="V146">
            <v>7310.0682999999999</v>
          </cell>
          <cell r="W146">
            <v>20730.504899999996</v>
          </cell>
          <cell r="X146">
            <v>69101.683000000005</v>
          </cell>
          <cell r="Y146">
            <v>0</v>
          </cell>
          <cell r="Z146">
            <v>0</v>
          </cell>
          <cell r="AA146">
            <v>0</v>
          </cell>
          <cell r="AB146">
            <v>127507.1552923077</v>
          </cell>
          <cell r="AC146">
            <v>603499.67470769223</v>
          </cell>
        </row>
        <row r="147">
          <cell r="B147">
            <v>2</v>
          </cell>
          <cell r="C147" t="str">
            <v>ZAMBRANO DUQUE ADELCIS JESUS</v>
          </cell>
          <cell r="D147">
            <v>8095532</v>
          </cell>
          <cell r="E147" t="str">
            <v>PLANIFICADOR JEFE</v>
          </cell>
          <cell r="F147">
            <v>1288000</v>
          </cell>
          <cell r="G147" t="str">
            <v>02-01-2007</v>
          </cell>
          <cell r="H147">
            <v>42933.333333333336</v>
          </cell>
          <cell r="I147" t="str">
            <v>16-11-2007</v>
          </cell>
          <cell r="J147" t="str">
            <v>30-11-2007</v>
          </cell>
          <cell r="K147">
            <v>15</v>
          </cell>
          <cell r="L147">
            <v>644000</v>
          </cell>
          <cell r="M147">
            <v>0</v>
          </cell>
          <cell r="N147">
            <v>0</v>
          </cell>
          <cell r="O147">
            <v>0</v>
          </cell>
          <cell r="P147">
            <v>0</v>
          </cell>
          <cell r="Q147">
            <v>0</v>
          </cell>
          <cell r="R147">
            <v>0</v>
          </cell>
          <cell r="S147">
            <v>644000</v>
          </cell>
          <cell r="T147">
            <v>23778.461538461539</v>
          </cell>
          <cell r="U147">
            <v>2972.3076923076924</v>
          </cell>
          <cell r="V147">
            <v>6440</v>
          </cell>
          <cell r="W147">
            <v>0</v>
          </cell>
          <cell r="X147">
            <v>64400</v>
          </cell>
          <cell r="Y147">
            <v>0</v>
          </cell>
          <cell r="Z147">
            <v>42200</v>
          </cell>
          <cell r="AA147">
            <v>0</v>
          </cell>
          <cell r="AB147">
            <v>139790.76923076925</v>
          </cell>
          <cell r="AC147">
            <v>504209.23076923075</v>
          </cell>
        </row>
        <row r="148">
          <cell r="B148">
            <v>3</v>
          </cell>
          <cell r="C148" t="str">
            <v>APONTE SÁNCHEZ MIGUEL ÁNGEL</v>
          </cell>
          <cell r="D148">
            <v>11506178</v>
          </cell>
          <cell r="E148" t="str">
            <v>INGENIERO CIVIL JEFE II</v>
          </cell>
          <cell r="F148">
            <v>1288000</v>
          </cell>
          <cell r="G148" t="str">
            <v>02-01-2007</v>
          </cell>
          <cell r="H148">
            <v>42933.333333333336</v>
          </cell>
          <cell r="I148" t="str">
            <v>16-11-2007</v>
          </cell>
          <cell r="J148" t="str">
            <v>30-11-2007</v>
          </cell>
          <cell r="K148">
            <v>15</v>
          </cell>
          <cell r="L148">
            <v>644000</v>
          </cell>
          <cell r="M148">
            <v>0</v>
          </cell>
          <cell r="N148">
            <v>0</v>
          </cell>
          <cell r="O148">
            <v>0</v>
          </cell>
          <cell r="P148">
            <v>0</v>
          </cell>
          <cell r="Q148">
            <v>0</v>
          </cell>
          <cell r="R148">
            <v>0</v>
          </cell>
          <cell r="S148">
            <v>644000</v>
          </cell>
          <cell r="T148">
            <v>23778.461538461539</v>
          </cell>
          <cell r="U148">
            <v>2972.3076923076924</v>
          </cell>
          <cell r="V148">
            <v>6440</v>
          </cell>
          <cell r="W148">
            <v>0</v>
          </cell>
          <cell r="X148">
            <v>64400</v>
          </cell>
          <cell r="Y148">
            <v>0</v>
          </cell>
          <cell r="Z148">
            <v>0</v>
          </cell>
          <cell r="AA148">
            <v>0</v>
          </cell>
          <cell r="AB148">
            <v>97590.769230769234</v>
          </cell>
          <cell r="AC148">
            <v>546409.23076923075</v>
          </cell>
        </row>
        <row r="149">
          <cell r="B149">
            <v>4</v>
          </cell>
          <cell r="C149" t="str">
            <v>ROJAS DE COLMENARES NILDA CRISTINA</v>
          </cell>
          <cell r="D149">
            <v>5202034</v>
          </cell>
          <cell r="E149" t="str">
            <v xml:space="preserve">INGENIERO CIVIL JEFE I </v>
          </cell>
          <cell r="F149">
            <v>1120000</v>
          </cell>
          <cell r="G149" t="str">
            <v>02-01-2007</v>
          </cell>
          <cell r="H149">
            <v>37333.333333333336</v>
          </cell>
          <cell r="I149" t="str">
            <v>16-11-2007</v>
          </cell>
          <cell r="J149" t="str">
            <v>30-11-2007</v>
          </cell>
          <cell r="K149">
            <v>15</v>
          </cell>
          <cell r="L149">
            <v>560000</v>
          </cell>
          <cell r="M149">
            <v>0</v>
          </cell>
          <cell r="N149">
            <v>0</v>
          </cell>
          <cell r="O149">
            <v>0</v>
          </cell>
          <cell r="P149">
            <v>0</v>
          </cell>
          <cell r="Q149">
            <v>0</v>
          </cell>
          <cell r="R149">
            <v>0</v>
          </cell>
          <cell r="S149">
            <v>560000</v>
          </cell>
          <cell r="T149">
            <v>20676.923076923078</v>
          </cell>
          <cell r="U149">
            <v>2584.6153846153848</v>
          </cell>
          <cell r="V149">
            <v>5600</v>
          </cell>
          <cell r="W149">
            <v>0</v>
          </cell>
          <cell r="X149">
            <v>0</v>
          </cell>
          <cell r="Y149">
            <v>0</v>
          </cell>
          <cell r="Z149">
            <v>0</v>
          </cell>
          <cell r="AA149">
            <v>0</v>
          </cell>
          <cell r="AB149">
            <v>28861.538461538461</v>
          </cell>
          <cell r="AC149">
            <v>531138.4615384615</v>
          </cell>
        </row>
        <row r="150">
          <cell r="B150">
            <v>5</v>
          </cell>
          <cell r="C150" t="str">
            <v>DAVILA RAMIREZ DARWIN JOSE</v>
          </cell>
          <cell r="D150">
            <v>14589752</v>
          </cell>
          <cell r="E150" t="str">
            <v>INGENIERO ELECTRICISTA III</v>
          </cell>
          <cell r="F150">
            <v>1036000</v>
          </cell>
          <cell r="G150" t="str">
            <v>03-01-2007</v>
          </cell>
          <cell r="H150">
            <v>34533.333333333336</v>
          </cell>
          <cell r="I150" t="str">
            <v>16-11-2007</v>
          </cell>
          <cell r="J150" t="str">
            <v>30-11-2007</v>
          </cell>
          <cell r="K150">
            <v>15</v>
          </cell>
          <cell r="L150">
            <v>518000.00000000006</v>
          </cell>
          <cell r="M150">
            <v>0</v>
          </cell>
          <cell r="N150">
            <v>0</v>
          </cell>
          <cell r="O150">
            <v>0</v>
          </cell>
          <cell r="P150">
            <v>0</v>
          </cell>
          <cell r="Q150">
            <v>0</v>
          </cell>
          <cell r="R150">
            <v>0</v>
          </cell>
          <cell r="S150">
            <v>518000.00000000006</v>
          </cell>
          <cell r="T150">
            <v>19126.153846153844</v>
          </cell>
          <cell r="U150">
            <v>2390.7692307692305</v>
          </cell>
          <cell r="V150">
            <v>5180.0000000000009</v>
          </cell>
          <cell r="W150">
            <v>0</v>
          </cell>
          <cell r="X150">
            <v>51800.000000000007</v>
          </cell>
          <cell r="Y150">
            <v>0</v>
          </cell>
          <cell r="Z150">
            <v>58333.5</v>
          </cell>
          <cell r="AA150">
            <v>0</v>
          </cell>
          <cell r="AB150">
            <v>136830.42307692306</v>
          </cell>
          <cell r="AC150">
            <v>381169.57692307699</v>
          </cell>
        </row>
        <row r="151">
          <cell r="B151">
            <v>6</v>
          </cell>
          <cell r="C151" t="str">
            <v>GARCIA RODRIGUEZ CARMEN</v>
          </cell>
          <cell r="D151">
            <v>13891315</v>
          </cell>
          <cell r="E151" t="str">
            <v>ARQUITECTO III</v>
          </cell>
          <cell r="F151">
            <v>1036000</v>
          </cell>
          <cell r="G151" t="str">
            <v>10-01-2007</v>
          </cell>
          <cell r="H151">
            <v>34533.333333333336</v>
          </cell>
          <cell r="I151" t="str">
            <v>16-11-2007</v>
          </cell>
          <cell r="J151" t="str">
            <v>30-11-2007</v>
          </cell>
          <cell r="K151">
            <v>15</v>
          </cell>
          <cell r="L151">
            <v>518000.00000000006</v>
          </cell>
          <cell r="M151">
            <v>0</v>
          </cell>
          <cell r="N151">
            <v>0</v>
          </cell>
          <cell r="O151">
            <v>0</v>
          </cell>
          <cell r="P151">
            <v>0</v>
          </cell>
          <cell r="Q151">
            <v>0</v>
          </cell>
          <cell r="R151">
            <v>0</v>
          </cell>
          <cell r="S151">
            <v>518000.00000000006</v>
          </cell>
          <cell r="T151">
            <v>19126.153846153844</v>
          </cell>
          <cell r="U151">
            <v>2390.7692307692305</v>
          </cell>
          <cell r="V151">
            <v>5180.0000000000009</v>
          </cell>
          <cell r="W151">
            <v>0</v>
          </cell>
          <cell r="X151">
            <v>0</v>
          </cell>
          <cell r="Y151">
            <v>0</v>
          </cell>
          <cell r="Z151">
            <v>0</v>
          </cell>
          <cell r="AA151">
            <v>0</v>
          </cell>
          <cell r="AB151">
            <v>26696.923076923074</v>
          </cell>
          <cell r="AC151">
            <v>491303.07692307699</v>
          </cell>
        </row>
        <row r="152">
          <cell r="B152">
            <v>7</v>
          </cell>
          <cell r="C152" t="str">
            <v>MARTINEZ COLMENARES JESUS GUSTAVO</v>
          </cell>
          <cell r="D152">
            <v>12817506</v>
          </cell>
          <cell r="E152" t="str">
            <v>ARQUITECTO III</v>
          </cell>
          <cell r="F152">
            <v>1036000</v>
          </cell>
          <cell r="G152" t="str">
            <v>09-01-2007</v>
          </cell>
          <cell r="H152">
            <v>34533.333333333336</v>
          </cell>
          <cell r="I152" t="str">
            <v>16-11-2007</v>
          </cell>
          <cell r="J152" t="str">
            <v>30-11-2007</v>
          </cell>
          <cell r="K152">
            <v>15</v>
          </cell>
          <cell r="L152">
            <v>518000.00000000006</v>
          </cell>
          <cell r="M152">
            <v>0</v>
          </cell>
          <cell r="N152">
            <v>0</v>
          </cell>
          <cell r="O152">
            <v>0</v>
          </cell>
          <cell r="P152">
            <v>0</v>
          </cell>
          <cell r="Q152">
            <v>0</v>
          </cell>
          <cell r="R152">
            <v>0</v>
          </cell>
          <cell r="S152">
            <v>518000.00000000006</v>
          </cell>
          <cell r="T152">
            <v>19126.153846153844</v>
          </cell>
          <cell r="U152">
            <v>2390.7692307692305</v>
          </cell>
          <cell r="V152">
            <v>5180.0000000000009</v>
          </cell>
          <cell r="W152">
            <v>0</v>
          </cell>
          <cell r="X152">
            <v>0</v>
          </cell>
          <cell r="Y152">
            <v>0</v>
          </cell>
          <cell r="Z152">
            <v>0</v>
          </cell>
          <cell r="AA152">
            <v>0</v>
          </cell>
          <cell r="AB152">
            <v>26696.923076923074</v>
          </cell>
          <cell r="AC152">
            <v>491303.07692307699</v>
          </cell>
        </row>
        <row r="153">
          <cell r="B153">
            <v>8</v>
          </cell>
          <cell r="C153" t="str">
            <v xml:space="preserve">PEÑALOZA QUINTANILLA ALBERTO TEODORO </v>
          </cell>
          <cell r="D153">
            <v>6338954</v>
          </cell>
          <cell r="E153" t="str">
            <v>GEOLOGO III</v>
          </cell>
          <cell r="F153">
            <v>1036000</v>
          </cell>
          <cell r="G153" t="str">
            <v>01-02-2007</v>
          </cell>
          <cell r="H153">
            <v>34533.333333333336</v>
          </cell>
          <cell r="I153" t="str">
            <v>16-11-2007</v>
          </cell>
          <cell r="J153" t="str">
            <v>30-11-2007</v>
          </cell>
          <cell r="K153">
            <v>15</v>
          </cell>
          <cell r="L153">
            <v>518000.00000000006</v>
          </cell>
          <cell r="M153">
            <v>0</v>
          </cell>
          <cell r="N153">
            <v>0</v>
          </cell>
          <cell r="O153">
            <v>0</v>
          </cell>
          <cell r="P153">
            <v>0</v>
          </cell>
          <cell r="Q153">
            <v>0</v>
          </cell>
          <cell r="R153">
            <v>0</v>
          </cell>
          <cell r="S153">
            <v>518000.00000000006</v>
          </cell>
          <cell r="T153">
            <v>19126.153846153844</v>
          </cell>
          <cell r="U153">
            <v>2390.7692307692305</v>
          </cell>
          <cell r="V153">
            <v>5180.0000000000009</v>
          </cell>
          <cell r="W153">
            <v>0</v>
          </cell>
          <cell r="X153">
            <v>0</v>
          </cell>
          <cell r="Y153">
            <v>0</v>
          </cell>
          <cell r="Z153">
            <v>0</v>
          </cell>
          <cell r="AA153">
            <v>0</v>
          </cell>
          <cell r="AB153">
            <v>26696.923076923074</v>
          </cell>
          <cell r="AC153">
            <v>491303.07692307699</v>
          </cell>
        </row>
        <row r="154">
          <cell r="B154">
            <v>9</v>
          </cell>
          <cell r="C154" t="str">
            <v>ZAPATA JOSE ADRIAN</v>
          </cell>
          <cell r="D154">
            <v>2478839</v>
          </cell>
          <cell r="E154" t="str">
            <v>INGENIERO AGRONOMO</v>
          </cell>
          <cell r="F154">
            <v>1036000</v>
          </cell>
          <cell r="G154" t="str">
            <v>27-02-2007</v>
          </cell>
          <cell r="H154">
            <v>34533.333333333336</v>
          </cell>
          <cell r="I154" t="str">
            <v>16-11-2007</v>
          </cell>
          <cell r="J154" t="str">
            <v>30-11-2007</v>
          </cell>
          <cell r="K154">
            <v>15</v>
          </cell>
          <cell r="L154">
            <v>518000.00000000006</v>
          </cell>
          <cell r="M154">
            <v>0</v>
          </cell>
          <cell r="N154">
            <v>0</v>
          </cell>
          <cell r="O154">
            <v>0</v>
          </cell>
          <cell r="P154">
            <v>0</v>
          </cell>
          <cell r="Q154">
            <v>0</v>
          </cell>
          <cell r="R154">
            <v>0</v>
          </cell>
          <cell r="S154">
            <v>518000.00000000006</v>
          </cell>
          <cell r="T154">
            <v>19126.153846153844</v>
          </cell>
          <cell r="U154">
            <v>2390.7692307692305</v>
          </cell>
          <cell r="V154">
            <v>5180.0000000000009</v>
          </cell>
          <cell r="W154">
            <v>0</v>
          </cell>
          <cell r="X154">
            <v>0</v>
          </cell>
          <cell r="Y154">
            <v>0</v>
          </cell>
          <cell r="Z154">
            <v>0</v>
          </cell>
          <cell r="AA154">
            <v>0</v>
          </cell>
          <cell r="AB154">
            <v>26696.923076923074</v>
          </cell>
          <cell r="AC154">
            <v>491303.07692307699</v>
          </cell>
        </row>
        <row r="155">
          <cell r="B155">
            <v>10</v>
          </cell>
          <cell r="C155" t="str">
            <v>OSTOS GARCIA LUIS EDUARDO</v>
          </cell>
          <cell r="D155">
            <v>3006822</v>
          </cell>
          <cell r="E155" t="str">
            <v>REVISOR DE CONTRALORIA III</v>
          </cell>
          <cell r="F155">
            <v>980000</v>
          </cell>
          <cell r="G155" t="str">
            <v>26-02-2007</v>
          </cell>
          <cell r="H155">
            <v>32666.666666666668</v>
          </cell>
          <cell r="I155" t="str">
            <v>16-11-2007</v>
          </cell>
          <cell r="J155" t="str">
            <v>30-11-2007</v>
          </cell>
          <cell r="K155">
            <v>15</v>
          </cell>
          <cell r="L155">
            <v>490000</v>
          </cell>
          <cell r="M155">
            <v>0</v>
          </cell>
          <cell r="N155">
            <v>0</v>
          </cell>
          <cell r="O155">
            <v>0</v>
          </cell>
          <cell r="P155">
            <v>0</v>
          </cell>
          <cell r="Q155">
            <v>0</v>
          </cell>
          <cell r="R155">
            <v>0</v>
          </cell>
          <cell r="S155">
            <v>490000</v>
          </cell>
          <cell r="T155">
            <v>18092.307692307691</v>
          </cell>
          <cell r="U155">
            <v>2261.5384615384614</v>
          </cell>
          <cell r="V155">
            <v>4900</v>
          </cell>
          <cell r="W155">
            <v>0</v>
          </cell>
          <cell r="X155">
            <v>0</v>
          </cell>
          <cell r="Y155">
            <v>0</v>
          </cell>
          <cell r="Z155">
            <v>0</v>
          </cell>
          <cell r="AA155">
            <v>0</v>
          </cell>
          <cell r="AB155">
            <v>25253.846153846152</v>
          </cell>
          <cell r="AC155">
            <v>464746.15384615387</v>
          </cell>
        </row>
        <row r="156">
          <cell r="B156">
            <v>11</v>
          </cell>
          <cell r="C156" t="str">
            <v>DAZA PEREZ BERNARDO  WILLIAM</v>
          </cell>
          <cell r="D156">
            <v>5684318</v>
          </cell>
          <cell r="E156" t="str">
            <v>INGENIERO INDUSTRIAL II</v>
          </cell>
          <cell r="F156">
            <v>980000</v>
          </cell>
          <cell r="G156" t="str">
            <v>05-03-2007</v>
          </cell>
          <cell r="H156">
            <v>32666.666666666668</v>
          </cell>
          <cell r="I156" t="str">
            <v>16-11-2007</v>
          </cell>
          <cell r="J156" t="str">
            <v>30-11-2007</v>
          </cell>
          <cell r="K156">
            <v>15</v>
          </cell>
          <cell r="L156">
            <v>490000</v>
          </cell>
          <cell r="M156">
            <v>0</v>
          </cell>
          <cell r="N156">
            <v>0</v>
          </cell>
          <cell r="O156">
            <v>0</v>
          </cell>
          <cell r="P156">
            <v>0</v>
          </cell>
          <cell r="Q156">
            <v>0</v>
          </cell>
          <cell r="R156">
            <v>0</v>
          </cell>
          <cell r="S156">
            <v>490000</v>
          </cell>
          <cell r="T156">
            <v>18092.307692307691</v>
          </cell>
          <cell r="U156">
            <v>2261.5384615384614</v>
          </cell>
          <cell r="V156">
            <v>4900</v>
          </cell>
          <cell r="W156">
            <v>0</v>
          </cell>
          <cell r="X156">
            <v>0</v>
          </cell>
          <cell r="Y156">
            <v>0</v>
          </cell>
          <cell r="Z156">
            <v>0</v>
          </cell>
          <cell r="AA156">
            <v>0</v>
          </cell>
          <cell r="AB156">
            <v>25253.846153846152</v>
          </cell>
          <cell r="AC156">
            <v>464746.15384615387</v>
          </cell>
        </row>
        <row r="157">
          <cell r="B157">
            <v>12</v>
          </cell>
          <cell r="C157" t="str">
            <v>FLORES ALVARADO GABRIEL EDUARDO</v>
          </cell>
          <cell r="D157">
            <v>15988089</v>
          </cell>
          <cell r="E157" t="str">
            <v>ADMINISTRADOR I</v>
          </cell>
          <cell r="F157">
            <v>868000</v>
          </cell>
          <cell r="G157" t="str">
            <v>02-08-2007</v>
          </cell>
          <cell r="H157">
            <v>28933.333333333332</v>
          </cell>
          <cell r="I157" t="str">
            <v>16-11-2007</v>
          </cell>
          <cell r="J157" t="str">
            <v>30-11-2007</v>
          </cell>
          <cell r="K157">
            <v>15</v>
          </cell>
          <cell r="L157">
            <v>434000</v>
          </cell>
          <cell r="M157">
            <v>0</v>
          </cell>
          <cell r="N157">
            <v>0</v>
          </cell>
          <cell r="O157">
            <v>0</v>
          </cell>
          <cell r="P157">
            <v>0</v>
          </cell>
          <cell r="Q157">
            <v>0</v>
          </cell>
          <cell r="R157">
            <v>0</v>
          </cell>
          <cell r="S157">
            <v>434000</v>
          </cell>
          <cell r="T157">
            <v>16024.615384615385</v>
          </cell>
          <cell r="U157">
            <v>2003.0769230769231</v>
          </cell>
          <cell r="V157">
            <v>4340</v>
          </cell>
          <cell r="W157">
            <v>0</v>
          </cell>
          <cell r="X157">
            <v>0</v>
          </cell>
          <cell r="Y157">
            <v>0</v>
          </cell>
          <cell r="Z157">
            <v>0</v>
          </cell>
          <cell r="AA157">
            <v>0</v>
          </cell>
          <cell r="AB157">
            <v>22367.692307692309</v>
          </cell>
          <cell r="AC157">
            <v>411632.30769230769</v>
          </cell>
        </row>
        <row r="158">
          <cell r="B158">
            <v>13</v>
          </cell>
          <cell r="C158" t="str">
            <v>JAIMES LECXY ZULAY</v>
          </cell>
          <cell r="D158">
            <v>12633114</v>
          </cell>
          <cell r="E158" t="str">
            <v>REVISOR DE CONTRALORIA I</v>
          </cell>
          <cell r="F158">
            <v>701885.25</v>
          </cell>
          <cell r="G158" t="str">
            <v>04-01-2007</v>
          </cell>
          <cell r="H158">
            <v>23396.174999999999</v>
          </cell>
          <cell r="I158" t="str">
            <v>16-11-2007</v>
          </cell>
          <cell r="J158" t="str">
            <v>30-11-2007</v>
          </cell>
          <cell r="K158">
            <v>15</v>
          </cell>
          <cell r="L158">
            <v>350942.625</v>
          </cell>
          <cell r="M158">
            <v>0</v>
          </cell>
          <cell r="N158">
            <v>0</v>
          </cell>
          <cell r="O158">
            <v>0</v>
          </cell>
          <cell r="P158">
            <v>0</v>
          </cell>
          <cell r="Q158">
            <v>0</v>
          </cell>
          <cell r="R158">
            <v>0</v>
          </cell>
          <cell r="S158">
            <v>350942.625</v>
          </cell>
          <cell r="T158">
            <v>12957.881538461537</v>
          </cell>
          <cell r="U158">
            <v>1619.7351923076922</v>
          </cell>
          <cell r="V158">
            <v>3509.42625</v>
          </cell>
          <cell r="W158">
            <v>0</v>
          </cell>
          <cell r="X158">
            <v>35094.262500000004</v>
          </cell>
          <cell r="Y158">
            <v>0</v>
          </cell>
          <cell r="Z158">
            <v>0</v>
          </cell>
          <cell r="AA158">
            <v>0</v>
          </cell>
          <cell r="AB158">
            <v>53181.305480769239</v>
          </cell>
          <cell r="AC158">
            <v>297761.31951923075</v>
          </cell>
        </row>
        <row r="159">
          <cell r="B159">
            <v>14</v>
          </cell>
          <cell r="C159" t="str">
            <v>ROMERO MONTAÑEZ BELKYS</v>
          </cell>
          <cell r="D159">
            <v>11505957</v>
          </cell>
          <cell r="E159" t="str">
            <v>REVISOR DE CONTRALORIA I</v>
          </cell>
          <cell r="F159">
            <v>701885.25</v>
          </cell>
          <cell r="G159" t="str">
            <v>02-01-2007</v>
          </cell>
          <cell r="H159">
            <v>23396.174999999999</v>
          </cell>
          <cell r="I159" t="str">
            <v>16-11-2007</v>
          </cell>
          <cell r="J159" t="str">
            <v>30-11-2007</v>
          </cell>
          <cell r="K159">
            <v>15</v>
          </cell>
          <cell r="L159">
            <v>350942.625</v>
          </cell>
          <cell r="M159">
            <v>0</v>
          </cell>
          <cell r="N159">
            <v>0</v>
          </cell>
          <cell r="O159">
            <v>0</v>
          </cell>
          <cell r="P159">
            <v>0</v>
          </cell>
          <cell r="Q159">
            <v>0</v>
          </cell>
          <cell r="R159">
            <v>0</v>
          </cell>
          <cell r="S159">
            <v>350942.625</v>
          </cell>
          <cell r="T159">
            <v>12957.881538461537</v>
          </cell>
          <cell r="U159">
            <v>1619.7351923076922</v>
          </cell>
          <cell r="V159">
            <v>3509.42625</v>
          </cell>
          <cell r="W159">
            <v>0</v>
          </cell>
          <cell r="X159">
            <v>35094.262500000004</v>
          </cell>
          <cell r="Y159">
            <v>0</v>
          </cell>
          <cell r="Z159">
            <v>0</v>
          </cell>
          <cell r="AA159">
            <v>0</v>
          </cell>
          <cell r="AB159">
            <v>53181.305480769239</v>
          </cell>
          <cell r="AC159">
            <v>297761.31951923075</v>
          </cell>
        </row>
        <row r="160">
          <cell r="B160">
            <v>15</v>
          </cell>
          <cell r="C160" t="str">
            <v>FRANKLIN VIVAS JEFFERSON ERNESTO</v>
          </cell>
          <cell r="D160">
            <v>12346614</v>
          </cell>
          <cell r="E160" t="str">
            <v>REVISOR DE CONTRALORIA I</v>
          </cell>
          <cell r="F160">
            <v>701885.25</v>
          </cell>
          <cell r="G160" t="str">
            <v>02-01-2007</v>
          </cell>
          <cell r="H160">
            <v>23396.174999999999</v>
          </cell>
          <cell r="I160" t="str">
            <v>16-11-2007</v>
          </cell>
          <cell r="J160" t="str">
            <v>30-11-2007</v>
          </cell>
          <cell r="K160">
            <v>15</v>
          </cell>
          <cell r="L160">
            <v>350942.625</v>
          </cell>
          <cell r="M160">
            <v>0</v>
          </cell>
          <cell r="N160">
            <v>0</v>
          </cell>
          <cell r="O160">
            <v>0</v>
          </cell>
          <cell r="P160">
            <v>0</v>
          </cell>
          <cell r="Q160">
            <v>0</v>
          </cell>
          <cell r="R160">
            <v>0</v>
          </cell>
          <cell r="S160">
            <v>350942.625</v>
          </cell>
          <cell r="T160">
            <v>12957.881538461537</v>
          </cell>
          <cell r="U160">
            <v>1619.7351923076922</v>
          </cell>
          <cell r="V160">
            <v>3509.42625</v>
          </cell>
          <cell r="W160">
            <v>0</v>
          </cell>
          <cell r="X160">
            <v>0</v>
          </cell>
          <cell r="Y160">
            <v>0</v>
          </cell>
          <cell r="Z160">
            <v>0</v>
          </cell>
          <cell r="AA160">
            <v>0</v>
          </cell>
          <cell r="AB160">
            <v>18087.042980769231</v>
          </cell>
          <cell r="AC160">
            <v>332855.58201923076</v>
          </cell>
        </row>
        <row r="161">
          <cell r="B161">
            <v>16</v>
          </cell>
          <cell r="C161" t="str">
            <v>MAYORCA ORTEGA PEDRO JOSE</v>
          </cell>
          <cell r="D161">
            <v>15437832</v>
          </cell>
          <cell r="E161" t="str">
            <v>REVISOR DE CONTRALORIA I</v>
          </cell>
          <cell r="F161">
            <v>701885.25</v>
          </cell>
          <cell r="G161" t="str">
            <v>02-01-2007</v>
          </cell>
          <cell r="H161">
            <v>23396.174999999999</v>
          </cell>
          <cell r="I161" t="str">
            <v>16-11-2007</v>
          </cell>
          <cell r="J161" t="str">
            <v>30-11-2007</v>
          </cell>
          <cell r="K161">
            <v>15</v>
          </cell>
          <cell r="L161">
            <v>350942.625</v>
          </cell>
          <cell r="M161">
            <v>0</v>
          </cell>
          <cell r="N161">
            <v>0</v>
          </cell>
          <cell r="O161">
            <v>0</v>
          </cell>
          <cell r="P161">
            <v>0</v>
          </cell>
          <cell r="Q161">
            <v>0</v>
          </cell>
          <cell r="R161">
            <v>0</v>
          </cell>
          <cell r="S161">
            <v>350942.625</v>
          </cell>
          <cell r="T161">
            <v>12957.881538461537</v>
          </cell>
          <cell r="U161">
            <v>1619.7351923076922</v>
          </cell>
          <cell r="V161">
            <v>3509.42625</v>
          </cell>
          <cell r="W161">
            <v>0</v>
          </cell>
          <cell r="X161">
            <v>35094.262500000004</v>
          </cell>
          <cell r="Y161">
            <v>0</v>
          </cell>
          <cell r="Z161">
            <v>28793.5</v>
          </cell>
          <cell r="AA161">
            <v>0</v>
          </cell>
          <cell r="AB161">
            <v>81974.805480769239</v>
          </cell>
          <cell r="AC161">
            <v>268967.81951923075</v>
          </cell>
        </row>
        <row r="162">
          <cell r="B162">
            <v>17</v>
          </cell>
        </row>
        <row r="163">
          <cell r="B163">
            <v>18</v>
          </cell>
          <cell r="C163" t="str">
            <v>MORENO RAMIREZ DARLY GUILMAR</v>
          </cell>
          <cell r="D163">
            <v>14502464</v>
          </cell>
          <cell r="E163" t="str">
            <v>REVISOR DE CONTRALORIA I</v>
          </cell>
          <cell r="F163">
            <v>701885.25</v>
          </cell>
          <cell r="G163" t="str">
            <v>26-03-2007</v>
          </cell>
          <cell r="H163">
            <v>23396.174999999999</v>
          </cell>
          <cell r="I163" t="str">
            <v>16-11-2007</v>
          </cell>
          <cell r="J163" t="str">
            <v>30-11-2007</v>
          </cell>
          <cell r="K163">
            <v>15</v>
          </cell>
          <cell r="L163">
            <v>350942.625</v>
          </cell>
          <cell r="M163">
            <v>0</v>
          </cell>
          <cell r="N163">
            <v>0</v>
          </cell>
          <cell r="O163">
            <v>0</v>
          </cell>
          <cell r="P163">
            <v>0</v>
          </cell>
          <cell r="Q163">
            <v>0</v>
          </cell>
          <cell r="R163">
            <v>0</v>
          </cell>
          <cell r="S163">
            <v>350942.625</v>
          </cell>
          <cell r="T163">
            <v>12957.881538461537</v>
          </cell>
          <cell r="U163">
            <v>1619.7351923076922</v>
          </cell>
          <cell r="V163">
            <v>3509.42625</v>
          </cell>
          <cell r="W163">
            <v>0</v>
          </cell>
          <cell r="X163">
            <v>0</v>
          </cell>
          <cell r="Y163">
            <v>0</v>
          </cell>
          <cell r="Z163">
            <v>0</v>
          </cell>
          <cell r="AA163">
            <v>0</v>
          </cell>
          <cell r="AB163">
            <v>18087.042980769231</v>
          </cell>
          <cell r="AC163">
            <v>332855.58201923076</v>
          </cell>
        </row>
        <row r="164">
          <cell r="B164">
            <v>19</v>
          </cell>
          <cell r="C164" t="str">
            <v>HURTADO SIABATO JOSE FLORENTINO</v>
          </cell>
          <cell r="D164">
            <v>7110059</v>
          </cell>
          <cell r="E164" t="str">
            <v>TOPOGRAFO I</v>
          </cell>
          <cell r="F164">
            <v>701885.25</v>
          </cell>
          <cell r="G164" t="str">
            <v>19-03-2007</v>
          </cell>
          <cell r="H164">
            <v>23396.174999999999</v>
          </cell>
          <cell r="I164" t="str">
            <v>16-11-2007</v>
          </cell>
          <cell r="J164" t="str">
            <v>30-11-2007</v>
          </cell>
          <cell r="K164">
            <v>15</v>
          </cell>
          <cell r="L164">
            <v>350942.625</v>
          </cell>
          <cell r="M164">
            <v>0</v>
          </cell>
          <cell r="N164">
            <v>0</v>
          </cell>
          <cell r="O164">
            <v>0</v>
          </cell>
          <cell r="P164">
            <v>0</v>
          </cell>
          <cell r="Q164">
            <v>0</v>
          </cell>
          <cell r="R164">
            <v>0</v>
          </cell>
          <cell r="S164">
            <v>350942.625</v>
          </cell>
          <cell r="T164">
            <v>0</v>
          </cell>
          <cell r="U164">
            <v>0</v>
          </cell>
          <cell r="W164">
            <v>0</v>
          </cell>
          <cell r="X164">
            <v>0</v>
          </cell>
          <cell r="Y164">
            <v>0</v>
          </cell>
          <cell r="Z164">
            <v>0</v>
          </cell>
          <cell r="AA164">
            <v>0</v>
          </cell>
          <cell r="AB164">
            <v>0</v>
          </cell>
          <cell r="AC164">
            <v>350942.625</v>
          </cell>
        </row>
        <row r="165">
          <cell r="B165">
            <v>20</v>
          </cell>
          <cell r="C165" t="str">
            <v>GARCIA SALAZAR VICTOR MANUEL</v>
          </cell>
          <cell r="D165">
            <v>11060853</v>
          </cell>
          <cell r="E165" t="str">
            <v>TOPOGRAFO I</v>
          </cell>
          <cell r="F165">
            <v>614790</v>
          </cell>
          <cell r="G165" t="str">
            <v>22-02-2007</v>
          </cell>
          <cell r="H165">
            <v>20493</v>
          </cell>
          <cell r="I165" t="str">
            <v>16-11-2007</v>
          </cell>
          <cell r="J165" t="str">
            <v>30-11-2007</v>
          </cell>
          <cell r="K165">
            <v>15</v>
          </cell>
          <cell r="L165">
            <v>307395</v>
          </cell>
          <cell r="M165">
            <v>0</v>
          </cell>
          <cell r="N165">
            <v>0</v>
          </cell>
          <cell r="O165">
            <v>0</v>
          </cell>
          <cell r="P165">
            <v>0</v>
          </cell>
          <cell r="Q165">
            <v>0</v>
          </cell>
          <cell r="R165">
            <v>0</v>
          </cell>
          <cell r="S165">
            <v>307395</v>
          </cell>
          <cell r="T165">
            <v>11349.969230769229</v>
          </cell>
          <cell r="U165">
            <v>1418.7461538461537</v>
          </cell>
          <cell r="V165">
            <v>3073.9500000000003</v>
          </cell>
          <cell r="W165">
            <v>0</v>
          </cell>
          <cell r="X165">
            <v>0</v>
          </cell>
          <cell r="Y165">
            <v>0</v>
          </cell>
          <cell r="Z165">
            <v>0</v>
          </cell>
          <cell r="AA165">
            <v>0</v>
          </cell>
          <cell r="AB165">
            <v>15842.665384615384</v>
          </cell>
          <cell r="AC165">
            <v>291552.33461538464</v>
          </cell>
        </row>
        <row r="166">
          <cell r="B166">
            <v>21</v>
          </cell>
          <cell r="C166" t="str">
            <v>GUERRERO FRANCY MASSIEL</v>
          </cell>
          <cell r="D166">
            <v>12253400</v>
          </cell>
          <cell r="E166" t="str">
            <v xml:space="preserve">ASISTENTE ADMINISTRATIVO III </v>
          </cell>
          <cell r="F166">
            <v>701885.25</v>
          </cell>
          <cell r="G166" t="str">
            <v>02-01-2007</v>
          </cell>
          <cell r="H166">
            <v>23396.174999999999</v>
          </cell>
          <cell r="I166" t="str">
            <v>16-11-2007</v>
          </cell>
          <cell r="J166" t="str">
            <v>30-11-2007</v>
          </cell>
          <cell r="K166">
            <v>15</v>
          </cell>
          <cell r="L166">
            <v>350942.625</v>
          </cell>
          <cell r="M166">
            <v>0</v>
          </cell>
          <cell r="N166">
            <v>0</v>
          </cell>
          <cell r="O166">
            <v>0</v>
          </cell>
          <cell r="P166">
            <v>0</v>
          </cell>
          <cell r="Q166">
            <v>0</v>
          </cell>
          <cell r="R166">
            <v>0</v>
          </cell>
          <cell r="S166">
            <v>350942.625</v>
          </cell>
          <cell r="T166">
            <v>12957.881538461537</v>
          </cell>
          <cell r="U166">
            <v>1619.7351923076922</v>
          </cell>
          <cell r="V166">
            <v>3509.42625</v>
          </cell>
          <cell r="W166">
            <v>0</v>
          </cell>
          <cell r="X166">
            <v>0</v>
          </cell>
          <cell r="Y166">
            <v>0</v>
          </cell>
          <cell r="Z166">
            <v>0</v>
          </cell>
          <cell r="AA166">
            <v>0</v>
          </cell>
          <cell r="AB166">
            <v>18087.042980769231</v>
          </cell>
          <cell r="AC166">
            <v>332855.58201923076</v>
          </cell>
        </row>
        <row r="167">
          <cell r="B167">
            <v>22</v>
          </cell>
          <cell r="C167" t="str">
            <v>JAIMES MONCADA YORLEY YADIRA</v>
          </cell>
          <cell r="D167">
            <v>14785143</v>
          </cell>
          <cell r="E167" t="str">
            <v xml:space="preserve">ASISTENTE ADMINISTRATIVO III </v>
          </cell>
          <cell r="F167">
            <v>701885.25</v>
          </cell>
          <cell r="G167" t="str">
            <v>29-01-2007</v>
          </cell>
          <cell r="H167">
            <v>23396.174999999999</v>
          </cell>
          <cell r="I167" t="str">
            <v>16-11-2007</v>
          </cell>
          <cell r="J167" t="str">
            <v>30-11-2007</v>
          </cell>
          <cell r="K167">
            <v>15</v>
          </cell>
          <cell r="L167">
            <v>350942.625</v>
          </cell>
          <cell r="M167">
            <v>0</v>
          </cell>
          <cell r="N167">
            <v>0</v>
          </cell>
          <cell r="O167">
            <v>0</v>
          </cell>
          <cell r="P167">
            <v>0</v>
          </cell>
          <cell r="Q167">
            <v>0</v>
          </cell>
          <cell r="R167">
            <v>0</v>
          </cell>
          <cell r="S167">
            <v>350942.625</v>
          </cell>
          <cell r="T167">
            <v>12957.881538461537</v>
          </cell>
          <cell r="U167">
            <v>1619.7351923076922</v>
          </cell>
          <cell r="V167">
            <v>3509.42625</v>
          </cell>
          <cell r="W167">
            <v>0</v>
          </cell>
          <cell r="X167">
            <v>0</v>
          </cell>
          <cell r="Y167">
            <v>0</v>
          </cell>
          <cell r="Z167">
            <v>0</v>
          </cell>
          <cell r="AA167">
            <v>0</v>
          </cell>
          <cell r="AB167">
            <v>18087.042980769231</v>
          </cell>
          <cell r="AC167">
            <v>332855.58201923076</v>
          </cell>
        </row>
        <row r="168">
          <cell r="B168">
            <v>23</v>
          </cell>
          <cell r="C168" t="str">
            <v>MANRIQUE ANGY CHIRLEY</v>
          </cell>
          <cell r="D168">
            <v>16539248</v>
          </cell>
          <cell r="E168" t="str">
            <v xml:space="preserve">ASISTENTE ADMINISTRATIVO III </v>
          </cell>
          <cell r="F168">
            <v>701885.25</v>
          </cell>
          <cell r="G168" t="str">
            <v>15-03-2007</v>
          </cell>
          <cell r="H168">
            <v>23396.174999999999</v>
          </cell>
          <cell r="I168" t="str">
            <v>16-11-2007</v>
          </cell>
          <cell r="J168" t="str">
            <v>30-11-2007</v>
          </cell>
          <cell r="K168">
            <v>15</v>
          </cell>
          <cell r="L168">
            <v>350942.625</v>
          </cell>
          <cell r="M168">
            <v>0</v>
          </cell>
          <cell r="N168">
            <v>0</v>
          </cell>
          <cell r="O168">
            <v>0</v>
          </cell>
          <cell r="P168">
            <v>0</v>
          </cell>
          <cell r="Q168">
            <v>0</v>
          </cell>
          <cell r="R168">
            <v>0</v>
          </cell>
          <cell r="S168">
            <v>350942.625</v>
          </cell>
          <cell r="T168">
            <v>12957.881538461537</v>
          </cell>
          <cell r="U168">
            <v>1619.7351923076922</v>
          </cell>
          <cell r="V168">
            <v>3509.42625</v>
          </cell>
          <cell r="W168">
            <v>0</v>
          </cell>
          <cell r="X168">
            <v>0</v>
          </cell>
          <cell r="Y168">
            <v>0</v>
          </cell>
          <cell r="Z168">
            <v>0</v>
          </cell>
          <cell r="AA168">
            <v>0</v>
          </cell>
          <cell r="AB168">
            <v>18087.042980769231</v>
          </cell>
          <cell r="AC168">
            <v>332855.58201923076</v>
          </cell>
        </row>
        <row r="169">
          <cell r="B169">
            <v>24</v>
          </cell>
          <cell r="C169" t="str">
            <v>ROJAS CASTRO EDDY YERITZA</v>
          </cell>
          <cell r="D169">
            <v>14708628</v>
          </cell>
          <cell r="E169" t="str">
            <v xml:space="preserve">ASISTENTE ADMINISTRATIVO III </v>
          </cell>
          <cell r="F169">
            <v>701885.25</v>
          </cell>
          <cell r="G169" t="str">
            <v>11-04-2007</v>
          </cell>
          <cell r="H169">
            <v>23396.174999999999</v>
          </cell>
          <cell r="I169" t="str">
            <v>16-11-2007</v>
          </cell>
          <cell r="J169" t="str">
            <v>30-11-2007</v>
          </cell>
          <cell r="K169">
            <v>15</v>
          </cell>
          <cell r="L169">
            <v>350942.625</v>
          </cell>
          <cell r="M169">
            <v>0</v>
          </cell>
          <cell r="N169">
            <v>0</v>
          </cell>
          <cell r="O169">
            <v>0</v>
          </cell>
          <cell r="P169">
            <v>0</v>
          </cell>
          <cell r="Q169">
            <v>0</v>
          </cell>
          <cell r="R169">
            <v>0</v>
          </cell>
          <cell r="S169">
            <v>350942.625</v>
          </cell>
          <cell r="T169">
            <v>12957.881538461537</v>
          </cell>
          <cell r="U169">
            <v>1619.7351923076922</v>
          </cell>
          <cell r="V169">
            <v>3509.42625</v>
          </cell>
          <cell r="W169">
            <v>0</v>
          </cell>
          <cell r="X169">
            <v>35094.262500000004</v>
          </cell>
          <cell r="Y169">
            <v>0</v>
          </cell>
          <cell r="Z169">
            <v>0</v>
          </cell>
          <cell r="AA169">
            <v>0</v>
          </cell>
          <cell r="AB169">
            <v>53181.305480769239</v>
          </cell>
          <cell r="AC169">
            <v>297761.31951923075</v>
          </cell>
        </row>
        <row r="170">
          <cell r="B170">
            <v>25</v>
          </cell>
          <cell r="C170" t="str">
            <v>RAMÍREZ OVALLES EVA</v>
          </cell>
          <cell r="D170">
            <v>10445502</v>
          </cell>
          <cell r="E170" t="str">
            <v>ASISTENTE ADMINISTRATIVO II</v>
          </cell>
          <cell r="F170">
            <v>619913.25</v>
          </cell>
          <cell r="G170" t="str">
            <v>09-01-2007</v>
          </cell>
          <cell r="H170">
            <v>20663.775000000001</v>
          </cell>
          <cell r="I170" t="str">
            <v>16-11-2007</v>
          </cell>
          <cell r="J170" t="str">
            <v>30-11-2007</v>
          </cell>
          <cell r="K170">
            <v>15</v>
          </cell>
          <cell r="L170">
            <v>309956.625</v>
          </cell>
          <cell r="M170">
            <v>0</v>
          </cell>
          <cell r="N170">
            <v>0</v>
          </cell>
          <cell r="O170">
            <v>0</v>
          </cell>
          <cell r="P170">
            <v>0</v>
          </cell>
          <cell r="Q170">
            <v>0</v>
          </cell>
          <cell r="R170">
            <v>0</v>
          </cell>
          <cell r="S170">
            <v>309956.625</v>
          </cell>
          <cell r="T170">
            <v>11444.552307692307</v>
          </cell>
          <cell r="U170">
            <v>1430.5690384615384</v>
          </cell>
          <cell r="V170">
            <v>3099.5662499999999</v>
          </cell>
          <cell r="W170">
            <v>0</v>
          </cell>
          <cell r="X170">
            <v>0</v>
          </cell>
          <cell r="Y170">
            <v>0</v>
          </cell>
          <cell r="Z170">
            <v>0</v>
          </cell>
          <cell r="AA170">
            <v>0</v>
          </cell>
          <cell r="AB170">
            <v>15974.687596153846</v>
          </cell>
          <cell r="AC170">
            <v>293981.93740384618</v>
          </cell>
        </row>
        <row r="171">
          <cell r="B171">
            <v>26</v>
          </cell>
        </row>
        <row r="172">
          <cell r="B172">
            <v>27</v>
          </cell>
          <cell r="C172" t="str">
            <v xml:space="preserve">CUBEROS EDGAR AMADO </v>
          </cell>
          <cell r="D172">
            <v>5652926</v>
          </cell>
          <cell r="E172" t="str">
            <v>ASISTENTE ADMINISTRATIVO I</v>
          </cell>
          <cell r="F172">
            <v>614790</v>
          </cell>
          <cell r="G172" t="str">
            <v>22-05-2007</v>
          </cell>
          <cell r="H172">
            <v>20493</v>
          </cell>
          <cell r="I172" t="str">
            <v>16-11-2007</v>
          </cell>
          <cell r="J172" t="str">
            <v>30-11-2007</v>
          </cell>
          <cell r="K172">
            <v>15</v>
          </cell>
          <cell r="L172">
            <v>307395</v>
          </cell>
          <cell r="M172">
            <v>0</v>
          </cell>
          <cell r="N172">
            <v>0</v>
          </cell>
          <cell r="O172">
            <v>0</v>
          </cell>
          <cell r="P172">
            <v>0</v>
          </cell>
          <cell r="Q172">
            <v>0</v>
          </cell>
          <cell r="R172">
            <v>0</v>
          </cell>
          <cell r="S172">
            <v>307395</v>
          </cell>
          <cell r="T172">
            <v>11349.969230769229</v>
          </cell>
          <cell r="U172">
            <v>1418.7461538461537</v>
          </cell>
          <cell r="V172">
            <v>3073.9500000000003</v>
          </cell>
          <cell r="W172">
            <v>0</v>
          </cell>
          <cell r="X172">
            <v>0</v>
          </cell>
          <cell r="Y172">
            <v>0</v>
          </cell>
          <cell r="Z172">
            <v>0</v>
          </cell>
          <cell r="AA172">
            <v>0</v>
          </cell>
          <cell r="AB172">
            <v>15842.665384615384</v>
          </cell>
          <cell r="AC172">
            <v>291552.33461538464</v>
          </cell>
        </row>
        <row r="173">
          <cell r="B173">
            <v>28</v>
          </cell>
          <cell r="C173" t="str">
            <v>DUQUE PRIETO FRANKLIN ENRIQUE</v>
          </cell>
          <cell r="D173">
            <v>9249210</v>
          </cell>
          <cell r="E173" t="str">
            <v>ASISTENTE TÉCNICO DE INGENIERÍA I</v>
          </cell>
          <cell r="F173">
            <v>701885.25</v>
          </cell>
          <cell r="G173" t="str">
            <v>08-01-2007</v>
          </cell>
          <cell r="H173">
            <v>23396.174999999999</v>
          </cell>
          <cell r="I173" t="str">
            <v>16-11-2007</v>
          </cell>
          <cell r="J173" t="str">
            <v>30-11-2007</v>
          </cell>
          <cell r="K173">
            <v>15</v>
          </cell>
          <cell r="L173">
            <v>350942.625</v>
          </cell>
          <cell r="M173">
            <v>0</v>
          </cell>
          <cell r="N173">
            <v>0</v>
          </cell>
          <cell r="O173">
            <v>0</v>
          </cell>
          <cell r="P173">
            <v>0</v>
          </cell>
          <cell r="Q173">
            <v>0</v>
          </cell>
          <cell r="R173">
            <v>0</v>
          </cell>
          <cell r="S173">
            <v>350942.625</v>
          </cell>
          <cell r="T173">
            <v>12957.881538461537</v>
          </cell>
          <cell r="U173">
            <v>1619.7351923076922</v>
          </cell>
          <cell r="V173">
            <v>3509.42625</v>
          </cell>
          <cell r="W173">
            <v>0</v>
          </cell>
          <cell r="X173">
            <v>35094.262500000004</v>
          </cell>
          <cell r="Y173">
            <v>0</v>
          </cell>
          <cell r="Z173">
            <v>0</v>
          </cell>
          <cell r="AA173">
            <v>0</v>
          </cell>
          <cell r="AB173">
            <v>53181.305480769239</v>
          </cell>
          <cell r="AC173">
            <v>297761.31951923075</v>
          </cell>
        </row>
        <row r="174">
          <cell r="B174">
            <v>29</v>
          </cell>
          <cell r="C174" t="str">
            <v>VALERA RAMÍREZ RAFAEL JOSÉ</v>
          </cell>
          <cell r="D174">
            <v>10520790</v>
          </cell>
          <cell r="E174" t="str">
            <v>ASISTENTE TECNICO DE INGENIERIA I</v>
          </cell>
          <cell r="F174">
            <v>701885.25</v>
          </cell>
          <cell r="G174" t="str">
            <v>02-01-2007</v>
          </cell>
          <cell r="H174">
            <v>23396.174999999999</v>
          </cell>
          <cell r="I174" t="str">
            <v>16-11-2007</v>
          </cell>
          <cell r="J174" t="str">
            <v>30-11-2007</v>
          </cell>
          <cell r="K174">
            <v>15</v>
          </cell>
          <cell r="L174">
            <v>350942.625</v>
          </cell>
          <cell r="M174">
            <v>0</v>
          </cell>
          <cell r="N174">
            <v>0</v>
          </cell>
          <cell r="O174">
            <v>0</v>
          </cell>
          <cell r="P174">
            <v>0</v>
          </cell>
          <cell r="Q174">
            <v>0</v>
          </cell>
          <cell r="R174">
            <v>0</v>
          </cell>
          <cell r="S174">
            <v>350942.625</v>
          </cell>
          <cell r="T174">
            <v>12957.881538461537</v>
          </cell>
          <cell r="U174">
            <v>1619.7351923076922</v>
          </cell>
          <cell r="V174">
            <v>3509.42625</v>
          </cell>
          <cell r="W174">
            <v>0</v>
          </cell>
          <cell r="X174">
            <v>0</v>
          </cell>
          <cell r="Y174">
            <v>0</v>
          </cell>
          <cell r="Z174">
            <v>0</v>
          </cell>
          <cell r="AA174">
            <v>0</v>
          </cell>
          <cell r="AB174">
            <v>18087.042980769231</v>
          </cell>
          <cell r="AC174">
            <v>332855.58201923076</v>
          </cell>
        </row>
        <row r="175">
          <cell r="B175">
            <v>30</v>
          </cell>
          <cell r="C175" t="str">
            <v>BECERRA HEVIA NELSON EDUARDO</v>
          </cell>
          <cell r="D175">
            <v>15501421</v>
          </cell>
          <cell r="E175" t="str">
            <v>ASISTENTE TECNICO DE INGENIERIA I</v>
          </cell>
          <cell r="F175">
            <v>701885.25</v>
          </cell>
          <cell r="G175" t="str">
            <v>16-01-2007</v>
          </cell>
          <cell r="H175">
            <v>23396.174999999999</v>
          </cell>
          <cell r="I175" t="str">
            <v>16-11-2007</v>
          </cell>
          <cell r="J175" t="str">
            <v>30-11-2007</v>
          </cell>
          <cell r="K175">
            <v>15</v>
          </cell>
          <cell r="L175">
            <v>350942.625</v>
          </cell>
          <cell r="M175">
            <v>0</v>
          </cell>
          <cell r="N175">
            <v>0</v>
          </cell>
          <cell r="O175">
            <v>0</v>
          </cell>
          <cell r="P175">
            <v>0</v>
          </cell>
          <cell r="Q175">
            <v>0</v>
          </cell>
          <cell r="R175">
            <v>0</v>
          </cell>
          <cell r="S175">
            <v>350942.625</v>
          </cell>
          <cell r="T175">
            <v>12957.881538461537</v>
          </cell>
          <cell r="U175">
            <v>1619.7351923076922</v>
          </cell>
          <cell r="V175">
            <v>3509.42625</v>
          </cell>
          <cell r="W175">
            <v>0</v>
          </cell>
          <cell r="X175">
            <v>0</v>
          </cell>
          <cell r="Y175">
            <v>0</v>
          </cell>
          <cell r="Z175">
            <v>0</v>
          </cell>
          <cell r="AA175">
            <v>0</v>
          </cell>
          <cell r="AB175">
            <v>18087.042980769231</v>
          </cell>
          <cell r="AC175">
            <v>332855.58201923076</v>
          </cell>
        </row>
        <row r="176">
          <cell r="B176">
            <v>31</v>
          </cell>
          <cell r="C176" t="str">
            <v>MERCADO GUERRERO ARNALDO ANTONIO</v>
          </cell>
          <cell r="D176">
            <v>13972788</v>
          </cell>
          <cell r="E176" t="str">
            <v>ASISTENTE TECNICO DE INGENIERIA I</v>
          </cell>
          <cell r="F176">
            <v>701885.25</v>
          </cell>
          <cell r="G176" t="str">
            <v>16-01-2007</v>
          </cell>
          <cell r="H176">
            <v>23396.174999999999</v>
          </cell>
          <cell r="I176" t="str">
            <v>16-11-2007</v>
          </cell>
          <cell r="J176" t="str">
            <v>30-11-2007</v>
          </cell>
          <cell r="K176">
            <v>15</v>
          </cell>
          <cell r="L176">
            <v>350942.625</v>
          </cell>
          <cell r="M176">
            <v>0</v>
          </cell>
          <cell r="N176">
            <v>0</v>
          </cell>
          <cell r="O176">
            <v>0</v>
          </cell>
          <cell r="P176">
            <v>0</v>
          </cell>
          <cell r="Q176">
            <v>0</v>
          </cell>
          <cell r="R176">
            <v>0</v>
          </cell>
          <cell r="S176">
            <v>350942.625</v>
          </cell>
          <cell r="T176">
            <v>12957.881538461537</v>
          </cell>
          <cell r="U176">
            <v>1619.7351923076922</v>
          </cell>
          <cell r="V176">
            <v>3509.42625</v>
          </cell>
          <cell r="W176">
            <v>0</v>
          </cell>
          <cell r="X176">
            <v>35094.262500000004</v>
          </cell>
          <cell r="Y176">
            <v>0</v>
          </cell>
          <cell r="Z176">
            <v>0</v>
          </cell>
          <cell r="AA176">
            <v>0</v>
          </cell>
          <cell r="AB176">
            <v>53181.305480769239</v>
          </cell>
          <cell r="AC176">
            <v>297761.31951923075</v>
          </cell>
        </row>
        <row r="177">
          <cell r="B177">
            <v>32</v>
          </cell>
          <cell r="C177" t="str">
            <v>SALAS BARRETO KRISLEY ANDREINA</v>
          </cell>
          <cell r="D177">
            <v>15686185</v>
          </cell>
          <cell r="E177" t="str">
            <v>ASISTENTE TECNICO DE INGENIERIA I</v>
          </cell>
          <cell r="F177">
            <v>701885.25</v>
          </cell>
          <cell r="G177" t="str">
            <v>15-01-2007</v>
          </cell>
          <cell r="H177">
            <v>23396.174999999999</v>
          </cell>
          <cell r="I177" t="str">
            <v>16-11-2007</v>
          </cell>
          <cell r="J177" t="str">
            <v>30-11-2007</v>
          </cell>
          <cell r="K177">
            <v>15</v>
          </cell>
          <cell r="L177">
            <v>350942.625</v>
          </cell>
          <cell r="M177">
            <v>0</v>
          </cell>
          <cell r="N177">
            <v>0</v>
          </cell>
          <cell r="O177">
            <v>0</v>
          </cell>
          <cell r="P177">
            <v>0</v>
          </cell>
          <cell r="Q177">
            <v>0</v>
          </cell>
          <cell r="R177">
            <v>0</v>
          </cell>
          <cell r="S177">
            <v>350942.625</v>
          </cell>
          <cell r="T177">
            <v>12957.881538461537</v>
          </cell>
          <cell r="U177">
            <v>1619.7351923076922</v>
          </cell>
          <cell r="V177">
            <v>3509.42625</v>
          </cell>
          <cell r="W177">
            <v>0</v>
          </cell>
          <cell r="X177">
            <v>0</v>
          </cell>
          <cell r="Y177">
            <v>0</v>
          </cell>
          <cell r="Z177">
            <v>0</v>
          </cell>
          <cell r="AA177">
            <v>0</v>
          </cell>
          <cell r="AB177">
            <v>18087.042980769231</v>
          </cell>
          <cell r="AC177">
            <v>332855.58201923076</v>
          </cell>
        </row>
        <row r="178">
          <cell r="B178">
            <v>33</v>
          </cell>
          <cell r="C178" t="str">
            <v>GUERRERO PERNIA IVAN ADOLFO</v>
          </cell>
          <cell r="D178">
            <v>17109842</v>
          </cell>
          <cell r="E178" t="str">
            <v>ASISTENTE TECNICO DE INGENIERIA I</v>
          </cell>
          <cell r="F178">
            <v>701885.25</v>
          </cell>
          <cell r="G178" t="str">
            <v>05-03-2007</v>
          </cell>
          <cell r="H178">
            <v>23396.174999999999</v>
          </cell>
          <cell r="I178" t="str">
            <v>16-11-2007</v>
          </cell>
          <cell r="J178" t="str">
            <v>30-11-2007</v>
          </cell>
          <cell r="K178">
            <v>15</v>
          </cell>
          <cell r="L178">
            <v>350942.625</v>
          </cell>
          <cell r="M178">
            <v>0</v>
          </cell>
          <cell r="N178">
            <v>0</v>
          </cell>
          <cell r="O178">
            <v>0</v>
          </cell>
          <cell r="P178">
            <v>0</v>
          </cell>
          <cell r="Q178">
            <v>0</v>
          </cell>
          <cell r="R178">
            <v>0</v>
          </cell>
          <cell r="S178">
            <v>350942.625</v>
          </cell>
          <cell r="T178">
            <v>12957.881538461537</v>
          </cell>
          <cell r="U178">
            <v>1619.7351923076922</v>
          </cell>
          <cell r="V178">
            <v>3509.42625</v>
          </cell>
          <cell r="W178">
            <v>0</v>
          </cell>
          <cell r="X178">
            <v>0</v>
          </cell>
          <cell r="Y178">
            <v>0</v>
          </cell>
          <cell r="Z178">
            <v>0</v>
          </cell>
          <cell r="AA178">
            <v>0</v>
          </cell>
          <cell r="AB178">
            <v>18087.042980769231</v>
          </cell>
          <cell r="AC178">
            <v>332855.58201923076</v>
          </cell>
        </row>
        <row r="179">
          <cell r="B179">
            <v>34</v>
          </cell>
          <cell r="C179" t="str">
            <v>URBINA ARAGOZA ERIKA SORLEY</v>
          </cell>
          <cell r="D179">
            <v>14180970</v>
          </cell>
          <cell r="E179" t="str">
            <v>ASISTENTE TECNICO DE INGENIERIA I</v>
          </cell>
          <cell r="F179">
            <v>701885.25</v>
          </cell>
          <cell r="G179" t="str">
            <v>26-03-2007</v>
          </cell>
          <cell r="H179">
            <v>23396.174999999999</v>
          </cell>
          <cell r="I179" t="str">
            <v>16-11-2007</v>
          </cell>
          <cell r="J179" t="str">
            <v>30-11-2007</v>
          </cell>
          <cell r="K179">
            <v>15</v>
          </cell>
          <cell r="L179">
            <v>350942.625</v>
          </cell>
          <cell r="M179">
            <v>0</v>
          </cell>
          <cell r="N179">
            <v>0</v>
          </cell>
          <cell r="O179">
            <v>0</v>
          </cell>
          <cell r="P179">
            <v>0</v>
          </cell>
          <cell r="Q179">
            <v>0</v>
          </cell>
          <cell r="R179">
            <v>0</v>
          </cell>
          <cell r="S179">
            <v>350942.625</v>
          </cell>
          <cell r="T179">
            <v>12957.881538461537</v>
          </cell>
          <cell r="U179">
            <v>1619.7351923076922</v>
          </cell>
          <cell r="V179">
            <v>3509.42625</v>
          </cell>
          <cell r="W179">
            <v>0</v>
          </cell>
          <cell r="X179">
            <v>0</v>
          </cell>
          <cell r="Y179">
            <v>0</v>
          </cell>
          <cell r="Z179">
            <v>0</v>
          </cell>
          <cell r="AA179">
            <v>0</v>
          </cell>
          <cell r="AB179">
            <v>18087.042980769231</v>
          </cell>
          <cell r="AC179">
            <v>332855.58201923076</v>
          </cell>
        </row>
        <row r="180">
          <cell r="B180">
            <v>35</v>
          </cell>
          <cell r="C180" t="str">
            <v>MEDINA PULIDO PEDRO FELIPE</v>
          </cell>
          <cell r="D180">
            <v>17108276</v>
          </cell>
          <cell r="E180" t="str">
            <v>ASISTENTE TECNICO DE INGENIERIA I</v>
          </cell>
          <cell r="F180">
            <v>701885.25</v>
          </cell>
          <cell r="G180" t="str">
            <v>26-03-2007</v>
          </cell>
          <cell r="H180">
            <v>23396.174999999999</v>
          </cell>
          <cell r="I180" t="str">
            <v>16-11-2007</v>
          </cell>
          <cell r="J180" t="str">
            <v>30-11-2007</v>
          </cell>
          <cell r="K180">
            <v>15</v>
          </cell>
          <cell r="L180">
            <v>350942.625</v>
          </cell>
          <cell r="M180">
            <v>0</v>
          </cell>
          <cell r="N180">
            <v>0</v>
          </cell>
          <cell r="O180">
            <v>0</v>
          </cell>
          <cell r="P180">
            <v>0</v>
          </cell>
          <cell r="Q180">
            <v>0</v>
          </cell>
          <cell r="R180">
            <v>0</v>
          </cell>
          <cell r="S180">
            <v>350942.625</v>
          </cell>
          <cell r="T180">
            <v>12957.881538461537</v>
          </cell>
          <cell r="U180">
            <v>1619.7351923076922</v>
          </cell>
          <cell r="V180">
            <v>3509.42625</v>
          </cell>
          <cell r="W180">
            <v>0</v>
          </cell>
          <cell r="X180">
            <v>0</v>
          </cell>
          <cell r="Y180">
            <v>0</v>
          </cell>
          <cell r="Z180">
            <v>0</v>
          </cell>
          <cell r="AA180">
            <v>0</v>
          </cell>
          <cell r="AB180">
            <v>18087.042980769231</v>
          </cell>
          <cell r="AC180">
            <v>332855.58201923076</v>
          </cell>
        </row>
        <row r="181">
          <cell r="B181">
            <v>36</v>
          </cell>
          <cell r="C181" t="str">
            <v>ALVIAREZ COLMENARES HENRRY LEONEL</v>
          </cell>
          <cell r="D181">
            <v>16983782</v>
          </cell>
          <cell r="E181" t="str">
            <v>ASISTENTE TECNICO DE INGENIERIA I</v>
          </cell>
          <cell r="F181">
            <v>701885.25</v>
          </cell>
          <cell r="G181" t="str">
            <v>31-05-2007</v>
          </cell>
          <cell r="H181">
            <v>23396.174999999999</v>
          </cell>
          <cell r="I181" t="str">
            <v>16-11-2007</v>
          </cell>
          <cell r="J181" t="str">
            <v>30-11-2007</v>
          </cell>
          <cell r="K181">
            <v>15</v>
          </cell>
          <cell r="L181">
            <v>350942.625</v>
          </cell>
          <cell r="M181">
            <v>0</v>
          </cell>
          <cell r="N181">
            <v>0</v>
          </cell>
          <cell r="O181">
            <v>0</v>
          </cell>
          <cell r="P181">
            <v>0</v>
          </cell>
          <cell r="Q181">
            <v>0</v>
          </cell>
          <cell r="R181">
            <v>0</v>
          </cell>
          <cell r="S181">
            <v>350942.625</v>
          </cell>
          <cell r="T181">
            <v>12957.881538461537</v>
          </cell>
          <cell r="U181">
            <v>1619.7351923076922</v>
          </cell>
          <cell r="V181">
            <v>3509.42625</v>
          </cell>
          <cell r="W181">
            <v>0</v>
          </cell>
          <cell r="X181">
            <v>0</v>
          </cell>
          <cell r="Y181">
            <v>0</v>
          </cell>
          <cell r="Z181">
            <v>0</v>
          </cell>
          <cell r="AA181">
            <v>0</v>
          </cell>
          <cell r="AB181">
            <v>18087.042980769231</v>
          </cell>
          <cell r="AC181">
            <v>332855.58201923076</v>
          </cell>
        </row>
        <row r="182">
          <cell r="B182">
            <v>37</v>
          </cell>
          <cell r="C182" t="str">
            <v>BUSTAMANTE DUQUE RAMON EDUARDO</v>
          </cell>
          <cell r="D182">
            <v>14504810</v>
          </cell>
          <cell r="E182" t="str">
            <v>ASISTENTE TECNICO DE INGENIERIA I</v>
          </cell>
          <cell r="F182">
            <v>701885.25</v>
          </cell>
          <cell r="G182" t="str">
            <v>11-06-2007</v>
          </cell>
          <cell r="H182">
            <v>23396.174999999999</v>
          </cell>
          <cell r="I182" t="str">
            <v>16-11-2007</v>
          </cell>
          <cell r="J182" t="str">
            <v>30-11-2007</v>
          </cell>
          <cell r="K182">
            <v>15</v>
          </cell>
          <cell r="L182">
            <v>350942.625</v>
          </cell>
          <cell r="M182">
            <v>0</v>
          </cell>
          <cell r="N182">
            <v>0</v>
          </cell>
          <cell r="O182">
            <v>0</v>
          </cell>
          <cell r="P182">
            <v>0</v>
          </cell>
          <cell r="Q182">
            <v>0</v>
          </cell>
          <cell r="R182">
            <v>0</v>
          </cell>
          <cell r="S182">
            <v>350942.625</v>
          </cell>
          <cell r="T182">
            <v>12957.881538461537</v>
          </cell>
          <cell r="U182">
            <v>1619.7351923076922</v>
          </cell>
          <cell r="V182">
            <v>3509.42625</v>
          </cell>
          <cell r="W182">
            <v>0</v>
          </cell>
          <cell r="X182">
            <v>0</v>
          </cell>
          <cell r="Y182">
            <v>0</v>
          </cell>
          <cell r="Z182">
            <v>0</v>
          </cell>
          <cell r="AA182">
            <v>0</v>
          </cell>
          <cell r="AB182">
            <v>18087.042980769231</v>
          </cell>
          <cell r="AC182">
            <v>332855.58201923076</v>
          </cell>
        </row>
        <row r="183">
          <cell r="B183">
            <v>38</v>
          </cell>
          <cell r="C183" t="str">
            <v>VARELA DUARTE JORGE ENRIQUE</v>
          </cell>
          <cell r="D183">
            <v>15989679</v>
          </cell>
          <cell r="E183" t="str">
            <v>ASISTENTE TECNICO DE INGENIERIA I</v>
          </cell>
          <cell r="F183">
            <v>701885.25</v>
          </cell>
          <cell r="G183" t="str">
            <v>23-07-2007</v>
          </cell>
          <cell r="H183">
            <v>23396.174999999999</v>
          </cell>
          <cell r="I183" t="str">
            <v>16-11-2007</v>
          </cell>
          <cell r="J183" t="str">
            <v>30-11-2007</v>
          </cell>
          <cell r="K183">
            <v>15</v>
          </cell>
          <cell r="L183">
            <v>350942.625</v>
          </cell>
          <cell r="M183">
            <v>0</v>
          </cell>
          <cell r="N183">
            <v>0</v>
          </cell>
          <cell r="O183">
            <v>0</v>
          </cell>
          <cell r="P183">
            <v>0</v>
          </cell>
          <cell r="Q183">
            <v>0</v>
          </cell>
          <cell r="R183">
            <v>0</v>
          </cell>
          <cell r="S183">
            <v>350942.625</v>
          </cell>
          <cell r="T183">
            <v>12957.881538461537</v>
          </cell>
          <cell r="U183">
            <v>1619.7351923076922</v>
          </cell>
          <cell r="V183">
            <v>3509.42625</v>
          </cell>
          <cell r="W183">
            <v>0</v>
          </cell>
          <cell r="X183">
            <v>0</v>
          </cell>
          <cell r="Y183">
            <v>0</v>
          </cell>
          <cell r="Z183">
            <v>0</v>
          </cell>
          <cell r="AA183">
            <v>0</v>
          </cell>
          <cell r="AB183">
            <v>18087.042980769231</v>
          </cell>
          <cell r="AC183">
            <v>332855.58201923076</v>
          </cell>
        </row>
        <row r="184">
          <cell r="B184">
            <v>39</v>
          </cell>
          <cell r="C184" t="str">
            <v xml:space="preserve">MUÑOZ CARRILLO NATIOLITH CAROLINA </v>
          </cell>
          <cell r="D184">
            <v>13303128</v>
          </cell>
          <cell r="E184" t="str">
            <v>ASISTENTE TECNICO DE INGENIERIA I</v>
          </cell>
          <cell r="F184">
            <v>701885.25</v>
          </cell>
          <cell r="G184" t="str">
            <v>03-08-2007</v>
          </cell>
          <cell r="H184">
            <v>23396.174999999999</v>
          </cell>
          <cell r="I184" t="str">
            <v>16-11-2007</v>
          </cell>
          <cell r="J184" t="str">
            <v>30-11-2007</v>
          </cell>
          <cell r="K184">
            <v>15</v>
          </cell>
          <cell r="L184">
            <v>350942.625</v>
          </cell>
          <cell r="M184">
            <v>0</v>
          </cell>
          <cell r="N184">
            <v>0</v>
          </cell>
          <cell r="O184">
            <v>0</v>
          </cell>
          <cell r="P184">
            <v>0</v>
          </cell>
          <cell r="Q184">
            <v>0</v>
          </cell>
          <cell r="R184">
            <v>0</v>
          </cell>
          <cell r="S184">
            <v>350942.625</v>
          </cell>
          <cell r="T184">
            <v>12957.881538461537</v>
          </cell>
          <cell r="U184">
            <v>1619.7351923076922</v>
          </cell>
          <cell r="V184">
            <v>3509.42625</v>
          </cell>
          <cell r="W184">
            <v>0</v>
          </cell>
          <cell r="X184">
            <v>0</v>
          </cell>
          <cell r="Y184">
            <v>0</v>
          </cell>
          <cell r="Z184">
            <v>0</v>
          </cell>
          <cell r="AA184">
            <v>0</v>
          </cell>
          <cell r="AB184">
            <v>18087.042980769231</v>
          </cell>
          <cell r="AC184">
            <v>332855.58201923076</v>
          </cell>
        </row>
        <row r="185">
          <cell r="B185">
            <v>40</v>
          </cell>
          <cell r="C185" t="str">
            <v>CONTRERAS URIBE JOSE FRANCISCO</v>
          </cell>
          <cell r="D185">
            <v>5031451</v>
          </cell>
          <cell r="E185" t="str">
            <v>INSPECTOR AUXILIAR DE OBRAS DE INGENIERIA</v>
          </cell>
          <cell r="F185">
            <v>614790</v>
          </cell>
          <cell r="G185" t="str">
            <v>08-01-2007</v>
          </cell>
          <cell r="H185">
            <v>20493</v>
          </cell>
          <cell r="I185" t="str">
            <v>16-11-2007</v>
          </cell>
          <cell r="J185" t="str">
            <v>30-11-2007</v>
          </cell>
          <cell r="K185">
            <v>15</v>
          </cell>
          <cell r="L185">
            <v>307395</v>
          </cell>
          <cell r="M185">
            <v>0</v>
          </cell>
          <cell r="N185">
            <v>0</v>
          </cell>
          <cell r="O185">
            <v>0</v>
          </cell>
          <cell r="P185">
            <v>0</v>
          </cell>
          <cell r="Q185">
            <v>0</v>
          </cell>
          <cell r="R185">
            <v>0</v>
          </cell>
          <cell r="S185">
            <v>307395</v>
          </cell>
          <cell r="T185">
            <v>11349.969230769229</v>
          </cell>
          <cell r="U185">
            <v>1418.7461538461537</v>
          </cell>
          <cell r="V185">
            <v>3073.9500000000003</v>
          </cell>
          <cell r="W185">
            <v>0</v>
          </cell>
          <cell r="X185">
            <v>30739.5</v>
          </cell>
          <cell r="Y185">
            <v>0</v>
          </cell>
          <cell r="Z185">
            <v>23333.5</v>
          </cell>
          <cell r="AA185">
            <v>0</v>
          </cell>
          <cell r="AB185">
            <v>69915.665384615393</v>
          </cell>
          <cell r="AC185">
            <v>237479.33461538461</v>
          </cell>
        </row>
        <row r="186">
          <cell r="B186">
            <v>41</v>
          </cell>
          <cell r="C186" t="str">
            <v>MENDOZA IGOR IVAN</v>
          </cell>
          <cell r="D186">
            <v>17877571</v>
          </cell>
          <cell r="E186" t="str">
            <v>INSPECTOR AUXILIAR DE OBRAS DE INGENIERIA</v>
          </cell>
          <cell r="F186">
            <v>614790</v>
          </cell>
          <cell r="G186" t="str">
            <v>02-01-2007</v>
          </cell>
          <cell r="H186">
            <v>20493</v>
          </cell>
          <cell r="I186" t="str">
            <v>16-11-2007</v>
          </cell>
          <cell r="J186" t="str">
            <v>30-11-2007</v>
          </cell>
          <cell r="K186">
            <v>15</v>
          </cell>
          <cell r="L186">
            <v>307395</v>
          </cell>
          <cell r="M186">
            <v>0</v>
          </cell>
          <cell r="N186">
            <v>0</v>
          </cell>
          <cell r="O186">
            <v>0</v>
          </cell>
          <cell r="P186">
            <v>0</v>
          </cell>
          <cell r="Q186">
            <v>0</v>
          </cell>
          <cell r="R186">
            <v>0</v>
          </cell>
          <cell r="S186">
            <v>307395</v>
          </cell>
          <cell r="T186">
            <v>11349.969230769229</v>
          </cell>
          <cell r="U186">
            <v>1418.7461538461537</v>
          </cell>
          <cell r="V186">
            <v>3073.9500000000003</v>
          </cell>
          <cell r="W186">
            <v>0</v>
          </cell>
          <cell r="X186">
            <v>30739.5</v>
          </cell>
          <cell r="Y186">
            <v>0</v>
          </cell>
          <cell r="Z186">
            <v>0</v>
          </cell>
          <cell r="AA186">
            <v>0</v>
          </cell>
          <cell r="AB186">
            <v>46582.165384615386</v>
          </cell>
          <cell r="AC186">
            <v>260812.83461538461</v>
          </cell>
        </row>
        <row r="187">
          <cell r="B187">
            <v>42</v>
          </cell>
          <cell r="C187" t="str">
            <v>MOLINA SOSA LUIS ALBERTO</v>
          </cell>
          <cell r="D187">
            <v>4954061</v>
          </cell>
          <cell r="E187" t="str">
            <v>INSPECTOR AUXILIAR DE OBRAS DE INGENIERIA</v>
          </cell>
          <cell r="F187">
            <v>614790</v>
          </cell>
          <cell r="G187" t="str">
            <v>03-01-2007</v>
          </cell>
          <cell r="H187">
            <v>20493</v>
          </cell>
          <cell r="I187" t="str">
            <v>16-11-2007</v>
          </cell>
          <cell r="J187" t="str">
            <v>30-11-2007</v>
          </cell>
          <cell r="K187">
            <v>15</v>
          </cell>
          <cell r="L187">
            <v>307395</v>
          </cell>
          <cell r="M187">
            <v>0</v>
          </cell>
          <cell r="N187">
            <v>0</v>
          </cell>
          <cell r="O187">
            <v>0</v>
          </cell>
          <cell r="P187">
            <v>0</v>
          </cell>
          <cell r="Q187">
            <v>0</v>
          </cell>
          <cell r="R187">
            <v>0</v>
          </cell>
          <cell r="S187">
            <v>307395</v>
          </cell>
          <cell r="T187">
            <v>11349.969230769229</v>
          </cell>
          <cell r="U187">
            <v>1418.7461538461537</v>
          </cell>
          <cell r="V187">
            <v>3073.9500000000003</v>
          </cell>
          <cell r="W187">
            <v>0</v>
          </cell>
          <cell r="X187">
            <v>0</v>
          </cell>
          <cell r="Y187">
            <v>0</v>
          </cell>
          <cell r="Z187">
            <v>0</v>
          </cell>
          <cell r="AA187">
            <v>0</v>
          </cell>
          <cell r="AB187">
            <v>15842.665384615384</v>
          </cell>
          <cell r="AC187">
            <v>291552.33461538464</v>
          </cell>
        </row>
        <row r="188">
          <cell r="B188">
            <v>43</v>
          </cell>
          <cell r="C188" t="str">
            <v>PARRA MORALES HUGO GIOVANNY</v>
          </cell>
          <cell r="D188">
            <v>9228969</v>
          </cell>
          <cell r="E188" t="str">
            <v xml:space="preserve">INSPECTOR AUXILIAR DE OBRAS DE INGENIERIA </v>
          </cell>
          <cell r="F188">
            <v>614790</v>
          </cell>
          <cell r="G188" t="str">
            <v>02-01-2007</v>
          </cell>
          <cell r="H188">
            <v>20493</v>
          </cell>
          <cell r="I188" t="str">
            <v>16-11-2007</v>
          </cell>
          <cell r="J188" t="str">
            <v>30-11-2007</v>
          </cell>
          <cell r="K188">
            <v>15</v>
          </cell>
          <cell r="L188">
            <v>307395</v>
          </cell>
          <cell r="M188">
            <v>0</v>
          </cell>
          <cell r="N188">
            <v>0</v>
          </cell>
          <cell r="O188">
            <v>0</v>
          </cell>
          <cell r="P188">
            <v>0</v>
          </cell>
          <cell r="Q188">
            <v>0</v>
          </cell>
          <cell r="R188">
            <v>0</v>
          </cell>
          <cell r="S188">
            <v>307395</v>
          </cell>
          <cell r="T188">
            <v>11349.969230769229</v>
          </cell>
          <cell r="U188">
            <v>1418.7461538461537</v>
          </cell>
          <cell r="V188">
            <v>3073.9500000000003</v>
          </cell>
          <cell r="W188">
            <v>0</v>
          </cell>
          <cell r="X188">
            <v>30739.5</v>
          </cell>
          <cell r="Y188">
            <v>0</v>
          </cell>
          <cell r="Z188">
            <v>53900</v>
          </cell>
          <cell r="AA188">
            <v>0</v>
          </cell>
          <cell r="AB188">
            <v>100482.16538461539</v>
          </cell>
          <cell r="AC188">
            <v>206912.83461538461</v>
          </cell>
        </row>
        <row r="189">
          <cell r="B189">
            <v>44</v>
          </cell>
          <cell r="C189" t="str">
            <v>GAMEZ TULIO ERNESTO</v>
          </cell>
          <cell r="D189">
            <v>3791698</v>
          </cell>
          <cell r="E189" t="str">
            <v>OPERADOR DE MAQUINARIA PESADA</v>
          </cell>
          <cell r="F189">
            <v>896000</v>
          </cell>
          <cell r="G189" t="str">
            <v>28-02-2007</v>
          </cell>
          <cell r="H189">
            <v>29866.666666666668</v>
          </cell>
          <cell r="I189" t="str">
            <v>16-11-2007</v>
          </cell>
          <cell r="J189" t="str">
            <v>30-11-2007</v>
          </cell>
          <cell r="K189">
            <v>15</v>
          </cell>
          <cell r="L189">
            <v>448000</v>
          </cell>
          <cell r="M189">
            <v>0</v>
          </cell>
          <cell r="N189">
            <v>0</v>
          </cell>
          <cell r="O189">
            <v>0</v>
          </cell>
          <cell r="P189">
            <v>0</v>
          </cell>
          <cell r="Q189">
            <v>0</v>
          </cell>
          <cell r="R189">
            <v>0</v>
          </cell>
          <cell r="S189">
            <v>448000</v>
          </cell>
          <cell r="T189">
            <v>16541.538461538461</v>
          </cell>
          <cell r="U189">
            <v>2067.6923076923076</v>
          </cell>
          <cell r="V189">
            <v>4480</v>
          </cell>
          <cell r="W189">
            <v>0</v>
          </cell>
          <cell r="X189">
            <v>0</v>
          </cell>
          <cell r="Y189">
            <v>0</v>
          </cell>
          <cell r="Z189">
            <v>0</v>
          </cell>
          <cell r="AA189">
            <v>0</v>
          </cell>
          <cell r="AB189">
            <v>23089.23076923077</v>
          </cell>
          <cell r="AC189">
            <v>424910.76923076925</v>
          </cell>
        </row>
        <row r="190">
          <cell r="B190">
            <v>45</v>
          </cell>
          <cell r="C190" t="str">
            <v>LOPEZ REY RODRIGO ALEXIS</v>
          </cell>
          <cell r="D190">
            <v>16540391</v>
          </cell>
          <cell r="E190" t="str">
            <v>ASISTENTE TECNICO DE INGENIERIA I</v>
          </cell>
          <cell r="F190">
            <v>701885.25</v>
          </cell>
          <cell r="G190" t="str">
            <v>25/09/07</v>
          </cell>
          <cell r="H190">
            <v>23396.174999999999</v>
          </cell>
          <cell r="I190" t="str">
            <v>16-11-2007</v>
          </cell>
          <cell r="J190" t="str">
            <v>30-11-2007</v>
          </cell>
          <cell r="K190">
            <v>15</v>
          </cell>
          <cell r="L190">
            <v>350942.625</v>
          </cell>
          <cell r="M190">
            <v>0</v>
          </cell>
          <cell r="N190">
            <v>0</v>
          </cell>
          <cell r="O190">
            <v>0</v>
          </cell>
          <cell r="P190">
            <v>0</v>
          </cell>
          <cell r="Q190">
            <v>0</v>
          </cell>
          <cell r="R190">
            <v>0</v>
          </cell>
          <cell r="S190">
            <v>350942.625</v>
          </cell>
          <cell r="T190">
            <v>12957.881538461537</v>
          </cell>
          <cell r="U190">
            <v>1619.7351923076922</v>
          </cell>
          <cell r="V190">
            <v>3509.42625</v>
          </cell>
          <cell r="W190">
            <v>0</v>
          </cell>
          <cell r="X190">
            <v>0</v>
          </cell>
          <cell r="Y190">
            <v>0</v>
          </cell>
          <cell r="Z190">
            <v>0</v>
          </cell>
          <cell r="AA190">
            <v>0</v>
          </cell>
          <cell r="AB190">
            <v>18087.042980769231</v>
          </cell>
          <cell r="AC190">
            <v>332855.58201923076</v>
          </cell>
        </row>
        <row r="191">
          <cell r="B191">
            <v>46</v>
          </cell>
          <cell r="C191" t="str">
            <v>BUSTAMANTE OROZCO HAYDEE ESPERANZA</v>
          </cell>
          <cell r="D191">
            <v>4632880</v>
          </cell>
          <cell r="E191" t="str">
            <v>BEDEL</v>
          </cell>
          <cell r="F191">
            <v>614790</v>
          </cell>
          <cell r="G191" t="str">
            <v>12-03-2007</v>
          </cell>
          <cell r="H191">
            <v>20493</v>
          </cell>
          <cell r="I191" t="str">
            <v>16-11-2007</v>
          </cell>
          <cell r="J191" t="str">
            <v>30-11-2007</v>
          </cell>
          <cell r="K191">
            <v>15</v>
          </cell>
          <cell r="L191">
            <v>307395</v>
          </cell>
          <cell r="M191">
            <v>0</v>
          </cell>
          <cell r="N191">
            <v>0</v>
          </cell>
          <cell r="O191">
            <v>0</v>
          </cell>
          <cell r="P191">
            <v>0</v>
          </cell>
          <cell r="Q191">
            <v>0</v>
          </cell>
          <cell r="R191">
            <v>0</v>
          </cell>
          <cell r="S191">
            <v>307395</v>
          </cell>
          <cell r="T191">
            <v>11349.969230769229</v>
          </cell>
          <cell r="U191">
            <v>1418.7461538461537</v>
          </cell>
          <cell r="V191">
            <v>3073.9500000000003</v>
          </cell>
          <cell r="W191">
            <v>0</v>
          </cell>
          <cell r="X191">
            <v>0</v>
          </cell>
          <cell r="Y191">
            <v>0</v>
          </cell>
          <cell r="Z191">
            <v>0</v>
          </cell>
          <cell r="AA191">
            <v>0</v>
          </cell>
          <cell r="AB191">
            <v>15842.665384615384</v>
          </cell>
          <cell r="AC191">
            <v>291552.33461538464</v>
          </cell>
        </row>
        <row r="192">
          <cell r="B192">
            <v>47</v>
          </cell>
          <cell r="C192" t="str">
            <v>OROZCO JOSE GREGORIO</v>
          </cell>
          <cell r="D192">
            <v>12232936</v>
          </cell>
          <cell r="E192" t="str">
            <v>BEDEL</v>
          </cell>
          <cell r="F192">
            <v>614790</v>
          </cell>
          <cell r="G192" t="str">
            <v>12-03-2007</v>
          </cell>
          <cell r="H192">
            <v>20493</v>
          </cell>
          <cell r="I192" t="str">
            <v>16-11-2007</v>
          </cell>
          <cell r="J192" t="str">
            <v>30-11-2007</v>
          </cell>
          <cell r="K192">
            <v>15</v>
          </cell>
          <cell r="L192">
            <v>307395</v>
          </cell>
          <cell r="M192">
            <v>0</v>
          </cell>
          <cell r="N192">
            <v>0</v>
          </cell>
          <cell r="O192">
            <v>0</v>
          </cell>
          <cell r="P192">
            <v>0</v>
          </cell>
          <cell r="Q192">
            <v>0</v>
          </cell>
          <cell r="R192">
            <v>0</v>
          </cell>
          <cell r="S192">
            <v>307395</v>
          </cell>
          <cell r="T192">
            <v>11349.969230769229</v>
          </cell>
          <cell r="U192">
            <v>1418.7461538461537</v>
          </cell>
          <cell r="V192">
            <v>3073.9500000000003</v>
          </cell>
          <cell r="W192">
            <v>0</v>
          </cell>
          <cell r="X192">
            <v>0</v>
          </cell>
          <cell r="Y192">
            <v>0</v>
          </cell>
          <cell r="Z192">
            <v>0</v>
          </cell>
          <cell r="AA192">
            <v>0</v>
          </cell>
          <cell r="AB192">
            <v>15842.665384615384</v>
          </cell>
          <cell r="AC192">
            <v>291552.33461538464</v>
          </cell>
        </row>
        <row r="193">
          <cell r="B193">
            <v>48</v>
          </cell>
          <cell r="C193" t="str">
            <v>SUESCUN PAREDES HECTOR MANUEL</v>
          </cell>
          <cell r="D193">
            <v>11506521</v>
          </cell>
          <cell r="E193" t="str">
            <v>BEDEL</v>
          </cell>
          <cell r="F193">
            <v>614790</v>
          </cell>
          <cell r="G193" t="str">
            <v>14-03-2007</v>
          </cell>
          <cell r="H193">
            <v>20493</v>
          </cell>
          <cell r="I193" t="str">
            <v>16-11-2007</v>
          </cell>
          <cell r="J193" t="str">
            <v>30-11-2007</v>
          </cell>
          <cell r="K193">
            <v>15</v>
          </cell>
          <cell r="L193">
            <v>307395</v>
          </cell>
          <cell r="M193">
            <v>0</v>
          </cell>
          <cell r="N193">
            <v>0</v>
          </cell>
          <cell r="O193">
            <v>0</v>
          </cell>
          <cell r="P193">
            <v>0</v>
          </cell>
          <cell r="Q193">
            <v>0</v>
          </cell>
          <cell r="R193">
            <v>0</v>
          </cell>
          <cell r="S193">
            <v>307395</v>
          </cell>
          <cell r="T193">
            <v>11349.969230769229</v>
          </cell>
          <cell r="U193">
            <v>1418.7461538461537</v>
          </cell>
          <cell r="V193">
            <v>3073.9500000000003</v>
          </cell>
          <cell r="W193">
            <v>0</v>
          </cell>
          <cell r="X193">
            <v>0</v>
          </cell>
          <cell r="Y193">
            <v>0</v>
          </cell>
          <cell r="Z193">
            <v>0</v>
          </cell>
          <cell r="AA193">
            <v>75000</v>
          </cell>
          <cell r="AB193">
            <v>90842.665384615379</v>
          </cell>
          <cell r="AC193">
            <v>216552.33461538464</v>
          </cell>
        </row>
        <row r="194">
          <cell r="B194">
            <v>49</v>
          </cell>
          <cell r="C194" t="str">
            <v>OJEDA CARRERO RAMON MARIA</v>
          </cell>
          <cell r="D194">
            <v>9411301</v>
          </cell>
          <cell r="E194" t="str">
            <v>BEDEL</v>
          </cell>
          <cell r="F194">
            <v>614790</v>
          </cell>
          <cell r="G194" t="str">
            <v>13-03-2007</v>
          </cell>
          <cell r="H194">
            <v>20493</v>
          </cell>
          <cell r="I194" t="str">
            <v>16-11-2007</v>
          </cell>
          <cell r="J194" t="str">
            <v>30-11-2007</v>
          </cell>
          <cell r="K194">
            <v>15</v>
          </cell>
          <cell r="L194">
            <v>307395</v>
          </cell>
          <cell r="M194">
            <v>0</v>
          </cell>
          <cell r="N194">
            <v>0</v>
          </cell>
          <cell r="O194">
            <v>0</v>
          </cell>
          <cell r="P194">
            <v>0</v>
          </cell>
          <cell r="Q194">
            <v>0</v>
          </cell>
          <cell r="R194">
            <v>0</v>
          </cell>
          <cell r="S194">
            <v>307395</v>
          </cell>
          <cell r="T194">
            <v>11349.969230769229</v>
          </cell>
          <cell r="U194">
            <v>1418.7461538461537</v>
          </cell>
          <cell r="V194">
            <v>3073.9500000000003</v>
          </cell>
          <cell r="W194">
            <v>0</v>
          </cell>
          <cell r="X194">
            <v>0</v>
          </cell>
          <cell r="Y194">
            <v>0</v>
          </cell>
          <cell r="Z194">
            <v>0</v>
          </cell>
          <cell r="AA194">
            <v>0</v>
          </cell>
          <cell r="AB194">
            <v>15842.665384615384</v>
          </cell>
          <cell r="AC194">
            <v>291552.33461538464</v>
          </cell>
        </row>
        <row r="195">
          <cell r="B195">
            <v>50</v>
          </cell>
          <cell r="C195" t="str">
            <v>GUERRERO GERARDO HERMELANDO</v>
          </cell>
          <cell r="D195">
            <v>5628192</v>
          </cell>
          <cell r="E195" t="str">
            <v>BEDEL</v>
          </cell>
          <cell r="F195">
            <v>614790</v>
          </cell>
          <cell r="G195" t="str">
            <v>16-03-2007</v>
          </cell>
          <cell r="H195">
            <v>20493</v>
          </cell>
          <cell r="I195" t="str">
            <v>16-11-2007</v>
          </cell>
          <cell r="J195" t="str">
            <v>30-11-2007</v>
          </cell>
          <cell r="K195">
            <v>15</v>
          </cell>
          <cell r="L195">
            <v>307395</v>
          </cell>
          <cell r="M195">
            <v>0</v>
          </cell>
          <cell r="N195">
            <v>0</v>
          </cell>
          <cell r="O195">
            <v>0</v>
          </cell>
          <cell r="P195">
            <v>0</v>
          </cell>
          <cell r="Q195">
            <v>0</v>
          </cell>
          <cell r="R195">
            <v>0</v>
          </cell>
          <cell r="S195">
            <v>307395</v>
          </cell>
          <cell r="T195">
            <v>11349.969230769229</v>
          </cell>
          <cell r="U195">
            <v>1418.7461538461537</v>
          </cell>
          <cell r="V195">
            <v>3073.9500000000003</v>
          </cell>
          <cell r="W195">
            <v>0</v>
          </cell>
          <cell r="X195">
            <v>0</v>
          </cell>
          <cell r="Y195">
            <v>0</v>
          </cell>
          <cell r="Z195">
            <v>0</v>
          </cell>
          <cell r="AA195">
            <v>0</v>
          </cell>
          <cell r="AB195">
            <v>15842.665384615384</v>
          </cell>
          <cell r="AC195">
            <v>291552.33461538464</v>
          </cell>
        </row>
        <row r="196">
          <cell r="B196">
            <v>51</v>
          </cell>
          <cell r="C196" t="str">
            <v>FUENMAYOR CANADELL LIESTER DANIEL</v>
          </cell>
          <cell r="D196">
            <v>15242366</v>
          </cell>
          <cell r="E196" t="str">
            <v>BEDEL</v>
          </cell>
          <cell r="F196">
            <v>614790</v>
          </cell>
          <cell r="G196" t="str">
            <v>16-04-2007</v>
          </cell>
          <cell r="H196">
            <v>20493</v>
          </cell>
          <cell r="I196" t="str">
            <v>16-11-2007</v>
          </cell>
          <cell r="J196" t="str">
            <v>30-11-2007</v>
          </cell>
          <cell r="K196">
            <v>15</v>
          </cell>
          <cell r="L196">
            <v>307395</v>
          </cell>
          <cell r="M196">
            <v>0</v>
          </cell>
          <cell r="N196">
            <v>0</v>
          </cell>
          <cell r="O196">
            <v>0</v>
          </cell>
          <cell r="P196">
            <v>0</v>
          </cell>
          <cell r="Q196">
            <v>0</v>
          </cell>
          <cell r="R196">
            <v>0</v>
          </cell>
          <cell r="S196">
            <v>307395</v>
          </cell>
          <cell r="T196">
            <v>11349.969230769229</v>
          </cell>
          <cell r="U196">
            <v>1418.7461538461537</v>
          </cell>
          <cell r="V196">
            <v>3073.9500000000003</v>
          </cell>
          <cell r="W196">
            <v>0</v>
          </cell>
          <cell r="X196">
            <v>0</v>
          </cell>
          <cell r="Y196">
            <v>0</v>
          </cell>
          <cell r="Z196">
            <v>0</v>
          </cell>
          <cell r="AA196">
            <v>0</v>
          </cell>
          <cell r="AB196">
            <v>15842.665384615384</v>
          </cell>
          <cell r="AC196">
            <v>291552.33461538464</v>
          </cell>
        </row>
        <row r="197">
          <cell r="B197">
            <v>52</v>
          </cell>
          <cell r="C197" t="str">
            <v>ARCHILA LEOBALDO JUVENAL</v>
          </cell>
          <cell r="D197">
            <v>5736090</v>
          </cell>
          <cell r="E197" t="str">
            <v>BEDEL</v>
          </cell>
          <cell r="F197">
            <v>614790</v>
          </cell>
          <cell r="G197" t="str">
            <v>07-05-2007</v>
          </cell>
          <cell r="H197">
            <v>20493</v>
          </cell>
          <cell r="I197" t="str">
            <v>16-11-2007</v>
          </cell>
          <cell r="J197" t="str">
            <v>30-11-2007</v>
          </cell>
          <cell r="K197">
            <v>15</v>
          </cell>
          <cell r="L197">
            <v>307395</v>
          </cell>
          <cell r="M197">
            <v>0</v>
          </cell>
          <cell r="N197">
            <v>0</v>
          </cell>
          <cell r="O197">
            <v>0</v>
          </cell>
          <cell r="P197">
            <v>0</v>
          </cell>
          <cell r="Q197">
            <v>0</v>
          </cell>
          <cell r="R197">
            <v>0</v>
          </cell>
          <cell r="S197">
            <v>307395</v>
          </cell>
          <cell r="T197">
            <v>11349.969230769229</v>
          </cell>
          <cell r="U197">
            <v>1418.7461538461537</v>
          </cell>
          <cell r="V197">
            <v>3073.9500000000003</v>
          </cell>
          <cell r="W197">
            <v>0</v>
          </cell>
          <cell r="X197">
            <v>0</v>
          </cell>
          <cell r="Y197">
            <v>0</v>
          </cell>
          <cell r="Z197">
            <v>0</v>
          </cell>
          <cell r="AA197">
            <v>0</v>
          </cell>
          <cell r="AB197">
            <v>15842.665384615384</v>
          </cell>
          <cell r="AC197">
            <v>291552.33461538464</v>
          </cell>
        </row>
        <row r="198">
          <cell r="B198">
            <v>53</v>
          </cell>
          <cell r="C198" t="str">
            <v>BERBESI MONTOYA NANCY JUDYT</v>
          </cell>
          <cell r="D198">
            <v>10850421</v>
          </cell>
          <cell r="E198" t="str">
            <v>BEDEL</v>
          </cell>
          <cell r="F198">
            <v>614790</v>
          </cell>
          <cell r="G198" t="str">
            <v>11-06-2007</v>
          </cell>
          <cell r="H198">
            <v>20493</v>
          </cell>
          <cell r="I198" t="str">
            <v>16-11-2007</v>
          </cell>
          <cell r="J198" t="str">
            <v>30-11-2007</v>
          </cell>
          <cell r="K198">
            <v>15</v>
          </cell>
          <cell r="L198">
            <v>307395</v>
          </cell>
          <cell r="M198">
            <v>0</v>
          </cell>
          <cell r="N198">
            <v>0</v>
          </cell>
          <cell r="O198">
            <v>0</v>
          </cell>
          <cell r="P198">
            <v>0</v>
          </cell>
          <cell r="Q198">
            <v>0</v>
          </cell>
          <cell r="R198">
            <v>0</v>
          </cell>
          <cell r="S198">
            <v>307395</v>
          </cell>
          <cell r="T198">
            <v>11349.969230769229</v>
          </cell>
          <cell r="U198">
            <v>1418.7461538461537</v>
          </cell>
          <cell r="V198">
            <v>3073.9500000000003</v>
          </cell>
          <cell r="W198">
            <v>0</v>
          </cell>
          <cell r="X198">
            <v>0</v>
          </cell>
          <cell r="Y198">
            <v>0</v>
          </cell>
          <cell r="Z198">
            <v>0</v>
          </cell>
          <cell r="AA198">
            <v>0</v>
          </cell>
          <cell r="AB198">
            <v>15842.665384615384</v>
          </cell>
          <cell r="AC198">
            <v>291552.33461538464</v>
          </cell>
        </row>
        <row r="199">
          <cell r="B199">
            <v>54</v>
          </cell>
          <cell r="C199" t="str">
            <v>USECHE ALVAREZ DELFIN</v>
          </cell>
          <cell r="D199">
            <v>4768061</v>
          </cell>
          <cell r="E199" t="str">
            <v>BEDEL</v>
          </cell>
          <cell r="F199">
            <v>614790</v>
          </cell>
          <cell r="G199" t="str">
            <v>16-07-2007</v>
          </cell>
          <cell r="H199">
            <v>20493</v>
          </cell>
          <cell r="I199" t="str">
            <v>16-11-2007</v>
          </cell>
          <cell r="J199" t="str">
            <v>30-11-2007</v>
          </cell>
          <cell r="K199">
            <v>15</v>
          </cell>
          <cell r="L199">
            <v>307395</v>
          </cell>
          <cell r="M199">
            <v>0</v>
          </cell>
          <cell r="N199">
            <v>0</v>
          </cell>
          <cell r="O199">
            <v>0</v>
          </cell>
          <cell r="P199">
            <v>0</v>
          </cell>
          <cell r="Q199">
            <v>0</v>
          </cell>
          <cell r="R199">
            <v>0</v>
          </cell>
          <cell r="S199">
            <v>307395</v>
          </cell>
          <cell r="T199">
            <v>11349.969230769229</v>
          </cell>
          <cell r="U199">
            <v>1418.7461538461537</v>
          </cell>
          <cell r="V199">
            <v>3073.9500000000003</v>
          </cell>
          <cell r="W199">
            <v>0</v>
          </cell>
          <cell r="X199">
            <v>0</v>
          </cell>
          <cell r="Y199">
            <v>0</v>
          </cell>
          <cell r="Z199">
            <v>0</v>
          </cell>
          <cell r="AA199">
            <v>0</v>
          </cell>
          <cell r="AB199">
            <v>15842.665384615384</v>
          </cell>
          <cell r="AC199">
            <v>291552.33461538464</v>
          </cell>
        </row>
        <row r="200">
          <cell r="B200">
            <v>55</v>
          </cell>
          <cell r="C200" t="str">
            <v>GUERRERO PERNIA JOSE DECIDERIO</v>
          </cell>
          <cell r="D200">
            <v>2810137</v>
          </cell>
          <cell r="E200" t="str">
            <v>CHOFER</v>
          </cell>
          <cell r="F200">
            <v>614790</v>
          </cell>
          <cell r="G200" t="str">
            <v>07-02-2007</v>
          </cell>
          <cell r="H200">
            <v>20493</v>
          </cell>
          <cell r="I200" t="str">
            <v>16-11-2007</v>
          </cell>
          <cell r="J200" t="str">
            <v>30-11-2007</v>
          </cell>
          <cell r="K200">
            <v>15</v>
          </cell>
          <cell r="L200">
            <v>307395</v>
          </cell>
          <cell r="M200">
            <v>0</v>
          </cell>
          <cell r="N200">
            <v>0</v>
          </cell>
          <cell r="O200">
            <v>0</v>
          </cell>
          <cell r="P200">
            <v>0</v>
          </cell>
          <cell r="Q200">
            <v>0</v>
          </cell>
          <cell r="R200">
            <v>0</v>
          </cell>
          <cell r="S200">
            <v>307395</v>
          </cell>
          <cell r="T200">
            <v>11349.969230769229</v>
          </cell>
          <cell r="U200">
            <v>1418.7461538461537</v>
          </cell>
          <cell r="V200">
            <v>3073.9500000000003</v>
          </cell>
          <cell r="W200">
            <v>0</v>
          </cell>
          <cell r="X200">
            <v>0</v>
          </cell>
          <cell r="Y200">
            <v>0</v>
          </cell>
          <cell r="Z200">
            <v>0</v>
          </cell>
          <cell r="AA200">
            <v>0</v>
          </cell>
          <cell r="AB200">
            <v>15842.665384615384</v>
          </cell>
          <cell r="AC200">
            <v>291552.33461538464</v>
          </cell>
        </row>
        <row r="201">
          <cell r="B201">
            <v>56</v>
          </cell>
          <cell r="C201" t="str">
            <v>KIWAN RAMIREZ WILLIAN ALBERTO</v>
          </cell>
          <cell r="D201">
            <v>14418952</v>
          </cell>
          <cell r="E201" t="str">
            <v>CHOFER</v>
          </cell>
          <cell r="F201">
            <v>614790</v>
          </cell>
          <cell r="G201" t="str">
            <v>08-02-2007</v>
          </cell>
          <cell r="H201">
            <v>20493</v>
          </cell>
          <cell r="I201" t="str">
            <v>16-11-2007</v>
          </cell>
          <cell r="J201" t="str">
            <v>30-11-2007</v>
          </cell>
          <cell r="K201">
            <v>15</v>
          </cell>
          <cell r="L201">
            <v>307395</v>
          </cell>
          <cell r="M201">
            <v>0</v>
          </cell>
          <cell r="N201">
            <v>0</v>
          </cell>
          <cell r="O201">
            <v>0</v>
          </cell>
          <cell r="P201">
            <v>0</v>
          </cell>
          <cell r="Q201">
            <v>0</v>
          </cell>
          <cell r="R201">
            <v>0</v>
          </cell>
          <cell r="S201">
            <v>307395</v>
          </cell>
          <cell r="T201">
            <v>11349.969230769229</v>
          </cell>
          <cell r="U201">
            <v>1418.7461538461537</v>
          </cell>
          <cell r="V201">
            <v>3073.9500000000003</v>
          </cell>
          <cell r="W201">
            <v>0</v>
          </cell>
          <cell r="X201">
            <v>0</v>
          </cell>
          <cell r="Y201">
            <v>0</v>
          </cell>
          <cell r="Z201">
            <v>0</v>
          </cell>
          <cell r="AA201">
            <v>0</v>
          </cell>
          <cell r="AB201">
            <v>15842.665384615384</v>
          </cell>
          <cell r="AC201">
            <v>291552.33461538464</v>
          </cell>
        </row>
        <row r="202">
          <cell r="B202">
            <v>57</v>
          </cell>
          <cell r="C202" t="str">
            <v>MARQUEZ PEREZ FRANK JOSE</v>
          </cell>
          <cell r="D202">
            <v>12227566</v>
          </cell>
          <cell r="E202" t="str">
            <v>CHOFER</v>
          </cell>
          <cell r="F202">
            <v>614790</v>
          </cell>
          <cell r="G202" t="str">
            <v>18-01-2007</v>
          </cell>
          <cell r="H202">
            <v>20493</v>
          </cell>
          <cell r="I202" t="str">
            <v>16-11-2007</v>
          </cell>
          <cell r="J202" t="str">
            <v>30-11-2007</v>
          </cell>
          <cell r="K202">
            <v>15</v>
          </cell>
          <cell r="L202">
            <v>307395</v>
          </cell>
          <cell r="M202">
            <v>0</v>
          </cell>
          <cell r="N202">
            <v>0</v>
          </cell>
          <cell r="O202">
            <v>0</v>
          </cell>
          <cell r="P202">
            <v>0</v>
          </cell>
          <cell r="Q202">
            <v>0</v>
          </cell>
          <cell r="R202">
            <v>0</v>
          </cell>
          <cell r="S202">
            <v>307395</v>
          </cell>
          <cell r="T202">
            <v>11349.969230769229</v>
          </cell>
          <cell r="U202">
            <v>1418.7461538461537</v>
          </cell>
          <cell r="V202">
            <v>3073.9500000000003</v>
          </cell>
          <cell r="W202">
            <v>0</v>
          </cell>
          <cell r="X202">
            <v>0</v>
          </cell>
          <cell r="Y202">
            <v>0</v>
          </cell>
          <cell r="Z202">
            <v>0</v>
          </cell>
          <cell r="AA202">
            <v>0</v>
          </cell>
          <cell r="AB202">
            <v>15842.665384615384</v>
          </cell>
          <cell r="AC202">
            <v>291552.33461538464</v>
          </cell>
        </row>
        <row r="203">
          <cell r="B203">
            <v>58</v>
          </cell>
          <cell r="C203" t="str">
            <v>CHACON CHACON CARLOS EDUARDO</v>
          </cell>
          <cell r="D203">
            <v>4000075</v>
          </cell>
          <cell r="E203" t="str">
            <v>CHOFER</v>
          </cell>
          <cell r="F203">
            <v>614790</v>
          </cell>
          <cell r="G203" t="str">
            <v>15-03-2007</v>
          </cell>
          <cell r="H203">
            <v>20493</v>
          </cell>
          <cell r="I203" t="str">
            <v>16-11-2007</v>
          </cell>
          <cell r="J203" t="str">
            <v>30-11-2007</v>
          </cell>
          <cell r="K203">
            <v>15</v>
          </cell>
          <cell r="L203">
            <v>307395</v>
          </cell>
          <cell r="M203">
            <v>0</v>
          </cell>
          <cell r="N203">
            <v>0</v>
          </cell>
          <cell r="O203">
            <v>0</v>
          </cell>
          <cell r="P203">
            <v>0</v>
          </cell>
          <cell r="Q203">
            <v>0</v>
          </cell>
          <cell r="R203">
            <v>0</v>
          </cell>
          <cell r="S203">
            <v>307395</v>
          </cell>
          <cell r="T203">
            <v>11349.969230769229</v>
          </cell>
          <cell r="U203">
            <v>1418.7461538461537</v>
          </cell>
          <cell r="V203">
            <v>3073.9500000000003</v>
          </cell>
          <cell r="W203">
            <v>0</v>
          </cell>
          <cell r="X203">
            <v>0</v>
          </cell>
          <cell r="Y203">
            <v>0</v>
          </cell>
          <cell r="Z203">
            <v>0</v>
          </cell>
          <cell r="AA203">
            <v>0</v>
          </cell>
          <cell r="AB203">
            <v>15842.665384615384</v>
          </cell>
          <cell r="AC203">
            <v>291552.33461538464</v>
          </cell>
        </row>
        <row r="234">
          <cell r="B234">
            <v>37</v>
          </cell>
          <cell r="C234" t="str">
            <v>VEGA QUINTERO MARCO ANTONIO</v>
          </cell>
          <cell r="D234">
            <v>4206272</v>
          </cell>
          <cell r="E234" t="str">
            <v>CHOFER</v>
          </cell>
          <cell r="F234">
            <v>614790</v>
          </cell>
          <cell r="G234" t="str">
            <v>16-01-2007</v>
          </cell>
          <cell r="H234">
            <v>20493</v>
          </cell>
          <cell r="I234" t="str">
            <v>01-09-2007</v>
          </cell>
          <cell r="J234" t="str">
            <v>15-09-2007</v>
          </cell>
          <cell r="K234">
            <v>15</v>
          </cell>
          <cell r="L234">
            <v>307395</v>
          </cell>
          <cell r="M234">
            <v>0</v>
          </cell>
          <cell r="N234">
            <v>0</v>
          </cell>
          <cell r="O234">
            <v>0</v>
          </cell>
          <cell r="P234">
            <v>0</v>
          </cell>
          <cell r="Q234">
            <v>0</v>
          </cell>
          <cell r="R234">
            <v>0</v>
          </cell>
          <cell r="S234">
            <v>307395</v>
          </cell>
          <cell r="T234">
            <v>11349.969230769229</v>
          </cell>
          <cell r="U234">
            <v>1418.7461538461537</v>
          </cell>
          <cell r="V234">
            <v>3073.9500000000003</v>
          </cell>
          <cell r="W234">
            <v>0</v>
          </cell>
          <cell r="X234">
            <v>30739.5</v>
          </cell>
          <cell r="Y234">
            <v>0</v>
          </cell>
          <cell r="Z234">
            <v>0</v>
          </cell>
          <cell r="AA234">
            <v>0</v>
          </cell>
          <cell r="AB234">
            <v>46582.165384615386</v>
          </cell>
          <cell r="AC234">
            <v>260812.83461538461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N220"/>
  <sheetViews>
    <sheetView view="pageBreakPreview" topLeftCell="A38" zoomScaleNormal="100" zoomScaleSheetLayoutView="100" workbookViewId="0">
      <selection activeCell="D49" sqref="D49"/>
    </sheetView>
  </sheetViews>
  <sheetFormatPr baseColWidth="10" defaultRowHeight="15"/>
  <cols>
    <col min="1" max="1" width="6.5703125" style="267" customWidth="1"/>
    <col min="2" max="2" width="6.28515625" style="129" customWidth="1"/>
    <col min="3" max="3" width="6.42578125" customWidth="1"/>
    <col min="4" max="4" width="36.140625" style="24" customWidth="1"/>
    <col min="5" max="5" width="15.5703125" style="21" customWidth="1"/>
    <col min="6" max="6" width="36.85546875" style="124" customWidth="1"/>
    <col min="7" max="7" width="40.42578125" customWidth="1"/>
    <col min="8" max="8" width="12.140625" style="167" customWidth="1"/>
    <col min="9" max="9" width="12.140625" style="167" hidden="1" customWidth="1"/>
    <col min="10" max="10" width="11.85546875" customWidth="1"/>
    <col min="11" max="11" width="8.7109375" style="78" customWidth="1"/>
    <col min="12" max="12" width="4.5703125" style="23" customWidth="1"/>
    <col min="13" max="13" width="4.5703125" style="30" customWidth="1"/>
  </cols>
  <sheetData>
    <row r="1" spans="1:14">
      <c r="D1" s="29" t="s">
        <v>29</v>
      </c>
    </row>
    <row r="2" spans="1:14">
      <c r="D2" s="29" t="s">
        <v>10</v>
      </c>
      <c r="G2" s="17">
        <f ca="1">TODAY()</f>
        <v>41064</v>
      </c>
    </row>
    <row r="3" spans="1:14">
      <c r="D3" s="29" t="s">
        <v>13</v>
      </c>
      <c r="G3" s="17"/>
    </row>
    <row r="4" spans="1:14">
      <c r="D4" s="29" t="s">
        <v>117</v>
      </c>
      <c r="G4" s="17"/>
    </row>
    <row r="5" spans="1:14">
      <c r="D5" s="29" t="s">
        <v>118</v>
      </c>
      <c r="G5" s="17"/>
    </row>
    <row r="6" spans="1:14" ht="10.5" customHeight="1"/>
    <row r="7" spans="1:14" ht="9" hidden="1" customHeight="1">
      <c r="E7" s="271"/>
    </row>
    <row r="8" spans="1:14" s="274" customFormat="1" ht="154.5" customHeight="1">
      <c r="A8" s="269" t="s">
        <v>125</v>
      </c>
      <c r="B8" s="269" t="s">
        <v>116</v>
      </c>
      <c r="C8" s="270" t="s">
        <v>27</v>
      </c>
      <c r="D8" s="271" t="s">
        <v>3</v>
      </c>
      <c r="E8" s="271" t="s">
        <v>161</v>
      </c>
      <c r="F8" s="271" t="s">
        <v>68</v>
      </c>
      <c r="G8" s="271" t="s">
        <v>4</v>
      </c>
      <c r="H8" s="271" t="s">
        <v>193</v>
      </c>
      <c r="I8" s="270" t="s">
        <v>194</v>
      </c>
      <c r="J8" s="270" t="s">
        <v>1</v>
      </c>
      <c r="K8" s="272" t="s">
        <v>28</v>
      </c>
      <c r="L8" s="269" t="s">
        <v>34</v>
      </c>
      <c r="M8" s="273" t="s">
        <v>176</v>
      </c>
      <c r="N8" s="273" t="s">
        <v>119</v>
      </c>
    </row>
    <row r="9" spans="1:14" s="124" customFormat="1" ht="24.95" customHeight="1">
      <c r="A9" s="31"/>
      <c r="B9" s="2"/>
      <c r="C9" s="209"/>
      <c r="D9" s="1"/>
      <c r="E9" s="492"/>
      <c r="F9" s="126"/>
      <c r="G9" s="1"/>
      <c r="H9" s="403"/>
      <c r="I9" s="210"/>
      <c r="J9" s="34"/>
      <c r="K9" s="163"/>
      <c r="L9" s="31"/>
      <c r="M9" s="32"/>
      <c r="N9" s="171"/>
    </row>
    <row r="10" spans="1:14" s="212" customFormat="1" ht="24.95" customHeight="1">
      <c r="A10" s="31"/>
      <c r="B10" s="2"/>
      <c r="C10" s="209"/>
      <c r="D10" s="1"/>
      <c r="E10" s="492"/>
      <c r="F10" s="125"/>
      <c r="G10" s="1"/>
      <c r="H10" s="403"/>
      <c r="I10" s="210">
        <v>7546.5</v>
      </c>
      <c r="J10" s="34"/>
      <c r="K10" s="163"/>
      <c r="L10" s="34"/>
      <c r="M10" s="35"/>
      <c r="N10" s="281"/>
    </row>
    <row r="11" spans="1:14" s="212" customFormat="1" ht="24.95" customHeight="1">
      <c r="A11" s="31"/>
      <c r="B11" s="2"/>
      <c r="C11" s="209"/>
      <c r="D11" s="1"/>
      <c r="E11" s="493"/>
      <c r="F11" s="125"/>
      <c r="G11" s="498"/>
      <c r="H11" s="403"/>
      <c r="I11" s="210">
        <v>5760</v>
      </c>
      <c r="J11" s="2"/>
      <c r="K11" s="163"/>
      <c r="L11" s="34"/>
      <c r="M11" s="35"/>
      <c r="N11" s="281"/>
    </row>
    <row r="12" spans="1:14" s="212" customFormat="1" ht="24.95" customHeight="1">
      <c r="A12" s="31"/>
      <c r="B12" s="2"/>
      <c r="C12" s="209"/>
      <c r="D12" s="1"/>
      <c r="E12" s="125"/>
      <c r="F12" s="125"/>
      <c r="G12" s="1"/>
      <c r="H12" s="451"/>
      <c r="I12" s="210">
        <v>2031.12</v>
      </c>
      <c r="J12" s="34"/>
      <c r="K12" s="163"/>
      <c r="L12" s="34"/>
      <c r="M12" s="35"/>
      <c r="N12" s="281"/>
    </row>
    <row r="13" spans="1:14" s="212" customFormat="1" ht="24.95" customHeight="1">
      <c r="A13" s="31"/>
      <c r="B13" s="2"/>
      <c r="C13" s="209"/>
      <c r="D13" s="1"/>
      <c r="E13" s="493"/>
      <c r="F13" s="125"/>
      <c r="G13" s="1"/>
      <c r="H13" s="403"/>
      <c r="I13" s="210">
        <v>1642.42</v>
      </c>
      <c r="J13" s="2"/>
      <c r="K13" s="163"/>
      <c r="L13" s="34"/>
      <c r="M13" s="35"/>
      <c r="N13" s="281"/>
    </row>
    <row r="14" spans="1:14" s="212" customFormat="1" ht="24.95" customHeight="1">
      <c r="A14" s="31"/>
      <c r="B14" s="2"/>
      <c r="C14" s="209"/>
      <c r="D14" s="1"/>
      <c r="E14" s="493"/>
      <c r="F14" s="125"/>
      <c r="G14" s="1"/>
      <c r="H14" s="403"/>
      <c r="I14" s="210">
        <v>1642.42</v>
      </c>
      <c r="J14" s="2"/>
      <c r="K14" s="163"/>
      <c r="L14" s="34"/>
      <c r="M14" s="35"/>
      <c r="N14" s="281"/>
    </row>
    <row r="15" spans="1:14" s="212" customFormat="1" ht="24.95" customHeight="1">
      <c r="A15" s="31"/>
      <c r="B15" s="2"/>
      <c r="C15" s="209"/>
      <c r="D15" s="1"/>
      <c r="E15" s="493"/>
      <c r="F15" s="125"/>
      <c r="G15" s="1"/>
      <c r="H15" s="403"/>
      <c r="I15" s="210">
        <v>1642.42</v>
      </c>
      <c r="J15" s="2"/>
      <c r="K15" s="163"/>
      <c r="L15" s="34"/>
      <c r="M15" s="35"/>
      <c r="N15" s="281"/>
    </row>
    <row r="16" spans="1:14" s="212" customFormat="1" ht="24.95" customHeight="1">
      <c r="A16" s="31"/>
      <c r="B16" s="2"/>
      <c r="C16" s="209"/>
      <c r="D16" s="1"/>
      <c r="E16" s="125"/>
      <c r="F16" s="125"/>
      <c r="G16" s="1"/>
      <c r="H16" s="403"/>
      <c r="I16" s="210">
        <v>1642.42</v>
      </c>
      <c r="J16" s="34"/>
      <c r="K16" s="163"/>
      <c r="L16" s="34"/>
      <c r="M16" s="35"/>
      <c r="N16" s="281"/>
    </row>
    <row r="17" spans="1:14" s="212" customFormat="1" ht="24.95" customHeight="1">
      <c r="A17" s="31"/>
      <c r="B17" s="2"/>
      <c r="C17" s="209"/>
      <c r="D17" s="1"/>
      <c r="E17" s="125"/>
      <c r="F17" s="125"/>
      <c r="G17" s="1"/>
      <c r="H17" s="451"/>
      <c r="I17" s="210">
        <v>1548.22</v>
      </c>
      <c r="J17" s="34"/>
      <c r="K17" s="163"/>
      <c r="L17" s="34"/>
      <c r="M17" s="35"/>
      <c r="N17" s="281"/>
    </row>
    <row r="18" spans="1:14" s="331" customFormat="1" ht="24.95" customHeight="1">
      <c r="A18" s="31"/>
      <c r="B18" s="2"/>
      <c r="C18" s="209"/>
      <c r="D18" s="261"/>
      <c r="E18" s="262"/>
      <c r="F18" s="262"/>
      <c r="G18" s="1"/>
      <c r="H18" s="451"/>
      <c r="I18" s="210">
        <v>1775.59</v>
      </c>
      <c r="J18" s="34"/>
      <c r="K18" s="163"/>
      <c r="L18" s="34"/>
      <c r="M18" s="35"/>
      <c r="N18" s="316"/>
    </row>
    <row r="19" spans="1:14" s="212" customFormat="1" ht="24.95" customHeight="1">
      <c r="A19" s="31"/>
      <c r="B19" s="2"/>
      <c r="C19" s="209"/>
      <c r="D19" s="1"/>
      <c r="E19" s="125"/>
      <c r="F19" s="125"/>
      <c r="G19" s="1"/>
      <c r="H19" s="451"/>
      <c r="I19" s="323">
        <v>1548.22</v>
      </c>
      <c r="J19" s="34"/>
      <c r="K19" s="163"/>
      <c r="L19" s="34"/>
      <c r="M19" s="35"/>
      <c r="N19" s="211"/>
    </row>
    <row r="20" spans="1:14" s="212" customFormat="1" ht="24.95" customHeight="1">
      <c r="A20" s="31"/>
      <c r="B20" s="2"/>
      <c r="C20" s="209"/>
      <c r="D20" s="1"/>
      <c r="E20" s="125"/>
      <c r="F20" s="125"/>
      <c r="G20" s="1"/>
      <c r="H20" s="451"/>
      <c r="I20" s="323">
        <v>1548.22</v>
      </c>
      <c r="J20" s="34"/>
      <c r="K20" s="163"/>
      <c r="L20" s="34"/>
      <c r="M20" s="35"/>
      <c r="N20" s="211"/>
    </row>
    <row r="21" spans="1:14" s="212" customFormat="1" ht="24.95" customHeight="1">
      <c r="A21" s="31"/>
      <c r="B21" s="2"/>
      <c r="C21" s="209"/>
      <c r="D21" s="1"/>
      <c r="E21" s="125"/>
      <c r="F21" s="125"/>
      <c r="G21" s="1"/>
      <c r="H21" s="451"/>
      <c r="I21" s="323">
        <v>1548.22</v>
      </c>
      <c r="J21" s="34"/>
      <c r="K21" s="163"/>
      <c r="L21" s="34"/>
      <c r="M21" s="35"/>
      <c r="N21" s="316"/>
    </row>
    <row r="22" spans="1:14" s="331" customFormat="1" ht="24.95" customHeight="1">
      <c r="A22" s="31"/>
      <c r="B22" s="2"/>
      <c r="C22" s="209"/>
      <c r="D22" s="1"/>
      <c r="E22" s="126"/>
      <c r="F22" s="125"/>
      <c r="G22" s="1"/>
      <c r="H22" s="451"/>
      <c r="I22" s="323">
        <v>1548.22</v>
      </c>
      <c r="J22" s="34"/>
      <c r="K22" s="163"/>
      <c r="L22" s="34"/>
      <c r="M22" s="35"/>
      <c r="N22" s="316"/>
    </row>
    <row r="23" spans="1:14" s="331" customFormat="1" ht="24.95" customHeight="1">
      <c r="A23" s="31"/>
      <c r="B23" s="2"/>
      <c r="C23" s="209"/>
      <c r="D23" s="1"/>
      <c r="E23" s="125"/>
      <c r="F23" s="125"/>
      <c r="G23" s="1"/>
      <c r="H23" s="451"/>
      <c r="I23" s="323">
        <v>1548.22</v>
      </c>
      <c r="J23" s="34"/>
      <c r="K23" s="163"/>
      <c r="L23" s="34"/>
      <c r="M23" s="35"/>
      <c r="N23" s="316"/>
    </row>
    <row r="24" spans="1:14" s="331" customFormat="1" ht="24.95" customHeight="1">
      <c r="A24" s="31"/>
      <c r="B24" s="2"/>
      <c r="C24" s="209"/>
      <c r="D24" s="1"/>
      <c r="E24" s="125"/>
      <c r="F24" s="125"/>
      <c r="G24" s="1"/>
      <c r="H24" s="451"/>
      <c r="I24" s="210">
        <v>1548.22</v>
      </c>
      <c r="J24" s="34"/>
      <c r="K24" s="163"/>
      <c r="L24" s="34"/>
      <c r="M24" s="35"/>
      <c r="N24" s="316"/>
    </row>
    <row r="25" spans="1:14" s="446" customFormat="1" ht="24.95" customHeight="1">
      <c r="A25" s="31"/>
      <c r="B25" s="2"/>
      <c r="C25" s="496"/>
      <c r="D25" s="495"/>
      <c r="E25" s="494"/>
      <c r="F25" s="497"/>
      <c r="G25" s="498"/>
      <c r="H25" s="451"/>
      <c r="I25" s="499">
        <v>2595</v>
      </c>
      <c r="J25" s="500"/>
      <c r="K25" s="477"/>
      <c r="L25" s="472"/>
      <c r="M25" s="501"/>
      <c r="N25" s="502"/>
    </row>
    <row r="26" spans="1:14" s="212" customFormat="1" ht="24.95" customHeight="1">
      <c r="A26" s="31"/>
      <c r="B26" s="2"/>
      <c r="C26" s="209"/>
      <c r="D26" s="28"/>
      <c r="E26" s="262"/>
      <c r="F26" s="125"/>
      <c r="G26" s="28"/>
      <c r="H26" s="451"/>
      <c r="I26" s="210">
        <v>2424.2399999999998</v>
      </c>
      <c r="J26" s="34"/>
      <c r="K26" s="163"/>
      <c r="L26" s="34"/>
      <c r="M26" s="35"/>
      <c r="N26" s="281"/>
    </row>
    <row r="27" spans="1:14" s="212" customFormat="1" ht="24.95" customHeight="1">
      <c r="A27" s="31"/>
      <c r="B27" s="2"/>
      <c r="C27" s="209"/>
      <c r="D27" s="1"/>
      <c r="E27" s="125"/>
      <c r="F27" s="125"/>
      <c r="G27" s="1"/>
      <c r="H27" s="451"/>
      <c r="I27" s="210">
        <v>2293.1999999999998</v>
      </c>
      <c r="J27" s="34"/>
      <c r="K27" s="163"/>
      <c r="L27" s="34"/>
      <c r="M27" s="35"/>
      <c r="N27" s="281"/>
    </row>
    <row r="28" spans="1:14" s="212" customFormat="1" ht="24.95" customHeight="1">
      <c r="A28" s="31"/>
      <c r="B28" s="2"/>
      <c r="C28" s="209"/>
      <c r="D28" s="1"/>
      <c r="E28" s="125"/>
      <c r="F28" s="125"/>
      <c r="G28" s="1"/>
      <c r="H28" s="451"/>
      <c r="I28" s="210">
        <v>2031.12</v>
      </c>
      <c r="J28" s="34"/>
      <c r="K28" s="163"/>
      <c r="L28" s="34"/>
      <c r="M28" s="35"/>
      <c r="N28" s="281"/>
    </row>
    <row r="29" spans="1:14" s="212" customFormat="1" ht="24.95" customHeight="1">
      <c r="A29" s="31"/>
      <c r="B29" s="2"/>
      <c r="C29" s="209"/>
      <c r="D29" s="1"/>
      <c r="E29" s="125"/>
      <c r="F29" s="125"/>
      <c r="G29" s="1"/>
      <c r="H29" s="451"/>
      <c r="I29" s="210">
        <v>2031.12</v>
      </c>
      <c r="J29" s="34"/>
      <c r="K29" s="163"/>
      <c r="L29" s="34"/>
      <c r="M29" s="35"/>
      <c r="N29" s="281"/>
    </row>
    <row r="30" spans="1:14" s="212" customFormat="1" ht="24.95" customHeight="1">
      <c r="A30" s="31"/>
      <c r="B30" s="2"/>
      <c r="C30" s="209"/>
      <c r="D30" s="289"/>
      <c r="E30" s="128"/>
      <c r="F30" s="125"/>
      <c r="G30" s="282"/>
      <c r="H30" s="451"/>
      <c r="I30" s="283">
        <v>2031.12</v>
      </c>
      <c r="J30" s="34"/>
      <c r="K30" s="163"/>
      <c r="L30" s="34"/>
      <c r="M30" s="35"/>
      <c r="N30" s="281"/>
    </row>
    <row r="31" spans="1:14" s="212" customFormat="1" ht="24.95" customHeight="1">
      <c r="A31" s="31"/>
      <c r="B31" s="2"/>
      <c r="C31" s="209"/>
      <c r="D31" s="28"/>
      <c r="E31" s="262"/>
      <c r="F31" s="125"/>
      <c r="G31" s="1"/>
      <c r="H31" s="451"/>
      <c r="I31" s="210">
        <v>1642.42</v>
      </c>
      <c r="J31" s="34"/>
      <c r="K31" s="163"/>
      <c r="L31" s="34"/>
      <c r="M31" s="35"/>
      <c r="N31" s="281"/>
    </row>
    <row r="32" spans="1:14" s="212" customFormat="1" ht="24.95" customHeight="1">
      <c r="A32" s="31"/>
      <c r="B32" s="2"/>
      <c r="C32" s="209"/>
      <c r="D32" s="1"/>
      <c r="E32" s="125"/>
      <c r="F32" s="125"/>
      <c r="G32" s="1"/>
      <c r="H32" s="451"/>
      <c r="I32" s="210">
        <v>2031.12</v>
      </c>
      <c r="J32" s="34"/>
      <c r="K32" s="163"/>
      <c r="L32" s="34"/>
      <c r="M32" s="35"/>
      <c r="N32" s="281"/>
    </row>
    <row r="33" spans="1:14" s="212" customFormat="1" ht="24.95" customHeight="1">
      <c r="A33" s="31"/>
      <c r="B33" s="2"/>
      <c r="C33" s="209"/>
      <c r="D33" s="1"/>
      <c r="E33" s="125"/>
      <c r="F33" s="125"/>
      <c r="G33" s="1"/>
      <c r="H33" s="451"/>
      <c r="I33" s="210">
        <v>1642.42</v>
      </c>
      <c r="J33" s="34"/>
      <c r="K33" s="163"/>
      <c r="L33" s="34"/>
      <c r="M33" s="35"/>
      <c r="N33" s="281"/>
    </row>
    <row r="34" spans="1:14" s="212" customFormat="1" ht="24.95" customHeight="1">
      <c r="A34" s="31"/>
      <c r="B34" s="2"/>
      <c r="C34" s="209"/>
      <c r="D34" s="1"/>
      <c r="E34" s="125"/>
      <c r="F34" s="125"/>
      <c r="G34" s="1"/>
      <c r="H34" s="451"/>
      <c r="I34" s="210">
        <v>1642.42</v>
      </c>
      <c r="J34" s="34"/>
      <c r="K34" s="163"/>
      <c r="L34" s="34"/>
      <c r="M34" s="35"/>
      <c r="N34" s="281"/>
    </row>
    <row r="35" spans="1:14" s="212" customFormat="1" ht="24.95" customHeight="1">
      <c r="A35" s="31"/>
      <c r="B35" s="2"/>
      <c r="C35" s="209"/>
      <c r="D35" s="1"/>
      <c r="E35" s="125"/>
      <c r="F35" s="125"/>
      <c r="G35" s="1"/>
      <c r="H35" s="451"/>
      <c r="I35" s="323">
        <v>1548.22</v>
      </c>
      <c r="J35" s="34"/>
      <c r="K35" s="163"/>
      <c r="L35" s="34"/>
      <c r="M35" s="35"/>
      <c r="N35" s="281"/>
    </row>
    <row r="36" spans="1:14" s="212" customFormat="1" ht="24.95" customHeight="1">
      <c r="A36" s="31"/>
      <c r="B36" s="2"/>
      <c r="C36" s="209"/>
      <c r="D36" s="1"/>
      <c r="E36" s="125"/>
      <c r="F36" s="125"/>
      <c r="G36" s="1"/>
      <c r="H36" s="451"/>
      <c r="I36" s="323">
        <v>1548.22</v>
      </c>
      <c r="J36" s="34"/>
      <c r="K36" s="163"/>
      <c r="L36" s="34"/>
      <c r="M36" s="35"/>
      <c r="N36" s="281"/>
    </row>
    <row r="37" spans="1:14" s="212" customFormat="1" ht="24.95" customHeight="1">
      <c r="A37" s="31"/>
      <c r="B37" s="2"/>
      <c r="C37" s="209"/>
      <c r="D37" s="1"/>
      <c r="E37" s="125"/>
      <c r="F37" s="125"/>
      <c r="G37" s="1"/>
      <c r="H37" s="451"/>
      <c r="I37" s="210">
        <v>1642.42</v>
      </c>
      <c r="J37" s="34"/>
      <c r="K37" s="163"/>
      <c r="L37" s="34"/>
      <c r="M37" s="35"/>
      <c r="N37" s="281"/>
    </row>
    <row r="38" spans="1:14" s="212" customFormat="1" ht="24.95" customHeight="1">
      <c r="A38" s="31"/>
      <c r="B38" s="2"/>
      <c r="C38" s="209"/>
      <c r="D38" s="261"/>
      <c r="E38" s="262"/>
      <c r="F38" s="125"/>
      <c r="G38" s="1"/>
      <c r="H38" s="451"/>
      <c r="I38" s="210">
        <v>1642.42</v>
      </c>
      <c r="J38" s="34"/>
      <c r="K38" s="163"/>
      <c r="L38" s="34"/>
      <c r="M38" s="35"/>
      <c r="N38" s="281"/>
    </row>
    <row r="39" spans="1:14" s="212" customFormat="1" ht="24.95" customHeight="1">
      <c r="A39" s="31"/>
      <c r="B39" s="2"/>
      <c r="C39" s="209"/>
      <c r="D39" s="261"/>
      <c r="E39" s="262"/>
      <c r="F39" s="125"/>
      <c r="G39" s="1"/>
      <c r="H39" s="451"/>
      <c r="I39" s="210">
        <v>1548.22</v>
      </c>
      <c r="J39" s="34"/>
      <c r="K39" s="163"/>
      <c r="L39" s="34"/>
      <c r="M39" s="35"/>
      <c r="N39" s="281"/>
    </row>
    <row r="40" spans="1:14" s="212" customFormat="1" ht="24.95" customHeight="1">
      <c r="A40" s="31"/>
      <c r="B40" s="2"/>
      <c r="C40" s="209"/>
      <c r="D40" s="291"/>
      <c r="E40" s="262"/>
      <c r="F40" s="125"/>
      <c r="G40" s="1"/>
      <c r="H40" s="451"/>
      <c r="I40" s="210"/>
      <c r="J40" s="34"/>
      <c r="K40" s="163"/>
      <c r="L40" s="34"/>
      <c r="M40" s="35"/>
      <c r="N40" s="452"/>
    </row>
    <row r="41" spans="1:14" s="212" customFormat="1" ht="24.95" customHeight="1">
      <c r="A41" s="31"/>
      <c r="B41" s="2"/>
      <c r="C41" s="209"/>
      <c r="D41" s="291"/>
      <c r="E41" s="262"/>
      <c r="F41" s="125"/>
      <c r="G41" s="1"/>
      <c r="H41" s="451"/>
      <c r="I41" s="210"/>
      <c r="J41" s="34"/>
      <c r="K41" s="163"/>
      <c r="L41" s="34"/>
      <c r="M41" s="35"/>
      <c r="N41" s="452"/>
    </row>
    <row r="42" spans="1:14" s="212" customFormat="1" ht="24.95" customHeight="1">
      <c r="A42" s="31"/>
      <c r="B42" s="2"/>
      <c r="C42" s="209"/>
      <c r="D42" s="1"/>
      <c r="E42" s="125"/>
      <c r="F42" s="125"/>
      <c r="G42" s="1"/>
      <c r="H42" s="451"/>
      <c r="I42" s="323">
        <v>1548.22</v>
      </c>
      <c r="J42" s="34"/>
      <c r="K42" s="163"/>
      <c r="L42" s="34"/>
      <c r="M42" s="35"/>
      <c r="N42" s="281"/>
    </row>
    <row r="43" spans="1:14" s="212" customFormat="1" ht="24.95" customHeight="1">
      <c r="A43" s="31"/>
      <c r="B43" s="2"/>
      <c r="C43" s="209"/>
      <c r="D43" s="1"/>
      <c r="E43" s="125"/>
      <c r="F43" s="125"/>
      <c r="G43" s="1"/>
      <c r="H43" s="451"/>
      <c r="I43" s="323">
        <v>1548.22</v>
      </c>
      <c r="J43" s="34"/>
      <c r="K43" s="163"/>
      <c r="L43" s="34"/>
      <c r="M43" s="35"/>
      <c r="N43" s="281"/>
    </row>
    <row r="44" spans="1:14" s="212" customFormat="1" ht="24.95" customHeight="1">
      <c r="A44" s="31"/>
      <c r="B44" s="2"/>
      <c r="C44" s="209"/>
      <c r="D44" s="28"/>
      <c r="E44" s="494"/>
      <c r="F44" s="125"/>
      <c r="G44" s="498"/>
      <c r="H44" s="403"/>
      <c r="I44" s="210">
        <v>5760</v>
      </c>
      <c r="J44" s="2"/>
      <c r="K44" s="163"/>
      <c r="L44" s="34"/>
      <c r="M44" s="35"/>
      <c r="N44" s="281"/>
    </row>
    <row r="45" spans="1:14" s="212" customFormat="1" ht="24.95" customHeight="1">
      <c r="A45" s="31"/>
      <c r="B45" s="2"/>
      <c r="C45" s="209"/>
      <c r="E45" s="494"/>
      <c r="F45" s="125"/>
      <c r="G45" s="479"/>
      <c r="H45" s="403"/>
      <c r="J45" s="2"/>
      <c r="K45" s="163"/>
      <c r="L45" s="34"/>
      <c r="M45" s="35"/>
    </row>
    <row r="46" spans="1:14" s="212" customFormat="1" ht="24.95" customHeight="1">
      <c r="A46" s="31"/>
      <c r="B46" s="2"/>
      <c r="C46" s="209"/>
      <c r="D46" s="28"/>
      <c r="E46" s="494"/>
      <c r="F46" s="125"/>
      <c r="G46" s="498"/>
      <c r="H46" s="403"/>
      <c r="I46" s="210">
        <v>5760</v>
      </c>
      <c r="J46" s="2"/>
      <c r="K46" s="163"/>
      <c r="L46" s="34"/>
      <c r="M46" s="35"/>
      <c r="N46" s="281"/>
    </row>
    <row r="47" spans="1:14" s="212" customFormat="1" ht="24.95" customHeight="1">
      <c r="A47" s="31"/>
      <c r="B47" s="2"/>
      <c r="C47" s="209"/>
      <c r="D47" s="1"/>
      <c r="E47" s="125"/>
      <c r="F47" s="125"/>
      <c r="G47" s="498"/>
      <c r="H47" s="451"/>
      <c r="I47" s="210">
        <v>2031.12</v>
      </c>
      <c r="J47" s="34"/>
      <c r="K47" s="163"/>
      <c r="L47" s="34"/>
      <c r="M47" s="35"/>
      <c r="N47" s="281"/>
    </row>
    <row r="48" spans="1:14" s="212" customFormat="1" ht="24.95" customHeight="1">
      <c r="A48" s="31"/>
      <c r="B48" s="2"/>
      <c r="C48" s="209"/>
      <c r="D48" s="290"/>
      <c r="E48" s="262"/>
      <c r="F48" s="34"/>
      <c r="G48" s="498"/>
      <c r="H48" s="451"/>
      <c r="I48" s="34">
        <v>2031.12</v>
      </c>
      <c r="J48" s="34"/>
      <c r="K48" s="163"/>
      <c r="L48" s="34"/>
      <c r="M48" s="35"/>
      <c r="N48" s="281"/>
    </row>
    <row r="49" spans="1:14" s="212" customFormat="1" ht="24.95" customHeight="1">
      <c r="A49" s="31"/>
      <c r="B49" s="2"/>
      <c r="C49" s="209"/>
      <c r="D49" s="1"/>
      <c r="E49" s="497"/>
      <c r="F49" s="125"/>
      <c r="G49" s="498"/>
      <c r="H49" s="451"/>
      <c r="I49" s="323">
        <v>1548.22</v>
      </c>
      <c r="J49" s="34"/>
      <c r="K49" s="163"/>
      <c r="L49" s="34"/>
      <c r="M49" s="35"/>
      <c r="N49" s="281"/>
    </row>
    <row r="50" spans="1:14" s="317" customFormat="1" ht="24.95" customHeight="1">
      <c r="A50" s="31"/>
      <c r="B50" s="2"/>
      <c r="C50" s="209"/>
      <c r="E50" s="497"/>
      <c r="F50" s="125"/>
      <c r="G50" s="498"/>
      <c r="H50" s="403"/>
      <c r="I50" s="210">
        <v>5760</v>
      </c>
      <c r="J50" s="2"/>
      <c r="K50" s="163"/>
      <c r="L50" s="34"/>
      <c r="M50" s="35"/>
      <c r="N50" s="316"/>
    </row>
    <row r="51" spans="1:14" s="212" customFormat="1" ht="24.95" customHeight="1">
      <c r="A51" s="31"/>
      <c r="B51" s="2"/>
      <c r="C51" s="209"/>
      <c r="D51" s="1"/>
      <c r="E51" s="125"/>
      <c r="F51" s="125"/>
      <c r="G51" s="498"/>
      <c r="H51" s="451"/>
      <c r="I51" s="280">
        <v>2293.1999999999998</v>
      </c>
      <c r="J51" s="34"/>
      <c r="K51" s="163"/>
      <c r="L51" s="34"/>
      <c r="M51" s="35"/>
      <c r="N51" s="281"/>
    </row>
    <row r="52" spans="1:14" s="212" customFormat="1" ht="24.95" customHeight="1">
      <c r="A52" s="31"/>
      <c r="B52" s="2"/>
      <c r="C52" s="209"/>
      <c r="D52" s="1"/>
      <c r="E52" s="125"/>
      <c r="F52" s="125"/>
      <c r="G52" s="498"/>
      <c r="H52" s="451"/>
      <c r="I52" s="210">
        <v>2031.12</v>
      </c>
      <c r="J52" s="34"/>
      <c r="K52" s="163"/>
      <c r="L52" s="34"/>
      <c r="M52" s="35"/>
      <c r="N52" s="281"/>
    </row>
    <row r="53" spans="1:14" s="212" customFormat="1" ht="24.95" customHeight="1">
      <c r="A53" s="31"/>
      <c r="B53" s="2"/>
      <c r="C53" s="209"/>
      <c r="D53" s="1"/>
      <c r="E53" s="125"/>
      <c r="F53" s="125"/>
      <c r="G53" s="498"/>
      <c r="H53" s="451"/>
      <c r="I53" s="210">
        <v>2031.12</v>
      </c>
      <c r="J53" s="34"/>
      <c r="K53" s="163"/>
      <c r="L53" s="34"/>
      <c r="M53" s="35"/>
      <c r="N53" s="281"/>
    </row>
    <row r="54" spans="1:14" s="212" customFormat="1" ht="24.95" customHeight="1">
      <c r="A54" s="31"/>
      <c r="B54" s="2"/>
      <c r="C54" s="209"/>
      <c r="D54" s="292"/>
      <c r="E54" s="262"/>
      <c r="F54" s="125"/>
      <c r="G54" s="503"/>
      <c r="H54" s="451"/>
      <c r="I54" s="280">
        <v>1642.42</v>
      </c>
      <c r="J54" s="34"/>
      <c r="K54" s="163"/>
      <c r="L54" s="34"/>
      <c r="M54" s="35"/>
      <c r="N54" s="281"/>
    </row>
    <row r="55" spans="1:14" s="212" customFormat="1" ht="24.95" customHeight="1">
      <c r="A55" s="31"/>
      <c r="B55" s="2"/>
      <c r="C55" s="209"/>
      <c r="D55" s="1"/>
      <c r="E55" s="125"/>
      <c r="F55" s="125"/>
      <c r="G55" s="498"/>
      <c r="H55" s="451"/>
      <c r="I55" s="210">
        <v>1642.42</v>
      </c>
      <c r="J55" s="34"/>
      <c r="K55" s="163"/>
      <c r="L55" s="34"/>
      <c r="M55" s="35"/>
      <c r="N55" s="281"/>
    </row>
    <row r="56" spans="1:14" s="212" customFormat="1" ht="24.95" customHeight="1">
      <c r="A56" s="31"/>
      <c r="B56" s="2"/>
      <c r="C56" s="209"/>
      <c r="D56" s="1"/>
      <c r="E56" s="125"/>
      <c r="F56" s="125"/>
      <c r="G56" s="498"/>
      <c r="H56" s="451"/>
      <c r="I56" s="323">
        <v>1548.22</v>
      </c>
      <c r="J56" s="34"/>
      <c r="K56" s="163"/>
      <c r="L56" s="34"/>
      <c r="M56" s="35"/>
      <c r="N56" s="281"/>
    </row>
    <row r="57" spans="1:14" s="212" customFormat="1" ht="24.95" customHeight="1">
      <c r="A57" s="31"/>
      <c r="B57" s="2"/>
      <c r="C57" s="209"/>
      <c r="D57" s="1"/>
      <c r="E57" s="125"/>
      <c r="F57" s="125"/>
      <c r="G57" s="498"/>
      <c r="H57" s="451"/>
      <c r="I57" s="210">
        <v>1642.42</v>
      </c>
      <c r="J57" s="34"/>
      <c r="K57" s="163"/>
      <c r="L57" s="34"/>
      <c r="M57" s="35"/>
      <c r="N57" s="281"/>
    </row>
    <row r="58" spans="1:14" s="212" customFormat="1" ht="24.95" customHeight="1">
      <c r="A58" s="31"/>
      <c r="B58" s="2"/>
      <c r="C58" s="209"/>
      <c r="D58" s="1"/>
      <c r="E58" s="125"/>
      <c r="F58" s="125"/>
      <c r="G58" s="498"/>
      <c r="H58" s="451"/>
      <c r="I58" s="210"/>
      <c r="J58" s="34"/>
      <c r="K58" s="163"/>
      <c r="L58" s="34"/>
      <c r="M58" s="35"/>
      <c r="N58" s="281"/>
    </row>
    <row r="59" spans="1:14" s="212" customFormat="1" ht="24.95" customHeight="1">
      <c r="A59" s="31"/>
      <c r="B59" s="2"/>
      <c r="C59" s="209"/>
      <c r="D59" s="1"/>
      <c r="E59" s="125"/>
      <c r="F59" s="125"/>
      <c r="G59" s="498"/>
      <c r="H59" s="451"/>
      <c r="I59" s="210">
        <v>2031.12</v>
      </c>
      <c r="J59" s="34"/>
      <c r="K59" s="163"/>
      <c r="L59" s="34"/>
      <c r="M59" s="35"/>
      <c r="N59" s="281"/>
    </row>
    <row r="60" spans="1:14" s="212" customFormat="1" ht="24.95" customHeight="1">
      <c r="A60" s="31"/>
      <c r="B60" s="2"/>
      <c r="C60" s="209"/>
      <c r="D60" s="1"/>
      <c r="E60" s="125"/>
      <c r="F60" s="125"/>
      <c r="G60" s="498"/>
      <c r="H60" s="451"/>
      <c r="I60" s="210">
        <v>1642.42</v>
      </c>
      <c r="J60" s="34"/>
      <c r="K60" s="163"/>
      <c r="L60" s="34"/>
      <c r="M60" s="35"/>
      <c r="N60" s="281"/>
    </row>
    <row r="61" spans="1:14" s="212" customFormat="1" ht="24.95" customHeight="1">
      <c r="A61" s="31"/>
      <c r="B61" s="2"/>
      <c r="C61" s="209"/>
      <c r="D61" s="291"/>
      <c r="E61" s="126"/>
      <c r="F61" s="125"/>
      <c r="G61" s="498"/>
      <c r="H61" s="451"/>
      <c r="I61" s="210">
        <v>1642.42</v>
      </c>
      <c r="J61" s="34"/>
      <c r="K61" s="163"/>
      <c r="L61" s="34"/>
      <c r="M61" s="35"/>
      <c r="N61" s="281"/>
    </row>
    <row r="62" spans="1:14" s="212" customFormat="1" ht="24.95" customHeight="1">
      <c r="A62" s="31"/>
      <c r="B62" s="2"/>
      <c r="C62" s="209"/>
      <c r="D62" s="1"/>
      <c r="E62" s="125"/>
      <c r="F62" s="125"/>
      <c r="G62" s="498"/>
      <c r="H62" s="451"/>
      <c r="I62" s="210">
        <v>1642.42</v>
      </c>
      <c r="J62" s="34"/>
      <c r="K62" s="163"/>
      <c r="L62" s="34"/>
      <c r="M62" s="35"/>
      <c r="N62" s="281"/>
    </row>
    <row r="63" spans="1:14" s="212" customFormat="1" ht="24.95" customHeight="1">
      <c r="A63" s="31"/>
      <c r="B63" s="2"/>
      <c r="C63" s="209"/>
      <c r="D63" s="1"/>
      <c r="E63" s="125"/>
      <c r="F63" s="125"/>
      <c r="G63" s="498"/>
      <c r="H63" s="451"/>
      <c r="I63" s="323">
        <v>1548.22</v>
      </c>
      <c r="J63" s="34"/>
      <c r="K63" s="163"/>
      <c r="L63" s="34"/>
      <c r="M63" s="35"/>
      <c r="N63" s="281"/>
    </row>
    <row r="64" spans="1:14" s="65" customFormat="1" ht="24.95" customHeight="1">
      <c r="A64" s="31"/>
      <c r="B64" s="2"/>
      <c r="C64" s="209"/>
      <c r="D64" s="3"/>
      <c r="E64" s="127"/>
      <c r="F64" s="127"/>
      <c r="G64" s="498"/>
      <c r="H64" s="436"/>
      <c r="I64" s="284">
        <v>5760</v>
      </c>
      <c r="J64" s="152"/>
      <c r="K64" s="163"/>
      <c r="L64" s="152"/>
      <c r="M64" s="153"/>
      <c r="N64" s="281"/>
    </row>
    <row r="65" spans="1:14" s="212" customFormat="1" ht="24.95" customHeight="1">
      <c r="A65" s="31"/>
      <c r="B65" s="2"/>
      <c r="C65" s="209"/>
      <c r="D65" s="293"/>
      <c r="E65" s="165"/>
      <c r="F65" s="127"/>
      <c r="G65" s="3"/>
      <c r="H65" s="453"/>
      <c r="I65" s="215">
        <v>2424.2399999999998</v>
      </c>
      <c r="J65" s="131"/>
      <c r="K65" s="163"/>
      <c r="L65" s="152"/>
      <c r="M65" s="153"/>
      <c r="N65" s="281"/>
    </row>
    <row r="66" spans="1:14" s="333" customFormat="1" ht="24.95" customHeight="1">
      <c r="A66" s="31"/>
      <c r="B66" s="2"/>
      <c r="C66" s="209"/>
      <c r="D66" s="1"/>
      <c r="E66" s="125"/>
      <c r="F66" s="125"/>
      <c r="G66" s="1"/>
      <c r="H66" s="451"/>
      <c r="I66" s="210">
        <v>2424.2399999999998</v>
      </c>
      <c r="J66" s="34"/>
      <c r="K66" s="163"/>
      <c r="L66" s="34"/>
      <c r="M66" s="153"/>
      <c r="N66" s="332"/>
    </row>
    <row r="67" spans="1:14" s="333" customFormat="1" ht="24.95" customHeight="1">
      <c r="A67" s="31"/>
      <c r="B67" s="2"/>
      <c r="C67" s="209"/>
      <c r="D67" s="1"/>
      <c r="E67" s="125"/>
      <c r="F67" s="125"/>
      <c r="G67" s="1"/>
      <c r="H67" s="451"/>
      <c r="I67" s="210">
        <v>2424.2399999999998</v>
      </c>
      <c r="J67" s="34"/>
      <c r="K67" s="163"/>
      <c r="L67" s="34"/>
      <c r="M67" s="153"/>
      <c r="N67" s="332"/>
    </row>
    <row r="68" spans="1:14" s="333" customFormat="1" ht="24.95" customHeight="1">
      <c r="A68" s="31"/>
      <c r="B68" s="2"/>
      <c r="C68" s="209"/>
      <c r="D68" s="1"/>
      <c r="E68" s="125"/>
      <c r="F68" s="125"/>
      <c r="G68" s="1"/>
      <c r="H68" s="451"/>
      <c r="I68" s="323">
        <v>1548.22</v>
      </c>
      <c r="J68" s="34"/>
      <c r="K68" s="163"/>
      <c r="L68" s="34"/>
      <c r="M68" s="153"/>
      <c r="N68" s="332"/>
    </row>
    <row r="69" spans="1:14" s="333" customFormat="1" ht="24.95" customHeight="1">
      <c r="A69" s="31"/>
      <c r="B69" s="2"/>
      <c r="C69" s="209"/>
      <c r="D69" s="1"/>
      <c r="E69" s="125"/>
      <c r="F69" s="125"/>
      <c r="G69" s="1"/>
      <c r="H69" s="451"/>
      <c r="I69" s="210">
        <v>2031.12</v>
      </c>
      <c r="J69" s="34"/>
      <c r="K69" s="163"/>
      <c r="L69" s="34"/>
      <c r="M69" s="153"/>
      <c r="N69" s="332"/>
    </row>
    <row r="70" spans="1:14" s="333" customFormat="1" ht="24.95" customHeight="1">
      <c r="A70" s="31"/>
      <c r="B70" s="2"/>
      <c r="C70" s="209"/>
      <c r="D70" s="1"/>
      <c r="E70" s="125"/>
      <c r="F70" s="125"/>
      <c r="G70" s="1"/>
      <c r="H70" s="451"/>
      <c r="I70" s="210">
        <v>1642.42</v>
      </c>
      <c r="J70" s="34"/>
      <c r="K70" s="163"/>
      <c r="L70" s="34"/>
      <c r="M70" s="153"/>
      <c r="N70" s="332"/>
    </row>
    <row r="71" spans="1:14" s="333" customFormat="1" ht="24.95" customHeight="1">
      <c r="A71" s="31"/>
      <c r="B71" s="2"/>
      <c r="C71" s="209"/>
      <c r="D71" s="3"/>
      <c r="E71" s="127"/>
      <c r="F71" s="127"/>
      <c r="G71" s="3"/>
      <c r="H71" s="451"/>
      <c r="I71" s="210">
        <v>1642.42</v>
      </c>
      <c r="J71" s="34"/>
      <c r="K71" s="163"/>
      <c r="L71" s="34"/>
      <c r="M71" s="153"/>
      <c r="N71" s="332"/>
    </row>
    <row r="72" spans="1:14" s="138" customFormat="1" ht="24.95" customHeight="1">
      <c r="A72" s="31"/>
      <c r="B72" s="2"/>
      <c r="C72" s="209"/>
      <c r="D72" s="1"/>
      <c r="E72" s="125"/>
      <c r="F72" s="127"/>
      <c r="G72" s="3"/>
      <c r="H72" s="451"/>
      <c r="I72" s="210"/>
      <c r="J72" s="2"/>
      <c r="K72" s="163"/>
      <c r="L72" s="31"/>
      <c r="M72" s="32"/>
      <c r="N72" s="173"/>
    </row>
    <row r="73" spans="1:14" s="138" customFormat="1" ht="24.95" customHeight="1">
      <c r="A73" s="31"/>
      <c r="B73" s="2"/>
      <c r="C73" s="209"/>
      <c r="D73" s="1"/>
      <c r="E73" s="125"/>
      <c r="F73" s="127"/>
      <c r="G73" s="1"/>
      <c r="H73" s="451"/>
      <c r="I73" s="210"/>
      <c r="J73" s="2"/>
      <c r="K73" s="163"/>
      <c r="L73" s="31"/>
      <c r="M73" s="32"/>
      <c r="N73" s="173"/>
    </row>
    <row r="74" spans="1:14" s="138" customFormat="1" ht="24.95" customHeight="1">
      <c r="A74" s="31"/>
      <c r="B74" s="2"/>
      <c r="C74" s="209"/>
      <c r="D74" s="1"/>
      <c r="E74" s="125"/>
      <c r="F74" s="125"/>
      <c r="G74" s="1"/>
      <c r="H74" s="451"/>
      <c r="I74" s="210"/>
      <c r="J74" s="2"/>
      <c r="K74" s="166"/>
      <c r="L74" s="31"/>
      <c r="M74" s="32"/>
      <c r="N74" s="173"/>
    </row>
    <row r="75" spans="1:14" s="138" customFormat="1" ht="24.95" customHeight="1">
      <c r="A75" s="263"/>
      <c r="B75" s="213"/>
      <c r="C75" s="214"/>
      <c r="D75" s="1"/>
      <c r="E75" s="125"/>
      <c r="F75" s="125"/>
      <c r="G75" s="1"/>
      <c r="H75" s="451"/>
      <c r="I75" s="210"/>
      <c r="J75" s="2"/>
      <c r="K75" s="166"/>
      <c r="L75" s="31"/>
      <c r="M75" s="32"/>
      <c r="N75" s="173"/>
    </row>
    <row r="76" spans="1:14" s="138" customFormat="1" ht="18" customHeight="1">
      <c r="A76" s="263"/>
      <c r="B76" s="213"/>
      <c r="C76" s="214"/>
      <c r="D76" s="1"/>
      <c r="E76" s="125"/>
      <c r="F76" s="125"/>
      <c r="G76" s="1"/>
      <c r="H76" s="451"/>
      <c r="I76" s="210"/>
      <c r="J76" s="2"/>
      <c r="K76" s="166"/>
      <c r="L76" s="31"/>
      <c r="M76" s="32"/>
      <c r="N76" s="173"/>
    </row>
    <row r="77" spans="1:14" s="138" customFormat="1" ht="18" customHeight="1">
      <c r="A77" s="263"/>
      <c r="B77" s="213"/>
      <c r="C77" s="214"/>
      <c r="D77" s="291"/>
      <c r="E77" s="262"/>
      <c r="F77" s="262"/>
      <c r="G77" s="1"/>
      <c r="H77" s="451"/>
      <c r="I77" s="210"/>
      <c r="J77" s="2"/>
      <c r="K77" s="166"/>
      <c r="L77" s="31"/>
      <c r="M77" s="32"/>
      <c r="N77" s="173"/>
    </row>
    <row r="78" spans="1:14" s="138" customFormat="1" ht="18" customHeight="1">
      <c r="A78" s="263"/>
      <c r="B78" s="213"/>
      <c r="C78" s="214"/>
      <c r="D78" s="1"/>
      <c r="E78" s="125"/>
      <c r="F78" s="125"/>
      <c r="G78" s="1"/>
      <c r="H78" s="451"/>
      <c r="I78" s="210"/>
      <c r="J78" s="2"/>
      <c r="K78" s="166"/>
      <c r="L78" s="31"/>
      <c r="M78" s="32"/>
      <c r="N78" s="173"/>
    </row>
    <row r="79" spans="1:14" s="138" customFormat="1" ht="18" customHeight="1">
      <c r="A79" s="263"/>
      <c r="B79" s="213"/>
      <c r="C79" s="214"/>
      <c r="D79" s="1"/>
      <c r="E79" s="125"/>
      <c r="F79" s="125"/>
      <c r="G79" s="1"/>
      <c r="H79" s="451"/>
      <c r="I79" s="210"/>
      <c r="J79" s="2"/>
      <c r="K79" s="166"/>
      <c r="L79" s="31"/>
      <c r="M79" s="32"/>
      <c r="N79" s="173"/>
    </row>
    <row r="80" spans="1:14" s="138" customFormat="1" ht="18" customHeight="1">
      <c r="A80" s="263"/>
      <c r="B80" s="213"/>
      <c r="C80" s="214"/>
      <c r="D80" s="1"/>
      <c r="E80" s="125"/>
      <c r="F80" s="125"/>
      <c r="G80" s="1"/>
      <c r="H80" s="451"/>
      <c r="I80" s="210"/>
      <c r="J80" s="2"/>
      <c r="K80" s="166"/>
      <c r="L80" s="31"/>
      <c r="M80" s="32"/>
      <c r="N80" s="173"/>
    </row>
    <row r="81" spans="1:14" s="138" customFormat="1" ht="18" customHeight="1">
      <c r="A81" s="263"/>
      <c r="B81" s="213"/>
      <c r="C81" s="214"/>
      <c r="D81" s="1"/>
      <c r="E81" s="125"/>
      <c r="F81" s="125"/>
      <c r="G81" s="1"/>
      <c r="H81" s="451"/>
      <c r="I81" s="210"/>
      <c r="J81" s="2"/>
      <c r="K81" s="166"/>
      <c r="L81" s="31"/>
      <c r="M81" s="32"/>
      <c r="N81" s="173"/>
    </row>
    <row r="82" spans="1:14" s="138" customFormat="1" ht="18" customHeight="1">
      <c r="A82" s="263"/>
      <c r="B82" s="213"/>
      <c r="C82" s="214"/>
      <c r="D82" s="1"/>
      <c r="E82" s="125"/>
      <c r="F82" s="125"/>
      <c r="G82" s="1"/>
      <c r="H82" s="451"/>
      <c r="I82" s="210"/>
      <c r="J82" s="2"/>
      <c r="K82" s="166"/>
      <c r="L82" s="31"/>
      <c r="M82" s="32"/>
      <c r="N82" s="173"/>
    </row>
    <row r="83" spans="1:14" s="138" customFormat="1" ht="18" customHeight="1">
      <c r="A83" s="263"/>
      <c r="B83" s="213"/>
      <c r="C83" s="214"/>
      <c r="D83" s="1"/>
      <c r="E83" s="125"/>
      <c r="F83" s="125"/>
      <c r="G83" s="1"/>
      <c r="H83" s="451"/>
      <c r="I83" s="210"/>
      <c r="J83" s="2"/>
      <c r="K83" s="166"/>
      <c r="L83" s="31"/>
      <c r="M83" s="32"/>
      <c r="N83" s="173"/>
    </row>
    <row r="84" spans="1:14" s="138" customFormat="1" ht="18" customHeight="1">
      <c r="A84" s="263"/>
      <c r="B84" s="213"/>
      <c r="C84" s="214"/>
      <c r="D84" s="261"/>
      <c r="E84" s="262"/>
      <c r="F84" s="262"/>
      <c r="G84" s="1"/>
      <c r="H84" s="451"/>
      <c r="I84" s="210"/>
      <c r="J84" s="2"/>
      <c r="K84" s="166"/>
      <c r="L84" s="31"/>
      <c r="M84" s="32"/>
      <c r="N84" s="173"/>
    </row>
    <row r="85" spans="1:14" s="138" customFormat="1" ht="18" customHeight="1">
      <c r="A85" s="263"/>
      <c r="B85" s="213"/>
      <c r="C85" s="214"/>
      <c r="D85" s="261"/>
      <c r="E85" s="262"/>
      <c r="F85" s="262"/>
      <c r="G85" s="1"/>
      <c r="H85" s="451"/>
      <c r="I85" s="210"/>
      <c r="J85" s="2"/>
      <c r="K85" s="166"/>
      <c r="L85" s="31"/>
      <c r="M85" s="32"/>
      <c r="N85" s="173"/>
    </row>
    <row r="86" spans="1:14" s="138" customFormat="1" ht="18" customHeight="1">
      <c r="A86" s="263"/>
      <c r="B86" s="213"/>
      <c r="C86" s="214"/>
      <c r="D86" s="1"/>
      <c r="E86" s="125"/>
      <c r="F86" s="125"/>
      <c r="G86" s="1"/>
      <c r="H86" s="451"/>
      <c r="I86" s="210"/>
      <c r="J86" s="2"/>
      <c r="K86" s="166"/>
      <c r="L86" s="31"/>
      <c r="M86" s="32"/>
      <c r="N86" s="173"/>
    </row>
    <row r="87" spans="1:14" s="138" customFormat="1" ht="18" customHeight="1">
      <c r="A87" s="263"/>
      <c r="B87" s="213"/>
      <c r="C87" s="214"/>
      <c r="D87" s="1"/>
      <c r="E87" s="125"/>
      <c r="F87" s="125"/>
      <c r="G87" s="1"/>
      <c r="H87" s="451"/>
      <c r="I87" s="210"/>
      <c r="J87" s="2"/>
      <c r="K87" s="166"/>
      <c r="L87" s="31"/>
      <c r="M87" s="32"/>
      <c r="N87" s="173"/>
    </row>
    <row r="88" spans="1:14" s="138" customFormat="1" ht="18" customHeight="1">
      <c r="A88" s="263"/>
      <c r="B88" s="263"/>
      <c r="C88" s="264"/>
      <c r="D88" s="265"/>
      <c r="E88" s="265"/>
      <c r="F88" s="265"/>
      <c r="G88" s="265"/>
      <c r="H88" s="451"/>
      <c r="I88" s="265"/>
      <c r="J88" s="265"/>
      <c r="K88" s="166"/>
      <c r="L88" s="31"/>
      <c r="M88" s="32"/>
      <c r="N88" s="173"/>
    </row>
    <row r="89" spans="1:14" s="138" customFormat="1" ht="18" customHeight="1">
      <c r="A89" s="263"/>
      <c r="B89" s="213"/>
      <c r="C89" s="214"/>
      <c r="D89" s="1"/>
      <c r="E89" s="125"/>
      <c r="F89" s="125"/>
      <c r="G89" s="1"/>
      <c r="H89" s="451"/>
      <c r="I89" s="210"/>
      <c r="J89" s="2"/>
      <c r="K89" s="166"/>
      <c r="L89" s="31"/>
      <c r="M89" s="32"/>
      <c r="N89" s="173"/>
    </row>
    <row r="90" spans="1:14" s="138" customFormat="1" ht="18" customHeight="1">
      <c r="A90" s="263"/>
      <c r="B90" s="213"/>
      <c r="C90" s="214"/>
      <c r="D90" s="1"/>
      <c r="E90" s="125"/>
      <c r="F90" s="125"/>
      <c r="G90" s="1"/>
      <c r="H90" s="451"/>
      <c r="I90" s="210"/>
      <c r="J90" s="2"/>
      <c r="K90" s="166"/>
      <c r="L90" s="31"/>
      <c r="M90" s="32"/>
      <c r="N90" s="173"/>
    </row>
    <row r="91" spans="1:14" s="138" customFormat="1" ht="18" customHeight="1">
      <c r="A91" s="263"/>
      <c r="B91" s="213"/>
      <c r="C91" s="214"/>
      <c r="D91" s="1"/>
      <c r="E91" s="125"/>
      <c r="F91" s="125"/>
      <c r="G91" s="1"/>
      <c r="H91" s="451"/>
      <c r="I91" s="210"/>
      <c r="J91" s="2"/>
      <c r="K91" s="166"/>
      <c r="L91" s="31"/>
      <c r="M91" s="32"/>
      <c r="N91" s="173"/>
    </row>
    <row r="92" spans="1:14" s="138" customFormat="1" ht="18" customHeight="1">
      <c r="A92" s="263"/>
      <c r="B92" s="213"/>
      <c r="C92" s="214"/>
      <c r="D92" s="1"/>
      <c r="E92" s="125"/>
      <c r="F92" s="125"/>
      <c r="G92" s="1"/>
      <c r="H92" s="451"/>
      <c r="I92" s="210"/>
      <c r="J92" s="2"/>
      <c r="K92" s="166"/>
      <c r="L92" s="31"/>
      <c r="M92" s="32"/>
      <c r="N92" s="173"/>
    </row>
    <row r="93" spans="1:14" s="138" customFormat="1" ht="18" customHeight="1">
      <c r="A93" s="263"/>
      <c r="B93" s="213"/>
      <c r="C93" s="214"/>
      <c r="D93" s="1"/>
      <c r="E93" s="125"/>
      <c r="F93" s="125"/>
      <c r="G93" s="1"/>
      <c r="H93" s="451"/>
      <c r="I93" s="210"/>
      <c r="J93" s="2"/>
      <c r="K93" s="166"/>
      <c r="L93" s="31"/>
      <c r="M93" s="32"/>
      <c r="N93" s="173"/>
    </row>
    <row r="94" spans="1:14" s="176" customFormat="1" ht="21" customHeight="1">
      <c r="A94" s="141"/>
      <c r="B94" s="132"/>
      <c r="C94" s="133"/>
      <c r="D94" s="183"/>
      <c r="E94" s="184"/>
      <c r="F94" s="184"/>
      <c r="G94" s="177"/>
      <c r="H94" s="39"/>
      <c r="I94" s="39"/>
      <c r="J94" s="179"/>
      <c r="K94" s="185"/>
      <c r="L94" s="180"/>
      <c r="M94" s="181"/>
    </row>
    <row r="95" spans="1:14" s="176" customFormat="1" ht="21" customHeight="1">
      <c r="A95" s="141"/>
      <c r="B95" s="141"/>
      <c r="C95" s="506"/>
      <c r="D95" s="506"/>
      <c r="E95" s="506"/>
      <c r="F95" s="506"/>
      <c r="G95" s="506"/>
      <c r="H95" s="506"/>
      <c r="I95" s="506"/>
      <c r="J95" s="506"/>
      <c r="K95" s="185"/>
      <c r="L95" s="180"/>
      <c r="M95" s="181"/>
    </row>
    <row r="96" spans="1:14" s="176" customFormat="1" ht="21" customHeight="1">
      <c r="A96" s="141"/>
      <c r="B96" s="132"/>
      <c r="C96" s="133"/>
      <c r="D96" s="183"/>
      <c r="E96" s="178"/>
      <c r="F96" s="178"/>
      <c r="G96" s="177"/>
      <c r="H96" s="39"/>
      <c r="I96" s="39"/>
      <c r="J96" s="179"/>
      <c r="K96" s="185"/>
      <c r="L96" s="180"/>
      <c r="M96" s="181"/>
    </row>
    <row r="97" spans="1:13" s="176" customFormat="1" ht="21" customHeight="1">
      <c r="A97" s="141"/>
      <c r="B97" s="132"/>
      <c r="C97" s="133"/>
      <c r="D97" s="177"/>
      <c r="E97" s="178"/>
      <c r="F97" s="178"/>
      <c r="G97" s="186"/>
      <c r="H97" s="39"/>
      <c r="I97" s="39"/>
      <c r="J97" s="179"/>
      <c r="K97" s="185"/>
      <c r="L97" s="180"/>
      <c r="M97" s="181"/>
    </row>
    <row r="98" spans="1:13" s="176" customFormat="1" ht="21" customHeight="1">
      <c r="A98" s="141"/>
      <c r="B98" s="132"/>
      <c r="C98" s="133"/>
      <c r="D98" s="177"/>
      <c r="E98" s="178"/>
      <c r="F98" s="178"/>
      <c r="G98" s="177"/>
      <c r="H98" s="39"/>
      <c r="I98" s="39"/>
      <c r="J98" s="179"/>
      <c r="K98" s="185"/>
      <c r="L98" s="180"/>
      <c r="M98" s="181"/>
    </row>
    <row r="99" spans="1:13" s="176" customFormat="1" ht="21" customHeight="1">
      <c r="A99" s="141"/>
      <c r="B99" s="132"/>
      <c r="C99" s="133"/>
      <c r="D99" s="183"/>
      <c r="E99" s="184"/>
      <c r="F99" s="184"/>
      <c r="G99" s="177"/>
      <c r="H99" s="39"/>
      <c r="I99" s="39"/>
      <c r="J99" s="179"/>
      <c r="K99" s="185"/>
      <c r="L99" s="180"/>
      <c r="M99" s="181"/>
    </row>
    <row r="100" spans="1:13" s="176" customFormat="1" ht="21" customHeight="1">
      <c r="A100" s="141"/>
      <c r="B100" s="132"/>
      <c r="C100" s="133"/>
      <c r="D100" s="177"/>
      <c r="E100" s="178"/>
      <c r="F100" s="178"/>
      <c r="G100" s="177"/>
      <c r="H100" s="39"/>
      <c r="I100" s="39"/>
      <c r="J100" s="179"/>
      <c r="K100" s="185"/>
      <c r="L100" s="180"/>
      <c r="M100" s="181"/>
    </row>
    <row r="101" spans="1:13" s="176" customFormat="1" ht="21" customHeight="1">
      <c r="A101" s="141"/>
      <c r="B101" s="132"/>
      <c r="C101" s="133"/>
      <c r="D101" s="182"/>
      <c r="E101" s="178"/>
      <c r="F101" s="178"/>
      <c r="G101" s="182"/>
      <c r="H101" s="39"/>
      <c r="I101" s="39"/>
      <c r="J101" s="179"/>
      <c r="K101" s="185"/>
      <c r="L101" s="180"/>
      <c r="M101" s="181"/>
    </row>
    <row r="102" spans="1:13" s="176" customFormat="1" ht="21" customHeight="1">
      <c r="A102" s="141"/>
      <c r="B102" s="132"/>
      <c r="C102" s="133"/>
      <c r="D102" s="177"/>
      <c r="E102" s="178"/>
      <c r="F102" s="178"/>
      <c r="G102" s="177"/>
      <c r="H102" s="39"/>
      <c r="I102" s="39"/>
      <c r="J102" s="179"/>
      <c r="K102" s="185"/>
      <c r="L102" s="180"/>
      <c r="M102" s="181"/>
    </row>
    <row r="103" spans="1:13" s="176" customFormat="1" ht="21" customHeight="1">
      <c r="A103" s="141"/>
      <c r="B103" s="132"/>
      <c r="C103" s="133"/>
      <c r="D103" s="183"/>
      <c r="E103" s="184"/>
      <c r="F103" s="184"/>
      <c r="G103" s="177"/>
      <c r="H103" s="39"/>
      <c r="I103" s="39"/>
      <c r="J103" s="179"/>
      <c r="K103" s="185"/>
      <c r="L103" s="180"/>
      <c r="M103" s="181"/>
    </row>
    <row r="104" spans="1:13" s="176" customFormat="1" ht="21" customHeight="1">
      <c r="A104" s="141"/>
      <c r="B104" s="132"/>
      <c r="C104" s="133"/>
      <c r="D104" s="177"/>
      <c r="E104" s="178"/>
      <c r="F104" s="178"/>
      <c r="G104" s="177"/>
      <c r="H104" s="39"/>
      <c r="I104" s="39"/>
      <c r="J104" s="179"/>
      <c r="K104" s="185"/>
      <c r="L104" s="180"/>
      <c r="M104" s="181"/>
    </row>
    <row r="105" spans="1:13" s="176" customFormat="1" ht="21" customHeight="1">
      <c r="A105" s="141"/>
      <c r="B105" s="132"/>
      <c r="C105" s="133"/>
      <c r="D105" s="182"/>
      <c r="E105" s="178"/>
      <c r="F105" s="178"/>
      <c r="G105" s="182"/>
      <c r="H105" s="39"/>
      <c r="I105" s="39"/>
      <c r="J105" s="179"/>
      <c r="K105" s="185"/>
      <c r="L105" s="180"/>
      <c r="M105" s="181"/>
    </row>
    <row r="106" spans="1:13" s="176" customFormat="1" ht="21" customHeight="1">
      <c r="A106" s="141"/>
      <c r="B106" s="132"/>
      <c r="C106" s="133"/>
      <c r="D106" s="177"/>
      <c r="E106" s="178"/>
      <c r="F106" s="178"/>
      <c r="G106" s="177"/>
      <c r="H106" s="39"/>
      <c r="I106" s="39"/>
      <c r="J106" s="179"/>
      <c r="K106" s="185"/>
      <c r="L106" s="180"/>
      <c r="M106" s="181"/>
    </row>
    <row r="107" spans="1:13" s="176" customFormat="1" ht="21" customHeight="1">
      <c r="A107" s="141"/>
      <c r="B107" s="132"/>
      <c r="C107" s="133"/>
      <c r="D107" s="177"/>
      <c r="E107" s="178"/>
      <c r="F107" s="178"/>
      <c r="G107" s="177"/>
      <c r="H107" s="39"/>
      <c r="I107" s="39"/>
      <c r="J107" s="179"/>
      <c r="K107" s="185"/>
      <c r="L107" s="180"/>
      <c r="M107" s="181"/>
    </row>
    <row r="108" spans="1:13" s="176" customFormat="1" ht="21" customHeight="1">
      <c r="A108" s="141"/>
      <c r="B108" s="132"/>
      <c r="C108" s="133"/>
      <c r="D108" s="182"/>
      <c r="E108" s="178"/>
      <c r="F108" s="178"/>
      <c r="G108" s="182"/>
      <c r="H108" s="39"/>
      <c r="I108" s="39"/>
      <c r="J108" s="179"/>
      <c r="K108" s="185"/>
      <c r="L108" s="180"/>
      <c r="M108" s="181"/>
    </row>
    <row r="109" spans="1:13" s="176" customFormat="1" ht="21" customHeight="1">
      <c r="A109" s="141"/>
      <c r="B109" s="132"/>
      <c r="C109" s="133"/>
      <c r="D109" s="177"/>
      <c r="E109" s="178"/>
      <c r="F109" s="178"/>
      <c r="G109" s="177"/>
      <c r="H109" s="39"/>
      <c r="I109" s="39"/>
      <c r="J109" s="179"/>
      <c r="K109" s="185"/>
      <c r="L109" s="180"/>
      <c r="M109" s="181"/>
    </row>
    <row r="110" spans="1:13" s="176" customFormat="1" ht="21" customHeight="1">
      <c r="A110" s="141"/>
      <c r="B110" s="132"/>
      <c r="C110" s="133"/>
      <c r="D110" s="177"/>
      <c r="E110" s="178"/>
      <c r="F110" s="178"/>
      <c r="G110" s="177"/>
      <c r="H110" s="39"/>
      <c r="I110" s="39"/>
      <c r="J110" s="179"/>
      <c r="K110" s="185"/>
      <c r="L110" s="180"/>
      <c r="M110" s="181"/>
    </row>
    <row r="111" spans="1:13" s="176" customFormat="1" ht="21" customHeight="1">
      <c r="A111" s="141"/>
      <c r="B111" s="132"/>
      <c r="C111" s="133"/>
      <c r="D111" s="177"/>
      <c r="E111" s="178"/>
      <c r="F111" s="178"/>
      <c r="G111" s="177"/>
      <c r="H111" s="39"/>
      <c r="I111" s="39"/>
      <c r="J111" s="179"/>
      <c r="K111" s="185"/>
      <c r="L111" s="180"/>
      <c r="M111" s="181"/>
    </row>
    <row r="112" spans="1:13" s="176" customFormat="1" ht="21" customHeight="1">
      <c r="A112" s="141"/>
      <c r="B112" s="132"/>
      <c r="C112" s="133"/>
      <c r="D112" s="177"/>
      <c r="E112" s="178"/>
      <c r="F112" s="178"/>
      <c r="G112" s="177"/>
      <c r="H112" s="39"/>
      <c r="I112" s="39"/>
      <c r="J112" s="179"/>
      <c r="K112" s="185"/>
      <c r="L112" s="180"/>
      <c r="M112" s="181"/>
    </row>
    <row r="113" spans="1:13" s="176" customFormat="1" ht="21" customHeight="1">
      <c r="A113" s="141"/>
      <c r="B113" s="132"/>
      <c r="C113" s="133"/>
      <c r="D113" s="177"/>
      <c r="E113" s="178"/>
      <c r="F113" s="178"/>
      <c r="G113" s="177"/>
      <c r="H113" s="39"/>
      <c r="I113" s="39"/>
      <c r="J113" s="179"/>
      <c r="K113" s="185"/>
      <c r="L113" s="180"/>
      <c r="M113" s="181"/>
    </row>
    <row r="114" spans="1:13" s="176" customFormat="1" ht="21" customHeight="1">
      <c r="A114" s="141"/>
      <c r="B114" s="132"/>
      <c r="C114" s="133"/>
      <c r="D114" s="182"/>
      <c r="E114" s="178"/>
      <c r="F114" s="178"/>
      <c r="G114" s="182"/>
      <c r="H114" s="39"/>
      <c r="I114" s="39"/>
      <c r="J114" s="179"/>
      <c r="K114" s="185"/>
      <c r="L114" s="180"/>
      <c r="M114" s="181"/>
    </row>
    <row r="115" spans="1:13" s="176" customFormat="1" ht="21" customHeight="1">
      <c r="A115" s="141"/>
      <c r="B115" s="132"/>
      <c r="C115" s="133"/>
      <c r="D115" s="183"/>
      <c r="E115" s="184"/>
      <c r="F115" s="184"/>
      <c r="G115" s="177"/>
      <c r="H115" s="39"/>
      <c r="I115" s="39"/>
      <c r="J115" s="179"/>
      <c r="K115" s="185"/>
      <c r="L115" s="180"/>
      <c r="M115" s="181"/>
    </row>
    <row r="116" spans="1:13" s="176" customFormat="1" ht="21" customHeight="1">
      <c r="A116" s="141"/>
      <c r="B116" s="132"/>
      <c r="C116" s="133"/>
      <c r="D116" s="177"/>
      <c r="E116" s="178"/>
      <c r="F116" s="178"/>
      <c r="G116" s="177"/>
      <c r="H116" s="39"/>
      <c r="I116" s="39"/>
      <c r="J116" s="179"/>
      <c r="K116" s="185"/>
      <c r="L116" s="180"/>
      <c r="M116" s="181"/>
    </row>
    <row r="117" spans="1:13" s="176" customFormat="1" ht="21" customHeight="1">
      <c r="A117" s="141"/>
      <c r="B117" s="132"/>
      <c r="C117" s="133"/>
      <c r="D117" s="187"/>
      <c r="E117" s="184"/>
      <c r="F117" s="184"/>
      <c r="G117" s="177"/>
      <c r="H117" s="39"/>
      <c r="I117" s="39"/>
      <c r="J117" s="179"/>
      <c r="K117" s="185"/>
      <c r="L117" s="180"/>
      <c r="M117" s="181"/>
    </row>
    <row r="118" spans="1:13" s="176" customFormat="1" ht="21" customHeight="1">
      <c r="A118" s="141"/>
      <c r="B118" s="141"/>
      <c r="C118" s="506"/>
      <c r="D118" s="506"/>
      <c r="E118" s="506"/>
      <c r="F118" s="506"/>
      <c r="G118" s="506"/>
      <c r="H118" s="506"/>
      <c r="I118" s="506"/>
      <c r="J118" s="506"/>
      <c r="K118" s="185"/>
      <c r="L118" s="180"/>
      <c r="M118" s="181"/>
    </row>
    <row r="119" spans="1:13" s="176" customFormat="1" ht="21" customHeight="1">
      <c r="A119" s="141"/>
      <c r="B119" s="132"/>
      <c r="C119" s="133"/>
      <c r="D119" s="183"/>
      <c r="E119" s="184"/>
      <c r="F119" s="184"/>
      <c r="G119" s="188"/>
      <c r="H119" s="39"/>
      <c r="I119" s="39"/>
      <c r="J119" s="179"/>
      <c r="K119" s="185"/>
      <c r="L119" s="180"/>
      <c r="M119" s="181"/>
    </row>
    <row r="120" spans="1:13" s="176" customFormat="1" ht="21" customHeight="1">
      <c r="A120" s="141"/>
      <c r="B120" s="132"/>
      <c r="C120" s="133"/>
      <c r="D120" s="187"/>
      <c r="E120" s="189"/>
      <c r="F120" s="189"/>
      <c r="G120" s="188"/>
      <c r="H120" s="39"/>
      <c r="I120" s="39"/>
      <c r="J120" s="179"/>
      <c r="K120" s="185"/>
      <c r="L120" s="180"/>
      <c r="M120" s="181"/>
    </row>
    <row r="121" spans="1:13" s="176" customFormat="1" ht="21" customHeight="1">
      <c r="A121" s="141"/>
      <c r="B121" s="132"/>
      <c r="C121" s="133"/>
      <c r="D121" s="177"/>
      <c r="E121" s="178"/>
      <c r="F121" s="178"/>
      <c r="G121" s="177"/>
      <c r="H121" s="39"/>
      <c r="I121" s="39"/>
      <c r="J121" s="179"/>
      <c r="K121" s="185"/>
      <c r="L121" s="180"/>
      <c r="M121" s="181"/>
    </row>
    <row r="122" spans="1:13" s="176" customFormat="1" ht="21" customHeight="1">
      <c r="A122" s="141"/>
      <c r="B122" s="132"/>
      <c r="C122" s="133"/>
      <c r="D122" s="177"/>
      <c r="E122" s="178"/>
      <c r="F122" s="178"/>
      <c r="G122" s="177"/>
      <c r="H122" s="39"/>
      <c r="I122" s="39"/>
      <c r="J122" s="179"/>
      <c r="K122" s="185"/>
      <c r="L122" s="180"/>
      <c r="M122" s="181"/>
    </row>
    <row r="123" spans="1:13" s="176" customFormat="1" ht="21" customHeight="1">
      <c r="A123" s="141"/>
      <c r="B123" s="132"/>
      <c r="C123" s="133"/>
      <c r="D123" s="177"/>
      <c r="E123" s="178"/>
      <c r="F123" s="178"/>
      <c r="G123" s="177"/>
      <c r="H123" s="39"/>
      <c r="I123" s="39"/>
      <c r="J123" s="179"/>
      <c r="K123" s="185"/>
      <c r="L123" s="180"/>
      <c r="M123" s="181"/>
    </row>
    <row r="124" spans="1:13" s="176" customFormat="1" ht="21" customHeight="1">
      <c r="A124" s="141"/>
      <c r="B124" s="132"/>
      <c r="C124" s="133"/>
      <c r="D124" s="177"/>
      <c r="E124" s="178"/>
      <c r="F124" s="178"/>
      <c r="G124" s="177"/>
      <c r="H124" s="39"/>
      <c r="I124" s="39"/>
      <c r="J124" s="179"/>
      <c r="K124" s="185"/>
      <c r="L124" s="180"/>
      <c r="M124" s="181"/>
    </row>
    <row r="125" spans="1:13" s="176" customFormat="1" ht="21" customHeight="1">
      <c r="A125" s="141"/>
      <c r="B125" s="141"/>
      <c r="C125" s="506"/>
      <c r="D125" s="506"/>
      <c r="E125" s="506"/>
      <c r="F125" s="506"/>
      <c r="G125" s="506"/>
      <c r="H125" s="506"/>
      <c r="I125" s="506"/>
      <c r="J125" s="506"/>
      <c r="K125" s="185"/>
      <c r="L125" s="180"/>
      <c r="M125" s="181"/>
    </row>
    <row r="126" spans="1:13" s="176" customFormat="1" ht="21" customHeight="1">
      <c r="A126" s="141"/>
      <c r="B126" s="132"/>
      <c r="C126" s="133"/>
      <c r="D126" s="177"/>
      <c r="E126" s="178"/>
      <c r="F126" s="178"/>
      <c r="G126" s="177"/>
      <c r="H126" s="39"/>
      <c r="I126" s="39"/>
      <c r="J126" s="179"/>
      <c r="K126" s="185"/>
      <c r="L126" s="180"/>
      <c r="M126" s="181"/>
    </row>
    <row r="127" spans="1:13" s="176" customFormat="1" ht="21" customHeight="1">
      <c r="A127" s="141"/>
      <c r="B127" s="132"/>
      <c r="C127" s="133"/>
      <c r="D127" s="177"/>
      <c r="E127" s="178"/>
      <c r="F127" s="178"/>
      <c r="G127" s="142"/>
      <c r="H127" s="39"/>
      <c r="I127" s="39"/>
      <c r="J127" s="179"/>
      <c r="K127" s="185"/>
      <c r="L127" s="180"/>
      <c r="M127" s="181"/>
    </row>
    <row r="128" spans="1:13" s="176" customFormat="1" ht="21" customHeight="1">
      <c r="A128" s="141"/>
      <c r="B128" s="132"/>
      <c r="C128" s="133"/>
      <c r="D128" s="177"/>
      <c r="E128" s="178"/>
      <c r="F128" s="178"/>
      <c r="G128" s="177"/>
      <c r="H128" s="39"/>
      <c r="I128" s="39"/>
      <c r="J128" s="179"/>
      <c r="K128" s="185"/>
      <c r="L128" s="180"/>
      <c r="M128" s="181"/>
    </row>
    <row r="129" spans="1:13" s="176" customFormat="1" ht="21" customHeight="1">
      <c r="A129" s="141"/>
      <c r="B129" s="132"/>
      <c r="C129" s="133"/>
      <c r="D129" s="177"/>
      <c r="E129" s="178"/>
      <c r="F129" s="178"/>
      <c r="G129" s="177"/>
      <c r="H129" s="39"/>
      <c r="I129" s="39"/>
      <c r="J129" s="179"/>
      <c r="K129" s="185"/>
      <c r="L129" s="180"/>
      <c r="M129" s="181"/>
    </row>
    <row r="130" spans="1:13" s="176" customFormat="1" ht="21" customHeight="1">
      <c r="A130" s="141"/>
      <c r="B130" s="132"/>
      <c r="C130" s="133"/>
      <c r="D130" s="183"/>
      <c r="E130" s="184"/>
      <c r="F130" s="184"/>
      <c r="G130" s="183"/>
      <c r="H130" s="39"/>
      <c r="I130" s="39"/>
      <c r="J130" s="179"/>
      <c r="K130" s="185"/>
      <c r="L130" s="180"/>
      <c r="M130" s="181"/>
    </row>
    <row r="131" spans="1:13" s="176" customFormat="1" ht="21" customHeight="1">
      <c r="A131" s="141"/>
      <c r="B131" s="141"/>
      <c r="C131" s="504"/>
      <c r="D131" s="504"/>
      <c r="E131" s="504"/>
      <c r="F131" s="504"/>
      <c r="G131" s="504"/>
      <c r="H131" s="504"/>
      <c r="I131" s="504"/>
      <c r="J131" s="504"/>
      <c r="K131" s="185"/>
      <c r="L131" s="180"/>
      <c r="M131" s="181"/>
    </row>
    <row r="132" spans="1:13" s="176" customFormat="1" ht="21" customHeight="1">
      <c r="A132" s="141"/>
      <c r="B132" s="132"/>
      <c r="C132" s="133"/>
      <c r="D132" s="177"/>
      <c r="E132" s="178"/>
      <c r="F132" s="178"/>
      <c r="G132" s="177"/>
      <c r="H132" s="39"/>
      <c r="I132" s="39"/>
      <c r="J132" s="179"/>
      <c r="K132" s="185"/>
      <c r="L132" s="180"/>
      <c r="M132" s="181"/>
    </row>
    <row r="133" spans="1:13" s="176" customFormat="1" ht="21" customHeight="1">
      <c r="A133" s="141"/>
      <c r="B133" s="132"/>
      <c r="C133" s="133"/>
      <c r="D133" s="177"/>
      <c r="E133" s="178"/>
      <c r="F133" s="178"/>
      <c r="G133" s="177"/>
      <c r="H133" s="39"/>
      <c r="I133" s="39"/>
      <c r="J133" s="179"/>
      <c r="K133" s="185"/>
      <c r="L133" s="180"/>
      <c r="M133" s="181"/>
    </row>
    <row r="134" spans="1:13" s="176" customFormat="1" ht="21" customHeight="1">
      <c r="A134" s="141"/>
      <c r="B134" s="132"/>
      <c r="C134" s="133"/>
      <c r="D134" s="177"/>
      <c r="E134" s="178"/>
      <c r="F134" s="178"/>
      <c r="G134" s="177"/>
      <c r="H134" s="39"/>
      <c r="I134" s="39"/>
      <c r="J134" s="179"/>
      <c r="K134" s="185"/>
      <c r="L134" s="180"/>
      <c r="M134" s="181"/>
    </row>
    <row r="135" spans="1:13" s="176" customFormat="1" ht="21" customHeight="1">
      <c r="A135" s="141"/>
      <c r="B135" s="132"/>
      <c r="C135" s="133"/>
      <c r="D135" s="177"/>
      <c r="E135" s="178"/>
      <c r="F135" s="178"/>
      <c r="G135" s="177"/>
      <c r="H135" s="39"/>
      <c r="I135" s="39"/>
      <c r="J135" s="179"/>
      <c r="K135" s="185"/>
      <c r="L135" s="180"/>
      <c r="M135" s="181"/>
    </row>
    <row r="136" spans="1:13" s="176" customFormat="1" ht="21" customHeight="1">
      <c r="A136" s="141"/>
      <c r="B136" s="132"/>
      <c r="C136" s="133"/>
      <c r="D136" s="190"/>
      <c r="E136" s="191"/>
      <c r="F136" s="191"/>
      <c r="G136" s="192"/>
      <c r="H136" s="193"/>
      <c r="I136" s="193"/>
      <c r="J136" s="194"/>
      <c r="K136" s="185"/>
      <c r="L136" s="180"/>
      <c r="M136" s="181"/>
    </row>
    <row r="137" spans="1:13" s="176" customFormat="1" ht="21" customHeight="1">
      <c r="A137" s="141"/>
      <c r="B137" s="132"/>
      <c r="C137" s="133"/>
      <c r="D137" s="177"/>
      <c r="E137" s="178"/>
      <c r="F137" s="178"/>
      <c r="G137" s="177"/>
      <c r="H137" s="39"/>
      <c r="I137" s="39"/>
      <c r="J137" s="179"/>
      <c r="K137" s="185"/>
      <c r="L137" s="180"/>
      <c r="M137" s="181"/>
    </row>
    <row r="138" spans="1:13" s="176" customFormat="1" ht="21" customHeight="1">
      <c r="A138" s="141"/>
      <c r="B138" s="132"/>
      <c r="C138" s="133"/>
      <c r="D138" s="182"/>
      <c r="E138" s="178"/>
      <c r="F138" s="178"/>
      <c r="G138" s="182"/>
      <c r="H138" s="39"/>
      <c r="I138" s="39"/>
      <c r="J138" s="179"/>
      <c r="K138" s="185"/>
      <c r="L138" s="180"/>
      <c r="M138" s="181"/>
    </row>
    <row r="139" spans="1:13" s="176" customFormat="1" ht="19.5" customHeight="1">
      <c r="A139" s="141"/>
      <c r="B139" s="132"/>
      <c r="C139" s="133"/>
      <c r="D139" s="177"/>
      <c r="E139" s="178"/>
      <c r="F139" s="178"/>
      <c r="G139" s="177"/>
      <c r="H139" s="39"/>
      <c r="I139" s="39"/>
      <c r="J139" s="179"/>
      <c r="K139" s="185"/>
      <c r="L139" s="180"/>
      <c r="M139" s="181"/>
    </row>
    <row r="140" spans="1:13" s="176" customFormat="1" ht="21" customHeight="1">
      <c r="A140" s="141"/>
      <c r="B140" s="132"/>
      <c r="C140" s="133"/>
      <c r="D140" s="177"/>
      <c r="E140" s="178"/>
      <c r="F140" s="178"/>
      <c r="G140" s="177"/>
      <c r="H140" s="39"/>
      <c r="I140" s="39"/>
      <c r="J140" s="179"/>
      <c r="K140" s="185"/>
      <c r="L140" s="180"/>
      <c r="M140" s="181"/>
    </row>
    <row r="141" spans="1:13" s="176" customFormat="1" ht="21" customHeight="1">
      <c r="A141" s="141"/>
      <c r="B141" s="132"/>
      <c r="C141" s="133"/>
      <c r="D141" s="177"/>
      <c r="E141" s="178"/>
      <c r="F141" s="178"/>
      <c r="G141" s="177"/>
      <c r="H141" s="39"/>
      <c r="I141" s="39"/>
      <c r="J141" s="179"/>
      <c r="K141" s="185"/>
      <c r="L141" s="180"/>
      <c r="M141" s="181"/>
    </row>
    <row r="142" spans="1:13" s="176" customFormat="1" ht="21" customHeight="1">
      <c r="A142" s="141"/>
      <c r="B142" s="132"/>
      <c r="C142" s="133"/>
      <c r="D142" s="187"/>
      <c r="E142" s="184"/>
      <c r="F142" s="184"/>
      <c r="G142" s="177"/>
      <c r="H142" s="39"/>
      <c r="I142" s="39"/>
      <c r="J142" s="179"/>
      <c r="K142" s="185"/>
      <c r="L142" s="180"/>
      <c r="M142" s="181"/>
    </row>
    <row r="143" spans="1:13" s="176" customFormat="1" ht="21" customHeight="1">
      <c r="A143" s="141"/>
      <c r="B143" s="132"/>
      <c r="C143" s="133"/>
      <c r="D143" s="177"/>
      <c r="E143" s="178"/>
      <c r="F143" s="178"/>
      <c r="G143" s="177"/>
      <c r="H143" s="39"/>
      <c r="I143" s="39"/>
      <c r="J143" s="179"/>
      <c r="K143" s="185"/>
      <c r="L143" s="180"/>
      <c r="M143" s="181"/>
    </row>
    <row r="144" spans="1:13" s="176" customFormat="1" ht="21" customHeight="1">
      <c r="A144" s="141"/>
      <c r="B144" s="132"/>
      <c r="C144" s="133"/>
      <c r="D144" s="183"/>
      <c r="E144" s="184"/>
      <c r="F144" s="184"/>
      <c r="G144" s="177"/>
      <c r="H144" s="39"/>
      <c r="I144" s="39"/>
      <c r="J144" s="179"/>
      <c r="K144" s="185"/>
      <c r="L144" s="180"/>
      <c r="M144" s="181"/>
    </row>
    <row r="145" spans="1:13" s="176" customFormat="1" ht="27" customHeight="1">
      <c r="A145" s="141"/>
      <c r="B145" s="132"/>
      <c r="C145" s="133"/>
      <c r="D145" s="182"/>
      <c r="E145" s="178"/>
      <c r="F145" s="178"/>
      <c r="G145" s="182"/>
      <c r="H145" s="39"/>
      <c r="I145" s="39"/>
      <c r="J145" s="179"/>
      <c r="K145" s="185"/>
      <c r="L145" s="180"/>
      <c r="M145" s="181"/>
    </row>
    <row r="146" spans="1:13" s="176" customFormat="1" ht="21" customHeight="1">
      <c r="A146" s="141"/>
      <c r="B146" s="132"/>
      <c r="C146" s="133"/>
      <c r="D146" s="177"/>
      <c r="E146" s="178"/>
      <c r="F146" s="178"/>
      <c r="G146" s="177"/>
      <c r="H146" s="39"/>
      <c r="I146" s="39"/>
      <c r="J146" s="179"/>
      <c r="K146" s="185"/>
      <c r="L146" s="180"/>
      <c r="M146" s="181"/>
    </row>
    <row r="147" spans="1:13" s="176" customFormat="1" ht="21" customHeight="1">
      <c r="A147" s="141"/>
      <c r="B147" s="132"/>
      <c r="C147" s="133"/>
      <c r="D147" s="177"/>
      <c r="E147" s="178"/>
      <c r="F147" s="178"/>
      <c r="G147" s="177"/>
      <c r="H147" s="39"/>
      <c r="I147" s="39"/>
      <c r="J147" s="179"/>
      <c r="K147" s="185"/>
      <c r="L147" s="180"/>
      <c r="M147" s="181"/>
    </row>
    <row r="148" spans="1:13" s="176" customFormat="1" ht="21" customHeight="1">
      <c r="A148" s="141"/>
      <c r="B148" s="132"/>
      <c r="C148" s="133"/>
      <c r="D148" s="177"/>
      <c r="E148" s="178"/>
      <c r="F148" s="178"/>
      <c r="G148" s="177"/>
      <c r="H148" s="39"/>
      <c r="I148" s="39"/>
      <c r="J148" s="179"/>
      <c r="K148" s="185"/>
      <c r="L148" s="180"/>
      <c r="M148" s="181"/>
    </row>
    <row r="149" spans="1:13" s="176" customFormat="1" ht="21" customHeight="1">
      <c r="A149" s="141"/>
      <c r="B149" s="132"/>
      <c r="C149" s="133"/>
      <c r="D149" s="177"/>
      <c r="E149" s="178"/>
      <c r="F149" s="178"/>
      <c r="G149" s="177"/>
      <c r="H149" s="39"/>
      <c r="I149" s="39"/>
      <c r="J149" s="179"/>
      <c r="K149" s="185"/>
      <c r="L149" s="180"/>
      <c r="M149" s="181"/>
    </row>
    <row r="150" spans="1:13" s="176" customFormat="1" ht="21" customHeight="1">
      <c r="A150" s="141"/>
      <c r="B150" s="132"/>
      <c r="C150" s="133"/>
      <c r="D150" s="195"/>
      <c r="E150" s="196"/>
      <c r="F150" s="196"/>
      <c r="G150" s="195"/>
      <c r="H150" s="197"/>
      <c r="I150" s="197"/>
      <c r="J150" s="198"/>
      <c r="K150" s="185"/>
      <c r="L150" s="189"/>
      <c r="M150" s="199"/>
    </row>
    <row r="151" spans="1:13" s="176" customFormat="1" ht="21" customHeight="1">
      <c r="A151" s="141"/>
      <c r="B151" s="132"/>
      <c r="C151" s="133"/>
      <c r="D151" s="177"/>
      <c r="E151" s="178"/>
      <c r="F151" s="178"/>
      <c r="G151" s="177"/>
      <c r="H151" s="39"/>
      <c r="I151" s="39"/>
      <c r="J151" s="179"/>
      <c r="K151" s="185"/>
      <c r="L151" s="180"/>
      <c r="M151" s="181"/>
    </row>
    <row r="152" spans="1:13" s="176" customFormat="1" ht="21" customHeight="1">
      <c r="A152" s="141"/>
      <c r="B152" s="132"/>
      <c r="C152" s="133"/>
      <c r="D152" s="200"/>
      <c r="E152" s="201"/>
      <c r="F152" s="201"/>
      <c r="G152" s="177"/>
      <c r="H152" s="39"/>
      <c r="I152" s="39"/>
      <c r="J152" s="202"/>
      <c r="K152" s="185"/>
      <c r="L152" s="180"/>
      <c r="M152" s="181"/>
    </row>
    <row r="153" spans="1:13" s="176" customFormat="1" ht="21" customHeight="1">
      <c r="A153" s="141"/>
      <c r="B153" s="132"/>
      <c r="C153" s="133"/>
      <c r="D153" s="195"/>
      <c r="E153" s="196"/>
      <c r="F153" s="196"/>
      <c r="G153" s="195"/>
      <c r="H153" s="197"/>
      <c r="I153" s="197"/>
      <c r="J153" s="198"/>
      <c r="K153" s="185"/>
      <c r="L153" s="180"/>
      <c r="M153" s="181"/>
    </row>
    <row r="154" spans="1:13" s="176" customFormat="1" ht="21" customHeight="1">
      <c r="A154" s="141"/>
      <c r="B154" s="132"/>
      <c r="C154" s="133"/>
      <c r="D154" s="195"/>
      <c r="E154" s="203"/>
      <c r="F154" s="203"/>
      <c r="G154" s="204"/>
      <c r="H154" s="197"/>
      <c r="I154" s="197"/>
      <c r="J154" s="198"/>
      <c r="K154" s="185"/>
      <c r="L154" s="180"/>
      <c r="M154" s="181"/>
    </row>
    <row r="155" spans="1:13" s="176" customFormat="1" ht="21" customHeight="1">
      <c r="A155" s="141"/>
      <c r="B155" s="132"/>
      <c r="C155" s="133"/>
      <c r="D155" s="182"/>
      <c r="E155" s="178"/>
      <c r="F155" s="178"/>
      <c r="G155" s="182"/>
      <c r="H155" s="39"/>
      <c r="I155" s="39"/>
      <c r="J155" s="179"/>
      <c r="K155" s="185"/>
      <c r="L155" s="180"/>
      <c r="M155" s="181"/>
    </row>
    <row r="156" spans="1:13" s="176" customFormat="1" ht="21" customHeight="1">
      <c r="A156" s="141"/>
      <c r="B156" s="132"/>
      <c r="C156" s="133"/>
      <c r="D156" s="177"/>
      <c r="E156" s="178"/>
      <c r="F156" s="178"/>
      <c r="G156" s="177"/>
      <c r="H156" s="39"/>
      <c r="I156" s="39"/>
      <c r="J156" s="179"/>
      <c r="K156" s="185"/>
      <c r="L156" s="180"/>
      <c r="M156" s="181"/>
    </row>
    <row r="157" spans="1:13" s="176" customFormat="1" ht="21" customHeight="1">
      <c r="A157" s="141"/>
      <c r="B157" s="132"/>
      <c r="C157" s="133"/>
      <c r="D157" s="177"/>
      <c r="E157" s="178"/>
      <c r="F157" s="178"/>
      <c r="G157" s="177"/>
      <c r="H157" s="39"/>
      <c r="I157" s="39"/>
      <c r="J157" s="179"/>
      <c r="K157" s="185"/>
      <c r="L157" s="180"/>
      <c r="M157" s="181"/>
    </row>
    <row r="158" spans="1:13" s="176" customFormat="1" ht="21" customHeight="1">
      <c r="A158" s="141"/>
      <c r="B158" s="132"/>
      <c r="C158" s="133"/>
      <c r="D158" s="205"/>
      <c r="E158" s="206"/>
      <c r="F158" s="206"/>
      <c r="G158" s="177"/>
      <c r="H158" s="39"/>
      <c r="I158" s="39"/>
      <c r="J158" s="179"/>
      <c r="K158" s="185"/>
      <c r="L158" s="180"/>
      <c r="M158" s="181"/>
    </row>
    <row r="159" spans="1:13" s="176" customFormat="1" ht="21" customHeight="1">
      <c r="A159" s="141"/>
      <c r="B159" s="132"/>
      <c r="C159" s="133"/>
      <c r="D159" s="182"/>
      <c r="E159" s="178"/>
      <c r="F159" s="178"/>
      <c r="G159" s="182"/>
      <c r="H159" s="39"/>
      <c r="I159" s="39"/>
      <c r="J159" s="179"/>
      <c r="K159" s="185"/>
      <c r="L159" s="180"/>
      <c r="M159" s="181"/>
    </row>
    <row r="160" spans="1:13" s="176" customFormat="1" ht="21" customHeight="1">
      <c r="A160" s="141"/>
      <c r="B160" s="132"/>
      <c r="C160" s="133"/>
      <c r="D160" s="177"/>
      <c r="E160" s="178"/>
      <c r="F160" s="178"/>
      <c r="G160" s="177"/>
      <c r="H160" s="39"/>
      <c r="I160" s="39"/>
      <c r="J160" s="179"/>
      <c r="K160" s="185"/>
      <c r="L160" s="180"/>
      <c r="M160" s="181"/>
    </row>
    <row r="161" spans="1:13" s="176" customFormat="1" ht="21" customHeight="1">
      <c r="A161" s="141"/>
      <c r="B161" s="132"/>
      <c r="C161" s="133"/>
      <c r="D161" s="177"/>
      <c r="E161" s="178"/>
      <c r="F161" s="178"/>
      <c r="G161" s="177"/>
      <c r="H161" s="39"/>
      <c r="I161" s="39"/>
      <c r="J161" s="179"/>
      <c r="K161" s="185"/>
      <c r="L161" s="180"/>
      <c r="M161" s="181"/>
    </row>
    <row r="162" spans="1:13" s="176" customFormat="1" ht="21" customHeight="1">
      <c r="A162" s="141"/>
      <c r="B162" s="132"/>
      <c r="C162" s="133"/>
      <c r="D162" s="177"/>
      <c r="E162" s="178"/>
      <c r="F162" s="178"/>
      <c r="G162" s="177"/>
      <c r="H162" s="39"/>
      <c r="I162" s="39"/>
      <c r="J162" s="179"/>
      <c r="K162" s="185"/>
      <c r="L162" s="180"/>
      <c r="M162" s="181"/>
    </row>
    <row r="163" spans="1:13" s="176" customFormat="1" ht="21" customHeight="1">
      <c r="A163" s="141"/>
      <c r="B163" s="132"/>
      <c r="C163" s="133"/>
      <c r="D163" s="177"/>
      <c r="E163" s="178"/>
      <c r="F163" s="178"/>
      <c r="G163" s="177"/>
      <c r="H163" s="39"/>
      <c r="I163" s="39"/>
      <c r="J163" s="179"/>
      <c r="K163" s="185"/>
      <c r="L163" s="180"/>
      <c r="M163" s="181"/>
    </row>
    <row r="164" spans="1:13" s="176" customFormat="1" ht="21" customHeight="1">
      <c r="A164" s="141"/>
      <c r="B164" s="132"/>
      <c r="C164" s="133"/>
      <c r="D164" s="177"/>
      <c r="E164" s="178"/>
      <c r="F164" s="178"/>
      <c r="G164" s="177"/>
      <c r="H164" s="39"/>
      <c r="I164" s="39"/>
      <c r="J164" s="179"/>
      <c r="K164" s="185"/>
      <c r="L164" s="180"/>
      <c r="M164" s="181"/>
    </row>
    <row r="165" spans="1:13" s="176" customFormat="1" ht="21" customHeight="1">
      <c r="A165" s="141"/>
      <c r="B165" s="132"/>
      <c r="C165" s="133"/>
      <c r="D165" s="195"/>
      <c r="E165" s="196"/>
      <c r="F165" s="196"/>
      <c r="G165" s="195"/>
      <c r="H165" s="197"/>
      <c r="I165" s="197"/>
      <c r="J165" s="198"/>
      <c r="K165" s="185"/>
      <c r="L165" s="180"/>
      <c r="M165" s="181"/>
    </row>
    <row r="166" spans="1:13" s="176" customFormat="1" ht="21" customHeight="1">
      <c r="A166" s="141"/>
      <c r="B166" s="132"/>
      <c r="C166" s="133"/>
      <c r="D166" s="177"/>
      <c r="E166" s="178"/>
      <c r="F166" s="178"/>
      <c r="G166" s="177"/>
      <c r="H166" s="39"/>
      <c r="I166" s="39"/>
      <c r="J166" s="179"/>
      <c r="K166" s="185"/>
      <c r="L166" s="180"/>
      <c r="M166" s="181"/>
    </row>
    <row r="167" spans="1:13" s="176" customFormat="1" ht="21" customHeight="1">
      <c r="A167" s="141"/>
      <c r="B167" s="132"/>
      <c r="C167" s="133"/>
      <c r="D167" s="177"/>
      <c r="E167" s="178"/>
      <c r="F167" s="178"/>
      <c r="G167" s="177"/>
      <c r="H167" s="39"/>
      <c r="I167" s="39"/>
      <c r="J167" s="179"/>
      <c r="K167" s="185"/>
      <c r="L167" s="180"/>
      <c r="M167" s="181"/>
    </row>
    <row r="168" spans="1:13" s="176" customFormat="1" ht="21" customHeight="1">
      <c r="A168" s="141"/>
      <c r="B168" s="132"/>
      <c r="C168" s="133"/>
      <c r="D168" s="177"/>
      <c r="E168" s="178"/>
      <c r="F168" s="178"/>
      <c r="G168" s="177"/>
      <c r="H168" s="39"/>
      <c r="I168" s="39"/>
      <c r="J168" s="179"/>
      <c r="K168" s="185"/>
      <c r="L168" s="180"/>
      <c r="M168" s="181"/>
    </row>
    <row r="169" spans="1:13" s="176" customFormat="1" ht="21" customHeight="1">
      <c r="A169" s="141"/>
      <c r="B169" s="132"/>
      <c r="C169" s="133"/>
      <c r="D169" s="177"/>
      <c r="E169" s="178"/>
      <c r="F169" s="178"/>
      <c r="G169" s="177"/>
      <c r="H169" s="39"/>
      <c r="I169" s="39"/>
      <c r="J169" s="179"/>
      <c r="K169" s="185"/>
      <c r="L169" s="180"/>
      <c r="M169" s="181"/>
    </row>
    <row r="170" spans="1:13" s="176" customFormat="1" ht="21" customHeight="1">
      <c r="A170" s="141"/>
      <c r="B170" s="132"/>
      <c r="C170" s="133"/>
      <c r="D170" s="177"/>
      <c r="E170" s="178"/>
      <c r="F170" s="178"/>
      <c r="G170" s="177"/>
      <c r="H170" s="39"/>
      <c r="I170" s="39"/>
      <c r="J170" s="179"/>
      <c r="K170" s="185"/>
      <c r="L170" s="180"/>
      <c r="M170" s="181"/>
    </row>
    <row r="171" spans="1:13" s="176" customFormat="1" ht="21" customHeight="1">
      <c r="A171" s="141"/>
      <c r="B171" s="132"/>
      <c r="C171" s="133"/>
      <c r="D171" s="177"/>
      <c r="E171" s="178"/>
      <c r="F171" s="178"/>
      <c r="G171" s="177"/>
      <c r="H171" s="39"/>
      <c r="I171" s="39"/>
      <c r="J171" s="179"/>
      <c r="K171" s="185"/>
      <c r="L171" s="180"/>
      <c r="M171" s="181"/>
    </row>
    <row r="172" spans="1:13" s="176" customFormat="1" ht="21" customHeight="1">
      <c r="A172" s="141"/>
      <c r="B172" s="132"/>
      <c r="C172" s="133"/>
      <c r="D172" s="177"/>
      <c r="E172" s="178"/>
      <c r="F172" s="178"/>
      <c r="G172" s="177"/>
      <c r="H172" s="39"/>
      <c r="I172" s="39"/>
      <c r="J172" s="179"/>
      <c r="K172" s="185"/>
      <c r="L172" s="180"/>
      <c r="M172" s="181"/>
    </row>
    <row r="173" spans="1:13" s="176" customFormat="1" ht="21" customHeight="1">
      <c r="A173" s="141"/>
      <c r="B173" s="132"/>
      <c r="C173" s="133"/>
      <c r="D173" s="177"/>
      <c r="E173" s="178"/>
      <c r="F173" s="178"/>
      <c r="G173" s="177"/>
      <c r="H173" s="39"/>
      <c r="I173" s="39"/>
      <c r="J173" s="179"/>
      <c r="K173" s="185"/>
      <c r="L173" s="180"/>
      <c r="M173" s="181"/>
    </row>
    <row r="174" spans="1:13" s="176" customFormat="1" ht="21" customHeight="1">
      <c r="A174" s="141"/>
      <c r="B174" s="132"/>
      <c r="C174" s="133"/>
      <c r="D174" s="177"/>
      <c r="E174" s="178"/>
      <c r="F174" s="178"/>
      <c r="G174" s="177"/>
      <c r="H174" s="39"/>
      <c r="I174" s="39"/>
      <c r="J174" s="179"/>
      <c r="K174" s="185"/>
      <c r="L174" s="180"/>
      <c r="M174" s="181"/>
    </row>
    <row r="175" spans="1:13" s="176" customFormat="1" ht="21" customHeight="1">
      <c r="A175" s="141"/>
      <c r="B175" s="132"/>
      <c r="C175" s="133"/>
      <c r="D175" s="195"/>
      <c r="E175" s="207"/>
      <c r="F175" s="207"/>
      <c r="G175" s="195"/>
      <c r="H175" s="197"/>
      <c r="I175" s="197"/>
      <c r="J175" s="198"/>
      <c r="K175" s="185"/>
      <c r="L175" s="180"/>
      <c r="M175" s="181"/>
    </row>
    <row r="176" spans="1:13" s="176" customFormat="1" ht="21" customHeight="1">
      <c r="A176" s="141"/>
      <c r="B176" s="132"/>
      <c r="C176" s="133"/>
      <c r="D176" s="195"/>
      <c r="E176" s="203"/>
      <c r="F176" s="203"/>
      <c r="G176" s="204"/>
      <c r="H176" s="197"/>
      <c r="I176" s="197"/>
      <c r="J176" s="198"/>
      <c r="K176" s="185"/>
      <c r="L176" s="180"/>
      <c r="M176" s="181"/>
    </row>
    <row r="177" spans="1:13" s="176" customFormat="1" ht="21" customHeight="1">
      <c r="A177" s="141"/>
      <c r="B177" s="132"/>
      <c r="C177" s="133"/>
      <c r="D177" s="177"/>
      <c r="E177" s="178"/>
      <c r="F177" s="178"/>
      <c r="G177" s="177"/>
      <c r="H177" s="39"/>
      <c r="I177" s="39"/>
      <c r="J177" s="179"/>
      <c r="K177" s="185"/>
      <c r="L177" s="180"/>
      <c r="M177" s="181"/>
    </row>
    <row r="178" spans="1:13" s="176" customFormat="1" ht="21" customHeight="1">
      <c r="A178" s="141"/>
      <c r="B178" s="132"/>
      <c r="C178" s="133"/>
      <c r="D178" s="177"/>
      <c r="E178" s="178"/>
      <c r="F178" s="178"/>
      <c r="G178" s="177"/>
      <c r="H178" s="39"/>
      <c r="I178" s="39"/>
      <c r="J178" s="179"/>
      <c r="K178" s="185"/>
      <c r="L178" s="180"/>
      <c r="M178" s="181"/>
    </row>
    <row r="179" spans="1:13" s="176" customFormat="1" ht="21" customHeight="1">
      <c r="A179" s="141"/>
      <c r="B179" s="132"/>
      <c r="C179" s="133"/>
      <c r="D179" s="177"/>
      <c r="E179" s="178"/>
      <c r="F179" s="178"/>
      <c r="G179" s="177"/>
      <c r="H179" s="39"/>
      <c r="I179" s="39"/>
      <c r="J179" s="179"/>
      <c r="K179" s="185"/>
      <c r="L179" s="180"/>
      <c r="M179" s="181"/>
    </row>
    <row r="180" spans="1:13" s="176" customFormat="1" ht="21" customHeight="1">
      <c r="A180" s="141"/>
      <c r="B180" s="132"/>
      <c r="C180" s="133"/>
      <c r="D180" s="192"/>
      <c r="E180" s="208"/>
      <c r="F180" s="208"/>
      <c r="G180" s="192"/>
      <c r="H180" s="193"/>
      <c r="I180" s="193"/>
      <c r="J180" s="194"/>
      <c r="K180" s="185"/>
      <c r="L180" s="180"/>
      <c r="M180" s="181"/>
    </row>
    <row r="181" spans="1:13" s="176" customFormat="1" ht="21" customHeight="1">
      <c r="A181" s="141"/>
      <c r="B181" s="132"/>
      <c r="C181" s="133"/>
      <c r="D181" s="177"/>
      <c r="E181" s="178"/>
      <c r="F181" s="178"/>
      <c r="G181" s="177"/>
      <c r="H181" s="39"/>
      <c r="I181" s="39"/>
      <c r="J181" s="179"/>
      <c r="K181" s="185"/>
      <c r="L181" s="180"/>
      <c r="M181" s="181"/>
    </row>
    <row r="182" spans="1:13" s="176" customFormat="1" ht="21" customHeight="1">
      <c r="A182" s="141"/>
      <c r="B182" s="132"/>
      <c r="C182" s="133"/>
      <c r="D182" s="177"/>
      <c r="E182" s="178"/>
      <c r="F182" s="178"/>
      <c r="G182" s="177"/>
      <c r="H182" s="39"/>
      <c r="I182" s="39"/>
      <c r="J182" s="179"/>
      <c r="K182" s="185"/>
      <c r="L182" s="180"/>
      <c r="M182" s="181"/>
    </row>
    <row r="183" spans="1:13" s="176" customFormat="1" ht="21" customHeight="1">
      <c r="A183" s="141"/>
      <c r="B183" s="132"/>
      <c r="C183" s="133"/>
      <c r="D183" s="177"/>
      <c r="E183" s="178"/>
      <c r="F183" s="178"/>
      <c r="G183" s="177"/>
      <c r="H183" s="39"/>
      <c r="I183" s="39"/>
      <c r="J183" s="179"/>
      <c r="K183" s="185"/>
      <c r="L183" s="180"/>
      <c r="M183" s="181"/>
    </row>
    <row r="184" spans="1:13" s="176" customFormat="1" ht="21" customHeight="1">
      <c r="A184" s="141"/>
      <c r="B184" s="132"/>
      <c r="C184" s="133"/>
      <c r="D184" s="177"/>
      <c r="E184" s="178"/>
      <c r="F184" s="178"/>
      <c r="G184" s="177"/>
      <c r="H184" s="39"/>
      <c r="I184" s="39"/>
      <c r="J184" s="179"/>
      <c r="K184" s="185"/>
      <c r="L184" s="180"/>
      <c r="M184" s="181"/>
    </row>
    <row r="185" spans="1:13" s="176" customFormat="1" ht="21" customHeight="1">
      <c r="A185" s="141"/>
      <c r="B185" s="132"/>
      <c r="C185" s="133"/>
      <c r="D185" s="177"/>
      <c r="E185" s="178"/>
      <c r="F185" s="178"/>
      <c r="G185" s="177"/>
      <c r="H185" s="39"/>
      <c r="I185" s="39"/>
      <c r="J185" s="179"/>
      <c r="K185" s="185"/>
      <c r="L185" s="180"/>
      <c r="M185" s="181"/>
    </row>
    <row r="186" spans="1:13" s="176" customFormat="1" ht="21" customHeight="1">
      <c r="A186" s="141"/>
      <c r="B186" s="132"/>
      <c r="C186" s="133"/>
      <c r="D186" s="177"/>
      <c r="E186" s="178"/>
      <c r="F186" s="178"/>
      <c r="G186" s="177"/>
      <c r="H186" s="39"/>
      <c r="I186" s="39"/>
      <c r="J186" s="179"/>
      <c r="K186" s="185"/>
      <c r="L186" s="180"/>
      <c r="M186" s="181"/>
    </row>
    <row r="187" spans="1:13" s="176" customFormat="1" ht="21" customHeight="1">
      <c r="A187" s="141"/>
      <c r="B187" s="132"/>
      <c r="C187" s="133"/>
      <c r="D187" s="177"/>
      <c r="E187" s="178"/>
      <c r="F187" s="178"/>
      <c r="G187" s="177"/>
      <c r="H187" s="39"/>
      <c r="I187" s="39"/>
      <c r="J187" s="179"/>
      <c r="K187" s="185"/>
      <c r="L187" s="180"/>
      <c r="M187" s="181"/>
    </row>
    <row r="188" spans="1:13" s="176" customFormat="1" ht="21" customHeight="1">
      <c r="A188" s="141"/>
      <c r="B188" s="132"/>
      <c r="C188" s="133"/>
      <c r="D188" s="177"/>
      <c r="E188" s="178"/>
      <c r="F188" s="178"/>
      <c r="G188" s="177"/>
      <c r="H188" s="39"/>
      <c r="I188" s="39"/>
      <c r="J188" s="179"/>
      <c r="K188" s="185"/>
      <c r="L188" s="180"/>
      <c r="M188" s="181"/>
    </row>
    <row r="189" spans="1:13" s="176" customFormat="1" ht="21" customHeight="1">
      <c r="A189" s="141"/>
      <c r="B189" s="132"/>
      <c r="C189" s="133"/>
      <c r="D189" s="177"/>
      <c r="E189" s="178"/>
      <c r="F189" s="178"/>
      <c r="G189" s="177"/>
      <c r="H189" s="39"/>
      <c r="I189" s="39"/>
      <c r="J189" s="179"/>
      <c r="K189" s="185"/>
      <c r="L189" s="180"/>
      <c r="M189" s="181"/>
    </row>
    <row r="190" spans="1:13" s="176" customFormat="1" ht="21" customHeight="1">
      <c r="A190" s="141"/>
      <c r="B190" s="132"/>
      <c r="C190" s="133"/>
      <c r="D190" s="177"/>
      <c r="E190" s="178"/>
      <c r="F190" s="178"/>
      <c r="G190" s="177"/>
      <c r="H190" s="39"/>
      <c r="I190" s="39"/>
      <c r="J190" s="179"/>
      <c r="K190" s="185"/>
      <c r="L190" s="180"/>
      <c r="M190" s="181"/>
    </row>
    <row r="191" spans="1:13" s="176" customFormat="1" ht="21" customHeight="1">
      <c r="A191" s="141"/>
      <c r="B191" s="132"/>
      <c r="C191" s="133"/>
      <c r="D191" s="177"/>
      <c r="E191" s="178"/>
      <c r="F191" s="178"/>
      <c r="G191" s="177"/>
      <c r="H191" s="39"/>
      <c r="I191" s="39"/>
      <c r="J191" s="179"/>
      <c r="K191" s="185"/>
      <c r="L191" s="180"/>
      <c r="M191" s="181"/>
    </row>
    <row r="192" spans="1:13" s="176" customFormat="1" ht="21" customHeight="1">
      <c r="A192" s="141"/>
      <c r="B192" s="132"/>
      <c r="C192" s="133"/>
      <c r="D192" s="177"/>
      <c r="E192" s="178"/>
      <c r="F192" s="178"/>
      <c r="G192" s="177"/>
      <c r="H192" s="39"/>
      <c r="I192" s="39"/>
      <c r="J192" s="179"/>
      <c r="K192" s="185"/>
      <c r="L192" s="180"/>
      <c r="M192" s="181"/>
    </row>
    <row r="193" spans="1:13" s="176" customFormat="1" ht="21" customHeight="1">
      <c r="A193" s="141"/>
      <c r="B193" s="132"/>
      <c r="C193" s="133"/>
      <c r="D193" s="177"/>
      <c r="E193" s="178"/>
      <c r="F193" s="178"/>
      <c r="G193" s="177"/>
      <c r="H193" s="39"/>
      <c r="I193" s="39"/>
      <c r="J193" s="179"/>
      <c r="K193" s="185"/>
      <c r="L193" s="180"/>
      <c r="M193" s="181"/>
    </row>
    <row r="194" spans="1:13" s="138" customFormat="1" ht="21" customHeight="1">
      <c r="A194" s="268"/>
      <c r="B194" s="132"/>
      <c r="C194" s="133"/>
      <c r="D194" s="147"/>
      <c r="E194" s="146"/>
      <c r="F194" s="146"/>
      <c r="G194" s="134"/>
      <c r="H194" s="168"/>
      <c r="I194" s="168"/>
      <c r="J194" s="136"/>
      <c r="K194" s="77"/>
      <c r="L194" s="33"/>
      <c r="M194" s="137"/>
    </row>
    <row r="195" spans="1:13" s="138" customFormat="1" ht="21" customHeight="1">
      <c r="A195" s="268"/>
      <c r="B195" s="132"/>
      <c r="C195" s="133"/>
      <c r="D195" s="147"/>
      <c r="E195" s="146"/>
      <c r="F195" s="146"/>
      <c r="G195" s="134"/>
      <c r="H195" s="168"/>
      <c r="I195" s="168"/>
      <c r="J195" s="136"/>
      <c r="K195" s="77"/>
      <c r="L195" s="33"/>
      <c r="M195" s="137"/>
    </row>
    <row r="196" spans="1:13" s="138" customFormat="1" ht="21" customHeight="1">
      <c r="A196" s="268"/>
      <c r="B196" s="132"/>
      <c r="C196" s="133"/>
      <c r="D196" s="147"/>
      <c r="E196" s="146"/>
      <c r="F196" s="146"/>
      <c r="G196" s="134"/>
      <c r="H196" s="168"/>
      <c r="I196" s="168"/>
      <c r="J196" s="136"/>
      <c r="K196" s="77"/>
      <c r="L196" s="33"/>
      <c r="M196" s="137"/>
    </row>
    <row r="197" spans="1:13" s="138" customFormat="1" ht="21" customHeight="1">
      <c r="A197" s="268"/>
      <c r="B197" s="132"/>
      <c r="C197" s="133"/>
      <c r="D197" s="147"/>
      <c r="E197" s="146"/>
      <c r="F197" s="146"/>
      <c r="G197" s="134"/>
      <c r="H197" s="168"/>
      <c r="I197" s="168"/>
      <c r="J197" s="136"/>
      <c r="K197" s="77"/>
      <c r="L197" s="33"/>
      <c r="M197" s="137"/>
    </row>
    <row r="198" spans="1:13" s="138" customFormat="1" ht="21" customHeight="1">
      <c r="A198" s="268"/>
      <c r="B198" s="132"/>
      <c r="C198" s="133"/>
      <c r="D198" s="147"/>
      <c r="E198" s="146"/>
      <c r="F198" s="146"/>
      <c r="G198" s="134"/>
      <c r="H198" s="168"/>
      <c r="I198" s="168"/>
      <c r="J198" s="136"/>
      <c r="K198" s="77"/>
      <c r="L198" s="33"/>
      <c r="M198" s="137"/>
    </row>
    <row r="199" spans="1:13" s="138" customFormat="1" ht="21" customHeight="1">
      <c r="A199" s="268"/>
      <c r="B199" s="132"/>
      <c r="C199" s="133"/>
      <c r="D199" s="147"/>
      <c r="E199" s="146"/>
      <c r="F199" s="146"/>
      <c r="G199" s="134"/>
      <c r="H199" s="168"/>
      <c r="I199" s="168"/>
      <c r="J199" s="136"/>
      <c r="K199" s="77"/>
      <c r="L199" s="33"/>
      <c r="M199" s="137"/>
    </row>
    <row r="200" spans="1:13" s="138" customFormat="1" ht="21" customHeight="1">
      <c r="A200" s="268"/>
      <c r="B200" s="141"/>
      <c r="C200" s="505"/>
      <c r="D200" s="505"/>
      <c r="E200" s="505"/>
      <c r="F200" s="505"/>
      <c r="G200" s="505"/>
      <c r="H200" s="505"/>
      <c r="I200" s="505"/>
      <c r="J200" s="505"/>
      <c r="K200" s="77"/>
      <c r="L200" s="33"/>
      <c r="M200" s="137"/>
    </row>
    <row r="201" spans="1:13" s="138" customFormat="1" ht="21" customHeight="1">
      <c r="A201" s="268"/>
      <c r="B201" s="132"/>
      <c r="C201" s="133"/>
      <c r="D201" s="134"/>
      <c r="E201" s="135"/>
      <c r="F201" s="135"/>
      <c r="G201" s="134"/>
      <c r="H201" s="168"/>
      <c r="I201" s="168"/>
      <c r="J201" s="136"/>
      <c r="K201" s="77"/>
      <c r="L201" s="33"/>
      <c r="M201" s="137"/>
    </row>
    <row r="202" spans="1:13" s="138" customFormat="1" ht="21" customHeight="1">
      <c r="A202" s="268"/>
      <c r="B202" s="132"/>
      <c r="C202" s="133"/>
      <c r="D202" s="134"/>
      <c r="E202" s="135"/>
      <c r="F202" s="135"/>
      <c r="G202" s="134"/>
      <c r="H202" s="168"/>
      <c r="I202" s="168"/>
      <c r="J202" s="136"/>
      <c r="K202" s="77"/>
      <c r="L202" s="33"/>
      <c r="M202" s="137"/>
    </row>
    <row r="203" spans="1:13" s="138" customFormat="1" ht="21" customHeight="1">
      <c r="A203" s="268"/>
      <c r="B203" s="132"/>
      <c r="C203" s="133"/>
      <c r="D203" s="139"/>
      <c r="E203" s="140"/>
      <c r="F203" s="140"/>
      <c r="G203" s="134"/>
      <c r="H203" s="168"/>
      <c r="I203" s="168"/>
      <c r="J203" s="136"/>
      <c r="K203" s="77"/>
      <c r="L203" s="33"/>
      <c r="M203" s="137"/>
    </row>
    <row r="204" spans="1:13" s="138" customFormat="1" ht="21" customHeight="1">
      <c r="A204" s="268"/>
      <c r="B204" s="132"/>
      <c r="C204" s="133"/>
      <c r="D204" s="134"/>
      <c r="E204" s="135"/>
      <c r="F204" s="135"/>
      <c r="G204" s="134"/>
      <c r="H204" s="168"/>
      <c r="I204" s="168"/>
      <c r="J204" s="136"/>
      <c r="K204" s="77"/>
      <c r="L204" s="33"/>
      <c r="M204" s="137"/>
    </row>
    <row r="205" spans="1:13" s="138" customFormat="1" ht="21" customHeight="1">
      <c r="A205" s="268"/>
      <c r="B205" s="132"/>
      <c r="C205" s="133"/>
      <c r="D205" s="134"/>
      <c r="E205" s="135"/>
      <c r="F205" s="135"/>
      <c r="G205" s="148"/>
      <c r="H205" s="168"/>
      <c r="I205" s="168"/>
      <c r="J205" s="136"/>
      <c r="K205" s="77"/>
      <c r="L205" s="33"/>
      <c r="M205" s="137"/>
    </row>
    <row r="206" spans="1:13" s="138" customFormat="1" ht="21" customHeight="1">
      <c r="A206" s="268"/>
      <c r="B206" s="132"/>
      <c r="C206" s="133"/>
      <c r="D206" s="143"/>
      <c r="E206" s="144"/>
      <c r="F206" s="144"/>
      <c r="G206" s="143"/>
      <c r="H206" s="169"/>
      <c r="I206" s="169"/>
      <c r="J206" s="145"/>
      <c r="K206" s="77"/>
      <c r="L206" s="33"/>
      <c r="M206" s="137"/>
    </row>
    <row r="207" spans="1:13" s="138" customFormat="1" ht="21" customHeight="1">
      <c r="A207" s="268"/>
      <c r="B207" s="132"/>
      <c r="C207" s="133"/>
      <c r="D207" s="134"/>
      <c r="E207" s="135"/>
      <c r="F207" s="135"/>
      <c r="G207" s="134"/>
      <c r="H207" s="168"/>
      <c r="I207" s="168"/>
      <c r="J207" s="136"/>
      <c r="K207" s="77"/>
      <c r="L207" s="33"/>
      <c r="M207" s="137"/>
    </row>
    <row r="208" spans="1:13" s="138" customFormat="1" ht="21" customHeight="1">
      <c r="A208" s="268"/>
      <c r="B208" s="132"/>
      <c r="C208" s="133"/>
      <c r="D208" s="134"/>
      <c r="E208" s="135"/>
      <c r="F208" s="135"/>
      <c r="G208" s="134"/>
      <c r="H208" s="168"/>
      <c r="I208" s="168"/>
      <c r="J208" s="136"/>
      <c r="K208" s="77"/>
      <c r="L208" s="33"/>
      <c r="M208" s="137"/>
    </row>
    <row r="209" spans="1:13" s="138" customFormat="1" ht="21" customHeight="1">
      <c r="A209" s="268"/>
      <c r="B209" s="132"/>
      <c r="C209" s="133"/>
      <c r="D209" s="134"/>
      <c r="E209" s="135"/>
      <c r="F209" s="135"/>
      <c r="G209" s="134"/>
      <c r="H209" s="168"/>
      <c r="I209" s="168"/>
      <c r="J209" s="136"/>
      <c r="K209" s="77"/>
      <c r="L209" s="33"/>
      <c r="M209" s="137"/>
    </row>
    <row r="210" spans="1:13" s="138" customFormat="1" ht="21" customHeight="1">
      <c r="A210" s="268"/>
      <c r="B210" s="132"/>
      <c r="C210" s="133"/>
      <c r="D210" s="134"/>
      <c r="E210" s="135"/>
      <c r="F210" s="135"/>
      <c r="G210" s="134"/>
      <c r="H210" s="168"/>
      <c r="I210" s="168"/>
      <c r="J210" s="136"/>
      <c r="K210" s="77"/>
      <c r="L210" s="33"/>
      <c r="M210" s="137"/>
    </row>
    <row r="211" spans="1:13" s="138" customFormat="1" ht="21" customHeight="1">
      <c r="A211" s="268"/>
      <c r="B211" s="132"/>
      <c r="C211" s="133"/>
      <c r="D211" s="134"/>
      <c r="E211" s="135"/>
      <c r="F211" s="135"/>
      <c r="G211" s="134"/>
      <c r="H211" s="168"/>
      <c r="I211" s="168"/>
      <c r="J211" s="136"/>
      <c r="K211" s="77"/>
      <c r="L211" s="33"/>
      <c r="M211" s="137"/>
    </row>
    <row r="212" spans="1:13" s="138" customFormat="1" ht="21" customHeight="1">
      <c r="A212" s="268"/>
      <c r="B212" s="132"/>
      <c r="C212" s="133"/>
      <c r="D212" s="134"/>
      <c r="E212" s="135"/>
      <c r="F212" s="135"/>
      <c r="G212" s="134"/>
      <c r="H212" s="168"/>
      <c r="I212" s="168"/>
      <c r="J212" s="136"/>
      <c r="K212" s="77"/>
      <c r="L212" s="33"/>
      <c r="M212" s="137"/>
    </row>
    <row r="213" spans="1:13" s="138" customFormat="1" ht="21" customHeight="1">
      <c r="A213" s="268"/>
      <c r="B213" s="132"/>
      <c r="C213" s="133"/>
      <c r="D213" s="134"/>
      <c r="E213" s="135"/>
      <c r="F213" s="135"/>
      <c r="G213" s="134"/>
      <c r="H213" s="168"/>
      <c r="I213" s="168"/>
      <c r="J213" s="136"/>
      <c r="K213" s="77"/>
      <c r="L213" s="33"/>
      <c r="M213" s="137"/>
    </row>
    <row r="214" spans="1:13" s="138" customFormat="1" ht="21" customHeight="1">
      <c r="A214" s="268"/>
      <c r="B214" s="132"/>
      <c r="C214" s="133"/>
      <c r="D214" s="134"/>
      <c r="E214" s="135"/>
      <c r="F214" s="135"/>
      <c r="G214" s="134"/>
      <c r="H214" s="168"/>
      <c r="I214" s="168"/>
      <c r="J214" s="136"/>
      <c r="K214" s="77"/>
      <c r="L214" s="33"/>
      <c r="M214" s="137"/>
    </row>
    <row r="215" spans="1:13" s="138" customFormat="1" ht="21" customHeight="1">
      <c r="A215" s="268"/>
      <c r="B215" s="132"/>
      <c r="C215" s="133"/>
      <c r="D215" s="134"/>
      <c r="E215" s="135"/>
      <c r="F215" s="135"/>
      <c r="G215" s="134"/>
      <c r="H215" s="168"/>
      <c r="I215" s="168"/>
      <c r="J215" s="136"/>
      <c r="K215" s="77"/>
      <c r="L215" s="33"/>
      <c r="M215" s="137"/>
    </row>
    <row r="216" spans="1:13" s="138" customFormat="1" ht="21" customHeight="1">
      <c r="A216" s="268"/>
      <c r="B216" s="132"/>
      <c r="C216" s="133"/>
      <c r="D216" s="134"/>
      <c r="E216" s="135"/>
      <c r="F216" s="135"/>
      <c r="G216" s="134"/>
      <c r="H216" s="168"/>
      <c r="I216" s="168"/>
      <c r="J216" s="136"/>
      <c r="K216" s="77"/>
      <c r="L216" s="33"/>
      <c r="M216" s="137"/>
    </row>
    <row r="217" spans="1:13" s="138" customFormat="1" ht="21" customHeight="1">
      <c r="A217" s="268"/>
      <c r="B217" s="132"/>
      <c r="C217" s="133"/>
      <c r="D217" s="134"/>
      <c r="E217" s="135"/>
      <c r="F217" s="135"/>
      <c r="G217" s="134"/>
      <c r="H217" s="168"/>
      <c r="I217" s="168"/>
      <c r="J217" s="136"/>
      <c r="K217" s="77"/>
      <c r="L217" s="33"/>
      <c r="M217" s="137"/>
    </row>
    <row r="218" spans="1:13" s="138" customFormat="1" ht="21" customHeight="1">
      <c r="A218" s="268"/>
      <c r="B218" s="132"/>
      <c r="C218" s="133"/>
      <c r="D218" s="134"/>
      <c r="E218" s="135"/>
      <c r="F218" s="135"/>
      <c r="G218" s="134"/>
      <c r="H218" s="168"/>
      <c r="I218" s="168"/>
      <c r="J218" s="136"/>
      <c r="K218" s="77"/>
      <c r="L218" s="33"/>
      <c r="M218" s="137"/>
    </row>
    <row r="219" spans="1:13" s="138" customFormat="1" ht="21" customHeight="1">
      <c r="A219" s="268"/>
      <c r="B219" s="132"/>
      <c r="C219" s="133"/>
      <c r="D219" s="134"/>
      <c r="E219" s="135"/>
      <c r="F219" s="135"/>
      <c r="G219" s="134"/>
      <c r="H219" s="168"/>
      <c r="I219" s="168"/>
      <c r="J219" s="136"/>
      <c r="K219" s="77"/>
      <c r="L219" s="33"/>
      <c r="M219" s="137"/>
    </row>
    <row r="220" spans="1:13" s="138" customFormat="1" ht="21" customHeight="1">
      <c r="A220" s="268"/>
      <c r="B220" s="141"/>
      <c r="C220" s="55"/>
      <c r="D220" s="149"/>
      <c r="E220" s="150"/>
      <c r="F220" s="123"/>
      <c r="G220" s="55"/>
      <c r="H220" s="170"/>
      <c r="I220" s="170"/>
      <c r="J220" s="55"/>
      <c r="K220" s="151"/>
      <c r="L220" s="33"/>
      <c r="M220" s="137"/>
    </row>
  </sheetData>
  <autoFilter ref="D8:N73"/>
  <mergeCells count="5">
    <mergeCell ref="C131:J131"/>
    <mergeCell ref="C200:J200"/>
    <mergeCell ref="C95:J95"/>
    <mergeCell ref="C118:J118"/>
    <mergeCell ref="C125:J125"/>
  </mergeCells>
  <phoneticPr fontId="0" type="noConversion"/>
  <hyperlinks>
    <hyperlink ref="D1" location="Nomina!A13" display="Nomina"/>
    <hyperlink ref="D2" location="Asignaciones!A1" display="Asignaciones"/>
    <hyperlink ref="D3" location="Deducciones!A1" display="Deducciones"/>
    <hyperlink ref="D4" location="Resumen!A1" display="Resumen"/>
    <hyperlink ref="D5" location="Recibo!A1" display="Recibo"/>
  </hyperlinks>
  <pageMargins left="0.75" right="0.75" top="1" bottom="1" header="0" footer="0"/>
  <pageSetup paperSize="9" scale="56" orientation="portrait" r:id="rId1"/>
  <headerFooter alignWithMargins="0"/>
  <rowBreaks count="2" manualBreakCount="2">
    <brk id="49" max="13" man="1"/>
    <brk id="86" max="16383" man="1"/>
  </rowBreaks>
  <colBreaks count="1" manualBreakCount="1">
    <brk id="13" max="1048575" man="1"/>
  </colBreaks>
</worksheet>
</file>

<file path=xl/worksheets/sheet2.xml><?xml version="1.0" encoding="utf-8"?>
<worksheet xmlns="http://schemas.openxmlformats.org/spreadsheetml/2006/main" xmlns:r="http://schemas.openxmlformats.org/officeDocument/2006/relationships">
  <dimension ref="A1:U223"/>
  <sheetViews>
    <sheetView topLeftCell="A43" zoomScaleNormal="100" workbookViewId="0">
      <selection activeCell="C49" sqref="C49"/>
    </sheetView>
  </sheetViews>
  <sheetFormatPr baseColWidth="10" defaultRowHeight="12.75"/>
  <cols>
    <col min="1" max="1" width="11.42578125" style="66"/>
    <col min="2" max="2" width="8" style="48" customWidth="1"/>
    <col min="3" max="3" width="43" bestFit="1" customWidth="1"/>
    <col min="4" max="4" width="21.5703125" style="48" hidden="1" customWidth="1"/>
    <col min="5" max="5" width="40.5703125" hidden="1" customWidth="1"/>
    <col min="6" max="6" width="45" customWidth="1"/>
    <col min="7" max="7" width="20.28515625" style="50" hidden="1" customWidth="1"/>
    <col min="8" max="8" width="0" style="48" hidden="1" customWidth="1"/>
    <col min="9" max="9" width="27.28515625" style="18" customWidth="1"/>
    <col min="10" max="10" width="12.28515625" style="18" customWidth="1"/>
    <col min="11" max="11" width="12.28515625" style="246" customWidth="1"/>
    <col min="12" max="12" width="11.42578125" style="18"/>
    <col min="13" max="13" width="11.42578125" style="275"/>
    <col min="14" max="14" width="11.42578125" style="277"/>
    <col min="15" max="15" width="13.140625" style="18" customWidth="1"/>
    <col min="20" max="20" width="55.7109375" customWidth="1"/>
    <col min="21" max="21" width="28.28515625" customWidth="1"/>
    <col min="22" max="22" width="18.7109375" bestFit="1" customWidth="1"/>
  </cols>
  <sheetData>
    <row r="1" spans="1:20">
      <c r="C1" s="266" t="s">
        <v>124</v>
      </c>
    </row>
    <row r="2" spans="1:20">
      <c r="C2" s="266" t="s">
        <v>13</v>
      </c>
    </row>
    <row r="3" spans="1:20">
      <c r="C3" s="266" t="s">
        <v>29</v>
      </c>
    </row>
    <row r="4" spans="1:20">
      <c r="C4" s="266" t="s">
        <v>117</v>
      </c>
      <c r="P4">
        <f>300/30*7</f>
        <v>70</v>
      </c>
    </row>
    <row r="5" spans="1:20">
      <c r="C5" s="266" t="s">
        <v>118</v>
      </c>
    </row>
    <row r="8" spans="1:20" s="47" customFormat="1" ht="94.5" customHeight="1">
      <c r="A8" s="337" t="s">
        <v>125</v>
      </c>
      <c r="B8" s="116" t="s">
        <v>2</v>
      </c>
      <c r="C8" s="117" t="s">
        <v>3</v>
      </c>
      <c r="D8" s="118" t="s">
        <v>0</v>
      </c>
      <c r="E8" s="118" t="s">
        <v>68</v>
      </c>
      <c r="F8" s="119" t="s">
        <v>4</v>
      </c>
      <c r="G8" s="120" t="s">
        <v>37</v>
      </c>
      <c r="H8" s="121" t="s">
        <v>35</v>
      </c>
      <c r="I8" s="122" t="s">
        <v>18</v>
      </c>
      <c r="J8" s="122" t="s">
        <v>19</v>
      </c>
      <c r="K8" s="106" t="s">
        <v>128</v>
      </c>
      <c r="L8" s="122" t="s">
        <v>129</v>
      </c>
      <c r="M8" s="106" t="s">
        <v>126</v>
      </c>
      <c r="N8" s="122" t="s">
        <v>127</v>
      </c>
      <c r="O8" s="122" t="s">
        <v>21</v>
      </c>
      <c r="P8" s="122" t="s">
        <v>136</v>
      </c>
      <c r="Q8" s="122" t="s">
        <v>67</v>
      </c>
      <c r="R8" s="122" t="s">
        <v>22</v>
      </c>
    </row>
    <row r="9" spans="1:20" s="325" customFormat="1" ht="24.95" customHeight="1">
      <c r="A9" s="34">
        <f>Personal!A9</f>
        <v>0</v>
      </c>
      <c r="B9" s="326">
        <f>Personal!C9</f>
        <v>0</v>
      </c>
      <c r="C9" s="328">
        <f>Personal!D9</f>
        <v>0</v>
      </c>
      <c r="D9" s="253"/>
      <c r="E9" s="330"/>
      <c r="F9" s="328">
        <f>Personal!G9</f>
        <v>0</v>
      </c>
      <c r="G9" s="322"/>
      <c r="H9" s="326"/>
      <c r="I9" s="450">
        <v>12.3</v>
      </c>
      <c r="J9" s="329">
        <v>60</v>
      </c>
      <c r="K9" s="327">
        <v>3</v>
      </c>
      <c r="L9" s="329">
        <v>12</v>
      </c>
      <c r="M9" s="327"/>
      <c r="N9" s="323">
        <v>18</v>
      </c>
      <c r="O9" s="329">
        <v>200</v>
      </c>
      <c r="P9" s="329">
        <v>12</v>
      </c>
      <c r="Q9" s="329">
        <v>12</v>
      </c>
      <c r="R9" s="324"/>
      <c r="S9" s="511" t="s">
        <v>196</v>
      </c>
      <c r="T9" s="512"/>
    </row>
    <row r="10" spans="1:20" s="325" customFormat="1" ht="24.95" customHeight="1">
      <c r="A10" s="34">
        <f>Personal!A10</f>
        <v>0</v>
      </c>
      <c r="B10" s="326">
        <f>Personal!C10</f>
        <v>0</v>
      </c>
      <c r="C10" s="328">
        <f>Personal!D10</f>
        <v>0</v>
      </c>
      <c r="D10" s="253">
        <f>Personal!E10</f>
        <v>0</v>
      </c>
      <c r="E10" s="330">
        <f>Personal!F10</f>
        <v>0</v>
      </c>
      <c r="F10" s="328">
        <f>Personal!G10</f>
        <v>0</v>
      </c>
      <c r="G10" s="322">
        <f>Personal!L10</f>
        <v>0</v>
      </c>
      <c r="H10" s="326">
        <f>Personal!M10</f>
        <v>0</v>
      </c>
      <c r="I10" s="450">
        <v>0</v>
      </c>
      <c r="J10" s="400">
        <v>60</v>
      </c>
      <c r="K10" s="394">
        <v>2</v>
      </c>
      <c r="L10" s="400">
        <v>12</v>
      </c>
      <c r="M10" s="394"/>
      <c r="N10" s="403">
        <v>18</v>
      </c>
      <c r="O10" s="400">
        <v>200</v>
      </c>
      <c r="P10" s="400">
        <v>12</v>
      </c>
      <c r="Q10" s="400">
        <v>12</v>
      </c>
      <c r="R10" s="324"/>
      <c r="S10" s="511"/>
      <c r="T10" s="512"/>
    </row>
    <row r="11" spans="1:20" s="325" customFormat="1" ht="24.95" customHeight="1">
      <c r="A11" s="34">
        <f>Personal!A11</f>
        <v>0</v>
      </c>
      <c r="B11" s="326">
        <f>Personal!C11</f>
        <v>0</v>
      </c>
      <c r="C11" s="328">
        <f>Personal!D11</f>
        <v>0</v>
      </c>
      <c r="D11" s="253"/>
      <c r="E11" s="330"/>
      <c r="F11" s="328">
        <f>Personal!G11</f>
        <v>0</v>
      </c>
      <c r="G11" s="322"/>
      <c r="H11" s="326"/>
      <c r="I11" s="450">
        <v>73.8</v>
      </c>
      <c r="J11" s="329">
        <v>60</v>
      </c>
      <c r="K11" s="327">
        <v>0</v>
      </c>
      <c r="L11" s="329">
        <v>12</v>
      </c>
      <c r="M11" s="327"/>
      <c r="N11" s="278">
        <v>18</v>
      </c>
      <c r="O11" s="329">
        <v>300</v>
      </c>
      <c r="P11" s="329">
        <v>12</v>
      </c>
      <c r="Q11" s="329">
        <v>0</v>
      </c>
      <c r="R11" s="324"/>
    </row>
    <row r="12" spans="1:20" s="325" customFormat="1" ht="24.95" customHeight="1">
      <c r="A12" s="34">
        <f>Personal!A12</f>
        <v>0</v>
      </c>
      <c r="B12" s="326">
        <f>Personal!C12</f>
        <v>0</v>
      </c>
      <c r="C12" s="328">
        <f>Personal!D12</f>
        <v>0</v>
      </c>
      <c r="D12" s="253"/>
      <c r="E12" s="330"/>
      <c r="F12" s="328">
        <f>Personal!G12</f>
        <v>0</v>
      </c>
      <c r="G12" s="322"/>
      <c r="H12" s="326"/>
      <c r="I12" s="335">
        <v>36.9</v>
      </c>
      <c r="J12" s="255">
        <v>60</v>
      </c>
      <c r="K12" s="253">
        <v>2</v>
      </c>
      <c r="L12" s="255">
        <v>12</v>
      </c>
      <c r="M12" s="253"/>
      <c r="N12" s="278">
        <v>18</v>
      </c>
      <c r="O12" s="255">
        <v>100</v>
      </c>
      <c r="P12" s="335">
        <v>12</v>
      </c>
      <c r="Q12" s="255">
        <v>12</v>
      </c>
      <c r="R12" s="172"/>
    </row>
    <row r="13" spans="1:20" s="325" customFormat="1" ht="24.95" customHeight="1">
      <c r="A13" s="34">
        <f>Personal!A13</f>
        <v>0</v>
      </c>
      <c r="B13" s="326">
        <f>Personal!C13</f>
        <v>0</v>
      </c>
      <c r="C13" s="328">
        <f>Personal!D13</f>
        <v>0</v>
      </c>
      <c r="D13" s="253"/>
      <c r="E13" s="330"/>
      <c r="F13" s="328">
        <f>Personal!G13</f>
        <v>0</v>
      </c>
      <c r="G13" s="322"/>
      <c r="H13" s="326"/>
      <c r="I13" s="449">
        <v>123</v>
      </c>
      <c r="J13" s="329">
        <v>60</v>
      </c>
      <c r="K13" s="327">
        <v>1</v>
      </c>
      <c r="L13" s="329">
        <v>12</v>
      </c>
      <c r="M13" s="327"/>
      <c r="N13" s="278">
        <v>18</v>
      </c>
      <c r="O13" s="329">
        <v>200</v>
      </c>
      <c r="P13" s="329">
        <v>12</v>
      </c>
      <c r="Q13" s="329">
        <v>12</v>
      </c>
      <c r="R13" s="324"/>
    </row>
    <row r="14" spans="1:20" s="325" customFormat="1" ht="24.95" customHeight="1">
      <c r="A14" s="34">
        <f>Personal!A14</f>
        <v>0</v>
      </c>
      <c r="B14" s="326">
        <f>Personal!C14</f>
        <v>0</v>
      </c>
      <c r="C14" s="328">
        <f>Personal!D14</f>
        <v>0</v>
      </c>
      <c r="D14" s="253"/>
      <c r="E14" s="330"/>
      <c r="F14" s="328">
        <f>Personal!G14</f>
        <v>0</v>
      </c>
      <c r="G14" s="322"/>
      <c r="H14" s="326"/>
      <c r="I14" s="449">
        <v>123</v>
      </c>
      <c r="J14" s="329">
        <v>60</v>
      </c>
      <c r="K14" s="327">
        <v>1</v>
      </c>
      <c r="L14" s="329">
        <v>12</v>
      </c>
      <c r="M14" s="327">
        <v>1</v>
      </c>
      <c r="N14" s="278">
        <v>18</v>
      </c>
      <c r="O14" s="329">
        <v>200</v>
      </c>
      <c r="P14" s="329">
        <v>12</v>
      </c>
      <c r="Q14" s="329">
        <v>12</v>
      </c>
      <c r="R14" s="324"/>
    </row>
    <row r="15" spans="1:20" s="325" customFormat="1" ht="24.95" customHeight="1">
      <c r="A15" s="34">
        <f>Personal!A15</f>
        <v>0</v>
      </c>
      <c r="B15" s="326">
        <f>Personal!C15</f>
        <v>0</v>
      </c>
      <c r="C15" s="328">
        <f>Personal!D15</f>
        <v>0</v>
      </c>
      <c r="D15" s="253"/>
      <c r="E15" s="330"/>
      <c r="F15" s="328">
        <f>Personal!G15</f>
        <v>0</v>
      </c>
      <c r="G15" s="322"/>
      <c r="H15" s="326"/>
      <c r="I15" s="449">
        <v>12.3</v>
      </c>
      <c r="J15" s="329">
        <v>60</v>
      </c>
      <c r="K15" s="327">
        <v>0</v>
      </c>
      <c r="L15" s="329">
        <v>12</v>
      </c>
      <c r="M15" s="327">
        <v>0</v>
      </c>
      <c r="N15" s="278">
        <v>18</v>
      </c>
      <c r="O15" s="329">
        <v>100</v>
      </c>
      <c r="P15" s="329">
        <v>12</v>
      </c>
      <c r="Q15" s="329">
        <v>0</v>
      </c>
      <c r="R15" s="324"/>
    </row>
    <row r="16" spans="1:20" s="325" customFormat="1" ht="24.95" customHeight="1">
      <c r="A16" s="34">
        <f>Personal!A16</f>
        <v>0</v>
      </c>
      <c r="B16" s="326">
        <f>Personal!C16</f>
        <v>0</v>
      </c>
      <c r="C16" s="328">
        <f>Personal!D16</f>
        <v>0</v>
      </c>
      <c r="D16" s="253"/>
      <c r="E16" s="330"/>
      <c r="F16" s="328">
        <f>Personal!G16</f>
        <v>0</v>
      </c>
      <c r="G16" s="322"/>
      <c r="H16" s="326"/>
      <c r="I16" s="335">
        <v>49.2</v>
      </c>
      <c r="J16" s="255">
        <v>60</v>
      </c>
      <c r="K16" s="253">
        <v>2</v>
      </c>
      <c r="L16" s="255">
        <v>12</v>
      </c>
      <c r="M16" s="253"/>
      <c r="N16" s="278">
        <v>18</v>
      </c>
      <c r="O16" s="255">
        <v>100</v>
      </c>
      <c r="P16" s="335">
        <v>12</v>
      </c>
      <c r="Q16" s="255">
        <v>12</v>
      </c>
      <c r="R16" s="172"/>
    </row>
    <row r="17" spans="1:18" s="325" customFormat="1" ht="24.95" customHeight="1">
      <c r="A17" s="34">
        <f>Personal!A17</f>
        <v>0</v>
      </c>
      <c r="B17" s="326">
        <f>Personal!C17</f>
        <v>0</v>
      </c>
      <c r="C17" s="328">
        <f>Personal!D17</f>
        <v>0</v>
      </c>
      <c r="D17" s="253"/>
      <c r="E17" s="330"/>
      <c r="F17" s="328">
        <f>Personal!G17</f>
        <v>0</v>
      </c>
      <c r="G17" s="322"/>
      <c r="H17" s="326"/>
      <c r="I17" s="335">
        <v>36.9</v>
      </c>
      <c r="J17" s="255">
        <v>60</v>
      </c>
      <c r="K17" s="253">
        <v>0</v>
      </c>
      <c r="L17" s="255">
        <v>12</v>
      </c>
      <c r="M17" s="253"/>
      <c r="N17" s="278">
        <v>18</v>
      </c>
      <c r="O17" s="255">
        <v>0</v>
      </c>
      <c r="P17" s="335">
        <v>12</v>
      </c>
      <c r="Q17" s="255">
        <v>0</v>
      </c>
      <c r="R17" s="172"/>
    </row>
    <row r="18" spans="1:18" s="325" customFormat="1" ht="24.95" customHeight="1">
      <c r="A18" s="34">
        <f>Personal!A18</f>
        <v>0</v>
      </c>
      <c r="B18" s="326">
        <f>Personal!C18</f>
        <v>0</v>
      </c>
      <c r="C18" s="328">
        <f>Personal!D18</f>
        <v>0</v>
      </c>
      <c r="D18" s="253"/>
      <c r="E18" s="330"/>
      <c r="F18" s="328">
        <f>Personal!G18</f>
        <v>0</v>
      </c>
      <c r="G18" s="322"/>
      <c r="H18" s="326"/>
      <c r="I18" s="443">
        <v>36.9</v>
      </c>
      <c r="J18" s="255">
        <v>60</v>
      </c>
      <c r="K18" s="398">
        <v>1</v>
      </c>
      <c r="L18" s="255">
        <v>12</v>
      </c>
      <c r="M18" s="253"/>
      <c r="N18" s="278">
        <v>18</v>
      </c>
      <c r="O18" s="447">
        <v>200</v>
      </c>
      <c r="P18" s="335">
        <v>12</v>
      </c>
      <c r="Q18" s="255">
        <v>12</v>
      </c>
      <c r="R18" s="172"/>
    </row>
    <row r="19" spans="1:18" s="325" customFormat="1" ht="24.95" customHeight="1">
      <c r="A19" s="34">
        <f>Personal!A19</f>
        <v>0</v>
      </c>
      <c r="B19" s="326">
        <f>Personal!C19</f>
        <v>0</v>
      </c>
      <c r="C19" s="328">
        <f>Personal!D19</f>
        <v>0</v>
      </c>
      <c r="D19" s="253"/>
      <c r="E19" s="330"/>
      <c r="F19" s="328">
        <f>Personal!G19</f>
        <v>0</v>
      </c>
      <c r="G19" s="322"/>
      <c r="H19" s="326"/>
      <c r="I19" s="443">
        <v>49.2</v>
      </c>
      <c r="J19" s="443">
        <v>60</v>
      </c>
      <c r="K19" s="442">
        <v>0</v>
      </c>
      <c r="L19" s="443">
        <v>12</v>
      </c>
      <c r="M19" s="442"/>
      <c r="N19" s="444">
        <v>18</v>
      </c>
      <c r="O19" s="447">
        <v>200</v>
      </c>
      <c r="P19" s="443">
        <v>12</v>
      </c>
      <c r="Q19" s="443">
        <v>0</v>
      </c>
      <c r="R19" s="445"/>
    </row>
    <row r="20" spans="1:18" s="325" customFormat="1" ht="24.95" customHeight="1">
      <c r="A20" s="34">
        <f>Personal!A20</f>
        <v>0</v>
      </c>
      <c r="B20" s="326">
        <f>Personal!C20</f>
        <v>0</v>
      </c>
      <c r="C20" s="328">
        <f>Personal!D20</f>
        <v>0</v>
      </c>
      <c r="D20" s="253"/>
      <c r="E20" s="330"/>
      <c r="F20" s="328">
        <f>Personal!G20</f>
        <v>0</v>
      </c>
      <c r="G20" s="322"/>
      <c r="H20" s="326"/>
      <c r="I20" s="447">
        <v>147.6</v>
      </c>
      <c r="J20" s="255">
        <v>60</v>
      </c>
      <c r="K20" s="253">
        <v>1</v>
      </c>
      <c r="L20" s="255">
        <v>12</v>
      </c>
      <c r="M20" s="253"/>
      <c r="N20" s="278">
        <v>18</v>
      </c>
      <c r="O20" s="255">
        <v>0</v>
      </c>
      <c r="P20" s="335">
        <v>12</v>
      </c>
      <c r="Q20" s="255">
        <v>12</v>
      </c>
      <c r="R20" s="172"/>
    </row>
    <row r="21" spans="1:18" s="325" customFormat="1" ht="24.95" customHeight="1">
      <c r="A21" s="34">
        <f>Personal!A21</f>
        <v>0</v>
      </c>
      <c r="B21" s="326">
        <f>Personal!C21</f>
        <v>0</v>
      </c>
      <c r="C21" s="328">
        <f>Personal!D21</f>
        <v>0</v>
      </c>
      <c r="D21" s="253"/>
      <c r="E21" s="330"/>
      <c r="F21" s="328">
        <f>Personal!G21</f>
        <v>0</v>
      </c>
      <c r="G21" s="322"/>
      <c r="H21" s="326"/>
      <c r="I21" s="335">
        <v>49.2</v>
      </c>
      <c r="J21" s="329">
        <v>60</v>
      </c>
      <c r="K21" s="327">
        <v>2</v>
      </c>
      <c r="L21" s="329">
        <v>12</v>
      </c>
      <c r="M21" s="327"/>
      <c r="N21" s="278">
        <v>18</v>
      </c>
      <c r="O21" s="329">
        <v>0</v>
      </c>
      <c r="P21" s="329">
        <v>12</v>
      </c>
      <c r="Q21" s="329">
        <v>12</v>
      </c>
      <c r="R21" s="324"/>
    </row>
    <row r="22" spans="1:18" s="164" customFormat="1" ht="24.95" customHeight="1">
      <c r="A22" s="34">
        <f>Personal!A22</f>
        <v>0</v>
      </c>
      <c r="B22" s="326">
        <f>Personal!C22</f>
        <v>0</v>
      </c>
      <c r="C22" s="328">
        <f>Personal!D22</f>
        <v>0</v>
      </c>
      <c r="D22" s="253"/>
      <c r="E22" s="330"/>
      <c r="F22" s="328">
        <f>Personal!G22</f>
        <v>0</v>
      </c>
      <c r="G22" s="31">
        <f>Personal!L22</f>
        <v>0</v>
      </c>
      <c r="H22" s="171">
        <f>Personal!M22</f>
        <v>0</v>
      </c>
      <c r="I22" s="335">
        <v>49.2</v>
      </c>
      <c r="J22" s="255">
        <v>60</v>
      </c>
      <c r="K22" s="398">
        <v>3</v>
      </c>
      <c r="L22" s="255">
        <v>12</v>
      </c>
      <c r="M22" s="253"/>
      <c r="N22" s="278">
        <v>18</v>
      </c>
      <c r="O22" s="255">
        <v>0</v>
      </c>
      <c r="P22" s="335">
        <v>12</v>
      </c>
      <c r="Q22" s="255">
        <v>12</v>
      </c>
      <c r="R22" s="172"/>
    </row>
    <row r="23" spans="1:18" s="164" customFormat="1" ht="24.95" customHeight="1">
      <c r="A23" s="34">
        <f>Personal!A23</f>
        <v>0</v>
      </c>
      <c r="B23" s="326">
        <f>Personal!C23</f>
        <v>0</v>
      </c>
      <c r="C23" s="328">
        <f>Personal!D23</f>
        <v>0</v>
      </c>
      <c r="D23" s="253">
        <f>Personal!E23</f>
        <v>0</v>
      </c>
      <c r="E23" s="254">
        <f>Personal!F23</f>
        <v>0</v>
      </c>
      <c r="F23" s="328">
        <f>Personal!G23</f>
        <v>0</v>
      </c>
      <c r="G23" s="31">
        <f>Personal!L23</f>
        <v>0</v>
      </c>
      <c r="H23" s="171">
        <f>Personal!M23</f>
        <v>0</v>
      </c>
      <c r="I23" s="335">
        <v>49.2</v>
      </c>
      <c r="J23" s="255">
        <v>60</v>
      </c>
      <c r="K23" s="253">
        <v>1</v>
      </c>
      <c r="L23" s="255">
        <v>12</v>
      </c>
      <c r="M23" s="253"/>
      <c r="N23" s="278">
        <v>18</v>
      </c>
      <c r="O23" s="255">
        <v>0</v>
      </c>
      <c r="P23" s="335">
        <v>12</v>
      </c>
      <c r="Q23" s="255">
        <v>12</v>
      </c>
      <c r="R23" s="172"/>
    </row>
    <row r="24" spans="1:18" s="164" customFormat="1" ht="24.95" customHeight="1">
      <c r="A24" s="34">
        <f>Personal!A24</f>
        <v>0</v>
      </c>
      <c r="B24" s="326">
        <f>Personal!C24</f>
        <v>0</v>
      </c>
      <c r="C24" s="328">
        <f>Personal!D24</f>
        <v>0</v>
      </c>
      <c r="D24" s="253">
        <f>Personal!E24</f>
        <v>0</v>
      </c>
      <c r="E24" s="254">
        <f>Personal!F24</f>
        <v>0</v>
      </c>
      <c r="F24" s="328">
        <f>Personal!G24</f>
        <v>0</v>
      </c>
      <c r="G24" s="31">
        <f>Personal!L24</f>
        <v>0</v>
      </c>
      <c r="H24" s="171">
        <f>Personal!M24</f>
        <v>0</v>
      </c>
      <c r="I24" s="335">
        <v>36.9</v>
      </c>
      <c r="J24" s="255">
        <v>60</v>
      </c>
      <c r="K24" s="253">
        <v>0</v>
      </c>
      <c r="L24" s="255">
        <v>12</v>
      </c>
      <c r="M24" s="253"/>
      <c r="N24" s="278">
        <v>18</v>
      </c>
      <c r="O24" s="255">
        <v>0</v>
      </c>
      <c r="P24" s="335">
        <v>12</v>
      </c>
      <c r="Q24" s="255">
        <v>0</v>
      </c>
      <c r="R24" s="172"/>
    </row>
    <row r="25" spans="1:18" s="164" customFormat="1" ht="24.95" customHeight="1">
      <c r="A25" s="34">
        <f>Personal!A25</f>
        <v>0</v>
      </c>
      <c r="B25" s="326">
        <f>Personal!C25</f>
        <v>0</v>
      </c>
      <c r="C25" s="328">
        <f>Personal!D25</f>
        <v>0</v>
      </c>
      <c r="D25" s="253">
        <f>Personal!E25</f>
        <v>0</v>
      </c>
      <c r="E25" s="254">
        <f>Personal!F25</f>
        <v>0</v>
      </c>
      <c r="F25" s="328">
        <f>Personal!G25</f>
        <v>0</v>
      </c>
      <c r="G25" s="31"/>
      <c r="H25" s="171"/>
      <c r="I25" s="335">
        <v>0</v>
      </c>
      <c r="J25" s="329">
        <v>60</v>
      </c>
      <c r="K25" s="327">
        <v>0</v>
      </c>
      <c r="L25" s="329">
        <v>12</v>
      </c>
      <c r="M25" s="327"/>
      <c r="N25" s="278">
        <v>18</v>
      </c>
      <c r="O25" s="329">
        <v>200</v>
      </c>
      <c r="P25" s="329">
        <v>12</v>
      </c>
      <c r="Q25" s="329">
        <v>0</v>
      </c>
      <c r="R25" s="324"/>
    </row>
    <row r="26" spans="1:18" s="164" customFormat="1" ht="24.95" customHeight="1">
      <c r="A26" s="34">
        <f>Personal!A26</f>
        <v>0</v>
      </c>
      <c r="B26" s="326">
        <f>Personal!C26</f>
        <v>0</v>
      </c>
      <c r="C26" s="328">
        <f>Personal!D26</f>
        <v>0</v>
      </c>
      <c r="D26" s="253">
        <f>Personal!E26</f>
        <v>0</v>
      </c>
      <c r="E26" s="254">
        <f>Personal!F26</f>
        <v>0</v>
      </c>
      <c r="F26" s="328">
        <f>Personal!G26</f>
        <v>0</v>
      </c>
      <c r="G26" s="31"/>
      <c r="H26" s="171"/>
      <c r="I26" s="454">
        <v>49.2</v>
      </c>
      <c r="J26" s="255">
        <v>60</v>
      </c>
      <c r="K26" s="253">
        <v>2</v>
      </c>
      <c r="L26" s="255">
        <v>12</v>
      </c>
      <c r="M26" s="253"/>
      <c r="N26" s="278">
        <v>18</v>
      </c>
      <c r="O26" s="255">
        <v>200</v>
      </c>
      <c r="P26" s="335">
        <v>12</v>
      </c>
      <c r="Q26" s="255">
        <v>12</v>
      </c>
      <c r="R26" s="172"/>
    </row>
    <row r="27" spans="1:18" s="164" customFormat="1" ht="24.95" customHeight="1">
      <c r="A27" s="34">
        <f>Personal!A27</f>
        <v>0</v>
      </c>
      <c r="B27" s="326">
        <f>Personal!C27</f>
        <v>0</v>
      </c>
      <c r="C27" s="328">
        <f>Personal!D27</f>
        <v>0</v>
      </c>
      <c r="D27" s="253">
        <f>Personal!E27</f>
        <v>0</v>
      </c>
      <c r="E27" s="254">
        <f>Personal!F27</f>
        <v>0</v>
      </c>
      <c r="F27" s="328">
        <f>Personal!G27</f>
        <v>0</v>
      </c>
      <c r="G27" s="31"/>
      <c r="H27" s="171"/>
      <c r="I27" s="335">
        <v>36.9</v>
      </c>
      <c r="J27" s="255">
        <v>60</v>
      </c>
      <c r="K27" s="253">
        <v>2</v>
      </c>
      <c r="L27" s="255">
        <v>12</v>
      </c>
      <c r="M27" s="253"/>
      <c r="N27" s="278">
        <v>18</v>
      </c>
      <c r="O27" s="255">
        <v>200</v>
      </c>
      <c r="P27" s="335">
        <v>12</v>
      </c>
      <c r="Q27" s="255">
        <v>12</v>
      </c>
      <c r="R27" s="172"/>
    </row>
    <row r="28" spans="1:18" s="164" customFormat="1" ht="24.95" customHeight="1">
      <c r="A28" s="34">
        <f>Personal!A28</f>
        <v>0</v>
      </c>
      <c r="B28" s="326">
        <f>Personal!C28</f>
        <v>0</v>
      </c>
      <c r="C28" s="328">
        <f>Personal!D28</f>
        <v>0</v>
      </c>
      <c r="D28" s="253">
        <f>Personal!E28</f>
        <v>0</v>
      </c>
      <c r="E28" s="254">
        <f>Personal!F28</f>
        <v>0</v>
      </c>
      <c r="F28" s="328">
        <f>Personal!G28</f>
        <v>0</v>
      </c>
      <c r="G28" s="31"/>
      <c r="H28" s="171"/>
      <c r="I28" s="335">
        <v>61.5</v>
      </c>
      <c r="J28" s="255">
        <v>60</v>
      </c>
      <c r="K28" s="253">
        <v>1</v>
      </c>
      <c r="L28" s="255">
        <v>12</v>
      </c>
      <c r="M28" s="253"/>
      <c r="N28" s="278">
        <v>18</v>
      </c>
      <c r="O28" s="255">
        <v>100</v>
      </c>
      <c r="P28" s="335">
        <v>12</v>
      </c>
      <c r="Q28" s="255">
        <v>12</v>
      </c>
      <c r="R28" s="172"/>
    </row>
    <row r="29" spans="1:18" s="164" customFormat="1" ht="24.95" customHeight="1">
      <c r="A29" s="34">
        <f>Personal!A29</f>
        <v>0</v>
      </c>
      <c r="B29" s="326">
        <f>Personal!C29</f>
        <v>0</v>
      </c>
      <c r="C29" s="328">
        <f>Personal!D29</f>
        <v>0</v>
      </c>
      <c r="D29" s="253">
        <f>Personal!E29</f>
        <v>0</v>
      </c>
      <c r="E29" s="254">
        <f>Personal!F29</f>
        <v>0</v>
      </c>
      <c r="F29" s="328">
        <f>Personal!G29</f>
        <v>0</v>
      </c>
      <c r="G29" s="31"/>
      <c r="H29" s="171"/>
      <c r="I29" s="335">
        <v>36.9</v>
      </c>
      <c r="J29" s="255">
        <v>60</v>
      </c>
      <c r="K29" s="253">
        <v>0</v>
      </c>
      <c r="L29" s="255">
        <v>12</v>
      </c>
      <c r="M29" s="253"/>
      <c r="N29" s="278">
        <v>18</v>
      </c>
      <c r="O29" s="255">
        <v>100</v>
      </c>
      <c r="P29" s="335">
        <v>12</v>
      </c>
      <c r="Q29" s="255">
        <v>0</v>
      </c>
      <c r="R29" s="172"/>
    </row>
    <row r="30" spans="1:18" s="164" customFormat="1" ht="24.95" customHeight="1">
      <c r="A30" s="34">
        <f>Personal!A30</f>
        <v>0</v>
      </c>
      <c r="B30" s="326">
        <f>Personal!C30</f>
        <v>0</v>
      </c>
      <c r="C30" s="328">
        <f>Personal!D30</f>
        <v>0</v>
      </c>
      <c r="D30" s="253">
        <f>Personal!E30</f>
        <v>0</v>
      </c>
      <c r="E30" s="254">
        <f>Personal!F30</f>
        <v>0</v>
      </c>
      <c r="F30" s="328">
        <f>Personal!G30</f>
        <v>0</v>
      </c>
      <c r="G30" s="31"/>
      <c r="H30" s="171"/>
      <c r="I30" s="454">
        <v>24.6</v>
      </c>
      <c r="J30" s="255">
        <v>60</v>
      </c>
      <c r="K30" s="448">
        <v>0</v>
      </c>
      <c r="L30" s="255">
        <v>12</v>
      </c>
      <c r="M30" s="448">
        <v>2</v>
      </c>
      <c r="N30" s="278">
        <v>18</v>
      </c>
      <c r="O30" s="255">
        <v>200</v>
      </c>
      <c r="P30" s="335">
        <v>12</v>
      </c>
      <c r="Q30" s="255">
        <v>12</v>
      </c>
      <c r="R30" s="172"/>
    </row>
    <row r="31" spans="1:18" s="164" customFormat="1" ht="24.95" customHeight="1">
      <c r="A31" s="34">
        <f>Personal!A31</f>
        <v>0</v>
      </c>
      <c r="B31" s="326">
        <f>Personal!C31</f>
        <v>0</v>
      </c>
      <c r="C31" s="328">
        <f>Personal!D31</f>
        <v>0</v>
      </c>
      <c r="D31" s="253">
        <f>Personal!E31</f>
        <v>0</v>
      </c>
      <c r="E31" s="254">
        <f>Personal!F31</f>
        <v>0</v>
      </c>
      <c r="F31" s="328">
        <f>Personal!G31</f>
        <v>0</v>
      </c>
      <c r="G31" s="31"/>
      <c r="H31" s="171"/>
      <c r="I31" s="335">
        <v>49.2</v>
      </c>
      <c r="J31" s="255">
        <v>60</v>
      </c>
      <c r="K31" s="448">
        <v>3</v>
      </c>
      <c r="L31" s="255">
        <v>12</v>
      </c>
      <c r="M31" s="253"/>
      <c r="N31" s="278">
        <v>18</v>
      </c>
      <c r="O31" s="255">
        <v>100</v>
      </c>
      <c r="P31" s="335">
        <v>12</v>
      </c>
      <c r="Q31" s="255">
        <v>12</v>
      </c>
      <c r="R31" s="172"/>
    </row>
    <row r="32" spans="1:18" s="164" customFormat="1" ht="24.95" customHeight="1">
      <c r="A32" s="34">
        <f>Personal!A32</f>
        <v>0</v>
      </c>
      <c r="B32" s="326">
        <f>Personal!C32</f>
        <v>0</v>
      </c>
      <c r="C32" s="328">
        <f>Personal!D32</f>
        <v>0</v>
      </c>
      <c r="D32" s="253">
        <f>Personal!E32</f>
        <v>0</v>
      </c>
      <c r="E32" s="254">
        <f>Personal!F32</f>
        <v>0</v>
      </c>
      <c r="F32" s="328">
        <f>Personal!G32</f>
        <v>0</v>
      </c>
      <c r="G32" s="31"/>
      <c r="H32" s="171"/>
      <c r="I32" s="335">
        <v>49.2</v>
      </c>
      <c r="J32" s="255">
        <v>60</v>
      </c>
      <c r="K32" s="253">
        <v>1</v>
      </c>
      <c r="L32" s="255">
        <v>12</v>
      </c>
      <c r="M32" s="253"/>
      <c r="N32" s="278">
        <v>18</v>
      </c>
      <c r="O32" s="255">
        <v>200</v>
      </c>
      <c r="P32" s="335">
        <v>12</v>
      </c>
      <c r="Q32" s="255">
        <v>12</v>
      </c>
      <c r="R32" s="172"/>
    </row>
    <row r="33" spans="1:18" s="164" customFormat="1" ht="24.95" customHeight="1">
      <c r="A33" s="34">
        <f>Personal!A33</f>
        <v>0</v>
      </c>
      <c r="B33" s="326">
        <f>Personal!C33</f>
        <v>0</v>
      </c>
      <c r="C33" s="328">
        <f>Personal!D33</f>
        <v>0</v>
      </c>
      <c r="D33" s="253">
        <f>Personal!E33</f>
        <v>0</v>
      </c>
      <c r="E33" s="254">
        <f>Personal!F33</f>
        <v>0</v>
      </c>
      <c r="F33" s="328">
        <f>Personal!G33</f>
        <v>0</v>
      </c>
      <c r="G33" s="31"/>
      <c r="H33" s="171"/>
      <c r="I33" s="335">
        <v>61.5</v>
      </c>
      <c r="J33" s="255">
        <v>60</v>
      </c>
      <c r="K33" s="253">
        <v>1</v>
      </c>
      <c r="L33" s="255">
        <v>12</v>
      </c>
      <c r="M33" s="253"/>
      <c r="N33" s="278">
        <v>18</v>
      </c>
      <c r="O33" s="255">
        <v>100</v>
      </c>
      <c r="P33" s="335">
        <v>12</v>
      </c>
      <c r="Q33" s="255">
        <v>12</v>
      </c>
      <c r="R33" s="172"/>
    </row>
    <row r="34" spans="1:18" s="164" customFormat="1" ht="24.95" customHeight="1">
      <c r="A34" s="34">
        <f>Personal!A34</f>
        <v>0</v>
      </c>
      <c r="B34" s="326">
        <f>Personal!C34</f>
        <v>0</v>
      </c>
      <c r="C34" s="328">
        <f>Personal!D34</f>
        <v>0</v>
      </c>
      <c r="D34" s="253">
        <f>Personal!E34</f>
        <v>0</v>
      </c>
      <c r="E34" s="254">
        <f>Personal!F34</f>
        <v>0</v>
      </c>
      <c r="F34" s="328">
        <f>Personal!G34</f>
        <v>0</v>
      </c>
      <c r="G34" s="31"/>
      <c r="H34" s="171"/>
      <c r="I34" s="335">
        <v>36.9</v>
      </c>
      <c r="J34" s="255">
        <v>60</v>
      </c>
      <c r="K34" s="253">
        <v>1</v>
      </c>
      <c r="L34" s="255">
        <v>12</v>
      </c>
      <c r="M34" s="253"/>
      <c r="N34" s="278">
        <v>18</v>
      </c>
      <c r="O34" s="255">
        <v>100</v>
      </c>
      <c r="P34" s="335">
        <v>12</v>
      </c>
      <c r="Q34" s="255">
        <v>12</v>
      </c>
      <c r="R34" s="172"/>
    </row>
    <row r="35" spans="1:18" s="164" customFormat="1" ht="24.95" customHeight="1">
      <c r="A35" s="34">
        <f>Personal!A35</f>
        <v>0</v>
      </c>
      <c r="B35" s="326">
        <f>Personal!C35</f>
        <v>0</v>
      </c>
      <c r="C35" s="328">
        <f>Personal!D35</f>
        <v>0</v>
      </c>
      <c r="D35" s="253">
        <f>Personal!E35</f>
        <v>0</v>
      </c>
      <c r="E35" s="254">
        <f>Personal!F35</f>
        <v>0</v>
      </c>
      <c r="F35" s="328">
        <f>Personal!G35</f>
        <v>0</v>
      </c>
      <c r="G35" s="31"/>
      <c r="H35" s="171"/>
      <c r="I35" s="335">
        <v>49.2</v>
      </c>
      <c r="J35" s="255">
        <v>60</v>
      </c>
      <c r="K35" s="253">
        <v>0</v>
      </c>
      <c r="L35" s="255">
        <v>12</v>
      </c>
      <c r="M35" s="253"/>
      <c r="N35" s="278">
        <v>18</v>
      </c>
      <c r="O35" s="255">
        <v>0</v>
      </c>
      <c r="P35" s="335">
        <v>12</v>
      </c>
      <c r="Q35" s="255">
        <v>12</v>
      </c>
      <c r="R35" s="172"/>
    </row>
    <row r="36" spans="1:18" s="164" customFormat="1" ht="24.95" customHeight="1">
      <c r="A36" s="34">
        <f>Personal!A36</f>
        <v>0</v>
      </c>
      <c r="B36" s="326">
        <f>Personal!C36</f>
        <v>0</v>
      </c>
      <c r="C36" s="328">
        <f>Personal!D36</f>
        <v>0</v>
      </c>
      <c r="D36" s="253">
        <f>Personal!E36</f>
        <v>0</v>
      </c>
      <c r="E36" s="254">
        <f>Personal!F36</f>
        <v>0</v>
      </c>
      <c r="F36" s="328">
        <f>Personal!G36</f>
        <v>0</v>
      </c>
      <c r="G36" s="31"/>
      <c r="H36" s="171"/>
      <c r="I36" s="335">
        <v>36.9</v>
      </c>
      <c r="J36" s="255">
        <v>60</v>
      </c>
      <c r="K36" s="253">
        <v>0</v>
      </c>
      <c r="L36" s="255">
        <v>12</v>
      </c>
      <c r="M36" s="253"/>
      <c r="N36" s="278">
        <v>18</v>
      </c>
      <c r="O36" s="255">
        <v>0</v>
      </c>
      <c r="P36" s="335">
        <v>12</v>
      </c>
      <c r="Q36" s="255">
        <v>12</v>
      </c>
      <c r="R36" s="172"/>
    </row>
    <row r="37" spans="1:18" s="164" customFormat="1" ht="24.95" customHeight="1">
      <c r="A37" s="34">
        <f>Personal!A37</f>
        <v>0</v>
      </c>
      <c r="B37" s="326">
        <f>Personal!C37</f>
        <v>0</v>
      </c>
      <c r="C37" s="328">
        <f>Personal!D37</f>
        <v>0</v>
      </c>
      <c r="D37" s="253">
        <f>Personal!E37</f>
        <v>0</v>
      </c>
      <c r="E37" s="254">
        <f>Personal!F37</f>
        <v>0</v>
      </c>
      <c r="F37" s="328">
        <f>Personal!G37</f>
        <v>0</v>
      </c>
      <c r="G37" s="31"/>
      <c r="H37" s="171"/>
      <c r="I37" s="335">
        <v>49.2</v>
      </c>
      <c r="J37" s="255">
        <v>60</v>
      </c>
      <c r="K37" s="253">
        <v>1</v>
      </c>
      <c r="L37" s="255">
        <v>12</v>
      </c>
      <c r="M37" s="253"/>
      <c r="N37" s="278">
        <v>18</v>
      </c>
      <c r="O37" s="255">
        <v>100</v>
      </c>
      <c r="P37" s="335">
        <v>12</v>
      </c>
      <c r="Q37" s="255">
        <v>12</v>
      </c>
      <c r="R37" s="172"/>
    </row>
    <row r="38" spans="1:18" s="164" customFormat="1" ht="24.95" customHeight="1">
      <c r="A38" s="34">
        <f>Personal!A38</f>
        <v>0</v>
      </c>
      <c r="B38" s="326">
        <f>Personal!C38</f>
        <v>0</v>
      </c>
      <c r="C38" s="328">
        <f>Personal!D38</f>
        <v>0</v>
      </c>
      <c r="D38" s="253">
        <f>Personal!E38</f>
        <v>0</v>
      </c>
      <c r="E38" s="254">
        <f>Personal!F38</f>
        <v>0</v>
      </c>
      <c r="F38" s="328">
        <f>Personal!G38</f>
        <v>0</v>
      </c>
      <c r="G38" s="31"/>
      <c r="H38" s="171"/>
      <c r="I38" s="335">
        <v>61.5</v>
      </c>
      <c r="J38" s="255">
        <v>60</v>
      </c>
      <c r="K38" s="253">
        <v>2</v>
      </c>
      <c r="L38" s="255">
        <v>12</v>
      </c>
      <c r="M38" s="253"/>
      <c r="N38" s="278">
        <v>18</v>
      </c>
      <c r="O38" s="255">
        <v>100</v>
      </c>
      <c r="P38" s="335">
        <v>12</v>
      </c>
      <c r="Q38" s="255">
        <v>12</v>
      </c>
      <c r="R38" s="172"/>
    </row>
    <row r="39" spans="1:18" s="164" customFormat="1" ht="24.95" customHeight="1">
      <c r="A39" s="34">
        <f>Personal!A39</f>
        <v>0</v>
      </c>
      <c r="B39" s="326">
        <f>Personal!C39</f>
        <v>0</v>
      </c>
      <c r="C39" s="328">
        <f>Personal!D39</f>
        <v>0</v>
      </c>
      <c r="D39" s="253">
        <f>Personal!E39</f>
        <v>0</v>
      </c>
      <c r="E39" s="254">
        <f>Personal!F39</f>
        <v>0</v>
      </c>
      <c r="F39" s="328">
        <f>Personal!G39</f>
        <v>0</v>
      </c>
      <c r="G39" s="31"/>
      <c r="H39" s="171"/>
      <c r="I39" s="335">
        <v>36.9</v>
      </c>
      <c r="J39" s="255">
        <v>60</v>
      </c>
      <c r="K39" s="253">
        <v>0</v>
      </c>
      <c r="L39" s="255">
        <v>12</v>
      </c>
      <c r="M39" s="253"/>
      <c r="N39" s="278">
        <v>18</v>
      </c>
      <c r="O39" s="255">
        <v>0</v>
      </c>
      <c r="P39" s="335">
        <v>12</v>
      </c>
      <c r="Q39" s="255">
        <v>0</v>
      </c>
      <c r="R39" s="172"/>
    </row>
    <row r="40" spans="1:18" s="164" customFormat="1" ht="24.95" customHeight="1">
      <c r="A40" s="34">
        <f>Personal!A40</f>
        <v>0</v>
      </c>
      <c r="B40" s="326">
        <f>Personal!C40</f>
        <v>0</v>
      </c>
      <c r="C40" s="328">
        <f>Personal!D40</f>
        <v>0</v>
      </c>
      <c r="D40" s="253">
        <f>Personal!E40</f>
        <v>0</v>
      </c>
      <c r="E40" s="254">
        <f>Personal!F40</f>
        <v>0</v>
      </c>
      <c r="F40" s="328">
        <f>Personal!G40</f>
        <v>0</v>
      </c>
      <c r="G40" s="31">
        <f>Personal!L18</f>
        <v>0</v>
      </c>
      <c r="H40" s="171">
        <f>Personal!M18</f>
        <v>0</v>
      </c>
      <c r="I40" s="335">
        <v>12.3</v>
      </c>
      <c r="J40" s="255">
        <v>60</v>
      </c>
      <c r="K40" s="253">
        <v>0</v>
      </c>
      <c r="L40" s="255">
        <v>12</v>
      </c>
      <c r="M40" s="253"/>
      <c r="N40" s="278">
        <v>18</v>
      </c>
      <c r="O40" s="447">
        <v>100</v>
      </c>
      <c r="P40" s="335">
        <v>12</v>
      </c>
      <c r="Q40" s="255">
        <v>0</v>
      </c>
      <c r="R40" s="172"/>
    </row>
    <row r="41" spans="1:18" s="325" customFormat="1" ht="24.95" customHeight="1">
      <c r="A41" s="34">
        <f>Personal!A41</f>
        <v>0</v>
      </c>
      <c r="B41" s="326">
        <f>Personal!C41</f>
        <v>0</v>
      </c>
      <c r="C41" s="328">
        <f>Personal!D41</f>
        <v>0</v>
      </c>
      <c r="D41" s="253">
        <f>Personal!E41</f>
        <v>0</v>
      </c>
      <c r="E41" s="254">
        <f>Personal!F41</f>
        <v>0</v>
      </c>
      <c r="F41" s="328">
        <f>Personal!G41</f>
        <v>0</v>
      </c>
      <c r="G41" s="322"/>
      <c r="H41" s="326"/>
      <c r="I41" s="335">
        <v>135.30000000000001</v>
      </c>
      <c r="J41" s="255">
        <v>60</v>
      </c>
      <c r="K41" s="253">
        <v>0</v>
      </c>
      <c r="L41" s="255">
        <v>12</v>
      </c>
      <c r="M41" s="253"/>
      <c r="N41" s="278">
        <v>18</v>
      </c>
      <c r="O41" s="255">
        <v>100</v>
      </c>
      <c r="P41" s="335">
        <v>12</v>
      </c>
      <c r="Q41" s="255">
        <v>0</v>
      </c>
      <c r="R41" s="172"/>
    </row>
    <row r="42" spans="1:18" s="164" customFormat="1" ht="24.95" customHeight="1">
      <c r="A42" s="34">
        <f>Personal!A42</f>
        <v>0</v>
      </c>
      <c r="B42" s="326">
        <f>Personal!C42</f>
        <v>0</v>
      </c>
      <c r="C42" s="328">
        <f>Personal!D42</f>
        <v>0</v>
      </c>
      <c r="D42" s="253">
        <f>Personal!E42</f>
        <v>0</v>
      </c>
      <c r="E42" s="254">
        <f>Personal!F42</f>
        <v>0</v>
      </c>
      <c r="F42" s="328">
        <f>Personal!G42</f>
        <v>0</v>
      </c>
      <c r="G42" s="31"/>
      <c r="H42" s="171"/>
      <c r="I42" s="335">
        <v>36.9</v>
      </c>
      <c r="J42" s="255">
        <v>60</v>
      </c>
      <c r="K42" s="253">
        <v>2</v>
      </c>
      <c r="L42" s="255">
        <v>12</v>
      </c>
      <c r="M42" s="253"/>
      <c r="N42" s="278">
        <v>18</v>
      </c>
      <c r="O42" s="255">
        <v>0</v>
      </c>
      <c r="P42" s="335">
        <v>12</v>
      </c>
      <c r="Q42" s="255">
        <v>12</v>
      </c>
      <c r="R42" s="172"/>
    </row>
    <row r="43" spans="1:18" s="446" customFormat="1" ht="24.95" customHeight="1">
      <c r="A43" s="34">
        <f>Personal!A43</f>
        <v>0</v>
      </c>
      <c r="B43" s="326">
        <f>Personal!C43</f>
        <v>0</v>
      </c>
      <c r="C43" s="328">
        <f>Personal!D43</f>
        <v>0</v>
      </c>
      <c r="D43" s="253">
        <f>Personal!E43</f>
        <v>0</v>
      </c>
      <c r="E43" s="254">
        <f>Personal!F43</f>
        <v>0</v>
      </c>
      <c r="F43" s="328">
        <f>Personal!G43</f>
        <v>0</v>
      </c>
      <c r="G43" s="440"/>
      <c r="H43" s="441"/>
      <c r="I43" s="335">
        <v>135.30000000000001</v>
      </c>
      <c r="J43" s="255">
        <v>60</v>
      </c>
      <c r="K43" s="253">
        <v>0</v>
      </c>
      <c r="L43" s="255">
        <v>12</v>
      </c>
      <c r="M43" s="253"/>
      <c r="N43" s="278">
        <v>18</v>
      </c>
      <c r="O43" s="255">
        <v>0</v>
      </c>
      <c r="P43" s="335">
        <v>12</v>
      </c>
      <c r="Q43" s="255">
        <v>12</v>
      </c>
      <c r="R43" s="172"/>
    </row>
    <row r="44" spans="1:18" s="164" customFormat="1" ht="24.95" customHeight="1">
      <c r="A44" s="34">
        <f>Personal!A44</f>
        <v>0</v>
      </c>
      <c r="B44" s="326">
        <f>Personal!C44</f>
        <v>0</v>
      </c>
      <c r="C44" s="328">
        <f>Personal!D44</f>
        <v>0</v>
      </c>
      <c r="D44" s="253">
        <f>Personal!E44</f>
        <v>0</v>
      </c>
      <c r="E44" s="254">
        <f>Personal!F44</f>
        <v>0</v>
      </c>
      <c r="F44" s="328">
        <f>Personal!G44</f>
        <v>0</v>
      </c>
      <c r="G44" s="31">
        <f>Personal!L44</f>
        <v>0</v>
      </c>
      <c r="H44" s="171">
        <f>Personal!M44</f>
        <v>0</v>
      </c>
      <c r="I44" s="335">
        <v>73.8</v>
      </c>
      <c r="J44" s="255">
        <v>60</v>
      </c>
      <c r="K44" s="253">
        <v>0</v>
      </c>
      <c r="L44" s="255">
        <v>12</v>
      </c>
      <c r="M44" s="253"/>
      <c r="N44" s="278">
        <v>18</v>
      </c>
      <c r="O44" s="255">
        <v>200</v>
      </c>
      <c r="P44" s="335">
        <v>12</v>
      </c>
      <c r="Q44" s="255">
        <v>0</v>
      </c>
      <c r="R44" s="172"/>
    </row>
    <row r="45" spans="1:18" s="164" customFormat="1" ht="24.95" customHeight="1">
      <c r="A45" s="34">
        <f>Personal!A45</f>
        <v>0</v>
      </c>
      <c r="B45" s="326">
        <f>Personal!C45</f>
        <v>0</v>
      </c>
      <c r="C45" s="328">
        <f>Personal!D45</f>
        <v>0</v>
      </c>
      <c r="D45" s="253">
        <f>Personal!E45</f>
        <v>0</v>
      </c>
      <c r="E45" s="254">
        <f>Personal!F45</f>
        <v>0</v>
      </c>
      <c r="F45" s="328">
        <f>Personal!G45</f>
        <v>0</v>
      </c>
      <c r="G45" s="31">
        <f>Personal!L31</f>
        <v>0</v>
      </c>
      <c r="H45" s="171">
        <f>Personal!M31</f>
        <v>0</v>
      </c>
      <c r="I45" s="335">
        <v>24.6</v>
      </c>
      <c r="J45" s="255">
        <v>60</v>
      </c>
      <c r="K45" s="253">
        <v>0</v>
      </c>
      <c r="L45" s="255">
        <v>12</v>
      </c>
      <c r="M45" s="253"/>
      <c r="N45" s="278">
        <v>18</v>
      </c>
      <c r="O45" s="255">
        <v>200</v>
      </c>
      <c r="P45" s="335">
        <v>12</v>
      </c>
      <c r="Q45" s="255">
        <v>0</v>
      </c>
      <c r="R45" s="172"/>
    </row>
    <row r="46" spans="1:18" s="325" customFormat="1" ht="24.95" customHeight="1">
      <c r="A46" s="34">
        <f>Personal!A46</f>
        <v>0</v>
      </c>
      <c r="B46" s="326">
        <f>Personal!C46</f>
        <v>0</v>
      </c>
      <c r="C46" s="328">
        <f>Personal!D46</f>
        <v>0</v>
      </c>
      <c r="D46" s="253">
        <f>Personal!E46</f>
        <v>0</v>
      </c>
      <c r="E46" s="330">
        <f>Personal!F46</f>
        <v>0</v>
      </c>
      <c r="F46" s="328">
        <f>Personal!G46</f>
        <v>0</v>
      </c>
      <c r="G46" s="322">
        <f>Personal!L46</f>
        <v>0</v>
      </c>
      <c r="H46" s="326">
        <f>Personal!M46</f>
        <v>0</v>
      </c>
      <c r="I46" s="454">
        <v>73.8</v>
      </c>
      <c r="J46" s="329">
        <v>60</v>
      </c>
      <c r="K46" s="327">
        <v>2</v>
      </c>
      <c r="L46" s="329">
        <v>12</v>
      </c>
      <c r="M46" s="327"/>
      <c r="N46" s="278">
        <v>18</v>
      </c>
      <c r="O46" s="329">
        <v>200</v>
      </c>
      <c r="P46" s="329">
        <v>12</v>
      </c>
      <c r="Q46" s="329">
        <v>12</v>
      </c>
      <c r="R46" s="324"/>
    </row>
    <row r="47" spans="1:18" s="164" customFormat="1" ht="24.95" customHeight="1">
      <c r="A47" s="34">
        <f>Personal!A47</f>
        <v>0</v>
      </c>
      <c r="B47" s="326">
        <f>Personal!C47</f>
        <v>0</v>
      </c>
      <c r="C47" s="328">
        <f>Personal!D47</f>
        <v>0</v>
      </c>
      <c r="D47" s="253">
        <f>Personal!E47</f>
        <v>0</v>
      </c>
      <c r="E47" s="254">
        <f>Personal!F47</f>
        <v>0</v>
      </c>
      <c r="F47" s="328">
        <f>Personal!G47</f>
        <v>0</v>
      </c>
      <c r="G47" s="31">
        <f>Personal!L47</f>
        <v>0</v>
      </c>
      <c r="H47" s="171">
        <f>Personal!M47</f>
        <v>0</v>
      </c>
      <c r="I47" s="335">
        <v>36.9</v>
      </c>
      <c r="J47" s="255">
        <v>60</v>
      </c>
      <c r="K47" s="253">
        <v>2</v>
      </c>
      <c r="L47" s="255">
        <v>12</v>
      </c>
      <c r="M47" s="253"/>
      <c r="N47" s="278">
        <v>18</v>
      </c>
      <c r="O47" s="255">
        <v>200</v>
      </c>
      <c r="P47" s="335">
        <v>12</v>
      </c>
      <c r="Q47" s="255">
        <v>12</v>
      </c>
      <c r="R47" s="172"/>
    </row>
    <row r="48" spans="1:18" s="164" customFormat="1" ht="24.95" customHeight="1">
      <c r="A48" s="34">
        <f>Personal!A48</f>
        <v>0</v>
      </c>
      <c r="B48" s="326">
        <f>Personal!C48</f>
        <v>0</v>
      </c>
      <c r="C48" s="328">
        <f>Personal!D48</f>
        <v>0</v>
      </c>
      <c r="D48" s="253">
        <f>Personal!E48</f>
        <v>0</v>
      </c>
      <c r="E48" s="254">
        <f>Personal!F48</f>
        <v>0</v>
      </c>
      <c r="F48" s="328">
        <f>Personal!G48</f>
        <v>0</v>
      </c>
      <c r="G48" s="31">
        <f>Personal!L48</f>
        <v>0</v>
      </c>
      <c r="H48" s="171">
        <f>Personal!M48</f>
        <v>0</v>
      </c>
      <c r="I48" s="335">
        <v>73.8</v>
      </c>
      <c r="J48" s="255">
        <v>60</v>
      </c>
      <c r="K48" s="253">
        <v>0</v>
      </c>
      <c r="L48" s="255">
        <v>12</v>
      </c>
      <c r="M48" s="253"/>
      <c r="N48" s="278">
        <v>18</v>
      </c>
      <c r="O48" s="255">
        <v>200</v>
      </c>
      <c r="P48" s="335">
        <v>12</v>
      </c>
      <c r="Q48" s="255">
        <v>12</v>
      </c>
      <c r="R48" s="172"/>
    </row>
    <row r="49" spans="1:18" s="164" customFormat="1" ht="24.95" customHeight="1">
      <c r="A49" s="34">
        <f>Personal!A49</f>
        <v>0</v>
      </c>
      <c r="B49" s="326">
        <f>Personal!C49</f>
        <v>0</v>
      </c>
      <c r="C49" s="328"/>
      <c r="D49" s="253">
        <f>Personal!E49</f>
        <v>0</v>
      </c>
      <c r="E49" s="254">
        <f>Personal!F49</f>
        <v>0</v>
      </c>
      <c r="F49" s="328">
        <f>Personal!G49</f>
        <v>0</v>
      </c>
      <c r="G49" s="31">
        <f>Personal!L49</f>
        <v>0</v>
      </c>
      <c r="H49" s="171">
        <f>Personal!M49</f>
        <v>0</v>
      </c>
      <c r="I49" s="335">
        <v>36.9</v>
      </c>
      <c r="J49" s="255">
        <v>60</v>
      </c>
      <c r="K49" s="253">
        <v>2</v>
      </c>
      <c r="L49" s="255">
        <v>12</v>
      </c>
      <c r="M49" s="253"/>
      <c r="N49" s="278">
        <v>18</v>
      </c>
      <c r="O49" s="255">
        <v>0</v>
      </c>
      <c r="P49" s="335">
        <v>12</v>
      </c>
      <c r="Q49" s="255">
        <v>12</v>
      </c>
      <c r="R49" s="172"/>
    </row>
    <row r="50" spans="1:18" s="325" customFormat="1" ht="24.95" customHeight="1">
      <c r="A50" s="34">
        <f>Personal!A50</f>
        <v>0</v>
      </c>
      <c r="B50" s="326">
        <f>Personal!C50</f>
        <v>0</v>
      </c>
      <c r="C50" s="328">
        <f>Personal!D49</f>
        <v>0</v>
      </c>
      <c r="D50" s="253">
        <f>Personal!E50</f>
        <v>0</v>
      </c>
      <c r="E50" s="330">
        <f>Personal!F50</f>
        <v>0</v>
      </c>
      <c r="F50" s="328">
        <f>Personal!G50</f>
        <v>0</v>
      </c>
      <c r="G50" s="322">
        <f>Personal!L50</f>
        <v>0</v>
      </c>
      <c r="H50" s="326">
        <f>Personal!M50</f>
        <v>0</v>
      </c>
      <c r="I50" s="454">
        <v>24.6</v>
      </c>
      <c r="J50" s="329">
        <v>60</v>
      </c>
      <c r="K50" s="327">
        <v>2</v>
      </c>
      <c r="L50" s="329">
        <v>12</v>
      </c>
      <c r="M50" s="327"/>
      <c r="N50" s="278">
        <v>18</v>
      </c>
      <c r="O50" s="329">
        <v>200</v>
      </c>
      <c r="P50" s="329">
        <v>12</v>
      </c>
      <c r="Q50" s="329">
        <v>12</v>
      </c>
      <c r="R50" s="324"/>
    </row>
    <row r="51" spans="1:18" s="164" customFormat="1" ht="24.95" customHeight="1">
      <c r="A51" s="34">
        <f>Personal!A51</f>
        <v>0</v>
      </c>
      <c r="B51" s="326">
        <f>Personal!C51</f>
        <v>0</v>
      </c>
      <c r="C51" s="328">
        <f>Personal!D51</f>
        <v>0</v>
      </c>
      <c r="D51" s="253">
        <f>Personal!E51</f>
        <v>0</v>
      </c>
      <c r="E51" s="254">
        <f>Personal!F51</f>
        <v>0</v>
      </c>
      <c r="F51" s="328">
        <f>Personal!G51</f>
        <v>0</v>
      </c>
      <c r="G51" s="31">
        <f>Personal!L51</f>
        <v>0</v>
      </c>
      <c r="H51" s="171">
        <f>Personal!M51</f>
        <v>0</v>
      </c>
      <c r="I51" s="335">
        <v>36.9</v>
      </c>
      <c r="J51" s="255">
        <v>60</v>
      </c>
      <c r="K51" s="253">
        <v>5</v>
      </c>
      <c r="L51" s="255">
        <v>12</v>
      </c>
      <c r="M51" s="253"/>
      <c r="N51" s="278">
        <v>18</v>
      </c>
      <c r="O51" s="255">
        <v>200</v>
      </c>
      <c r="P51" s="335">
        <v>12</v>
      </c>
      <c r="Q51" s="255">
        <v>12</v>
      </c>
      <c r="R51" s="172"/>
    </row>
    <row r="52" spans="1:18" s="164" customFormat="1" ht="24.95" customHeight="1">
      <c r="A52" s="34">
        <f>Personal!A52</f>
        <v>0</v>
      </c>
      <c r="B52" s="326">
        <f>Personal!C52</f>
        <v>0</v>
      </c>
      <c r="C52" s="328">
        <f>Personal!D52</f>
        <v>0</v>
      </c>
      <c r="D52" s="253">
        <f>Personal!E52</f>
        <v>0</v>
      </c>
      <c r="E52" s="254">
        <f>Personal!F52</f>
        <v>0</v>
      </c>
      <c r="F52" s="328">
        <f>Personal!G52</f>
        <v>0</v>
      </c>
      <c r="G52" s="31">
        <f>Personal!L52</f>
        <v>0</v>
      </c>
      <c r="H52" s="171">
        <f>Personal!M52</f>
        <v>0</v>
      </c>
      <c r="I52" s="443">
        <v>36.9</v>
      </c>
      <c r="J52" s="255">
        <v>60</v>
      </c>
      <c r="K52" s="253">
        <v>2</v>
      </c>
      <c r="L52" s="255">
        <v>12</v>
      </c>
      <c r="M52" s="253"/>
      <c r="N52" s="278">
        <v>18</v>
      </c>
      <c r="O52" s="399">
        <v>200</v>
      </c>
      <c r="P52" s="335">
        <v>12</v>
      </c>
      <c r="Q52" s="255">
        <v>12</v>
      </c>
      <c r="R52" s="172"/>
    </row>
    <row r="53" spans="1:18" s="164" customFormat="1" ht="24.95" customHeight="1">
      <c r="A53" s="34">
        <f>Personal!A53</f>
        <v>0</v>
      </c>
      <c r="B53" s="326">
        <f>Personal!C53</f>
        <v>0</v>
      </c>
      <c r="C53" s="328">
        <f>Personal!D53</f>
        <v>0</v>
      </c>
      <c r="D53" s="253">
        <f>Personal!E53</f>
        <v>0</v>
      </c>
      <c r="E53" s="254">
        <f>Personal!F53</f>
        <v>0</v>
      </c>
      <c r="F53" s="328">
        <f>Personal!G53</f>
        <v>0</v>
      </c>
      <c r="G53" s="31">
        <f>Personal!L53</f>
        <v>0</v>
      </c>
      <c r="H53" s="171">
        <f>Personal!M53</f>
        <v>0</v>
      </c>
      <c r="I53" s="335">
        <v>36.9</v>
      </c>
      <c r="J53" s="255">
        <v>60</v>
      </c>
      <c r="K53" s="253">
        <v>1</v>
      </c>
      <c r="L53" s="255">
        <v>12</v>
      </c>
      <c r="M53" s="253"/>
      <c r="N53" s="278">
        <v>18</v>
      </c>
      <c r="O53" s="329">
        <v>200</v>
      </c>
      <c r="P53" s="335">
        <v>12</v>
      </c>
      <c r="Q53" s="255">
        <v>12</v>
      </c>
      <c r="R53" s="172"/>
    </row>
    <row r="54" spans="1:18" s="164" customFormat="1" ht="24.95" customHeight="1">
      <c r="A54" s="34">
        <f>Personal!A54</f>
        <v>0</v>
      </c>
      <c r="B54" s="326">
        <f>Personal!C54</f>
        <v>0</v>
      </c>
      <c r="C54" s="328">
        <f>Personal!D54</f>
        <v>0</v>
      </c>
      <c r="D54" s="253">
        <f>Personal!E54</f>
        <v>0</v>
      </c>
      <c r="E54" s="254">
        <f>Personal!F54</f>
        <v>0</v>
      </c>
      <c r="F54" s="328">
        <f>Personal!G54</f>
        <v>0</v>
      </c>
      <c r="G54" s="31">
        <f>Personal!L54</f>
        <v>0</v>
      </c>
      <c r="H54" s="171">
        <f>Personal!M54</f>
        <v>0</v>
      </c>
      <c r="I54" s="335">
        <v>36.9</v>
      </c>
      <c r="J54" s="255">
        <v>60</v>
      </c>
      <c r="K54" s="253">
        <v>2</v>
      </c>
      <c r="L54" s="255">
        <v>12</v>
      </c>
      <c r="M54" s="253"/>
      <c r="N54" s="278">
        <v>18</v>
      </c>
      <c r="O54" s="255">
        <v>200</v>
      </c>
      <c r="P54" s="335">
        <v>12</v>
      </c>
      <c r="Q54" s="255">
        <v>12</v>
      </c>
      <c r="R54" s="172"/>
    </row>
    <row r="55" spans="1:18" s="164" customFormat="1" ht="24.95" customHeight="1">
      <c r="A55" s="34">
        <f>Personal!A55</f>
        <v>0</v>
      </c>
      <c r="B55" s="326">
        <f>Personal!C55</f>
        <v>0</v>
      </c>
      <c r="C55" s="328">
        <f>Personal!D55</f>
        <v>0</v>
      </c>
      <c r="D55" s="253">
        <f>Personal!E55</f>
        <v>0</v>
      </c>
      <c r="E55" s="254">
        <f>Personal!F55</f>
        <v>0</v>
      </c>
      <c r="F55" s="328">
        <f>Personal!G55</f>
        <v>0</v>
      </c>
      <c r="G55" s="31">
        <f>Personal!L55</f>
        <v>0</v>
      </c>
      <c r="H55" s="171">
        <f>Personal!M55</f>
        <v>0</v>
      </c>
      <c r="I55" s="443">
        <v>36.9</v>
      </c>
      <c r="J55" s="255">
        <v>60</v>
      </c>
      <c r="K55" s="253">
        <v>2</v>
      </c>
      <c r="L55" s="255">
        <v>12</v>
      </c>
      <c r="M55" s="253"/>
      <c r="N55" s="278">
        <v>18</v>
      </c>
      <c r="O55" s="255">
        <v>100</v>
      </c>
      <c r="P55" s="335">
        <v>12</v>
      </c>
      <c r="Q55" s="255">
        <v>12</v>
      </c>
      <c r="R55" s="172"/>
    </row>
    <row r="56" spans="1:18" s="164" customFormat="1" ht="24.95" customHeight="1">
      <c r="A56" s="34">
        <f>Personal!A56</f>
        <v>0</v>
      </c>
      <c r="B56" s="326">
        <f>Personal!C56</f>
        <v>0</v>
      </c>
      <c r="C56" s="328">
        <f>Personal!D56</f>
        <v>0</v>
      </c>
      <c r="D56" s="253">
        <f>Personal!E56</f>
        <v>0</v>
      </c>
      <c r="E56" s="254">
        <f>Personal!F56</f>
        <v>0</v>
      </c>
      <c r="F56" s="328">
        <f>Personal!G56</f>
        <v>0</v>
      </c>
      <c r="G56" s="31">
        <f>Personal!L56</f>
        <v>0</v>
      </c>
      <c r="H56" s="171">
        <f>Personal!M56</f>
        <v>0</v>
      </c>
      <c r="I56" s="335">
        <v>36.9</v>
      </c>
      <c r="J56" s="255">
        <v>60</v>
      </c>
      <c r="K56" s="394">
        <v>2</v>
      </c>
      <c r="L56" s="255">
        <v>12</v>
      </c>
      <c r="M56" s="253"/>
      <c r="N56" s="278">
        <v>18</v>
      </c>
      <c r="O56" s="255">
        <v>0</v>
      </c>
      <c r="P56" s="335">
        <v>12</v>
      </c>
      <c r="Q56" s="400">
        <v>12</v>
      </c>
      <c r="R56" s="172"/>
    </row>
    <row r="57" spans="1:18" s="164" customFormat="1" ht="24.95" customHeight="1">
      <c r="A57" s="34">
        <f>Personal!A57</f>
        <v>0</v>
      </c>
      <c r="B57" s="326">
        <f>Personal!C57</f>
        <v>0</v>
      </c>
      <c r="C57" s="328">
        <f>Personal!D57</f>
        <v>0</v>
      </c>
      <c r="D57" s="253">
        <f>Personal!E57</f>
        <v>0</v>
      </c>
      <c r="E57" s="254">
        <f>Personal!F57</f>
        <v>0</v>
      </c>
      <c r="F57" s="328">
        <f>Personal!G57</f>
        <v>0</v>
      </c>
      <c r="G57" s="31"/>
      <c r="H57" s="171"/>
      <c r="I57" s="335">
        <v>36.9</v>
      </c>
      <c r="J57" s="255">
        <v>60</v>
      </c>
      <c r="K57" s="253">
        <v>1</v>
      </c>
      <c r="L57" s="255">
        <v>12</v>
      </c>
      <c r="M57" s="253"/>
      <c r="N57" s="278">
        <v>18</v>
      </c>
      <c r="O57" s="335">
        <v>200</v>
      </c>
      <c r="P57" s="335">
        <v>12</v>
      </c>
      <c r="Q57" s="255">
        <v>12</v>
      </c>
      <c r="R57" s="172"/>
    </row>
    <row r="58" spans="1:18" s="164" customFormat="1" ht="24.95" customHeight="1">
      <c r="A58" s="34">
        <f>Personal!A58</f>
        <v>0</v>
      </c>
      <c r="B58" s="326">
        <f>Personal!C58</f>
        <v>0</v>
      </c>
      <c r="C58" s="328">
        <f>Personal!D58</f>
        <v>0</v>
      </c>
      <c r="D58" s="253"/>
      <c r="E58" s="254"/>
      <c r="F58" s="328">
        <f>Personal!G58</f>
        <v>0</v>
      </c>
      <c r="G58" s="31"/>
      <c r="H58" s="171"/>
      <c r="I58" s="454">
        <v>110.7</v>
      </c>
      <c r="J58" s="255">
        <v>60</v>
      </c>
      <c r="K58" s="253"/>
      <c r="L58" s="255">
        <v>12</v>
      </c>
      <c r="M58" s="253">
        <v>1</v>
      </c>
      <c r="N58" s="278">
        <v>18</v>
      </c>
      <c r="O58" s="335">
        <v>0</v>
      </c>
      <c r="P58" s="335">
        <v>12</v>
      </c>
      <c r="Q58" s="255">
        <v>12</v>
      </c>
      <c r="R58" s="172"/>
    </row>
    <row r="59" spans="1:18" s="164" customFormat="1" ht="24.95" customHeight="1">
      <c r="A59" s="34">
        <f>Personal!A59</f>
        <v>0</v>
      </c>
      <c r="B59" s="326">
        <f>Personal!C59</f>
        <v>0</v>
      </c>
      <c r="C59" s="328">
        <f>Personal!D59</f>
        <v>0</v>
      </c>
      <c r="D59" s="253">
        <f>Personal!E59</f>
        <v>0</v>
      </c>
      <c r="E59" s="254">
        <f>Personal!F59</f>
        <v>0</v>
      </c>
      <c r="F59" s="328">
        <f>Personal!G59</f>
        <v>0</v>
      </c>
      <c r="G59" s="31"/>
      <c r="H59" s="171"/>
      <c r="I59" s="335">
        <v>49.2</v>
      </c>
      <c r="J59" s="255">
        <v>60</v>
      </c>
      <c r="K59" s="398">
        <v>3</v>
      </c>
      <c r="L59" s="255">
        <v>12</v>
      </c>
      <c r="M59" s="253"/>
      <c r="N59" s="278">
        <v>18</v>
      </c>
      <c r="O59" s="255">
        <v>100</v>
      </c>
      <c r="P59" s="335">
        <v>12</v>
      </c>
      <c r="Q59" s="255">
        <v>12</v>
      </c>
      <c r="R59" s="172"/>
    </row>
    <row r="60" spans="1:18" s="164" customFormat="1" ht="24.95" customHeight="1">
      <c r="A60" s="34">
        <f>Personal!A60</f>
        <v>0</v>
      </c>
      <c r="B60" s="326">
        <f>Personal!C60</f>
        <v>0</v>
      </c>
      <c r="C60" s="328">
        <f>Personal!D60</f>
        <v>0</v>
      </c>
      <c r="D60" s="253">
        <f>Personal!E60</f>
        <v>0</v>
      </c>
      <c r="E60" s="254">
        <f>Personal!F60</f>
        <v>0</v>
      </c>
      <c r="F60" s="328">
        <f>Personal!G60</f>
        <v>0</v>
      </c>
      <c r="G60" s="31">
        <f>Personal!L60</f>
        <v>0</v>
      </c>
      <c r="H60" s="171">
        <f>Personal!M60</f>
        <v>0</v>
      </c>
      <c r="I60" s="335">
        <v>36.9</v>
      </c>
      <c r="J60" s="255">
        <v>60</v>
      </c>
      <c r="K60" s="253">
        <v>0</v>
      </c>
      <c r="L60" s="255">
        <v>12</v>
      </c>
      <c r="M60" s="253"/>
      <c r="N60" s="278">
        <v>18</v>
      </c>
      <c r="O60" s="255">
        <v>0</v>
      </c>
      <c r="P60" s="335">
        <v>12</v>
      </c>
      <c r="Q60" s="255">
        <v>0</v>
      </c>
      <c r="R60" s="172"/>
    </row>
    <row r="61" spans="1:18" s="164" customFormat="1" ht="24.95" customHeight="1">
      <c r="A61" s="34">
        <f>Personal!A61</f>
        <v>0</v>
      </c>
      <c r="B61" s="326">
        <f>Personal!C61</f>
        <v>0</v>
      </c>
      <c r="C61" s="328">
        <f>Personal!D61</f>
        <v>0</v>
      </c>
      <c r="D61" s="253">
        <f>Personal!E61</f>
        <v>0</v>
      </c>
      <c r="E61" s="254">
        <f>Personal!F61</f>
        <v>0</v>
      </c>
      <c r="F61" s="328">
        <f>Personal!G61</f>
        <v>0</v>
      </c>
      <c r="G61" s="31">
        <f>Personal!L61</f>
        <v>0</v>
      </c>
      <c r="H61" s="171">
        <f>Personal!M61</f>
        <v>0</v>
      </c>
      <c r="I61" s="335">
        <v>36.9</v>
      </c>
      <c r="J61" s="255">
        <v>60</v>
      </c>
      <c r="K61" s="448">
        <v>1</v>
      </c>
      <c r="L61" s="255">
        <v>12</v>
      </c>
      <c r="M61" s="253"/>
      <c r="N61" s="278">
        <v>18</v>
      </c>
      <c r="O61" s="399">
        <v>100</v>
      </c>
      <c r="P61" s="335">
        <v>12</v>
      </c>
      <c r="Q61" s="255">
        <v>12</v>
      </c>
      <c r="R61" s="172"/>
    </row>
    <row r="62" spans="1:18" s="164" customFormat="1" ht="24.95" customHeight="1">
      <c r="A62" s="34">
        <f>Personal!A62</f>
        <v>0</v>
      </c>
      <c r="B62" s="326">
        <f>Personal!C62</f>
        <v>0</v>
      </c>
      <c r="C62" s="328">
        <f>Personal!D62</f>
        <v>0</v>
      </c>
      <c r="D62" s="253">
        <f>Personal!E62</f>
        <v>0</v>
      </c>
      <c r="E62" s="254">
        <f>Personal!F62</f>
        <v>0</v>
      </c>
      <c r="F62" s="328">
        <f>Personal!G62</f>
        <v>0</v>
      </c>
      <c r="G62" s="31">
        <f>Personal!L62</f>
        <v>0</v>
      </c>
      <c r="H62" s="171">
        <f>Personal!M62</f>
        <v>0</v>
      </c>
      <c r="I62" s="454">
        <v>135.30000000000001</v>
      </c>
      <c r="J62" s="255">
        <v>60</v>
      </c>
      <c r="K62" s="253">
        <v>1</v>
      </c>
      <c r="L62" s="255">
        <v>12</v>
      </c>
      <c r="M62" s="253"/>
      <c r="N62" s="278">
        <v>18</v>
      </c>
      <c r="O62" s="255">
        <v>0</v>
      </c>
      <c r="P62" s="335">
        <v>12</v>
      </c>
      <c r="Q62" s="255">
        <v>12</v>
      </c>
      <c r="R62" s="172"/>
    </row>
    <row r="63" spans="1:18" s="164" customFormat="1" ht="24.95" customHeight="1">
      <c r="A63" s="34">
        <f>Personal!A63</f>
        <v>0</v>
      </c>
      <c r="B63" s="326">
        <f>Personal!C63</f>
        <v>0</v>
      </c>
      <c r="C63" s="328">
        <f>Personal!D63</f>
        <v>0</v>
      </c>
      <c r="D63" s="253">
        <f>Personal!E63</f>
        <v>0</v>
      </c>
      <c r="E63" s="254">
        <f>Personal!F63</f>
        <v>0</v>
      </c>
      <c r="F63" s="328">
        <f>Personal!G63</f>
        <v>0</v>
      </c>
      <c r="G63" s="31"/>
      <c r="H63" s="171"/>
      <c r="I63" s="335">
        <v>24.6</v>
      </c>
      <c r="J63" s="255">
        <v>60</v>
      </c>
      <c r="K63" s="253">
        <v>1</v>
      </c>
      <c r="L63" s="255">
        <v>12</v>
      </c>
      <c r="M63" s="253"/>
      <c r="N63" s="278">
        <v>18</v>
      </c>
      <c r="O63" s="255">
        <v>0</v>
      </c>
      <c r="P63" s="335">
        <v>12</v>
      </c>
      <c r="Q63" s="255">
        <v>12</v>
      </c>
      <c r="R63" s="172"/>
    </row>
    <row r="64" spans="1:18" s="325" customFormat="1" ht="24.95" customHeight="1">
      <c r="A64" s="34">
        <f>Personal!A64</f>
        <v>0</v>
      </c>
      <c r="B64" s="326">
        <f>Personal!C64</f>
        <v>0</v>
      </c>
      <c r="C64" s="328">
        <f>Personal!D64</f>
        <v>0</v>
      </c>
      <c r="D64" s="253">
        <f>Personal!E64</f>
        <v>0</v>
      </c>
      <c r="E64" s="254">
        <f>Personal!F64</f>
        <v>0</v>
      </c>
      <c r="F64" s="328">
        <f>Personal!G64</f>
        <v>0</v>
      </c>
      <c r="G64" s="322">
        <f>Personal!L64</f>
        <v>0</v>
      </c>
      <c r="H64" s="326">
        <f>Personal!M64</f>
        <v>0</v>
      </c>
      <c r="I64" s="454">
        <v>172.2</v>
      </c>
      <c r="J64" s="329">
        <v>60</v>
      </c>
      <c r="K64" s="327">
        <v>0</v>
      </c>
      <c r="L64" s="329">
        <v>12</v>
      </c>
      <c r="M64" s="327">
        <v>1</v>
      </c>
      <c r="N64" s="278">
        <v>18</v>
      </c>
      <c r="O64" s="329">
        <v>400</v>
      </c>
      <c r="P64" s="329">
        <v>12</v>
      </c>
      <c r="Q64" s="329">
        <v>12</v>
      </c>
      <c r="R64" s="324"/>
    </row>
    <row r="65" spans="1:21" s="164" customFormat="1" ht="24.95" customHeight="1">
      <c r="A65" s="34">
        <f>Personal!A65</f>
        <v>0</v>
      </c>
      <c r="B65" s="326">
        <f>Personal!C65</f>
        <v>0</v>
      </c>
      <c r="C65" s="328">
        <f>Personal!D65</f>
        <v>0</v>
      </c>
      <c r="D65" s="253">
        <f>Personal!E65</f>
        <v>0</v>
      </c>
      <c r="E65" s="254">
        <f>Personal!F65</f>
        <v>0</v>
      </c>
      <c r="F65" s="328">
        <f>Personal!G65</f>
        <v>0</v>
      </c>
      <c r="G65" s="31">
        <f>Personal!L65</f>
        <v>0</v>
      </c>
      <c r="H65" s="171">
        <f>Personal!M65</f>
        <v>0</v>
      </c>
      <c r="I65" s="335">
        <v>36.9</v>
      </c>
      <c r="J65" s="255">
        <v>60</v>
      </c>
      <c r="K65" s="253">
        <v>2</v>
      </c>
      <c r="L65" s="255">
        <v>12</v>
      </c>
      <c r="M65" s="253"/>
      <c r="N65" s="278">
        <v>18</v>
      </c>
      <c r="O65" s="255">
        <v>200</v>
      </c>
      <c r="P65" s="335">
        <v>12</v>
      </c>
      <c r="Q65" s="255">
        <v>12</v>
      </c>
      <c r="R65" s="172"/>
    </row>
    <row r="66" spans="1:21" s="164" customFormat="1" ht="24.95" customHeight="1">
      <c r="A66" s="34">
        <f>Personal!A66</f>
        <v>0</v>
      </c>
      <c r="B66" s="326">
        <f>Personal!C66</f>
        <v>0</v>
      </c>
      <c r="C66" s="328">
        <f>Personal!D66</f>
        <v>0</v>
      </c>
      <c r="D66" s="253">
        <f>Personal!E66</f>
        <v>0</v>
      </c>
      <c r="E66" s="254">
        <f>Personal!F66</f>
        <v>0</v>
      </c>
      <c r="F66" s="328">
        <f>Personal!G66</f>
        <v>0</v>
      </c>
      <c r="G66" s="31">
        <f>Personal!L66</f>
        <v>0</v>
      </c>
      <c r="H66" s="171">
        <f>Personal!M66</f>
        <v>0</v>
      </c>
      <c r="I66" s="335">
        <v>36.9</v>
      </c>
      <c r="J66" s="255">
        <v>60</v>
      </c>
      <c r="K66" s="253">
        <v>1</v>
      </c>
      <c r="L66" s="255">
        <v>12</v>
      </c>
      <c r="M66" s="253"/>
      <c r="N66" s="278">
        <v>18</v>
      </c>
      <c r="O66" s="255">
        <v>200</v>
      </c>
      <c r="P66" s="335">
        <v>12</v>
      </c>
      <c r="Q66" s="255">
        <v>12</v>
      </c>
      <c r="R66" s="172"/>
    </row>
    <row r="67" spans="1:21" s="164" customFormat="1" ht="24.95" customHeight="1">
      <c r="A67" s="34">
        <f>Personal!A67</f>
        <v>0</v>
      </c>
      <c r="B67" s="326">
        <f>Personal!C67</f>
        <v>0</v>
      </c>
      <c r="C67" s="328">
        <f>Personal!D67</f>
        <v>0</v>
      </c>
      <c r="D67" s="253">
        <f>Personal!E67</f>
        <v>0</v>
      </c>
      <c r="E67" s="254">
        <f>Personal!F67</f>
        <v>0</v>
      </c>
      <c r="F67" s="328">
        <f>Personal!G67</f>
        <v>0</v>
      </c>
      <c r="G67" s="31">
        <f>Personal!L67</f>
        <v>0</v>
      </c>
      <c r="H67" s="171">
        <f>Personal!M67</f>
        <v>0</v>
      </c>
      <c r="I67" s="335">
        <v>49.2</v>
      </c>
      <c r="J67" s="255">
        <v>60</v>
      </c>
      <c r="K67" s="253">
        <v>0</v>
      </c>
      <c r="L67" s="255">
        <v>12</v>
      </c>
      <c r="M67" s="253"/>
      <c r="N67" s="278">
        <v>18</v>
      </c>
      <c r="O67" s="255">
        <v>200</v>
      </c>
      <c r="P67" s="335">
        <v>12</v>
      </c>
      <c r="Q67" s="255">
        <v>12</v>
      </c>
      <c r="R67" s="172"/>
    </row>
    <row r="68" spans="1:21" s="164" customFormat="1" ht="24.95" customHeight="1">
      <c r="A68" s="34">
        <f>Personal!A68</f>
        <v>0</v>
      </c>
      <c r="B68" s="326">
        <f>Personal!C68</f>
        <v>0</v>
      </c>
      <c r="C68" s="328">
        <f>Personal!D68</f>
        <v>0</v>
      </c>
      <c r="D68" s="253">
        <f>Personal!E68</f>
        <v>0</v>
      </c>
      <c r="E68" s="254">
        <f>Personal!F68</f>
        <v>0</v>
      </c>
      <c r="F68" s="328">
        <f>Personal!G68</f>
        <v>0</v>
      </c>
      <c r="G68" s="31">
        <f>Personal!L68</f>
        <v>0</v>
      </c>
      <c r="H68" s="171">
        <f>Personal!M68</f>
        <v>0</v>
      </c>
      <c r="I68" s="335">
        <v>49.2</v>
      </c>
      <c r="J68" s="255">
        <v>60</v>
      </c>
      <c r="K68" s="253">
        <v>0</v>
      </c>
      <c r="L68" s="255">
        <v>12</v>
      </c>
      <c r="M68" s="253"/>
      <c r="N68" s="278">
        <v>18</v>
      </c>
      <c r="O68" s="255">
        <v>0</v>
      </c>
      <c r="P68" s="335">
        <v>12</v>
      </c>
      <c r="Q68" s="255">
        <v>0</v>
      </c>
      <c r="R68" s="172"/>
    </row>
    <row r="69" spans="1:21" s="392" customFormat="1" ht="24.95" customHeight="1">
      <c r="A69" s="34">
        <f>Personal!A69</f>
        <v>0</v>
      </c>
      <c r="B69" s="326">
        <f>Personal!C69</f>
        <v>0</v>
      </c>
      <c r="C69" s="328">
        <f>Personal!D69</f>
        <v>0</v>
      </c>
      <c r="D69" s="394">
        <f>Personal!E69</f>
        <v>0</v>
      </c>
      <c r="E69" s="395">
        <f>Personal!F69</f>
        <v>0</v>
      </c>
      <c r="F69" s="328">
        <f>Personal!G69</f>
        <v>0</v>
      </c>
      <c r="G69" s="393">
        <f>Personal!L69</f>
        <v>0</v>
      </c>
      <c r="H69" s="388">
        <f>Personal!M69</f>
        <v>0</v>
      </c>
      <c r="I69" s="335">
        <v>172.2</v>
      </c>
      <c r="J69" s="335">
        <v>60</v>
      </c>
      <c r="K69" s="389">
        <v>1</v>
      </c>
      <c r="L69" s="390">
        <v>12</v>
      </c>
      <c r="M69" s="389">
        <v>0</v>
      </c>
      <c r="N69" s="278">
        <v>18</v>
      </c>
      <c r="O69" s="390">
        <v>100</v>
      </c>
      <c r="P69" s="390">
        <v>12</v>
      </c>
      <c r="Q69" s="390">
        <v>12</v>
      </c>
      <c r="R69" s="391"/>
    </row>
    <row r="70" spans="1:21" s="164" customFormat="1" ht="24.95" customHeight="1">
      <c r="A70" s="34">
        <f>Personal!A70</f>
        <v>0</v>
      </c>
      <c r="B70" s="326">
        <f>Personal!C70</f>
        <v>0</v>
      </c>
      <c r="C70" s="328">
        <f>Personal!D70</f>
        <v>0</v>
      </c>
      <c r="D70" s="253">
        <f>Personal!E70</f>
        <v>0</v>
      </c>
      <c r="E70" s="254">
        <f>Personal!F70</f>
        <v>0</v>
      </c>
      <c r="F70" s="328">
        <f>Personal!G70</f>
        <v>0</v>
      </c>
      <c r="G70" s="31">
        <f>Personal!L70</f>
        <v>0</v>
      </c>
      <c r="H70" s="171">
        <f>Personal!M70</f>
        <v>0</v>
      </c>
      <c r="I70" s="335">
        <v>36.9</v>
      </c>
      <c r="J70" s="255">
        <v>60</v>
      </c>
      <c r="K70" s="253">
        <v>0</v>
      </c>
      <c r="L70" s="255">
        <v>12</v>
      </c>
      <c r="M70" s="253"/>
      <c r="N70" s="278">
        <v>18</v>
      </c>
      <c r="O70" s="255">
        <v>200</v>
      </c>
      <c r="P70" s="335">
        <v>12</v>
      </c>
      <c r="Q70" s="255">
        <v>0</v>
      </c>
      <c r="R70" s="172"/>
    </row>
    <row r="71" spans="1:21" s="164" customFormat="1" ht="24.95" customHeight="1">
      <c r="A71" s="34">
        <f>Personal!A71</f>
        <v>0</v>
      </c>
      <c r="B71" s="326">
        <f>Personal!C71</f>
        <v>0</v>
      </c>
      <c r="C71" s="328">
        <f>Personal!D71</f>
        <v>0</v>
      </c>
      <c r="D71" s="253">
        <f>Personal!E71</f>
        <v>0</v>
      </c>
      <c r="E71" s="254">
        <f>Personal!F71</f>
        <v>0</v>
      </c>
      <c r="F71" s="328">
        <f>Personal!G71</f>
        <v>0</v>
      </c>
      <c r="G71" s="31">
        <f>Personal!L71</f>
        <v>0</v>
      </c>
      <c r="H71" s="171">
        <f>Personal!M71</f>
        <v>0</v>
      </c>
      <c r="I71" s="335">
        <v>36.9</v>
      </c>
      <c r="J71" s="255">
        <v>60</v>
      </c>
      <c r="K71" s="253">
        <v>1</v>
      </c>
      <c r="L71" s="255">
        <v>12</v>
      </c>
      <c r="M71" s="253"/>
      <c r="N71" s="278">
        <v>18</v>
      </c>
      <c r="O71" s="255">
        <v>100</v>
      </c>
      <c r="P71" s="335">
        <v>12</v>
      </c>
      <c r="Q71" s="255">
        <v>12</v>
      </c>
      <c r="R71" s="172"/>
    </row>
    <row r="72" spans="1:21" s="164" customFormat="1" ht="24.95" customHeight="1">
      <c r="A72" s="34">
        <f>Personal!A72</f>
        <v>0</v>
      </c>
      <c r="B72" s="326">
        <f>Personal!C72</f>
        <v>0</v>
      </c>
      <c r="C72" s="328">
        <f>Personal!D72</f>
        <v>0</v>
      </c>
      <c r="D72" s="253">
        <f>Personal!E72</f>
        <v>0</v>
      </c>
      <c r="E72" s="254">
        <f>Personal!F72</f>
        <v>0</v>
      </c>
      <c r="F72" s="328">
        <f>Personal!G72</f>
        <v>0</v>
      </c>
      <c r="G72" s="31">
        <f>Personal!L63</f>
        <v>0</v>
      </c>
      <c r="H72" s="171">
        <f>Personal!M63</f>
        <v>0</v>
      </c>
      <c r="I72" s="335">
        <v>110.7</v>
      </c>
      <c r="J72" s="255">
        <v>60</v>
      </c>
      <c r="K72" s="253">
        <v>2</v>
      </c>
      <c r="L72" s="255">
        <v>12</v>
      </c>
      <c r="M72" s="253"/>
      <c r="N72" s="278">
        <v>18</v>
      </c>
      <c r="O72" s="255">
        <v>100</v>
      </c>
      <c r="P72" s="335">
        <v>12</v>
      </c>
      <c r="Q72" s="255">
        <v>12</v>
      </c>
      <c r="R72" s="172"/>
    </row>
    <row r="73" spans="1:21" s="164" customFormat="1" ht="24.95" customHeight="1">
      <c r="A73" s="34">
        <f>Personal!A73</f>
        <v>0</v>
      </c>
      <c r="B73" s="326">
        <f>Personal!C73</f>
        <v>0</v>
      </c>
      <c r="C73" s="328">
        <f>Personal!D73</f>
        <v>0</v>
      </c>
      <c r="D73" s="253">
        <f>Personal!E73</f>
        <v>0</v>
      </c>
      <c r="E73" s="254">
        <f>Personal!F73</f>
        <v>0</v>
      </c>
      <c r="F73" s="328">
        <f>Personal!G73</f>
        <v>0</v>
      </c>
      <c r="G73" s="31">
        <f>Personal!L59</f>
        <v>0</v>
      </c>
      <c r="H73" s="171">
        <f>Personal!M59</f>
        <v>0</v>
      </c>
      <c r="I73" s="447">
        <v>12.3</v>
      </c>
      <c r="J73" s="255">
        <v>60</v>
      </c>
      <c r="K73" s="253">
        <v>1</v>
      </c>
      <c r="L73" s="255">
        <v>12</v>
      </c>
      <c r="M73" s="253"/>
      <c r="N73" s="278">
        <v>18</v>
      </c>
      <c r="O73" s="255">
        <v>0</v>
      </c>
      <c r="P73" s="335">
        <v>12</v>
      </c>
      <c r="Q73" s="255">
        <v>12</v>
      </c>
      <c r="R73" s="172"/>
    </row>
    <row r="74" spans="1:21">
      <c r="A74" s="338"/>
      <c r="B74" s="76"/>
      <c r="C74" s="76"/>
      <c r="D74" s="76"/>
      <c r="E74" s="76"/>
      <c r="F74" s="76"/>
      <c r="G74" s="175"/>
      <c r="H74" s="76"/>
      <c r="I74" s="157"/>
      <c r="J74" s="157"/>
      <c r="K74" s="160"/>
      <c r="L74" s="157"/>
      <c r="M74" s="276"/>
      <c r="N74" s="279"/>
      <c r="O74" s="157"/>
    </row>
    <row r="75" spans="1:21">
      <c r="A75" s="338"/>
      <c r="B75" s="76"/>
      <c r="C75" s="155"/>
      <c r="D75" s="160"/>
      <c r="E75" s="156"/>
      <c r="F75" s="155"/>
      <c r="G75" s="175"/>
      <c r="H75" s="76"/>
      <c r="I75" s="157"/>
      <c r="J75" s="157"/>
      <c r="K75" s="160"/>
      <c r="L75" s="157"/>
      <c r="M75" s="276"/>
      <c r="N75" s="279"/>
      <c r="O75" s="157"/>
    </row>
    <row r="76" spans="1:21">
      <c r="A76" s="338"/>
      <c r="B76" s="76"/>
      <c r="C76" s="155"/>
      <c r="D76" s="160"/>
      <c r="E76" s="156"/>
      <c r="F76" s="155"/>
      <c r="G76" s="175"/>
      <c r="H76" s="76"/>
      <c r="I76" s="157"/>
      <c r="J76" s="157"/>
      <c r="K76" s="160"/>
      <c r="L76" s="157"/>
      <c r="M76" s="276"/>
      <c r="N76" s="279"/>
      <c r="O76" s="157"/>
    </row>
    <row r="77" spans="1:21" ht="24.95" customHeight="1">
      <c r="A77" s="338"/>
      <c r="B77" s="76"/>
      <c r="C77" s="155"/>
      <c r="D77" s="160"/>
      <c r="E77" s="156"/>
      <c r="F77" s="155"/>
      <c r="G77" s="175"/>
      <c r="H77" s="76"/>
      <c r="I77" s="513" t="s">
        <v>199</v>
      </c>
      <c r="J77" s="513"/>
      <c r="K77" s="513"/>
      <c r="L77" s="157"/>
      <c r="M77" s="276"/>
      <c r="N77" s="279"/>
      <c r="O77" s="157"/>
      <c r="T77" s="509" t="s">
        <v>39</v>
      </c>
      <c r="U77" s="510"/>
    </row>
    <row r="78" spans="1:21" ht="24.95" customHeight="1">
      <c r="A78" s="338"/>
      <c r="B78" s="76"/>
      <c r="C78" s="155"/>
      <c r="D78" s="160"/>
      <c r="E78" s="156"/>
      <c r="F78" s="155"/>
      <c r="G78" s="175"/>
      <c r="H78" s="76"/>
      <c r="I78" s="157"/>
      <c r="J78" s="157"/>
      <c r="K78" s="160"/>
      <c r="L78" s="157"/>
      <c r="M78" s="276"/>
      <c r="N78" s="279"/>
      <c r="O78" s="157"/>
      <c r="T78" s="20"/>
      <c r="U78" s="49" t="s">
        <v>38</v>
      </c>
    </row>
    <row r="79" spans="1:21" ht="24.95" customHeight="1">
      <c r="A79" s="338"/>
      <c r="B79" s="76"/>
      <c r="C79" s="155"/>
      <c r="D79" s="160"/>
      <c r="E79" s="156"/>
      <c r="F79" s="155"/>
      <c r="G79" s="175"/>
      <c r="H79" s="76"/>
      <c r="I79" s="157"/>
      <c r="J79" s="157"/>
      <c r="K79" s="160"/>
      <c r="L79" s="157"/>
      <c r="M79" s="276"/>
      <c r="N79" s="279"/>
      <c r="O79" s="157"/>
      <c r="T79" s="405" t="s">
        <v>40</v>
      </c>
      <c r="U79" s="407">
        <v>12</v>
      </c>
    </row>
    <row r="80" spans="1:21" ht="24.95" customHeight="1">
      <c r="A80" s="338"/>
      <c r="B80" s="76"/>
      <c r="C80" s="155"/>
      <c r="D80" s="160"/>
      <c r="E80" s="156"/>
      <c r="F80" s="155"/>
      <c r="G80" s="175"/>
      <c r="H80" s="76"/>
      <c r="I80" s="157"/>
      <c r="J80" s="157"/>
      <c r="K80" s="160"/>
      <c r="L80" s="157"/>
      <c r="M80" s="276"/>
      <c r="N80" s="279"/>
      <c r="O80" s="157"/>
      <c r="T80" s="405" t="s">
        <v>41</v>
      </c>
      <c r="U80" s="407">
        <v>15</v>
      </c>
    </row>
    <row r="81" spans="1:21" ht="24.95" customHeight="1">
      <c r="A81" s="338"/>
      <c r="B81" s="76"/>
      <c r="C81" s="155"/>
      <c r="D81" s="160"/>
      <c r="E81" s="156"/>
      <c r="F81" s="155"/>
      <c r="G81" s="175"/>
      <c r="H81" s="76"/>
      <c r="I81" s="157"/>
      <c r="J81" s="157"/>
      <c r="K81" s="160"/>
      <c r="L81" s="157"/>
      <c r="M81" s="276"/>
      <c r="N81" s="279"/>
      <c r="O81" s="157"/>
      <c r="T81" s="405" t="s">
        <v>42</v>
      </c>
      <c r="U81" s="407">
        <v>18</v>
      </c>
    </row>
    <row r="82" spans="1:21" ht="24.95" customHeight="1">
      <c r="A82" s="338"/>
      <c r="B82" s="76"/>
      <c r="C82" s="155"/>
      <c r="D82" s="160"/>
      <c r="E82" s="156"/>
      <c r="F82" s="155"/>
      <c r="G82" s="175"/>
      <c r="H82" s="76"/>
      <c r="I82" s="157"/>
      <c r="J82" s="157"/>
      <c r="K82" s="160"/>
      <c r="L82" s="157"/>
      <c r="M82" s="276"/>
      <c r="N82" s="279"/>
      <c r="O82" s="157"/>
      <c r="T82" s="405" t="s">
        <v>43</v>
      </c>
      <c r="U82" s="407">
        <v>15</v>
      </c>
    </row>
    <row r="83" spans="1:21" ht="24.95" customHeight="1">
      <c r="A83" s="338"/>
      <c r="B83" s="76"/>
      <c r="C83" s="155"/>
      <c r="D83" s="160"/>
      <c r="E83" s="156"/>
      <c r="F83" s="155"/>
      <c r="G83" s="175"/>
      <c r="H83" s="76"/>
      <c r="I83" s="157"/>
      <c r="J83" s="157"/>
      <c r="K83" s="160"/>
      <c r="L83" s="157"/>
      <c r="M83" s="276"/>
      <c r="N83" s="279"/>
      <c r="O83" s="157"/>
      <c r="T83" s="405"/>
      <c r="U83" s="407"/>
    </row>
    <row r="84" spans="1:21" ht="24.95" customHeight="1">
      <c r="A84" s="338"/>
      <c r="B84" s="76"/>
      <c r="C84" s="155"/>
      <c r="D84" s="160"/>
      <c r="E84" s="156"/>
      <c r="F84" s="155"/>
      <c r="G84" s="175"/>
      <c r="H84" s="76"/>
      <c r="I84" s="157"/>
      <c r="J84" s="157"/>
      <c r="K84" s="160"/>
      <c r="L84" s="157"/>
      <c r="M84" s="276"/>
      <c r="N84" s="279"/>
      <c r="O84" s="157"/>
      <c r="T84" s="405" t="s">
        <v>45</v>
      </c>
      <c r="U84" s="407">
        <v>60</v>
      </c>
    </row>
    <row r="85" spans="1:21" ht="24.95" customHeight="1">
      <c r="A85" s="338"/>
      <c r="B85" s="76"/>
      <c r="C85" s="155"/>
      <c r="D85" s="160"/>
      <c r="E85" s="156"/>
      <c r="F85" s="155"/>
      <c r="G85" s="175"/>
      <c r="H85" s="76"/>
      <c r="I85" s="157"/>
      <c r="J85" s="157"/>
      <c r="K85" s="160"/>
      <c r="L85" s="157"/>
      <c r="M85" s="276"/>
      <c r="N85" s="279"/>
      <c r="O85" s="157"/>
      <c r="T85" s="405"/>
      <c r="U85" s="407"/>
    </row>
    <row r="86" spans="1:21" ht="24.95" customHeight="1">
      <c r="A86" s="338"/>
      <c r="B86" s="76"/>
      <c r="C86" s="155"/>
      <c r="D86" s="160"/>
      <c r="E86" s="156"/>
      <c r="F86" s="155"/>
      <c r="G86" s="175"/>
      <c r="H86" s="76"/>
      <c r="I86" s="157"/>
      <c r="J86" s="157"/>
      <c r="K86" s="160"/>
      <c r="L86" s="157"/>
      <c r="M86" s="276"/>
      <c r="N86" s="279"/>
      <c r="O86" s="157"/>
      <c r="T86" s="405" t="s">
        <v>46</v>
      </c>
      <c r="U86" s="407"/>
    </row>
    <row r="87" spans="1:21" ht="24.95" customHeight="1">
      <c r="A87" s="338"/>
      <c r="B87" s="76"/>
      <c r="C87" s="155"/>
      <c r="D87" s="160"/>
      <c r="E87" s="156"/>
      <c r="F87" s="155"/>
      <c r="G87" s="175"/>
      <c r="H87" s="76"/>
      <c r="I87" s="157"/>
      <c r="J87" s="157"/>
      <c r="K87" s="160"/>
      <c r="L87" s="157"/>
      <c r="M87" s="276"/>
      <c r="N87" s="279"/>
      <c r="O87" s="157"/>
      <c r="T87" s="405" t="s">
        <v>47</v>
      </c>
      <c r="U87" s="407">
        <v>12.3</v>
      </c>
    </row>
    <row r="88" spans="1:21" ht="24.95" customHeight="1">
      <c r="A88" s="338"/>
      <c r="B88" s="76"/>
      <c r="C88" s="155"/>
      <c r="D88" s="160"/>
      <c r="E88" s="156"/>
      <c r="F88" s="155"/>
      <c r="G88" s="175"/>
      <c r="H88" s="76"/>
      <c r="I88" s="157"/>
      <c r="J88" s="157"/>
      <c r="K88" s="160"/>
      <c r="L88" s="157"/>
      <c r="M88" s="276"/>
      <c r="N88" s="279"/>
      <c r="O88" s="157"/>
      <c r="T88" s="405" t="s">
        <v>48</v>
      </c>
      <c r="U88" s="407">
        <v>24.6</v>
      </c>
    </row>
    <row r="89" spans="1:21" ht="24.95" customHeight="1">
      <c r="A89" s="338"/>
      <c r="B89" s="76"/>
      <c r="C89" s="155"/>
      <c r="D89" s="160"/>
      <c r="E89" s="156"/>
      <c r="F89" s="155"/>
      <c r="G89" s="175"/>
      <c r="H89" s="76"/>
      <c r="I89" s="157"/>
      <c r="J89" s="157"/>
      <c r="K89" s="160"/>
      <c r="L89" s="157"/>
      <c r="M89" s="276"/>
      <c r="N89" s="279"/>
      <c r="O89" s="157"/>
      <c r="T89" s="405" t="s">
        <v>49</v>
      </c>
      <c r="U89" s="407">
        <v>36.9</v>
      </c>
    </row>
    <row r="90" spans="1:21" ht="24.95" customHeight="1">
      <c r="A90" s="338"/>
      <c r="B90" s="76"/>
      <c r="C90" s="155"/>
      <c r="D90" s="160"/>
      <c r="E90" s="156"/>
      <c r="F90" s="155"/>
      <c r="G90" s="175"/>
      <c r="H90" s="76"/>
      <c r="I90" s="157"/>
      <c r="J90" s="157"/>
      <c r="K90" s="160"/>
      <c r="L90" s="157"/>
      <c r="M90" s="276"/>
      <c r="N90" s="279"/>
      <c r="O90" s="157"/>
      <c r="T90" s="405" t="s">
        <v>50</v>
      </c>
      <c r="U90" s="407">
        <v>49.2</v>
      </c>
    </row>
    <row r="91" spans="1:21" ht="24.95" customHeight="1">
      <c r="A91" s="338"/>
      <c r="B91" s="76"/>
      <c r="C91" s="155"/>
      <c r="D91" s="160"/>
      <c r="E91" s="156"/>
      <c r="F91" s="155"/>
      <c r="G91" s="175"/>
      <c r="H91" s="76"/>
      <c r="I91" s="157"/>
      <c r="J91" s="157"/>
      <c r="K91" s="160"/>
      <c r="L91" s="157"/>
      <c r="M91" s="276"/>
      <c r="N91" s="279"/>
      <c r="O91" s="157"/>
      <c r="T91" s="405" t="s">
        <v>51</v>
      </c>
      <c r="U91" s="407">
        <v>61.5</v>
      </c>
    </row>
    <row r="92" spans="1:21" ht="24.95" customHeight="1">
      <c r="A92" s="338"/>
      <c r="B92" s="76"/>
      <c r="C92" s="155"/>
      <c r="D92" s="160"/>
      <c r="E92" s="156"/>
      <c r="F92" s="155"/>
      <c r="G92" s="175"/>
      <c r="H92" s="76"/>
      <c r="I92" s="157"/>
      <c r="J92" s="157"/>
      <c r="K92" s="160"/>
      <c r="L92" s="157"/>
      <c r="M92" s="276"/>
      <c r="N92" s="279"/>
      <c r="O92" s="157"/>
      <c r="T92" s="405" t="s">
        <v>52</v>
      </c>
      <c r="U92" s="407">
        <v>73.8</v>
      </c>
    </row>
    <row r="93" spans="1:21" ht="24.95" customHeight="1">
      <c r="A93" s="338"/>
      <c r="B93" s="76"/>
      <c r="C93" s="155"/>
      <c r="D93" s="160"/>
      <c r="E93" s="156"/>
      <c r="F93" s="155"/>
      <c r="G93" s="175"/>
      <c r="H93" s="76"/>
      <c r="I93" s="157"/>
      <c r="J93" s="157"/>
      <c r="K93" s="160"/>
      <c r="L93" s="157"/>
      <c r="M93" s="276"/>
      <c r="N93" s="279"/>
      <c r="O93" s="157"/>
      <c r="T93" s="405" t="s">
        <v>53</v>
      </c>
      <c r="U93" s="407">
        <v>86.1</v>
      </c>
    </row>
    <row r="94" spans="1:21" ht="24.95" customHeight="1">
      <c r="A94" s="338"/>
      <c r="B94" s="76"/>
      <c r="C94" s="155"/>
      <c r="D94" s="160"/>
      <c r="E94" s="156"/>
      <c r="F94" s="155"/>
      <c r="G94" s="175"/>
      <c r="H94" s="76"/>
      <c r="I94" s="157"/>
      <c r="J94" s="157"/>
      <c r="K94" s="160"/>
      <c r="L94" s="157"/>
      <c r="M94" s="276"/>
      <c r="N94" s="279"/>
      <c r="O94" s="157"/>
      <c r="T94" s="405" t="s">
        <v>54</v>
      </c>
      <c r="U94" s="407">
        <v>98.4</v>
      </c>
    </row>
    <row r="95" spans="1:21" ht="24.95" customHeight="1">
      <c r="A95" s="338"/>
      <c r="B95" s="76"/>
      <c r="C95" s="155"/>
      <c r="D95" s="160"/>
      <c r="E95" s="156"/>
      <c r="F95" s="155"/>
      <c r="G95" s="175"/>
      <c r="H95" s="76"/>
      <c r="I95" s="157"/>
      <c r="J95" s="157"/>
      <c r="K95" s="160"/>
      <c r="L95" s="157"/>
      <c r="M95" s="276"/>
      <c r="N95" s="279"/>
      <c r="O95" s="157"/>
      <c r="T95" s="405" t="s">
        <v>55</v>
      </c>
      <c r="U95" s="407">
        <v>110.7</v>
      </c>
    </row>
    <row r="96" spans="1:21" ht="24.95" customHeight="1">
      <c r="A96" s="338"/>
      <c r="B96" s="76"/>
      <c r="C96" s="155"/>
      <c r="D96" s="160"/>
      <c r="E96" s="156"/>
      <c r="F96" s="155"/>
      <c r="G96" s="175"/>
      <c r="H96" s="76"/>
      <c r="I96" s="157"/>
      <c r="J96" s="157"/>
      <c r="K96" s="160"/>
      <c r="L96" s="157"/>
      <c r="M96" s="276"/>
      <c r="N96" s="279"/>
      <c r="O96" s="157"/>
      <c r="T96" s="405" t="s">
        <v>56</v>
      </c>
      <c r="U96" s="407">
        <v>123</v>
      </c>
    </row>
    <row r="97" spans="1:21" ht="24.95" customHeight="1">
      <c r="A97" s="338"/>
      <c r="B97" s="76"/>
      <c r="C97" s="155"/>
      <c r="D97" s="160"/>
      <c r="E97" s="156"/>
      <c r="F97" s="155"/>
      <c r="G97" s="175"/>
      <c r="H97" s="76"/>
      <c r="I97" s="157"/>
      <c r="J97" s="157"/>
      <c r="K97" s="160"/>
      <c r="L97" s="157"/>
      <c r="M97" s="276"/>
      <c r="N97" s="279"/>
      <c r="O97" s="157"/>
      <c r="T97" s="405" t="s">
        <v>57</v>
      </c>
      <c r="U97" s="407">
        <v>135.30000000000001</v>
      </c>
    </row>
    <row r="98" spans="1:21" ht="24.95" customHeight="1">
      <c r="A98" s="338"/>
      <c r="B98" s="76"/>
      <c r="C98" s="155"/>
      <c r="D98" s="160"/>
      <c r="E98" s="156"/>
      <c r="F98" s="155"/>
      <c r="G98" s="175"/>
      <c r="H98" s="76"/>
      <c r="I98" s="157"/>
      <c r="J98" s="157"/>
      <c r="K98" s="160"/>
      <c r="L98" s="157"/>
      <c r="M98" s="276"/>
      <c r="N98" s="279"/>
      <c r="O98" s="157"/>
      <c r="T98" s="405" t="s">
        <v>58</v>
      </c>
      <c r="U98" s="407">
        <v>147.6</v>
      </c>
    </row>
    <row r="99" spans="1:21" ht="24.95" customHeight="1">
      <c r="A99" s="338"/>
      <c r="B99" s="76"/>
      <c r="C99" s="155"/>
      <c r="D99" s="160"/>
      <c r="E99" s="156"/>
      <c r="F99" s="155"/>
      <c r="G99" s="175"/>
      <c r="H99" s="76"/>
      <c r="I99" s="157"/>
      <c r="J99" s="157"/>
      <c r="K99" s="160"/>
      <c r="L99" s="157"/>
      <c r="M99" s="276"/>
      <c r="N99" s="279"/>
      <c r="O99" s="157"/>
      <c r="T99" s="405" t="s">
        <v>59</v>
      </c>
      <c r="U99" s="407">
        <v>159.9</v>
      </c>
    </row>
    <row r="100" spans="1:21" ht="24.95" customHeight="1">
      <c r="A100" s="338"/>
      <c r="B100" s="76"/>
      <c r="C100" s="155"/>
      <c r="D100" s="160"/>
      <c r="E100" s="156"/>
      <c r="F100" s="155"/>
      <c r="G100" s="175"/>
      <c r="H100" s="76"/>
      <c r="I100" s="157"/>
      <c r="J100" s="157"/>
      <c r="K100" s="160"/>
      <c r="L100" s="157"/>
      <c r="M100" s="276"/>
      <c r="N100" s="279"/>
      <c r="O100" s="157"/>
      <c r="T100" s="405" t="s">
        <v>60</v>
      </c>
      <c r="U100" s="407">
        <v>172.2</v>
      </c>
    </row>
    <row r="101" spans="1:21" ht="24.95" customHeight="1">
      <c r="A101" s="338"/>
      <c r="B101" s="76"/>
      <c r="C101" s="155"/>
      <c r="D101" s="160"/>
      <c r="E101" s="156"/>
      <c r="F101" s="155"/>
      <c r="G101" s="175"/>
      <c r="H101" s="76"/>
      <c r="I101" s="157"/>
      <c r="J101" s="157"/>
      <c r="K101" s="160"/>
      <c r="L101" s="157"/>
      <c r="M101" s="276"/>
      <c r="N101" s="279"/>
      <c r="O101" s="157"/>
      <c r="T101" s="405" t="s">
        <v>61</v>
      </c>
      <c r="U101" s="407">
        <v>184.5</v>
      </c>
    </row>
    <row r="102" spans="1:21" ht="24.95" customHeight="1">
      <c r="A102" s="338"/>
      <c r="B102" s="76"/>
      <c r="C102" s="155"/>
      <c r="D102" s="160"/>
      <c r="E102" s="156"/>
      <c r="F102" s="155"/>
      <c r="G102" s="175"/>
      <c r="H102" s="76"/>
      <c r="I102" s="157"/>
      <c r="J102" s="157"/>
      <c r="K102" s="160"/>
      <c r="L102" s="157"/>
      <c r="M102" s="276"/>
      <c r="N102" s="279"/>
      <c r="O102" s="157"/>
      <c r="T102" s="405" t="s">
        <v>145</v>
      </c>
      <c r="U102" s="407">
        <v>196.8</v>
      </c>
    </row>
    <row r="103" spans="1:21" ht="24.95" customHeight="1">
      <c r="A103" s="338"/>
      <c r="B103" s="76"/>
      <c r="C103" s="155"/>
      <c r="D103" s="160"/>
      <c r="E103" s="156"/>
      <c r="F103" s="155"/>
      <c r="G103" s="175"/>
      <c r="H103" s="76"/>
      <c r="I103" s="157"/>
      <c r="J103" s="157"/>
      <c r="K103" s="160"/>
      <c r="L103" s="157"/>
      <c r="M103" s="276"/>
      <c r="N103" s="279"/>
      <c r="O103" s="157"/>
      <c r="T103" s="405"/>
      <c r="U103" s="407"/>
    </row>
    <row r="104" spans="1:21" ht="24.95" customHeight="1">
      <c r="A104" s="338"/>
      <c r="B104" s="76"/>
      <c r="C104" s="155"/>
      <c r="D104" s="160"/>
      <c r="E104" s="156"/>
      <c r="F104" s="155"/>
      <c r="G104" s="175"/>
      <c r="H104" s="76"/>
      <c r="I104" s="157"/>
      <c r="J104" s="157"/>
      <c r="K104" s="160"/>
      <c r="L104" s="157"/>
      <c r="M104" s="276"/>
      <c r="N104" s="279"/>
      <c r="O104" s="157"/>
      <c r="T104" s="405" t="s">
        <v>62</v>
      </c>
      <c r="U104" s="407">
        <v>100</v>
      </c>
    </row>
    <row r="105" spans="1:21" ht="24.95" customHeight="1">
      <c r="A105" s="338"/>
      <c r="B105" s="76"/>
      <c r="C105" s="155"/>
      <c r="D105" s="160"/>
      <c r="E105" s="156"/>
      <c r="F105" s="155"/>
      <c r="G105" s="175"/>
      <c r="H105" s="76"/>
      <c r="I105" s="157"/>
      <c r="J105" s="157"/>
      <c r="K105" s="160"/>
      <c r="L105" s="157"/>
      <c r="M105" s="276"/>
      <c r="N105" s="279"/>
      <c r="O105" s="157"/>
      <c r="T105" s="405" t="s">
        <v>63</v>
      </c>
      <c r="U105" s="407">
        <v>200</v>
      </c>
    </row>
    <row r="106" spans="1:21" ht="24.95" customHeight="1">
      <c r="A106" s="338"/>
      <c r="B106" s="76"/>
      <c r="C106" s="155"/>
      <c r="D106" s="160"/>
      <c r="E106" s="156"/>
      <c r="F106" s="155"/>
      <c r="G106" s="175"/>
      <c r="H106" s="76"/>
      <c r="I106" s="157"/>
      <c r="J106" s="157"/>
      <c r="K106" s="160"/>
      <c r="L106" s="157"/>
      <c r="M106" s="276"/>
      <c r="N106" s="279"/>
      <c r="O106" s="157"/>
      <c r="T106" s="405" t="s">
        <v>64</v>
      </c>
      <c r="U106" s="407">
        <v>100</v>
      </c>
    </row>
    <row r="107" spans="1:21" ht="24.95" customHeight="1">
      <c r="A107" s="338"/>
      <c r="B107" s="76"/>
      <c r="C107" s="155"/>
      <c r="D107" s="160"/>
      <c r="E107" s="156"/>
      <c r="F107" s="155"/>
      <c r="G107" s="175"/>
      <c r="H107" s="76"/>
      <c r="I107" s="157"/>
      <c r="J107" s="157"/>
      <c r="K107" s="160"/>
      <c r="L107" s="157"/>
      <c r="M107" s="276"/>
      <c r="N107" s="279"/>
      <c r="O107" s="157"/>
      <c r="T107" s="405" t="s">
        <v>146</v>
      </c>
      <c r="U107" s="407">
        <v>200</v>
      </c>
    </row>
    <row r="108" spans="1:21" ht="24.95" customHeight="1">
      <c r="A108" s="338"/>
      <c r="B108" s="76"/>
      <c r="C108" s="155"/>
      <c r="D108" s="160"/>
      <c r="E108" s="156"/>
      <c r="F108" s="155"/>
      <c r="G108" s="175"/>
      <c r="H108" s="76"/>
      <c r="I108" s="157"/>
      <c r="J108" s="157"/>
      <c r="K108" s="160"/>
      <c r="L108" s="157"/>
      <c r="M108" s="276"/>
      <c r="N108" s="279"/>
      <c r="O108" s="157"/>
      <c r="T108" s="405" t="s">
        <v>65</v>
      </c>
      <c r="U108" s="407">
        <v>300</v>
      </c>
    </row>
    <row r="109" spans="1:21" ht="24.95" customHeight="1">
      <c r="A109" s="338"/>
      <c r="B109" s="76"/>
      <c r="C109" s="155"/>
      <c r="D109" s="160"/>
      <c r="E109" s="156"/>
      <c r="F109" s="155"/>
      <c r="G109" s="175"/>
      <c r="H109" s="76"/>
      <c r="I109" s="157"/>
      <c r="J109" s="157"/>
      <c r="K109" s="160"/>
      <c r="L109" s="157"/>
      <c r="M109" s="276"/>
      <c r="N109" s="279"/>
      <c r="O109" s="157"/>
      <c r="T109" s="405"/>
      <c r="U109" s="407"/>
    </row>
    <row r="110" spans="1:21" ht="24.95" customHeight="1">
      <c r="A110" s="338"/>
      <c r="B110" s="76"/>
      <c r="C110" s="155"/>
      <c r="D110" s="160"/>
      <c r="E110" s="156"/>
      <c r="F110" s="155"/>
      <c r="G110" s="175"/>
      <c r="H110" s="76"/>
      <c r="I110" s="157"/>
      <c r="J110" s="157"/>
      <c r="K110" s="160"/>
      <c r="L110" s="157"/>
      <c r="M110" s="276"/>
      <c r="N110" s="279"/>
      <c r="O110" s="157"/>
      <c r="T110" s="405" t="s">
        <v>66</v>
      </c>
      <c r="U110" s="407">
        <v>12</v>
      </c>
    </row>
    <row r="111" spans="1:21" ht="24.95" customHeight="1">
      <c r="A111" s="338"/>
      <c r="B111" s="76"/>
      <c r="C111" s="155"/>
      <c r="D111" s="160"/>
      <c r="E111" s="156"/>
      <c r="F111" s="155"/>
      <c r="G111" s="175"/>
      <c r="H111" s="76"/>
      <c r="I111" s="157"/>
      <c r="J111" s="157"/>
      <c r="K111" s="160"/>
      <c r="L111" s="157"/>
      <c r="M111" s="276"/>
      <c r="N111" s="279"/>
      <c r="O111" s="157"/>
      <c r="T111" s="405" t="s">
        <v>67</v>
      </c>
      <c r="U111" s="407">
        <v>12</v>
      </c>
    </row>
    <row r="112" spans="1:21" ht="15">
      <c r="A112" s="338"/>
      <c r="B112" s="76"/>
      <c r="C112" s="155"/>
      <c r="D112" s="160"/>
      <c r="E112" s="156"/>
      <c r="F112" s="155"/>
      <c r="G112" s="175"/>
      <c r="H112" s="76"/>
      <c r="I112" s="157"/>
      <c r="J112" s="157"/>
      <c r="K112" s="160"/>
      <c r="L112" s="157"/>
      <c r="M112" s="276"/>
      <c r="N112" s="279"/>
      <c r="O112" s="157"/>
      <c r="T112" s="406"/>
      <c r="U112" s="404"/>
    </row>
    <row r="113" spans="1:15">
      <c r="A113" s="338"/>
      <c r="B113" s="76"/>
      <c r="C113" s="155"/>
      <c r="D113" s="160"/>
      <c r="E113" s="156"/>
      <c r="F113" s="155"/>
      <c r="G113" s="175"/>
      <c r="H113" s="76"/>
      <c r="I113" s="157"/>
      <c r="J113" s="157"/>
      <c r="K113" s="160"/>
      <c r="L113" s="157"/>
      <c r="M113" s="276"/>
      <c r="N113" s="279"/>
      <c r="O113" s="157"/>
    </row>
    <row r="114" spans="1:15">
      <c r="A114" s="338"/>
      <c r="B114" s="76"/>
      <c r="C114" s="155"/>
      <c r="D114" s="160"/>
      <c r="E114" s="156"/>
      <c r="F114" s="155"/>
      <c r="G114" s="175"/>
      <c r="H114" s="76"/>
      <c r="I114" s="157"/>
      <c r="J114" s="157"/>
      <c r="K114" s="160"/>
      <c r="L114" s="157"/>
      <c r="M114" s="276"/>
      <c r="N114" s="279"/>
      <c r="O114" s="157"/>
    </row>
    <row r="115" spans="1:15">
      <c r="A115" s="338"/>
      <c r="B115" s="76"/>
      <c r="C115" s="155"/>
      <c r="D115" s="160"/>
      <c r="E115" s="156"/>
      <c r="F115" s="155"/>
      <c r="G115" s="175"/>
      <c r="H115" s="76"/>
      <c r="I115" s="157"/>
      <c r="J115" s="157"/>
      <c r="K115" s="160"/>
      <c r="L115" s="157"/>
      <c r="M115" s="276"/>
      <c r="N115" s="279"/>
      <c r="O115" s="157"/>
    </row>
    <row r="116" spans="1:15">
      <c r="A116" s="338"/>
      <c r="B116" s="76"/>
      <c r="C116" s="155"/>
      <c r="D116" s="160"/>
      <c r="E116" s="156"/>
      <c r="F116" s="155"/>
      <c r="G116" s="175"/>
      <c r="H116" s="76"/>
      <c r="I116" s="157"/>
      <c r="J116" s="157"/>
      <c r="K116" s="160"/>
      <c r="L116" s="157"/>
      <c r="M116" s="276"/>
      <c r="N116" s="279"/>
      <c r="O116" s="157"/>
    </row>
    <row r="117" spans="1:15">
      <c r="A117" s="338"/>
      <c r="B117" s="76"/>
      <c r="C117" s="155"/>
      <c r="D117" s="160"/>
      <c r="E117" s="156"/>
      <c r="F117" s="155"/>
      <c r="G117" s="175"/>
      <c r="H117" s="76"/>
      <c r="I117" s="157"/>
      <c r="J117" s="157"/>
      <c r="K117" s="160"/>
      <c r="L117" s="157"/>
      <c r="M117" s="276"/>
      <c r="N117" s="279"/>
      <c r="O117" s="157"/>
    </row>
    <row r="118" spans="1:15">
      <c r="A118" s="338"/>
      <c r="B118" s="76"/>
      <c r="C118" s="155"/>
      <c r="D118" s="160"/>
      <c r="E118" s="156"/>
      <c r="F118" s="155"/>
      <c r="G118" s="175"/>
      <c r="H118" s="76"/>
      <c r="I118" s="157"/>
      <c r="J118" s="157"/>
      <c r="K118" s="160"/>
      <c r="L118" s="157"/>
      <c r="M118" s="276"/>
      <c r="N118" s="279"/>
      <c r="O118" s="157"/>
    </row>
    <row r="119" spans="1:15">
      <c r="A119" s="338"/>
      <c r="B119" s="76"/>
      <c r="C119" s="155"/>
      <c r="D119" s="160"/>
      <c r="E119" s="156"/>
      <c r="F119" s="155"/>
      <c r="G119" s="175"/>
      <c r="H119" s="76"/>
      <c r="I119" s="157"/>
      <c r="J119" s="157"/>
      <c r="K119" s="160"/>
      <c r="L119" s="157"/>
      <c r="M119" s="276"/>
      <c r="N119" s="279"/>
      <c r="O119" s="157"/>
    </row>
    <row r="120" spans="1:15">
      <c r="A120" s="338"/>
      <c r="B120" s="76"/>
      <c r="C120" s="155"/>
      <c r="D120" s="160"/>
      <c r="E120" s="156"/>
      <c r="F120" s="155"/>
      <c r="G120" s="175"/>
      <c r="H120" s="76"/>
      <c r="I120" s="157"/>
      <c r="J120" s="157"/>
      <c r="K120" s="160"/>
      <c r="L120" s="157"/>
      <c r="M120" s="276"/>
      <c r="N120" s="279"/>
      <c r="O120" s="157"/>
    </row>
    <row r="121" spans="1:15">
      <c r="A121" s="338"/>
      <c r="B121" s="76"/>
      <c r="C121" s="155"/>
      <c r="D121" s="160"/>
      <c r="E121" s="156"/>
      <c r="F121" s="155"/>
      <c r="G121" s="175"/>
      <c r="H121" s="76"/>
      <c r="I121" s="157"/>
      <c r="J121" s="157"/>
      <c r="K121" s="160"/>
      <c r="L121" s="157"/>
      <c r="M121" s="276"/>
      <c r="N121" s="279"/>
      <c r="O121" s="157"/>
    </row>
    <row r="122" spans="1:15">
      <c r="A122" s="338"/>
      <c r="B122" s="76"/>
      <c r="C122" s="155"/>
      <c r="D122" s="160"/>
      <c r="E122" s="156"/>
      <c r="F122" s="155"/>
      <c r="G122" s="175"/>
      <c r="H122" s="76"/>
      <c r="I122" s="157"/>
      <c r="J122" s="157"/>
      <c r="K122" s="160"/>
      <c r="L122" s="157"/>
      <c r="M122" s="276"/>
      <c r="N122" s="279"/>
      <c r="O122" s="157"/>
    </row>
    <row r="123" spans="1:15">
      <c r="A123" s="338"/>
      <c r="B123" s="76"/>
      <c r="C123" s="155"/>
      <c r="D123" s="160"/>
      <c r="E123" s="156"/>
      <c r="F123" s="155"/>
      <c r="G123" s="175"/>
      <c r="H123" s="76"/>
      <c r="I123" s="157"/>
      <c r="J123" s="157"/>
      <c r="K123" s="160"/>
      <c r="L123" s="157"/>
      <c r="M123" s="276"/>
      <c r="N123" s="279"/>
      <c r="O123" s="157"/>
    </row>
    <row r="124" spans="1:15">
      <c r="A124" s="338"/>
      <c r="B124" s="76"/>
      <c r="C124" s="155"/>
      <c r="D124" s="160"/>
      <c r="E124" s="156"/>
      <c r="F124" s="155"/>
      <c r="G124" s="175"/>
      <c r="H124" s="76"/>
      <c r="I124" s="157"/>
      <c r="J124" s="157"/>
      <c r="K124" s="160"/>
      <c r="L124" s="157"/>
      <c r="M124" s="276"/>
      <c r="N124" s="279"/>
      <c r="O124" s="157"/>
    </row>
    <row r="125" spans="1:15">
      <c r="A125" s="338"/>
      <c r="B125" s="76"/>
      <c r="C125" s="155"/>
      <c r="D125" s="160"/>
      <c r="E125" s="156"/>
      <c r="F125" s="155"/>
      <c r="G125" s="175"/>
      <c r="H125" s="76"/>
      <c r="I125" s="157"/>
      <c r="J125" s="157"/>
      <c r="K125" s="160"/>
      <c r="L125" s="157"/>
      <c r="M125" s="276"/>
      <c r="N125" s="279"/>
      <c r="O125" s="157"/>
    </row>
    <row r="126" spans="1:15">
      <c r="A126" s="338"/>
      <c r="B126" s="76"/>
      <c r="C126" s="155"/>
      <c r="D126" s="160"/>
      <c r="E126" s="156"/>
      <c r="F126" s="155"/>
      <c r="G126" s="175"/>
      <c r="H126" s="76"/>
      <c r="I126" s="157"/>
      <c r="J126" s="157"/>
      <c r="K126" s="160"/>
      <c r="L126" s="157"/>
      <c r="M126" s="276"/>
      <c r="N126" s="279"/>
      <c r="O126" s="157"/>
    </row>
    <row r="127" spans="1:15">
      <c r="A127" s="338"/>
      <c r="B127" s="76"/>
      <c r="C127" s="155"/>
      <c r="D127" s="160"/>
      <c r="E127" s="156"/>
      <c r="F127" s="155"/>
      <c r="G127" s="175"/>
      <c r="H127" s="76"/>
      <c r="I127" s="157"/>
      <c r="J127" s="157"/>
      <c r="K127" s="160"/>
      <c r="L127" s="157"/>
      <c r="M127" s="276"/>
      <c r="N127" s="279"/>
      <c r="O127" s="157"/>
    </row>
    <row r="128" spans="1:15">
      <c r="A128" s="338"/>
      <c r="B128" s="76"/>
      <c r="C128" s="155"/>
      <c r="D128" s="160"/>
      <c r="E128" s="156"/>
      <c r="F128" s="155"/>
      <c r="G128" s="175"/>
      <c r="H128" s="76"/>
      <c r="I128" s="157"/>
      <c r="J128" s="157"/>
      <c r="K128" s="160"/>
      <c r="L128" s="157"/>
      <c r="M128" s="276"/>
      <c r="N128" s="279"/>
      <c r="O128" s="157"/>
    </row>
    <row r="129" spans="1:15">
      <c r="A129" s="338"/>
      <c r="B129" s="76"/>
      <c r="C129" s="155"/>
      <c r="D129" s="160"/>
      <c r="E129" s="156"/>
      <c r="F129" s="155"/>
      <c r="G129" s="175"/>
      <c r="H129" s="76"/>
      <c r="I129" s="157"/>
      <c r="J129" s="157"/>
      <c r="K129" s="160"/>
      <c r="L129" s="157"/>
      <c r="M129" s="276"/>
      <c r="N129" s="279"/>
      <c r="O129" s="157"/>
    </row>
    <row r="130" spans="1:15">
      <c r="A130" s="338"/>
      <c r="B130" s="76"/>
      <c r="C130" s="155"/>
      <c r="D130" s="160"/>
      <c r="E130" s="156"/>
      <c r="F130" s="155"/>
      <c r="G130" s="175"/>
      <c r="H130" s="76"/>
      <c r="I130" s="157"/>
      <c r="J130" s="157"/>
      <c r="K130" s="160"/>
      <c r="L130" s="157"/>
      <c r="M130" s="276"/>
      <c r="N130" s="279"/>
      <c r="O130" s="157"/>
    </row>
    <row r="131" spans="1:15">
      <c r="A131" s="338"/>
      <c r="B131" s="76"/>
      <c r="C131" s="155"/>
      <c r="D131" s="160"/>
      <c r="E131" s="156"/>
      <c r="F131" s="155"/>
      <c r="G131" s="175"/>
      <c r="H131" s="76"/>
      <c r="I131" s="157"/>
      <c r="J131" s="157"/>
      <c r="K131" s="160"/>
      <c r="L131" s="157"/>
      <c r="M131" s="276"/>
      <c r="N131" s="279"/>
      <c r="O131" s="157"/>
    </row>
    <row r="132" spans="1:15">
      <c r="A132" s="338"/>
      <c r="B132" s="76"/>
      <c r="C132" s="155"/>
      <c r="D132" s="160"/>
      <c r="E132" s="156"/>
      <c r="F132" s="155"/>
      <c r="G132" s="175"/>
      <c r="H132" s="76"/>
      <c r="I132" s="157"/>
      <c r="J132" s="157"/>
      <c r="K132" s="160"/>
      <c r="L132" s="157"/>
      <c r="M132" s="276"/>
      <c r="N132" s="279"/>
      <c r="O132" s="157"/>
    </row>
    <row r="133" spans="1:15">
      <c r="A133" s="338"/>
      <c r="B133" s="76"/>
      <c r="C133" s="155"/>
      <c r="D133" s="160"/>
      <c r="E133" s="156"/>
      <c r="F133" s="155"/>
      <c r="G133" s="175"/>
      <c r="H133" s="76"/>
      <c r="I133" s="157"/>
      <c r="J133" s="157"/>
      <c r="K133" s="160"/>
      <c r="L133" s="157"/>
      <c r="M133" s="276"/>
      <c r="N133" s="279"/>
      <c r="O133" s="157"/>
    </row>
    <row r="134" spans="1:15">
      <c r="A134" s="338"/>
      <c r="B134" s="76"/>
      <c r="C134" s="155"/>
      <c r="D134" s="160"/>
      <c r="E134" s="156"/>
      <c r="F134" s="155"/>
      <c r="G134" s="175"/>
      <c r="H134" s="76"/>
      <c r="I134" s="157"/>
      <c r="J134" s="157"/>
      <c r="K134" s="160"/>
      <c r="L134" s="157"/>
      <c r="M134" s="276"/>
      <c r="N134" s="279"/>
      <c r="O134" s="157"/>
    </row>
    <row r="135" spans="1:15">
      <c r="A135" s="338"/>
      <c r="B135" s="76"/>
      <c r="C135" s="155"/>
      <c r="D135" s="160"/>
      <c r="E135" s="156"/>
      <c r="F135" s="155"/>
      <c r="G135" s="175"/>
      <c r="H135" s="76"/>
      <c r="I135" s="157"/>
      <c r="J135" s="157"/>
      <c r="K135" s="160"/>
      <c r="L135" s="157"/>
      <c r="M135" s="276"/>
      <c r="N135" s="279"/>
      <c r="O135" s="157"/>
    </row>
    <row r="136" spans="1:15">
      <c r="A136" s="338"/>
      <c r="B136" s="76"/>
      <c r="C136" s="155"/>
      <c r="D136" s="160"/>
      <c r="E136" s="156"/>
      <c r="F136" s="155"/>
      <c r="G136" s="175"/>
      <c r="H136" s="76"/>
      <c r="I136" s="157"/>
      <c r="J136" s="157"/>
      <c r="K136" s="160"/>
      <c r="L136" s="157"/>
      <c r="M136" s="276"/>
      <c r="N136" s="279"/>
      <c r="O136" s="157"/>
    </row>
    <row r="137" spans="1:15">
      <c r="A137" s="338"/>
      <c r="B137" s="76"/>
      <c r="C137" s="155"/>
      <c r="D137" s="160"/>
      <c r="E137" s="156"/>
      <c r="F137" s="155"/>
      <c r="G137" s="175"/>
      <c r="H137" s="76"/>
      <c r="I137" s="157"/>
      <c r="J137" s="157"/>
      <c r="K137" s="160"/>
      <c r="L137" s="157"/>
      <c r="M137" s="276"/>
      <c r="N137" s="279"/>
      <c r="O137" s="157"/>
    </row>
    <row r="138" spans="1:15">
      <c r="A138" s="338"/>
      <c r="B138" s="76"/>
      <c r="C138" s="155"/>
      <c r="D138" s="160"/>
      <c r="E138" s="156"/>
      <c r="F138" s="155"/>
      <c r="G138" s="175"/>
      <c r="H138" s="76"/>
      <c r="I138" s="157"/>
      <c r="J138" s="157"/>
      <c r="K138" s="160"/>
      <c r="L138" s="157"/>
      <c r="M138" s="276"/>
      <c r="N138" s="279"/>
      <c r="O138" s="157"/>
    </row>
    <row r="139" spans="1:15">
      <c r="A139" s="338"/>
      <c r="B139" s="76"/>
      <c r="C139" s="155"/>
      <c r="D139" s="160"/>
      <c r="E139" s="156"/>
      <c r="F139" s="155"/>
      <c r="G139" s="175"/>
      <c r="H139" s="76"/>
      <c r="I139" s="157"/>
      <c r="J139" s="157"/>
      <c r="K139" s="160"/>
      <c r="L139" s="157"/>
      <c r="M139" s="276"/>
      <c r="N139" s="279"/>
      <c r="O139" s="157"/>
    </row>
    <row r="140" spans="1:15">
      <c r="A140" s="338"/>
      <c r="B140" s="76"/>
      <c r="C140" s="155"/>
      <c r="D140" s="160"/>
      <c r="E140" s="156"/>
      <c r="F140" s="155"/>
      <c r="G140" s="175"/>
      <c r="H140" s="76"/>
      <c r="I140" s="157"/>
      <c r="J140" s="157"/>
      <c r="K140" s="160"/>
      <c r="L140" s="157"/>
      <c r="M140" s="276"/>
      <c r="N140" s="279"/>
      <c r="O140" s="157"/>
    </row>
    <row r="141" spans="1:15">
      <c r="A141" s="338"/>
      <c r="B141" s="76"/>
      <c r="C141" s="155"/>
      <c r="D141" s="160"/>
      <c r="E141" s="156"/>
      <c r="F141" s="155"/>
      <c r="G141" s="175"/>
      <c r="H141" s="76"/>
      <c r="I141" s="157"/>
      <c r="J141" s="157"/>
      <c r="K141" s="160"/>
      <c r="L141" s="157"/>
      <c r="M141" s="276"/>
      <c r="N141" s="279"/>
      <c r="O141" s="157"/>
    </row>
    <row r="142" spans="1:15">
      <c r="A142" s="338"/>
      <c r="B142" s="76"/>
      <c r="C142" s="155"/>
      <c r="D142" s="160"/>
      <c r="E142" s="156"/>
      <c r="F142" s="155"/>
      <c r="G142" s="175"/>
      <c r="H142" s="76"/>
      <c r="I142" s="157"/>
      <c r="J142" s="157"/>
      <c r="K142" s="160"/>
      <c r="L142" s="157"/>
      <c r="M142" s="276"/>
      <c r="N142" s="279"/>
      <c r="O142" s="157"/>
    </row>
    <row r="143" spans="1:15">
      <c r="A143" s="338"/>
      <c r="B143" s="76"/>
      <c r="C143" s="155"/>
      <c r="D143" s="160"/>
      <c r="E143" s="156"/>
      <c r="F143" s="155"/>
      <c r="G143" s="175"/>
      <c r="H143" s="76"/>
      <c r="I143" s="157"/>
      <c r="J143" s="157"/>
      <c r="K143" s="160"/>
      <c r="L143" s="157"/>
      <c r="M143" s="276"/>
      <c r="N143" s="279"/>
      <c r="O143" s="157"/>
    </row>
    <row r="144" spans="1:15">
      <c r="A144" s="338"/>
      <c r="B144" s="76"/>
      <c r="C144" s="155"/>
      <c r="D144" s="160"/>
      <c r="E144" s="156"/>
      <c r="F144" s="155"/>
      <c r="G144" s="175"/>
      <c r="H144" s="76"/>
      <c r="I144" s="157"/>
      <c r="J144" s="157"/>
      <c r="K144" s="160"/>
      <c r="L144" s="157"/>
      <c r="M144" s="276"/>
      <c r="N144" s="279"/>
      <c r="O144" s="157"/>
    </row>
    <row r="145" spans="1:15">
      <c r="A145" s="338"/>
      <c r="B145" s="76"/>
      <c r="C145" s="155"/>
      <c r="D145" s="160"/>
      <c r="E145" s="156"/>
      <c r="F145" s="155"/>
      <c r="G145" s="175"/>
      <c r="H145" s="76"/>
      <c r="I145" s="157"/>
      <c r="J145" s="157"/>
      <c r="K145" s="160"/>
      <c r="L145" s="157"/>
      <c r="M145" s="276"/>
      <c r="N145" s="279"/>
      <c r="O145" s="157"/>
    </row>
    <row r="146" spans="1:15">
      <c r="A146" s="338"/>
      <c r="B146" s="76"/>
      <c r="C146" s="155"/>
      <c r="D146" s="160"/>
      <c r="E146" s="156"/>
      <c r="F146" s="155"/>
      <c r="G146" s="175"/>
      <c r="H146" s="76"/>
      <c r="I146" s="157"/>
      <c r="J146" s="157"/>
      <c r="K146" s="160"/>
      <c r="L146" s="157"/>
      <c r="M146" s="276"/>
      <c r="N146" s="279"/>
      <c r="O146" s="157"/>
    </row>
    <row r="147" spans="1:15">
      <c r="A147" s="338"/>
      <c r="B147" s="76"/>
      <c r="C147" s="155"/>
      <c r="D147" s="160"/>
      <c r="E147" s="156"/>
      <c r="F147" s="155"/>
      <c r="G147" s="175"/>
      <c r="H147" s="76"/>
      <c r="I147" s="157"/>
      <c r="J147" s="157"/>
      <c r="K147" s="160"/>
      <c r="L147" s="157"/>
      <c r="M147" s="276"/>
      <c r="N147" s="279"/>
      <c r="O147" s="157"/>
    </row>
    <row r="148" spans="1:15">
      <c r="A148" s="338"/>
      <c r="B148" s="76"/>
      <c r="C148" s="155"/>
      <c r="D148" s="160"/>
      <c r="E148" s="156"/>
      <c r="F148" s="155"/>
      <c r="G148" s="175"/>
      <c r="H148" s="76"/>
      <c r="I148" s="157"/>
      <c r="J148" s="157"/>
      <c r="K148" s="160"/>
      <c r="L148" s="157"/>
      <c r="M148" s="276"/>
      <c r="N148" s="279"/>
      <c r="O148" s="157"/>
    </row>
    <row r="149" spans="1:15">
      <c r="A149" s="338"/>
      <c r="B149" s="76"/>
      <c r="C149" s="155"/>
      <c r="D149" s="160"/>
      <c r="E149" s="156"/>
      <c r="F149" s="155"/>
      <c r="G149" s="175"/>
      <c r="H149" s="76"/>
      <c r="I149" s="157"/>
      <c r="J149" s="157"/>
      <c r="K149" s="160"/>
      <c r="L149" s="157"/>
      <c r="M149" s="276"/>
      <c r="N149" s="279"/>
      <c r="O149" s="157"/>
    </row>
    <row r="150" spans="1:15">
      <c r="A150" s="338"/>
      <c r="B150" s="76"/>
      <c r="C150" s="155"/>
      <c r="D150" s="160"/>
      <c r="E150" s="156"/>
      <c r="F150" s="155"/>
      <c r="G150" s="175"/>
      <c r="H150" s="76"/>
      <c r="I150" s="157"/>
      <c r="J150" s="157"/>
      <c r="K150" s="160"/>
      <c r="L150" s="157"/>
      <c r="M150" s="276"/>
      <c r="N150" s="279"/>
      <c r="O150" s="157"/>
    </row>
    <row r="151" spans="1:15">
      <c r="A151" s="338"/>
      <c r="B151" s="76"/>
      <c r="C151" s="155"/>
      <c r="D151" s="160"/>
      <c r="E151" s="156"/>
      <c r="F151" s="155"/>
      <c r="G151" s="175"/>
      <c r="H151" s="76"/>
      <c r="I151" s="157"/>
      <c r="J151" s="157"/>
      <c r="K151" s="160"/>
      <c r="L151" s="157"/>
      <c r="M151" s="276"/>
      <c r="N151" s="279"/>
      <c r="O151" s="157"/>
    </row>
    <row r="152" spans="1:15">
      <c r="A152" s="338"/>
      <c r="B152" s="76"/>
      <c r="C152" s="155"/>
      <c r="D152" s="160"/>
      <c r="E152" s="156"/>
      <c r="F152" s="155"/>
      <c r="G152" s="175"/>
      <c r="H152" s="76"/>
      <c r="I152" s="157"/>
      <c r="J152" s="157"/>
      <c r="K152" s="160"/>
      <c r="L152" s="157"/>
      <c r="M152" s="276"/>
      <c r="N152" s="279"/>
      <c r="O152" s="157"/>
    </row>
    <row r="153" spans="1:15">
      <c r="A153" s="338"/>
      <c r="B153" s="76"/>
      <c r="C153" s="155"/>
      <c r="D153" s="160"/>
      <c r="E153" s="156"/>
      <c r="F153" s="155"/>
      <c r="G153" s="175"/>
      <c r="H153" s="76"/>
      <c r="I153" s="157"/>
      <c r="J153" s="157"/>
      <c r="K153" s="160"/>
      <c r="L153" s="157"/>
      <c r="M153" s="276"/>
      <c r="N153" s="279"/>
      <c r="O153" s="157"/>
    </row>
    <row r="154" spans="1:15">
      <c r="A154" s="338"/>
      <c r="B154" s="76"/>
      <c r="C154" s="155"/>
      <c r="D154" s="160"/>
      <c r="E154" s="156"/>
      <c r="F154" s="155"/>
      <c r="G154" s="175"/>
      <c r="H154" s="76"/>
      <c r="I154" s="157"/>
      <c r="J154" s="157"/>
      <c r="K154" s="160"/>
      <c r="L154" s="157"/>
      <c r="M154" s="276"/>
      <c r="N154" s="279"/>
      <c r="O154" s="157"/>
    </row>
    <row r="155" spans="1:15">
      <c r="A155" s="338"/>
      <c r="B155" s="76"/>
      <c r="C155" s="155"/>
      <c r="D155" s="160"/>
      <c r="E155" s="156"/>
      <c r="F155" s="155"/>
      <c r="G155" s="175"/>
      <c r="H155" s="76"/>
      <c r="I155" s="157"/>
      <c r="J155" s="157"/>
      <c r="K155" s="160"/>
      <c r="L155" s="157"/>
      <c r="M155" s="276"/>
      <c r="N155" s="279"/>
      <c r="O155" s="157"/>
    </row>
    <row r="156" spans="1:15">
      <c r="A156" s="338"/>
      <c r="B156" s="76"/>
      <c r="C156" s="155"/>
      <c r="D156" s="160"/>
      <c r="E156" s="156"/>
      <c r="F156" s="155"/>
      <c r="G156" s="175"/>
      <c r="H156" s="76"/>
      <c r="I156" s="157"/>
      <c r="J156" s="157"/>
      <c r="K156" s="160"/>
      <c r="L156" s="157"/>
      <c r="M156" s="276"/>
      <c r="N156" s="279"/>
      <c r="O156" s="157"/>
    </row>
    <row r="157" spans="1:15">
      <c r="A157" s="338"/>
      <c r="B157" s="76"/>
      <c r="C157" s="155"/>
      <c r="D157" s="160"/>
      <c r="E157" s="156"/>
      <c r="F157" s="155"/>
      <c r="G157" s="175"/>
      <c r="H157" s="76"/>
      <c r="I157" s="157"/>
      <c r="J157" s="157"/>
      <c r="K157" s="160"/>
      <c r="L157" s="157"/>
      <c r="M157" s="276"/>
      <c r="N157" s="279"/>
      <c r="O157" s="157"/>
    </row>
    <row r="158" spans="1:15">
      <c r="A158" s="338"/>
      <c r="B158" s="76"/>
      <c r="C158" s="155"/>
      <c r="D158" s="160"/>
      <c r="E158" s="156"/>
      <c r="F158" s="155"/>
      <c r="G158" s="175"/>
      <c r="H158" s="76"/>
      <c r="I158" s="157"/>
      <c r="J158" s="157"/>
      <c r="K158" s="160"/>
      <c r="L158" s="157"/>
      <c r="M158" s="276"/>
      <c r="N158" s="279"/>
      <c r="O158" s="157"/>
    </row>
    <row r="159" spans="1:15">
      <c r="A159" s="338"/>
      <c r="B159" s="76"/>
      <c r="C159" s="155"/>
      <c r="D159" s="160"/>
      <c r="E159" s="156"/>
      <c r="F159" s="155"/>
      <c r="G159" s="175"/>
      <c r="H159" s="76"/>
      <c r="I159" s="157"/>
      <c r="J159" s="157"/>
      <c r="K159" s="160"/>
      <c r="L159" s="157"/>
      <c r="M159" s="276"/>
      <c r="N159" s="279"/>
      <c r="O159" s="157"/>
    </row>
    <row r="160" spans="1:15">
      <c r="A160" s="338"/>
      <c r="B160" s="76"/>
      <c r="C160" s="155"/>
      <c r="D160" s="160"/>
      <c r="E160" s="156"/>
      <c r="F160" s="155"/>
      <c r="G160" s="175"/>
      <c r="H160" s="76"/>
      <c r="I160" s="157"/>
      <c r="J160" s="157"/>
      <c r="K160" s="160"/>
      <c r="L160" s="157"/>
      <c r="M160" s="276"/>
      <c r="N160" s="279"/>
      <c r="O160" s="157"/>
    </row>
    <row r="161" spans="1:15">
      <c r="A161" s="338"/>
      <c r="B161" s="76"/>
      <c r="C161" s="155"/>
      <c r="D161" s="160"/>
      <c r="E161" s="156"/>
      <c r="F161" s="155"/>
      <c r="G161" s="175"/>
      <c r="H161" s="76"/>
      <c r="I161" s="157"/>
      <c r="J161" s="157"/>
      <c r="K161" s="160"/>
      <c r="L161" s="157"/>
      <c r="M161" s="276"/>
      <c r="N161" s="279"/>
      <c r="O161" s="157"/>
    </row>
    <row r="162" spans="1:15">
      <c r="A162" s="338"/>
      <c r="B162" s="76"/>
      <c r="C162" s="155"/>
      <c r="D162" s="160"/>
      <c r="E162" s="156"/>
      <c r="F162" s="155"/>
      <c r="G162" s="175"/>
      <c r="H162" s="76"/>
      <c r="I162" s="157"/>
      <c r="J162" s="157"/>
      <c r="K162" s="160"/>
      <c r="L162" s="157"/>
      <c r="M162" s="276"/>
      <c r="N162" s="279"/>
      <c r="O162" s="157"/>
    </row>
    <row r="163" spans="1:15">
      <c r="A163" s="338"/>
      <c r="B163" s="76"/>
      <c r="C163" s="155"/>
      <c r="D163" s="160"/>
      <c r="E163" s="156"/>
      <c r="F163" s="155"/>
      <c r="G163" s="175"/>
      <c r="H163" s="76"/>
      <c r="I163" s="157"/>
      <c r="J163" s="157"/>
      <c r="K163" s="160"/>
      <c r="L163" s="157"/>
      <c r="M163" s="276"/>
      <c r="N163" s="279"/>
      <c r="O163" s="157"/>
    </row>
    <row r="164" spans="1:15">
      <c r="A164" s="338"/>
      <c r="B164" s="76"/>
      <c r="C164" s="155"/>
      <c r="D164" s="160"/>
      <c r="E164" s="156"/>
      <c r="F164" s="155"/>
      <c r="G164" s="175"/>
      <c r="H164" s="76"/>
      <c r="I164" s="157"/>
      <c r="J164" s="157"/>
      <c r="K164" s="160"/>
      <c r="L164" s="157"/>
      <c r="M164" s="276"/>
      <c r="N164" s="279"/>
      <c r="O164" s="157"/>
    </row>
    <row r="165" spans="1:15">
      <c r="A165" s="338"/>
      <c r="B165" s="76"/>
      <c r="C165" s="155"/>
      <c r="D165" s="160"/>
      <c r="E165" s="156"/>
      <c r="F165" s="155"/>
      <c r="G165" s="175"/>
      <c r="H165" s="76"/>
      <c r="I165" s="157"/>
      <c r="J165" s="157"/>
      <c r="K165" s="160"/>
      <c r="L165" s="157"/>
      <c r="M165" s="276"/>
      <c r="N165" s="279"/>
      <c r="O165" s="157"/>
    </row>
    <row r="166" spans="1:15">
      <c r="A166" s="338"/>
      <c r="B166" s="76"/>
      <c r="C166" s="155"/>
      <c r="D166" s="160"/>
      <c r="E166" s="156"/>
      <c r="F166" s="155"/>
      <c r="G166" s="175"/>
      <c r="H166" s="76"/>
      <c r="I166" s="157"/>
      <c r="J166" s="157"/>
      <c r="K166" s="160"/>
      <c r="L166" s="157"/>
      <c r="M166" s="276"/>
      <c r="N166" s="279"/>
      <c r="O166" s="157"/>
    </row>
    <row r="167" spans="1:15">
      <c r="A167" s="338"/>
      <c r="B167" s="76"/>
      <c r="C167" s="155"/>
      <c r="D167" s="160"/>
      <c r="E167" s="156"/>
      <c r="F167" s="155"/>
      <c r="G167" s="175"/>
      <c r="H167" s="76"/>
      <c r="I167" s="157"/>
      <c r="J167" s="157"/>
      <c r="K167" s="160"/>
      <c r="L167" s="157"/>
      <c r="M167" s="276"/>
      <c r="N167" s="279"/>
      <c r="O167" s="157"/>
    </row>
    <row r="168" spans="1:15">
      <c r="A168" s="338"/>
      <c r="B168" s="76"/>
      <c r="C168" s="155"/>
      <c r="D168" s="160"/>
      <c r="E168" s="156"/>
      <c r="F168" s="155"/>
      <c r="G168" s="175"/>
      <c r="H168" s="76"/>
      <c r="I168" s="157"/>
      <c r="J168" s="157"/>
      <c r="K168" s="160"/>
      <c r="L168" s="157"/>
      <c r="M168" s="276"/>
      <c r="N168" s="279"/>
      <c r="O168" s="157"/>
    </row>
    <row r="169" spans="1:15">
      <c r="A169" s="338"/>
      <c r="B169" s="76"/>
      <c r="C169" s="155"/>
      <c r="D169" s="160"/>
      <c r="E169" s="156"/>
      <c r="F169" s="155"/>
      <c r="G169" s="175"/>
      <c r="H169" s="76"/>
      <c r="I169" s="157"/>
      <c r="J169" s="157"/>
      <c r="K169" s="160"/>
      <c r="L169" s="157"/>
      <c r="M169" s="276"/>
      <c r="N169" s="279"/>
      <c r="O169" s="157"/>
    </row>
    <row r="170" spans="1:15">
      <c r="A170" s="338"/>
      <c r="B170" s="76"/>
      <c r="C170" s="155"/>
      <c r="D170" s="160"/>
      <c r="E170" s="156"/>
      <c r="F170" s="155"/>
      <c r="G170" s="175"/>
      <c r="H170" s="76"/>
      <c r="I170" s="157"/>
      <c r="J170" s="157"/>
      <c r="K170" s="160"/>
      <c r="L170" s="157"/>
      <c r="M170" s="276"/>
      <c r="N170" s="279"/>
      <c r="O170" s="157"/>
    </row>
    <row r="171" spans="1:15">
      <c r="A171" s="338"/>
      <c r="B171" s="76"/>
      <c r="C171" s="155"/>
      <c r="D171" s="160"/>
      <c r="E171" s="156"/>
      <c r="F171" s="155"/>
      <c r="G171" s="175"/>
      <c r="H171" s="76"/>
      <c r="I171" s="157"/>
      <c r="J171" s="157"/>
      <c r="K171" s="160"/>
      <c r="L171" s="157"/>
      <c r="M171" s="276"/>
      <c r="N171" s="279"/>
      <c r="O171" s="157"/>
    </row>
    <row r="172" spans="1:15">
      <c r="A172" s="338"/>
      <c r="B172" s="76"/>
      <c r="C172" s="155"/>
      <c r="D172" s="160"/>
      <c r="E172" s="156"/>
      <c r="F172" s="155"/>
      <c r="G172" s="175"/>
      <c r="H172" s="76"/>
      <c r="I172" s="157"/>
      <c r="J172" s="157"/>
      <c r="K172" s="160"/>
      <c r="L172" s="157"/>
      <c r="M172" s="276"/>
      <c r="N172" s="279"/>
      <c r="O172" s="157"/>
    </row>
    <row r="173" spans="1:15">
      <c r="A173" s="338"/>
      <c r="B173" s="76"/>
      <c r="C173" s="155"/>
      <c r="D173" s="160"/>
      <c r="E173" s="156"/>
      <c r="F173" s="155"/>
      <c r="G173" s="175"/>
      <c r="H173" s="76"/>
      <c r="I173" s="157"/>
      <c r="J173" s="157"/>
      <c r="K173" s="160"/>
      <c r="L173" s="157"/>
      <c r="M173" s="276"/>
      <c r="N173" s="279"/>
      <c r="O173" s="157"/>
    </row>
    <row r="174" spans="1:15">
      <c r="A174" s="338"/>
      <c r="B174" s="76"/>
      <c r="C174" s="155"/>
      <c r="D174" s="160"/>
      <c r="E174" s="156"/>
      <c r="F174" s="155"/>
      <c r="G174" s="175"/>
      <c r="H174" s="76"/>
      <c r="I174" s="157"/>
      <c r="J174" s="157"/>
      <c r="K174" s="160"/>
      <c r="L174" s="157"/>
      <c r="M174" s="276"/>
      <c r="N174" s="279"/>
      <c r="O174" s="157"/>
    </row>
    <row r="175" spans="1:15">
      <c r="A175" s="338"/>
      <c r="B175" s="76"/>
      <c r="C175" s="155"/>
      <c r="D175" s="160"/>
      <c r="E175" s="156"/>
      <c r="F175" s="155"/>
      <c r="G175" s="175"/>
      <c r="H175" s="76"/>
      <c r="I175" s="157"/>
      <c r="J175" s="157"/>
      <c r="K175" s="160"/>
      <c r="L175" s="157"/>
      <c r="M175" s="276"/>
      <c r="N175" s="279"/>
      <c r="O175" s="157"/>
    </row>
    <row r="176" spans="1:15">
      <c r="A176" s="338"/>
      <c r="B176" s="76"/>
      <c r="C176" s="155"/>
      <c r="D176" s="160"/>
      <c r="E176" s="156"/>
      <c r="F176" s="155"/>
      <c r="G176" s="175"/>
      <c r="H176" s="76"/>
      <c r="I176" s="157"/>
      <c r="J176" s="157"/>
      <c r="K176" s="160"/>
      <c r="L176" s="157"/>
      <c r="M176" s="276"/>
      <c r="N176" s="279"/>
      <c r="O176" s="157"/>
    </row>
    <row r="177" spans="1:21">
      <c r="A177" s="338"/>
      <c r="B177" s="76"/>
      <c r="C177" s="155"/>
      <c r="D177" s="160"/>
      <c r="E177" s="156"/>
      <c r="F177" s="155"/>
      <c r="G177" s="175"/>
      <c r="H177" s="76"/>
      <c r="I177" s="157"/>
      <c r="J177" s="157"/>
      <c r="K177" s="160"/>
      <c r="L177" s="157"/>
      <c r="M177" s="276"/>
      <c r="N177" s="279"/>
      <c r="O177" s="157"/>
    </row>
    <row r="178" spans="1:21">
      <c r="A178" s="338"/>
      <c r="B178" s="76"/>
      <c r="C178" s="155"/>
      <c r="D178" s="160"/>
      <c r="E178" s="156"/>
      <c r="F178" s="155"/>
      <c r="G178" s="175"/>
      <c r="H178" s="76"/>
      <c r="I178" s="157"/>
      <c r="J178" s="157"/>
      <c r="K178" s="160"/>
      <c r="L178" s="157"/>
      <c r="M178" s="276"/>
      <c r="N178" s="279"/>
      <c r="O178" s="157"/>
    </row>
    <row r="179" spans="1:21">
      <c r="A179" s="338"/>
      <c r="B179" s="76"/>
      <c r="C179" s="155"/>
      <c r="D179" s="160"/>
      <c r="E179" s="156"/>
      <c r="F179" s="155"/>
      <c r="G179" s="175"/>
      <c r="H179" s="76"/>
      <c r="I179" s="157"/>
      <c r="J179" s="157"/>
      <c r="K179" s="160"/>
      <c r="L179" s="157"/>
      <c r="M179" s="276"/>
      <c r="N179" s="279"/>
      <c r="O179" s="157"/>
    </row>
    <row r="180" spans="1:21">
      <c r="A180" s="338"/>
      <c r="B180" s="76"/>
      <c r="C180" s="155"/>
      <c r="D180" s="160"/>
      <c r="E180" s="156"/>
      <c r="F180" s="155"/>
      <c r="G180" s="175"/>
      <c r="H180" s="76"/>
      <c r="I180" s="157"/>
      <c r="J180" s="157"/>
      <c r="K180" s="160"/>
      <c r="L180" s="157"/>
      <c r="M180" s="276"/>
      <c r="N180" s="279"/>
      <c r="O180" s="157"/>
    </row>
    <row r="181" spans="1:21">
      <c r="A181" s="338"/>
      <c r="B181" s="76"/>
      <c r="C181" s="155"/>
      <c r="D181" s="160"/>
      <c r="E181" s="156"/>
      <c r="F181" s="155"/>
      <c r="G181" s="175"/>
      <c r="H181" s="76"/>
      <c r="I181" s="157"/>
      <c r="J181" s="157"/>
      <c r="K181" s="160"/>
      <c r="L181" s="157"/>
      <c r="M181" s="276"/>
      <c r="N181" s="279"/>
      <c r="O181" s="157"/>
    </row>
    <row r="182" spans="1:21">
      <c r="A182" s="338"/>
      <c r="B182" s="76"/>
      <c r="C182" s="155"/>
      <c r="D182" s="160"/>
      <c r="E182" s="156"/>
      <c r="F182" s="155"/>
      <c r="G182" s="175"/>
      <c r="H182" s="76"/>
      <c r="I182" s="157"/>
      <c r="J182" s="157"/>
      <c r="K182" s="160"/>
      <c r="L182" s="157"/>
      <c r="M182" s="276"/>
      <c r="N182" s="279"/>
      <c r="O182" s="157"/>
    </row>
    <row r="183" spans="1:21">
      <c r="A183" s="338"/>
      <c r="B183" s="76"/>
      <c r="C183" s="155"/>
      <c r="D183" s="160"/>
      <c r="E183" s="156"/>
      <c r="F183" s="155"/>
      <c r="G183" s="175"/>
      <c r="H183" s="76"/>
      <c r="I183" s="157"/>
      <c r="J183" s="157"/>
      <c r="K183" s="160"/>
      <c r="L183" s="157"/>
      <c r="M183" s="276"/>
      <c r="N183" s="279"/>
      <c r="O183" s="157"/>
    </row>
    <row r="184" spans="1:21" ht="13.5" customHeight="1">
      <c r="C184" s="48"/>
      <c r="E184" s="174"/>
    </row>
    <row r="188" spans="1:21" ht="18">
      <c r="T188" s="507" t="s">
        <v>39</v>
      </c>
      <c r="U188" s="508"/>
    </row>
    <row r="189" spans="1:21" ht="15.75">
      <c r="T189" s="20"/>
      <c r="U189" s="49" t="s">
        <v>38</v>
      </c>
    </row>
    <row r="190" spans="1:21">
      <c r="T190" s="20" t="s">
        <v>40</v>
      </c>
      <c r="U190" s="339">
        <v>12</v>
      </c>
    </row>
    <row r="191" spans="1:21">
      <c r="T191" s="20" t="s">
        <v>41</v>
      </c>
      <c r="U191" s="339">
        <v>15</v>
      </c>
    </row>
    <row r="192" spans="1:21">
      <c r="T192" s="20" t="s">
        <v>42</v>
      </c>
      <c r="U192" s="339">
        <v>18</v>
      </c>
    </row>
    <row r="193" spans="20:21">
      <c r="T193" s="20" t="s">
        <v>43</v>
      </c>
      <c r="U193" s="339">
        <v>15</v>
      </c>
    </row>
    <row r="194" spans="20:21">
      <c r="T194" s="20"/>
      <c r="U194" s="339"/>
    </row>
    <row r="195" spans="20:21">
      <c r="T195" s="20" t="s">
        <v>45</v>
      </c>
      <c r="U195" s="339">
        <v>60</v>
      </c>
    </row>
    <row r="196" spans="20:21">
      <c r="T196" s="20" t="s">
        <v>44</v>
      </c>
      <c r="U196" s="339">
        <v>30</v>
      </c>
    </row>
    <row r="197" spans="20:21">
      <c r="T197" s="20"/>
      <c r="U197" s="339"/>
    </row>
    <row r="198" spans="20:21">
      <c r="T198" s="20" t="s">
        <v>46</v>
      </c>
      <c r="U198" s="339"/>
    </row>
    <row r="199" spans="20:21">
      <c r="T199" s="20" t="s">
        <v>47</v>
      </c>
      <c r="U199" s="339">
        <v>12.3</v>
      </c>
    </row>
    <row r="200" spans="20:21">
      <c r="T200" s="20" t="s">
        <v>48</v>
      </c>
      <c r="U200" s="339">
        <v>24.6</v>
      </c>
    </row>
    <row r="201" spans="20:21">
      <c r="T201" s="20" t="s">
        <v>49</v>
      </c>
      <c r="U201" s="339">
        <v>36.9</v>
      </c>
    </row>
    <row r="202" spans="20:21">
      <c r="T202" s="20" t="s">
        <v>50</v>
      </c>
      <c r="U202" s="339">
        <v>49.2</v>
      </c>
    </row>
    <row r="203" spans="20:21">
      <c r="T203" s="20" t="s">
        <v>51</v>
      </c>
      <c r="U203" s="339">
        <v>61.5</v>
      </c>
    </row>
    <row r="204" spans="20:21">
      <c r="T204" s="20" t="s">
        <v>52</v>
      </c>
      <c r="U204" s="339">
        <v>73.8</v>
      </c>
    </row>
    <row r="205" spans="20:21">
      <c r="T205" s="20" t="s">
        <v>53</v>
      </c>
      <c r="U205" s="339">
        <v>86.1</v>
      </c>
    </row>
    <row r="206" spans="20:21">
      <c r="T206" s="20" t="s">
        <v>54</v>
      </c>
      <c r="U206" s="339">
        <v>98.4</v>
      </c>
    </row>
    <row r="207" spans="20:21">
      <c r="T207" s="20" t="s">
        <v>55</v>
      </c>
      <c r="U207" s="339">
        <v>110.7</v>
      </c>
    </row>
    <row r="208" spans="20:21">
      <c r="T208" s="20" t="s">
        <v>56</v>
      </c>
      <c r="U208" s="339">
        <v>123</v>
      </c>
    </row>
    <row r="209" spans="20:21">
      <c r="T209" s="20" t="s">
        <v>57</v>
      </c>
      <c r="U209" s="339">
        <v>135.30000000000001</v>
      </c>
    </row>
    <row r="210" spans="20:21">
      <c r="T210" s="20" t="s">
        <v>58</v>
      </c>
      <c r="U210" s="339">
        <v>147.6</v>
      </c>
    </row>
    <row r="211" spans="20:21">
      <c r="T211" s="20" t="s">
        <v>59</v>
      </c>
      <c r="U211" s="339">
        <v>159.9</v>
      </c>
    </row>
    <row r="212" spans="20:21">
      <c r="T212" s="20" t="s">
        <v>60</v>
      </c>
      <c r="U212" s="339">
        <v>172.2</v>
      </c>
    </row>
    <row r="213" spans="20:21">
      <c r="T213" s="20" t="s">
        <v>61</v>
      </c>
      <c r="U213" s="339">
        <v>184.5</v>
      </c>
    </row>
    <row r="214" spans="20:21">
      <c r="T214" s="20" t="s">
        <v>145</v>
      </c>
      <c r="U214" s="339">
        <v>196.8</v>
      </c>
    </row>
    <row r="215" spans="20:21">
      <c r="T215" s="20"/>
      <c r="U215" s="339"/>
    </row>
    <row r="216" spans="20:21">
      <c r="T216" s="20" t="s">
        <v>62</v>
      </c>
      <c r="U216" s="339">
        <v>100</v>
      </c>
    </row>
    <row r="217" spans="20:21">
      <c r="T217" s="20" t="s">
        <v>63</v>
      </c>
      <c r="U217" s="339">
        <v>200</v>
      </c>
    </row>
    <row r="218" spans="20:21">
      <c r="T218" s="20" t="s">
        <v>64</v>
      </c>
      <c r="U218" s="339">
        <v>100</v>
      </c>
    </row>
    <row r="219" spans="20:21">
      <c r="T219" s="20" t="s">
        <v>146</v>
      </c>
      <c r="U219" s="339">
        <v>200</v>
      </c>
    </row>
    <row r="220" spans="20:21">
      <c r="T220" s="20" t="s">
        <v>65</v>
      </c>
      <c r="U220" s="339">
        <v>300</v>
      </c>
    </row>
    <row r="221" spans="20:21">
      <c r="T221" s="20"/>
      <c r="U221" s="339"/>
    </row>
    <row r="222" spans="20:21">
      <c r="T222" s="20" t="s">
        <v>66</v>
      </c>
      <c r="U222" s="339">
        <v>12</v>
      </c>
    </row>
    <row r="223" spans="20:21">
      <c r="T223" s="20" t="s">
        <v>67</v>
      </c>
      <c r="U223" s="339">
        <v>12</v>
      </c>
    </row>
  </sheetData>
  <autoFilter ref="B8:H183"/>
  <mergeCells count="4">
    <mergeCell ref="T188:U188"/>
    <mergeCell ref="T77:U77"/>
    <mergeCell ref="S9:T10"/>
    <mergeCell ref="I77:K77"/>
  </mergeCells>
  <phoneticPr fontId="26" type="noConversion"/>
  <hyperlinks>
    <hyperlink ref="C1" location="Personal!A1" display="Personal"/>
    <hyperlink ref="C2" location="Deducciones!A1" display="Deducciones"/>
    <hyperlink ref="C3" location="Nomina!A1" display="Nomina"/>
    <hyperlink ref="C4" location="Resumen!A1" display="Resumen"/>
    <hyperlink ref="C5" location="Recibo!A1" display="Recibo"/>
  </hyperlinks>
  <pageMargins left="0.75" right="0.75" top="1" bottom="1" header="0" footer="0"/>
  <pageSetup scale="65" fitToHeight="10" orientation="portrait" horizontalDpi="300" verticalDpi="300" r:id="rId1"/>
  <headerFooter alignWithMargins="0"/>
  <rowBreaks count="1" manualBreakCount="1">
    <brk id="76" max="16383" man="1"/>
  </rowBreaks>
  <colBreaks count="2" manualBreakCount="2">
    <brk id="19" max="217" man="1"/>
    <brk id="21" max="217" man="1"/>
  </colBreaks>
  <legacyDrawing r:id="rId2"/>
</worksheet>
</file>

<file path=xl/worksheets/sheet3.xml><?xml version="1.0" encoding="utf-8"?>
<worksheet xmlns="http://schemas.openxmlformats.org/spreadsheetml/2006/main" xmlns:r="http://schemas.openxmlformats.org/officeDocument/2006/relationships">
  <dimension ref="A1:Q194"/>
  <sheetViews>
    <sheetView topLeftCell="A43" zoomScaleNormal="100" workbookViewId="0">
      <selection activeCell="C49" sqref="C49"/>
    </sheetView>
  </sheetViews>
  <sheetFormatPr baseColWidth="10" defaultRowHeight="12.75"/>
  <cols>
    <col min="1" max="2" width="8.140625" style="48" customWidth="1"/>
    <col min="3" max="3" width="43.42578125" customWidth="1"/>
    <col min="4" max="4" width="14.42578125" style="48" customWidth="1"/>
    <col min="5" max="5" width="47.42578125" style="158" customWidth="1"/>
    <col min="6" max="6" width="45.42578125" customWidth="1"/>
    <col min="7" max="11" width="11.42578125" style="48" customWidth="1"/>
    <col min="12" max="12" width="22.7109375" style="48" customWidth="1"/>
    <col min="13" max="13" width="11.42578125" style="48" customWidth="1"/>
    <col min="14" max="16" width="11.42578125" style="78" customWidth="1"/>
    <col min="17" max="17" width="11.42578125" customWidth="1"/>
  </cols>
  <sheetData>
    <row r="1" spans="1:17" ht="13.5" thickBot="1">
      <c r="C1" s="266" t="s">
        <v>124</v>
      </c>
      <c r="L1" s="76"/>
      <c r="M1" s="112" t="s">
        <v>70</v>
      </c>
      <c r="N1" s="113" t="s">
        <v>71</v>
      </c>
    </row>
    <row r="2" spans="1:17" ht="14.25" thickTop="1" thickBot="1">
      <c r="C2" s="266" t="s">
        <v>10</v>
      </c>
      <c r="L2" s="162" t="s">
        <v>102</v>
      </c>
      <c r="M2" s="110">
        <v>1</v>
      </c>
      <c r="N2" s="111">
        <v>0</v>
      </c>
    </row>
    <row r="3" spans="1:17" ht="14.25" thickTop="1" thickBot="1">
      <c r="C3" s="266" t="s">
        <v>29</v>
      </c>
      <c r="L3" s="249" t="s">
        <v>121</v>
      </c>
      <c r="M3" s="250">
        <v>1</v>
      </c>
      <c r="N3" s="251">
        <v>0</v>
      </c>
    </row>
    <row r="4" spans="1:17" ht="14.25" thickTop="1" thickBot="1">
      <c r="C4" s="266" t="s">
        <v>117</v>
      </c>
      <c r="L4" s="162" t="s">
        <v>122</v>
      </c>
      <c r="M4" s="110">
        <v>1</v>
      </c>
      <c r="N4" s="252">
        <v>0</v>
      </c>
    </row>
    <row r="5" spans="1:17" ht="14.25" thickTop="1" thickBot="1">
      <c r="C5" s="266" t="s">
        <v>118</v>
      </c>
      <c r="L5" s="162" t="s">
        <v>101</v>
      </c>
      <c r="M5" s="110">
        <v>1</v>
      </c>
      <c r="N5" s="252">
        <v>0</v>
      </c>
    </row>
    <row r="6" spans="1:17" ht="14.25" thickTop="1" thickBot="1">
      <c r="L6" s="162" t="s">
        <v>123</v>
      </c>
      <c r="M6" s="110">
        <v>1</v>
      </c>
      <c r="N6" s="252">
        <v>0</v>
      </c>
    </row>
    <row r="7" spans="1:17" ht="13.5" thickTop="1"/>
    <row r="8" spans="1:17" ht="86.25" customHeight="1">
      <c r="A8" s="154" t="s">
        <v>125</v>
      </c>
      <c r="B8" s="154" t="s">
        <v>27</v>
      </c>
      <c r="C8" s="105" t="s">
        <v>3</v>
      </c>
      <c r="D8" s="106" t="s">
        <v>0</v>
      </c>
      <c r="E8" s="106" t="s">
        <v>68</v>
      </c>
      <c r="F8" s="107" t="s">
        <v>4</v>
      </c>
      <c r="G8" s="108" t="s">
        <v>37</v>
      </c>
      <c r="H8" s="109" t="s">
        <v>35</v>
      </c>
      <c r="I8" s="247" t="s">
        <v>102</v>
      </c>
      <c r="J8" s="248" t="s">
        <v>121</v>
      </c>
      <c r="K8" s="248" t="s">
        <v>167</v>
      </c>
      <c r="L8" s="114" t="s">
        <v>25</v>
      </c>
      <c r="M8" s="115" t="s">
        <v>152</v>
      </c>
      <c r="N8" s="114" t="s">
        <v>26</v>
      </c>
      <c r="O8" s="114" t="s">
        <v>132</v>
      </c>
      <c r="P8" s="114" t="s">
        <v>133</v>
      </c>
      <c r="Q8" s="114" t="s">
        <v>160</v>
      </c>
    </row>
    <row r="9" spans="1:17" s="479" customFormat="1" ht="24.95" customHeight="1">
      <c r="A9" s="487">
        <f>Personal!A9</f>
        <v>0</v>
      </c>
      <c r="B9" s="488">
        <f>Personal!C9</f>
        <v>0</v>
      </c>
      <c r="C9" s="489">
        <f>Personal!D9</f>
        <v>0</v>
      </c>
      <c r="D9" s="475">
        <f>Personal!E9</f>
        <v>0</v>
      </c>
      <c r="E9" s="476">
        <f>Personal!F9</f>
        <v>0</v>
      </c>
      <c r="F9" s="474">
        <f>Personal!G9</f>
        <v>0</v>
      </c>
      <c r="G9" s="472">
        <f>Personal!L9</f>
        <v>0</v>
      </c>
      <c r="H9" s="473">
        <f>Personal!M9</f>
        <v>0</v>
      </c>
      <c r="I9" s="473">
        <v>1</v>
      </c>
      <c r="J9" s="473">
        <v>1</v>
      </c>
      <c r="K9" s="473">
        <v>1</v>
      </c>
      <c r="L9" s="473">
        <v>1</v>
      </c>
      <c r="M9" s="473">
        <v>1</v>
      </c>
      <c r="N9" s="477">
        <v>0</v>
      </c>
      <c r="O9" s="477">
        <v>0</v>
      </c>
      <c r="P9" s="477">
        <v>0</v>
      </c>
      <c r="Q9" s="491">
        <v>5.8599999999999999E-2</v>
      </c>
    </row>
    <row r="10" spans="1:17" s="479" customFormat="1" ht="24.95" customHeight="1">
      <c r="A10" s="472">
        <f>Personal!A10</f>
        <v>0</v>
      </c>
      <c r="B10" s="473">
        <f>Personal!C10</f>
        <v>0</v>
      </c>
      <c r="C10" s="474">
        <f>Personal!D10</f>
        <v>0</v>
      </c>
      <c r="D10" s="475">
        <f>Personal!E10</f>
        <v>0</v>
      </c>
      <c r="E10" s="476">
        <f>Personal!F10</f>
        <v>0</v>
      </c>
      <c r="F10" s="474">
        <f>Personal!G10</f>
        <v>0</v>
      </c>
      <c r="G10" s="472">
        <f>Personal!L10</f>
        <v>0</v>
      </c>
      <c r="H10" s="473">
        <f>Personal!M10</f>
        <v>0</v>
      </c>
      <c r="I10" s="473">
        <v>1</v>
      </c>
      <c r="J10" s="473">
        <v>1</v>
      </c>
      <c r="K10" s="473">
        <v>1</v>
      </c>
      <c r="L10" s="473">
        <v>1</v>
      </c>
      <c r="M10" s="473">
        <v>1</v>
      </c>
      <c r="N10" s="490">
        <v>184.18</v>
      </c>
      <c r="O10" s="477">
        <v>0</v>
      </c>
      <c r="P10" s="477">
        <v>0</v>
      </c>
      <c r="Q10" s="491">
        <v>3.4599999999999999E-2</v>
      </c>
    </row>
    <row r="11" spans="1:17" s="479" customFormat="1" ht="24.95" customHeight="1">
      <c r="A11" s="487">
        <f>Personal!A11</f>
        <v>0</v>
      </c>
      <c r="B11" s="488">
        <f>Personal!C11</f>
        <v>0</v>
      </c>
      <c r="C11" s="489">
        <f>Personal!D11</f>
        <v>0</v>
      </c>
      <c r="D11" s="475">
        <f>Personal!E11</f>
        <v>0</v>
      </c>
      <c r="E11" s="476">
        <f>Personal!F11</f>
        <v>0</v>
      </c>
      <c r="F11" s="474">
        <f>Personal!G11</f>
        <v>0</v>
      </c>
      <c r="G11" s="472">
        <f>Personal!L11</f>
        <v>0</v>
      </c>
      <c r="H11" s="473">
        <f>Personal!M11</f>
        <v>0</v>
      </c>
      <c r="I11" s="473">
        <v>1</v>
      </c>
      <c r="J11" s="473">
        <v>1</v>
      </c>
      <c r="K11" s="473">
        <v>1</v>
      </c>
      <c r="L11" s="473">
        <v>1</v>
      </c>
      <c r="M11" s="473">
        <v>1</v>
      </c>
      <c r="N11" s="490">
        <v>571.70000000000005</v>
      </c>
      <c r="O11" s="477">
        <v>0</v>
      </c>
      <c r="P11" s="477">
        <v>0</v>
      </c>
      <c r="Q11" s="491">
        <v>2.58E-2</v>
      </c>
    </row>
    <row r="12" spans="1:17" s="479" customFormat="1" ht="24.95" customHeight="1">
      <c r="A12" s="472">
        <f>Personal!A12</f>
        <v>0</v>
      </c>
      <c r="B12" s="473">
        <f>Personal!C12</f>
        <v>0</v>
      </c>
      <c r="C12" s="474">
        <f>Personal!D12</f>
        <v>0</v>
      </c>
      <c r="D12" s="475">
        <f>Personal!E12</f>
        <v>0</v>
      </c>
      <c r="E12" s="476">
        <f>Personal!F12</f>
        <v>0</v>
      </c>
      <c r="F12" s="474">
        <f>Personal!G12</f>
        <v>0</v>
      </c>
      <c r="G12" s="472">
        <f>Personal!L12</f>
        <v>0</v>
      </c>
      <c r="H12" s="473">
        <f>Personal!M12</f>
        <v>0</v>
      </c>
      <c r="I12" s="473">
        <v>1</v>
      </c>
      <c r="J12" s="473">
        <v>1</v>
      </c>
      <c r="K12" s="473">
        <v>1</v>
      </c>
      <c r="L12" s="473">
        <v>1</v>
      </c>
      <c r="M12" s="473">
        <v>1</v>
      </c>
      <c r="N12" s="477">
        <v>0</v>
      </c>
      <c r="O12" s="477">
        <v>0</v>
      </c>
      <c r="P12" s="477">
        <v>0</v>
      </c>
      <c r="Q12" s="478">
        <v>0</v>
      </c>
    </row>
    <row r="13" spans="1:17" s="479" customFormat="1" ht="24.95" customHeight="1">
      <c r="A13" s="472">
        <f>Personal!A13</f>
        <v>0</v>
      </c>
      <c r="B13" s="473">
        <f>Personal!C13</f>
        <v>0</v>
      </c>
      <c r="C13" s="474">
        <f>Personal!D13</f>
        <v>0</v>
      </c>
      <c r="D13" s="475">
        <f>Personal!E13</f>
        <v>0</v>
      </c>
      <c r="E13" s="476">
        <f>Personal!F13</f>
        <v>0</v>
      </c>
      <c r="F13" s="474">
        <f>Personal!G13</f>
        <v>0</v>
      </c>
      <c r="G13" s="472">
        <f>Personal!L13</f>
        <v>0</v>
      </c>
      <c r="H13" s="473">
        <f>Personal!M13</f>
        <v>0</v>
      </c>
      <c r="I13" s="473">
        <v>1</v>
      </c>
      <c r="J13" s="473">
        <v>1</v>
      </c>
      <c r="K13" s="473">
        <v>1</v>
      </c>
      <c r="L13" s="473">
        <v>1</v>
      </c>
      <c r="M13" s="473">
        <v>1</v>
      </c>
      <c r="N13" s="490">
        <v>205.06</v>
      </c>
      <c r="O13" s="477">
        <v>0</v>
      </c>
      <c r="P13" s="490">
        <v>163.5</v>
      </c>
      <c r="Q13" s="478">
        <v>0</v>
      </c>
    </row>
    <row r="14" spans="1:17" s="479" customFormat="1" ht="24.95" customHeight="1">
      <c r="A14" s="472">
        <f>Personal!A14</f>
        <v>0</v>
      </c>
      <c r="B14" s="473">
        <f>Personal!C14</f>
        <v>0</v>
      </c>
      <c r="C14" s="474">
        <f>Personal!D14</f>
        <v>0</v>
      </c>
      <c r="D14" s="475">
        <f>Personal!E14</f>
        <v>0</v>
      </c>
      <c r="E14" s="476">
        <f>Personal!F14</f>
        <v>0</v>
      </c>
      <c r="F14" s="474">
        <f>Personal!G14</f>
        <v>0</v>
      </c>
      <c r="G14" s="472">
        <f>Personal!L14</f>
        <v>0</v>
      </c>
      <c r="H14" s="473">
        <f>Personal!M14</f>
        <v>0</v>
      </c>
      <c r="I14" s="473">
        <v>1</v>
      </c>
      <c r="J14" s="473">
        <v>1</v>
      </c>
      <c r="K14" s="473">
        <v>1</v>
      </c>
      <c r="L14" s="473">
        <v>1</v>
      </c>
      <c r="M14" s="473">
        <v>1</v>
      </c>
      <c r="N14" s="490">
        <v>86.8</v>
      </c>
      <c r="O14" s="477">
        <v>0</v>
      </c>
      <c r="P14" s="477">
        <v>0</v>
      </c>
      <c r="Q14" s="478">
        <v>0</v>
      </c>
    </row>
    <row r="15" spans="1:17" s="479" customFormat="1" ht="24.95" customHeight="1">
      <c r="A15" s="472">
        <f>Personal!A15</f>
        <v>0</v>
      </c>
      <c r="B15" s="473">
        <f>Personal!C15</f>
        <v>0</v>
      </c>
      <c r="C15" s="474">
        <f>Personal!D15</f>
        <v>0</v>
      </c>
      <c r="D15" s="475">
        <f>Personal!E15</f>
        <v>0</v>
      </c>
      <c r="E15" s="476">
        <f>Personal!F15</f>
        <v>0</v>
      </c>
      <c r="F15" s="474">
        <f>Personal!G15</f>
        <v>0</v>
      </c>
      <c r="G15" s="472">
        <f>Personal!L15</f>
        <v>0</v>
      </c>
      <c r="H15" s="473">
        <f>Personal!M15</f>
        <v>0</v>
      </c>
      <c r="I15" s="473">
        <v>1</v>
      </c>
      <c r="J15" s="473">
        <v>1</v>
      </c>
      <c r="K15" s="473">
        <v>1</v>
      </c>
      <c r="L15" s="473">
        <v>1</v>
      </c>
      <c r="M15" s="473">
        <v>1</v>
      </c>
      <c r="N15" s="490">
        <v>122.35</v>
      </c>
      <c r="O15" s="477">
        <v>0</v>
      </c>
      <c r="P15" s="477">
        <v>0</v>
      </c>
      <c r="Q15" s="478">
        <v>0</v>
      </c>
    </row>
    <row r="16" spans="1:17" s="479" customFormat="1" ht="24.95" customHeight="1">
      <c r="A16" s="472">
        <f>Personal!A16</f>
        <v>0</v>
      </c>
      <c r="B16" s="473">
        <f>Personal!C16</f>
        <v>0</v>
      </c>
      <c r="C16" s="474">
        <f>Personal!D16</f>
        <v>0</v>
      </c>
      <c r="D16" s="475">
        <f>Personal!E16</f>
        <v>0</v>
      </c>
      <c r="E16" s="476">
        <f>Personal!F16</f>
        <v>0</v>
      </c>
      <c r="F16" s="474">
        <f>Personal!G16</f>
        <v>0</v>
      </c>
      <c r="G16" s="472">
        <f>Personal!L16</f>
        <v>0</v>
      </c>
      <c r="H16" s="473">
        <f>Personal!M16</f>
        <v>0</v>
      </c>
      <c r="I16" s="473">
        <v>1</v>
      </c>
      <c r="J16" s="473">
        <v>1</v>
      </c>
      <c r="K16" s="473">
        <v>1</v>
      </c>
      <c r="L16" s="473">
        <v>1</v>
      </c>
      <c r="M16" s="473">
        <v>1</v>
      </c>
      <c r="N16" s="490">
        <v>250</v>
      </c>
      <c r="O16" s="477">
        <v>0</v>
      </c>
      <c r="P16" s="477">
        <v>0</v>
      </c>
      <c r="Q16" s="478">
        <v>0</v>
      </c>
    </row>
    <row r="17" spans="1:17" s="479" customFormat="1" ht="24.95" customHeight="1">
      <c r="A17" s="472">
        <f>Personal!A17</f>
        <v>0</v>
      </c>
      <c r="B17" s="473">
        <f>Personal!C17</f>
        <v>0</v>
      </c>
      <c r="C17" s="474">
        <f>Personal!D17</f>
        <v>0</v>
      </c>
      <c r="D17" s="475">
        <f>Personal!E17</f>
        <v>0</v>
      </c>
      <c r="E17" s="476">
        <f>Personal!F17</f>
        <v>0</v>
      </c>
      <c r="F17" s="474">
        <f>Personal!G17</f>
        <v>0</v>
      </c>
      <c r="G17" s="472">
        <f>Personal!L17</f>
        <v>0</v>
      </c>
      <c r="H17" s="473">
        <f>Personal!M17</f>
        <v>0</v>
      </c>
      <c r="I17" s="473">
        <v>1</v>
      </c>
      <c r="J17" s="473">
        <v>1</v>
      </c>
      <c r="K17" s="473">
        <v>1</v>
      </c>
      <c r="L17" s="473">
        <v>1</v>
      </c>
      <c r="M17" s="473">
        <v>1</v>
      </c>
      <c r="N17" s="490">
        <v>139.18</v>
      </c>
      <c r="O17" s="477">
        <v>0</v>
      </c>
      <c r="P17" s="490">
        <v>162.5</v>
      </c>
      <c r="Q17" s="478">
        <v>0</v>
      </c>
    </row>
    <row r="18" spans="1:17" s="479" customFormat="1" ht="24.95" customHeight="1">
      <c r="A18" s="472">
        <f>Personal!A18</f>
        <v>0</v>
      </c>
      <c r="B18" s="473">
        <f>Personal!C18</f>
        <v>0</v>
      </c>
      <c r="C18" s="474">
        <f>Personal!D18</f>
        <v>0</v>
      </c>
      <c r="D18" s="475">
        <f>Personal!E18</f>
        <v>0</v>
      </c>
      <c r="E18" s="476">
        <f>Personal!F18</f>
        <v>0</v>
      </c>
      <c r="F18" s="474">
        <f>Personal!G18</f>
        <v>0</v>
      </c>
      <c r="G18" s="472">
        <f>Personal!L18</f>
        <v>0</v>
      </c>
      <c r="H18" s="473">
        <f>Personal!M18</f>
        <v>0</v>
      </c>
      <c r="I18" s="473">
        <v>1</v>
      </c>
      <c r="J18" s="473">
        <v>1</v>
      </c>
      <c r="K18" s="473">
        <v>1</v>
      </c>
      <c r="L18" s="473">
        <v>1</v>
      </c>
      <c r="M18" s="473">
        <v>1</v>
      </c>
      <c r="N18" s="490">
        <v>66.849999999999994</v>
      </c>
      <c r="O18" s="477">
        <v>0</v>
      </c>
      <c r="P18" s="490">
        <v>97.55</v>
      </c>
      <c r="Q18" s="478">
        <v>0</v>
      </c>
    </row>
    <row r="19" spans="1:17" s="479" customFormat="1" ht="24.95" customHeight="1">
      <c r="A19" s="472">
        <f>Personal!A19</f>
        <v>0</v>
      </c>
      <c r="B19" s="473">
        <f>Personal!C19</f>
        <v>0</v>
      </c>
      <c r="C19" s="474">
        <f>Personal!D19</f>
        <v>0</v>
      </c>
      <c r="D19" s="475">
        <f>Personal!E19</f>
        <v>0</v>
      </c>
      <c r="E19" s="476">
        <f>Personal!F19</f>
        <v>0</v>
      </c>
      <c r="F19" s="474">
        <f>Personal!G19</f>
        <v>0</v>
      </c>
      <c r="G19" s="472">
        <f>Personal!L19</f>
        <v>0</v>
      </c>
      <c r="H19" s="473">
        <f>Personal!M19</f>
        <v>0</v>
      </c>
      <c r="I19" s="473">
        <v>1</v>
      </c>
      <c r="J19" s="473">
        <v>1</v>
      </c>
      <c r="K19" s="473">
        <v>1</v>
      </c>
      <c r="L19" s="473">
        <v>1</v>
      </c>
      <c r="M19" s="473">
        <v>1</v>
      </c>
      <c r="N19" s="490">
        <v>114.23</v>
      </c>
      <c r="O19" s="477">
        <v>0</v>
      </c>
      <c r="P19" s="490">
        <v>74.25</v>
      </c>
      <c r="Q19" s="478">
        <v>0</v>
      </c>
    </row>
    <row r="20" spans="1:17" s="479" customFormat="1" ht="24.95" customHeight="1">
      <c r="A20" s="472">
        <f>Personal!A20</f>
        <v>0</v>
      </c>
      <c r="B20" s="473">
        <f>Personal!C20</f>
        <v>0</v>
      </c>
      <c r="C20" s="474">
        <f>Personal!D20</f>
        <v>0</v>
      </c>
      <c r="D20" s="475">
        <f>Personal!E20</f>
        <v>0</v>
      </c>
      <c r="E20" s="476">
        <f>Personal!F20</f>
        <v>0</v>
      </c>
      <c r="F20" s="474">
        <f>Personal!G20</f>
        <v>0</v>
      </c>
      <c r="G20" s="472">
        <f>Personal!L20</f>
        <v>0</v>
      </c>
      <c r="H20" s="473">
        <f>Personal!M20</f>
        <v>0</v>
      </c>
      <c r="I20" s="473">
        <v>1</v>
      </c>
      <c r="J20" s="473">
        <v>1</v>
      </c>
      <c r="K20" s="473">
        <v>1</v>
      </c>
      <c r="L20" s="473">
        <v>1</v>
      </c>
      <c r="M20" s="473">
        <v>1</v>
      </c>
      <c r="N20" s="490">
        <v>139.22999999999999</v>
      </c>
      <c r="O20" s="477">
        <v>0</v>
      </c>
      <c r="P20" s="477">
        <v>0</v>
      </c>
      <c r="Q20" s="478">
        <v>0</v>
      </c>
    </row>
    <row r="21" spans="1:17" s="479" customFormat="1" ht="24.95" customHeight="1">
      <c r="A21" s="472">
        <f>Personal!A21</f>
        <v>0</v>
      </c>
      <c r="B21" s="473">
        <f>Personal!C21</f>
        <v>0</v>
      </c>
      <c r="C21" s="474">
        <f>Personal!D21</f>
        <v>0</v>
      </c>
      <c r="D21" s="475">
        <f>Personal!E21</f>
        <v>0</v>
      </c>
      <c r="E21" s="476">
        <f>Personal!F21</f>
        <v>0</v>
      </c>
      <c r="F21" s="474">
        <f>Personal!G21</f>
        <v>0</v>
      </c>
      <c r="G21" s="472">
        <f>Personal!L21</f>
        <v>0</v>
      </c>
      <c r="H21" s="473">
        <f>Personal!M21</f>
        <v>0</v>
      </c>
      <c r="I21" s="473">
        <v>1</v>
      </c>
      <c r="J21" s="473">
        <v>1</v>
      </c>
      <c r="K21" s="473">
        <v>1</v>
      </c>
      <c r="L21" s="473">
        <v>1</v>
      </c>
      <c r="M21" s="473">
        <v>1</v>
      </c>
      <c r="N21" s="490">
        <v>187.87</v>
      </c>
      <c r="O21" s="477">
        <v>0</v>
      </c>
      <c r="P21" s="477">
        <v>0</v>
      </c>
      <c r="Q21" s="478">
        <v>0</v>
      </c>
    </row>
    <row r="22" spans="1:17" s="479" customFormat="1" ht="24.95" customHeight="1">
      <c r="A22" s="472">
        <f>Personal!A22</f>
        <v>0</v>
      </c>
      <c r="B22" s="473">
        <f>Personal!C22</f>
        <v>0</v>
      </c>
      <c r="C22" s="474">
        <f>Personal!D22</f>
        <v>0</v>
      </c>
      <c r="D22" s="475">
        <f>Personal!E22</f>
        <v>0</v>
      </c>
      <c r="E22" s="476">
        <f>Personal!F22</f>
        <v>0</v>
      </c>
      <c r="F22" s="474">
        <f>Personal!G22</f>
        <v>0</v>
      </c>
      <c r="G22" s="472">
        <f>Personal!L22</f>
        <v>0</v>
      </c>
      <c r="H22" s="473">
        <f>Personal!M22</f>
        <v>0</v>
      </c>
      <c r="I22" s="473">
        <v>1</v>
      </c>
      <c r="J22" s="473">
        <v>1</v>
      </c>
      <c r="K22" s="473">
        <v>1</v>
      </c>
      <c r="L22" s="473">
        <v>1</v>
      </c>
      <c r="M22" s="473">
        <v>1</v>
      </c>
      <c r="N22" s="490">
        <v>153.25</v>
      </c>
      <c r="O22" s="477">
        <v>0</v>
      </c>
      <c r="P22" s="477">
        <v>0</v>
      </c>
      <c r="Q22" s="478">
        <v>0</v>
      </c>
    </row>
    <row r="23" spans="1:17" s="479" customFormat="1" ht="24.95" customHeight="1">
      <c r="A23" s="472">
        <f>Personal!A23</f>
        <v>0</v>
      </c>
      <c r="B23" s="473">
        <f>Personal!C23</f>
        <v>0</v>
      </c>
      <c r="C23" s="474">
        <f>Personal!D23</f>
        <v>0</v>
      </c>
      <c r="D23" s="475">
        <f>Personal!E23</f>
        <v>0</v>
      </c>
      <c r="E23" s="476">
        <f>Personal!F23</f>
        <v>0</v>
      </c>
      <c r="F23" s="474">
        <f>Personal!G23</f>
        <v>0</v>
      </c>
      <c r="G23" s="472">
        <f>Personal!L23</f>
        <v>0</v>
      </c>
      <c r="H23" s="473">
        <f>Personal!M23</f>
        <v>0</v>
      </c>
      <c r="I23" s="473">
        <v>1</v>
      </c>
      <c r="J23" s="473">
        <v>1</v>
      </c>
      <c r="K23" s="473">
        <v>1</v>
      </c>
      <c r="L23" s="473">
        <v>1</v>
      </c>
      <c r="M23" s="473">
        <v>0</v>
      </c>
      <c r="N23" s="477">
        <v>0</v>
      </c>
      <c r="O23" s="477">
        <v>0</v>
      </c>
      <c r="P23" s="477">
        <v>0</v>
      </c>
      <c r="Q23" s="478">
        <v>0</v>
      </c>
    </row>
    <row r="24" spans="1:17" s="479" customFormat="1" ht="24.95" customHeight="1">
      <c r="A24" s="472">
        <f>Personal!A24</f>
        <v>0</v>
      </c>
      <c r="B24" s="473">
        <f>Personal!C24</f>
        <v>0</v>
      </c>
      <c r="C24" s="474">
        <f>Personal!D24</f>
        <v>0</v>
      </c>
      <c r="D24" s="475">
        <f>Personal!E24</f>
        <v>0</v>
      </c>
      <c r="E24" s="476">
        <f>Personal!F24</f>
        <v>0</v>
      </c>
      <c r="F24" s="474">
        <f>Personal!G24</f>
        <v>0</v>
      </c>
      <c r="G24" s="472">
        <f>Personal!L24</f>
        <v>0</v>
      </c>
      <c r="H24" s="473">
        <f>Personal!M24</f>
        <v>0</v>
      </c>
      <c r="I24" s="473">
        <v>1</v>
      </c>
      <c r="J24" s="473">
        <v>1</v>
      </c>
      <c r="K24" s="473">
        <v>1</v>
      </c>
      <c r="L24" s="473">
        <v>1</v>
      </c>
      <c r="M24" s="473">
        <v>1</v>
      </c>
      <c r="N24" s="490">
        <v>46.67</v>
      </c>
      <c r="O24" s="477">
        <v>0</v>
      </c>
      <c r="P24" s="477">
        <v>0</v>
      </c>
      <c r="Q24" s="478">
        <v>0</v>
      </c>
    </row>
    <row r="25" spans="1:17" s="479" customFormat="1" ht="24.95" customHeight="1">
      <c r="A25" s="487">
        <f>Personal!A25</f>
        <v>0</v>
      </c>
      <c r="B25" s="488">
        <f>Personal!C25</f>
        <v>0</v>
      </c>
      <c r="C25" s="489">
        <f>Personal!D25</f>
        <v>0</v>
      </c>
      <c r="D25" s="475">
        <f>Personal!E25</f>
        <v>0</v>
      </c>
      <c r="E25" s="476">
        <f>Personal!F25</f>
        <v>0</v>
      </c>
      <c r="F25" s="474">
        <f>Personal!G25</f>
        <v>0</v>
      </c>
      <c r="G25" s="472">
        <f>Personal!L25</f>
        <v>0</v>
      </c>
      <c r="H25" s="473">
        <f>Personal!M25</f>
        <v>0</v>
      </c>
      <c r="I25" s="473">
        <v>1</v>
      </c>
      <c r="J25" s="473">
        <v>1</v>
      </c>
      <c r="K25" s="473">
        <v>1</v>
      </c>
      <c r="L25" s="473">
        <v>1</v>
      </c>
      <c r="M25" s="473">
        <v>1</v>
      </c>
      <c r="N25" s="477">
        <v>0</v>
      </c>
      <c r="O25" s="477">
        <v>0</v>
      </c>
      <c r="P25" s="477">
        <v>0</v>
      </c>
      <c r="Q25" s="491">
        <v>2.86E-2</v>
      </c>
    </row>
    <row r="26" spans="1:17" s="479" customFormat="1" ht="24.95" customHeight="1">
      <c r="A26" s="472">
        <f>Personal!A26</f>
        <v>0</v>
      </c>
      <c r="B26" s="473">
        <f>Personal!C26</f>
        <v>0</v>
      </c>
      <c r="C26" s="474">
        <f>Personal!D26</f>
        <v>0</v>
      </c>
      <c r="D26" s="475">
        <f>Personal!E26</f>
        <v>0</v>
      </c>
      <c r="E26" s="476">
        <f>Personal!F26</f>
        <v>0</v>
      </c>
      <c r="F26" s="474">
        <f>Personal!G26</f>
        <v>0</v>
      </c>
      <c r="G26" s="472">
        <f>Personal!L26</f>
        <v>0</v>
      </c>
      <c r="H26" s="473">
        <f>Personal!M26</f>
        <v>0</v>
      </c>
      <c r="I26" s="473">
        <v>1</v>
      </c>
      <c r="J26" s="473">
        <v>1</v>
      </c>
      <c r="K26" s="473">
        <v>1</v>
      </c>
      <c r="L26" s="473">
        <v>1</v>
      </c>
      <c r="M26" s="473">
        <v>1</v>
      </c>
      <c r="N26" s="477">
        <v>0</v>
      </c>
      <c r="O26" s="477">
        <v>0</v>
      </c>
      <c r="P26" s="477">
        <v>0</v>
      </c>
      <c r="Q26" s="478">
        <v>0</v>
      </c>
    </row>
    <row r="27" spans="1:17" s="479" customFormat="1" ht="24.95" customHeight="1">
      <c r="A27" s="472">
        <f>Personal!A27</f>
        <v>0</v>
      </c>
      <c r="B27" s="473">
        <f>Personal!C27</f>
        <v>0</v>
      </c>
      <c r="C27" s="474">
        <f>Personal!D27</f>
        <v>0</v>
      </c>
      <c r="D27" s="475">
        <f>Personal!E27</f>
        <v>0</v>
      </c>
      <c r="E27" s="476">
        <f>Personal!F27</f>
        <v>0</v>
      </c>
      <c r="F27" s="474">
        <f>Personal!G27</f>
        <v>0</v>
      </c>
      <c r="G27" s="472">
        <f>Personal!L27</f>
        <v>0</v>
      </c>
      <c r="H27" s="473">
        <f>Personal!M27</f>
        <v>0</v>
      </c>
      <c r="I27" s="473">
        <v>1</v>
      </c>
      <c r="J27" s="473">
        <v>1</v>
      </c>
      <c r="K27" s="473">
        <v>1</v>
      </c>
      <c r="L27" s="473">
        <v>1</v>
      </c>
      <c r="M27" s="473">
        <v>1</v>
      </c>
      <c r="N27" s="477">
        <v>0</v>
      </c>
      <c r="O27" s="477">
        <v>0</v>
      </c>
      <c r="P27" s="477">
        <v>0</v>
      </c>
      <c r="Q27" s="478">
        <v>0</v>
      </c>
    </row>
    <row r="28" spans="1:17" s="479" customFormat="1" ht="24.95" customHeight="1">
      <c r="A28" s="472">
        <f>Personal!A28</f>
        <v>0</v>
      </c>
      <c r="B28" s="473">
        <f>Personal!C28</f>
        <v>0</v>
      </c>
      <c r="C28" s="474">
        <f>Personal!D28</f>
        <v>0</v>
      </c>
      <c r="D28" s="475">
        <f>Personal!E28</f>
        <v>0</v>
      </c>
      <c r="E28" s="476">
        <f>Personal!F28</f>
        <v>0</v>
      </c>
      <c r="F28" s="474">
        <f>Personal!G28</f>
        <v>0</v>
      </c>
      <c r="G28" s="472">
        <f>Personal!L28</f>
        <v>0</v>
      </c>
      <c r="H28" s="473">
        <f>Personal!M28</f>
        <v>0</v>
      </c>
      <c r="I28" s="473">
        <v>1</v>
      </c>
      <c r="J28" s="473">
        <v>1</v>
      </c>
      <c r="K28" s="473">
        <v>1</v>
      </c>
      <c r="L28" s="473">
        <v>1</v>
      </c>
      <c r="M28" s="473">
        <v>1</v>
      </c>
      <c r="N28" s="490">
        <v>125</v>
      </c>
      <c r="O28" s="477">
        <v>0</v>
      </c>
      <c r="P28" s="477">
        <v>0</v>
      </c>
      <c r="Q28" s="478">
        <v>0</v>
      </c>
    </row>
    <row r="29" spans="1:17" s="479" customFormat="1" ht="24.95" customHeight="1">
      <c r="A29" s="472">
        <f>Personal!A29</f>
        <v>0</v>
      </c>
      <c r="B29" s="473">
        <f>Personal!C29</f>
        <v>0</v>
      </c>
      <c r="C29" s="474">
        <f>Personal!D29</f>
        <v>0</v>
      </c>
      <c r="D29" s="475">
        <f>Personal!E29</f>
        <v>0</v>
      </c>
      <c r="E29" s="476">
        <f>Personal!F29</f>
        <v>0</v>
      </c>
      <c r="F29" s="474">
        <f>Personal!G29</f>
        <v>0</v>
      </c>
      <c r="G29" s="472">
        <f>Personal!L29</f>
        <v>0</v>
      </c>
      <c r="H29" s="473">
        <f>Personal!M29</f>
        <v>0</v>
      </c>
      <c r="I29" s="473">
        <v>1</v>
      </c>
      <c r="J29" s="473">
        <v>1</v>
      </c>
      <c r="K29" s="473">
        <v>1</v>
      </c>
      <c r="L29" s="473">
        <v>1</v>
      </c>
      <c r="M29" s="473">
        <v>0</v>
      </c>
      <c r="N29" s="477">
        <v>0</v>
      </c>
      <c r="O29" s="477">
        <v>0</v>
      </c>
      <c r="P29" s="477">
        <v>0</v>
      </c>
      <c r="Q29" s="478">
        <v>0</v>
      </c>
    </row>
    <row r="30" spans="1:17" s="479" customFormat="1" ht="24.95" customHeight="1">
      <c r="A30" s="472">
        <f>Personal!A30</f>
        <v>0</v>
      </c>
      <c r="B30" s="473">
        <f>Personal!C30</f>
        <v>0</v>
      </c>
      <c r="C30" s="474">
        <f>Personal!D30</f>
        <v>0</v>
      </c>
      <c r="D30" s="475">
        <f>Personal!E30</f>
        <v>0</v>
      </c>
      <c r="E30" s="476">
        <f>Personal!F30</f>
        <v>0</v>
      </c>
      <c r="F30" s="474">
        <f>Personal!G30</f>
        <v>0</v>
      </c>
      <c r="G30" s="472">
        <f>Personal!L30</f>
        <v>0</v>
      </c>
      <c r="H30" s="473">
        <f>Personal!M30</f>
        <v>0</v>
      </c>
      <c r="I30" s="473">
        <v>1</v>
      </c>
      <c r="J30" s="473">
        <v>1</v>
      </c>
      <c r="K30" s="473">
        <v>1</v>
      </c>
      <c r="L30" s="473">
        <v>1</v>
      </c>
      <c r="M30" s="473">
        <v>1</v>
      </c>
      <c r="N30" s="477">
        <v>0</v>
      </c>
      <c r="O30" s="477">
        <v>0</v>
      </c>
      <c r="P30" s="477">
        <v>0</v>
      </c>
      <c r="Q30" s="478">
        <v>0</v>
      </c>
    </row>
    <row r="31" spans="1:17" s="479" customFormat="1" ht="24.95" customHeight="1">
      <c r="A31" s="472">
        <f>Personal!A31</f>
        <v>0</v>
      </c>
      <c r="B31" s="473">
        <f>Personal!C31</f>
        <v>0</v>
      </c>
      <c r="C31" s="474">
        <f>Personal!D31</f>
        <v>0</v>
      </c>
      <c r="D31" s="475">
        <f>Personal!E31</f>
        <v>0</v>
      </c>
      <c r="E31" s="476">
        <f>Personal!F31</f>
        <v>0</v>
      </c>
      <c r="F31" s="474">
        <f>Personal!G31</f>
        <v>0</v>
      </c>
      <c r="G31" s="472">
        <f>Personal!L31</f>
        <v>0</v>
      </c>
      <c r="H31" s="473">
        <f>Personal!M31</f>
        <v>0</v>
      </c>
      <c r="I31" s="473">
        <v>1</v>
      </c>
      <c r="J31" s="473">
        <v>1</v>
      </c>
      <c r="K31" s="473">
        <v>1</v>
      </c>
      <c r="L31" s="473">
        <v>1</v>
      </c>
      <c r="M31" s="473">
        <v>1</v>
      </c>
      <c r="N31" s="490">
        <v>263.14999999999998</v>
      </c>
      <c r="O31" s="477">
        <v>0</v>
      </c>
      <c r="P31" s="477">
        <v>0</v>
      </c>
      <c r="Q31" s="478">
        <v>0</v>
      </c>
    </row>
    <row r="32" spans="1:17" s="479" customFormat="1" ht="24.95" customHeight="1">
      <c r="A32" s="472">
        <f>Personal!A32</f>
        <v>0</v>
      </c>
      <c r="B32" s="473">
        <f>Personal!C32</f>
        <v>0</v>
      </c>
      <c r="C32" s="474">
        <f>Personal!D32</f>
        <v>0</v>
      </c>
      <c r="D32" s="475">
        <f>Personal!E32</f>
        <v>0</v>
      </c>
      <c r="E32" s="476">
        <f>Personal!F32</f>
        <v>0</v>
      </c>
      <c r="F32" s="474">
        <f>Personal!G32</f>
        <v>0</v>
      </c>
      <c r="G32" s="472">
        <f>Personal!L32</f>
        <v>0</v>
      </c>
      <c r="H32" s="473">
        <f>Personal!M32</f>
        <v>0</v>
      </c>
      <c r="I32" s="473">
        <v>1</v>
      </c>
      <c r="J32" s="473">
        <v>1</v>
      </c>
      <c r="K32" s="473">
        <v>1</v>
      </c>
      <c r="L32" s="473">
        <v>1</v>
      </c>
      <c r="M32" s="473">
        <v>1</v>
      </c>
      <c r="N32" s="490">
        <v>252</v>
      </c>
      <c r="O32" s="477">
        <v>0</v>
      </c>
      <c r="P32" s="477">
        <v>0</v>
      </c>
      <c r="Q32" s="478">
        <v>0</v>
      </c>
    </row>
    <row r="33" spans="1:17" s="479" customFormat="1" ht="24.95" customHeight="1">
      <c r="A33" s="472">
        <f>Personal!A33</f>
        <v>0</v>
      </c>
      <c r="B33" s="473">
        <f>Personal!C33</f>
        <v>0</v>
      </c>
      <c r="C33" s="474">
        <f>Personal!D33</f>
        <v>0</v>
      </c>
      <c r="D33" s="475">
        <f>Personal!E33</f>
        <v>0</v>
      </c>
      <c r="E33" s="476">
        <f>Personal!F33</f>
        <v>0</v>
      </c>
      <c r="F33" s="474">
        <f>Personal!G33</f>
        <v>0</v>
      </c>
      <c r="G33" s="472">
        <f>Personal!L33</f>
        <v>0</v>
      </c>
      <c r="H33" s="473">
        <f>Personal!M33</f>
        <v>0</v>
      </c>
      <c r="I33" s="473">
        <v>1</v>
      </c>
      <c r="J33" s="473">
        <v>1</v>
      </c>
      <c r="K33" s="473">
        <v>1</v>
      </c>
      <c r="L33" s="473">
        <v>1</v>
      </c>
      <c r="M33" s="473">
        <v>1</v>
      </c>
      <c r="N33" s="490">
        <v>86.05</v>
      </c>
      <c r="O33" s="477">
        <v>0</v>
      </c>
      <c r="P33" s="490">
        <v>108.1</v>
      </c>
      <c r="Q33" s="478">
        <v>0</v>
      </c>
    </row>
    <row r="34" spans="1:17" s="479" customFormat="1" ht="24.95" customHeight="1">
      <c r="A34" s="472">
        <f>Personal!A34</f>
        <v>0</v>
      </c>
      <c r="B34" s="473">
        <f>Personal!C34</f>
        <v>0</v>
      </c>
      <c r="C34" s="474">
        <f>Personal!D34</f>
        <v>0</v>
      </c>
      <c r="D34" s="475">
        <f>Personal!E34</f>
        <v>0</v>
      </c>
      <c r="E34" s="476">
        <f>Personal!F34</f>
        <v>0</v>
      </c>
      <c r="F34" s="474">
        <f>Personal!G34</f>
        <v>0</v>
      </c>
      <c r="G34" s="472">
        <f>Personal!L34</f>
        <v>0</v>
      </c>
      <c r="H34" s="473">
        <f>Personal!M34</f>
        <v>0</v>
      </c>
      <c r="I34" s="473">
        <v>1</v>
      </c>
      <c r="J34" s="473">
        <v>1</v>
      </c>
      <c r="K34" s="473">
        <v>1</v>
      </c>
      <c r="L34" s="473">
        <v>1</v>
      </c>
      <c r="M34" s="473">
        <v>1</v>
      </c>
      <c r="N34" s="490">
        <v>272.64999999999998</v>
      </c>
      <c r="O34" s="477">
        <v>0</v>
      </c>
      <c r="P34" s="490">
        <v>88</v>
      </c>
      <c r="Q34" s="478">
        <v>0</v>
      </c>
    </row>
    <row r="35" spans="1:17" s="479" customFormat="1" ht="24.95" customHeight="1">
      <c r="A35" s="472">
        <f>Personal!A35</f>
        <v>0</v>
      </c>
      <c r="B35" s="473">
        <f>Personal!C35</f>
        <v>0</v>
      </c>
      <c r="C35" s="474">
        <f>Personal!D35</f>
        <v>0</v>
      </c>
      <c r="D35" s="475">
        <f>Personal!E35</f>
        <v>0</v>
      </c>
      <c r="E35" s="476">
        <f>Personal!F35</f>
        <v>0</v>
      </c>
      <c r="F35" s="474">
        <f>Personal!G35</f>
        <v>0</v>
      </c>
      <c r="G35" s="472">
        <f>Personal!L35</f>
        <v>0</v>
      </c>
      <c r="H35" s="473">
        <f>Personal!M35</f>
        <v>0</v>
      </c>
      <c r="I35" s="473">
        <v>1</v>
      </c>
      <c r="J35" s="473">
        <v>1</v>
      </c>
      <c r="K35" s="473">
        <v>1</v>
      </c>
      <c r="L35" s="473">
        <v>1</v>
      </c>
      <c r="M35" s="473">
        <v>1</v>
      </c>
      <c r="N35" s="490">
        <v>359.03</v>
      </c>
      <c r="O35" s="477">
        <v>0</v>
      </c>
      <c r="P35" s="477">
        <v>0</v>
      </c>
      <c r="Q35" s="478">
        <v>0</v>
      </c>
    </row>
    <row r="36" spans="1:17" s="479" customFormat="1" ht="24.95" customHeight="1">
      <c r="A36" s="472">
        <f>Personal!A36</f>
        <v>0</v>
      </c>
      <c r="B36" s="473">
        <f>Personal!C36</f>
        <v>0</v>
      </c>
      <c r="C36" s="474">
        <f>Personal!D36</f>
        <v>0</v>
      </c>
      <c r="D36" s="475">
        <f>Personal!E36</f>
        <v>0</v>
      </c>
      <c r="E36" s="476">
        <f>Personal!F36</f>
        <v>0</v>
      </c>
      <c r="F36" s="474">
        <f>Personal!G36</f>
        <v>0</v>
      </c>
      <c r="G36" s="472">
        <f>Personal!L36</f>
        <v>0</v>
      </c>
      <c r="H36" s="473">
        <f>Personal!M36</f>
        <v>0</v>
      </c>
      <c r="I36" s="473">
        <v>1</v>
      </c>
      <c r="J36" s="473">
        <v>1</v>
      </c>
      <c r="K36" s="473">
        <v>1</v>
      </c>
      <c r="L36" s="473">
        <v>1</v>
      </c>
      <c r="M36" s="473">
        <v>1</v>
      </c>
      <c r="N36" s="490">
        <v>356.67</v>
      </c>
      <c r="O36" s="477">
        <v>0</v>
      </c>
      <c r="P36" s="477">
        <v>0</v>
      </c>
      <c r="Q36" s="478">
        <v>0</v>
      </c>
    </row>
    <row r="37" spans="1:17" s="479" customFormat="1" ht="24.95" customHeight="1">
      <c r="A37" s="472">
        <f>Personal!A37</f>
        <v>0</v>
      </c>
      <c r="B37" s="473">
        <f>Personal!C37</f>
        <v>0</v>
      </c>
      <c r="C37" s="474">
        <f>Personal!D37</f>
        <v>0</v>
      </c>
      <c r="D37" s="475">
        <f>Personal!E37</f>
        <v>0</v>
      </c>
      <c r="E37" s="476">
        <f>Personal!F37</f>
        <v>0</v>
      </c>
      <c r="F37" s="474">
        <f>Personal!G37</f>
        <v>0</v>
      </c>
      <c r="G37" s="472">
        <f>Personal!L37</f>
        <v>0</v>
      </c>
      <c r="H37" s="473">
        <f>Personal!M37</f>
        <v>0</v>
      </c>
      <c r="I37" s="473">
        <v>1</v>
      </c>
      <c r="J37" s="473">
        <v>1</v>
      </c>
      <c r="K37" s="473">
        <v>1</v>
      </c>
      <c r="L37" s="473">
        <v>1</v>
      </c>
      <c r="M37" s="473">
        <v>1</v>
      </c>
      <c r="N37" s="490">
        <v>150.13</v>
      </c>
      <c r="O37" s="477">
        <v>0</v>
      </c>
      <c r="P37" s="477">
        <v>0</v>
      </c>
      <c r="Q37" s="478">
        <v>0</v>
      </c>
    </row>
    <row r="38" spans="1:17" s="479" customFormat="1" ht="24.95" customHeight="1">
      <c r="A38" s="472">
        <f>Personal!A38</f>
        <v>0</v>
      </c>
      <c r="B38" s="473">
        <f>Personal!C38</f>
        <v>0</v>
      </c>
      <c r="C38" s="474">
        <f>Personal!D38</f>
        <v>0</v>
      </c>
      <c r="D38" s="475">
        <f>Personal!E38</f>
        <v>0</v>
      </c>
      <c r="E38" s="476">
        <f>Personal!F38</f>
        <v>0</v>
      </c>
      <c r="F38" s="474">
        <f>Personal!G38</f>
        <v>0</v>
      </c>
      <c r="G38" s="472">
        <f>Personal!L38</f>
        <v>0</v>
      </c>
      <c r="H38" s="473">
        <f>Personal!M38</f>
        <v>0</v>
      </c>
      <c r="I38" s="473">
        <v>0</v>
      </c>
      <c r="J38" s="473">
        <v>0</v>
      </c>
      <c r="K38" s="473">
        <v>1</v>
      </c>
      <c r="L38" s="473">
        <v>1</v>
      </c>
      <c r="M38" s="473">
        <v>1</v>
      </c>
      <c r="N38" s="490">
        <v>290.27</v>
      </c>
      <c r="O38" s="477">
        <v>0</v>
      </c>
      <c r="P38" s="477">
        <v>0</v>
      </c>
      <c r="Q38" s="478">
        <v>0</v>
      </c>
    </row>
    <row r="39" spans="1:17" s="479" customFormat="1" ht="24.95" customHeight="1">
      <c r="A39" s="472">
        <f>Personal!A39</f>
        <v>0</v>
      </c>
      <c r="B39" s="473">
        <f>Personal!C39</f>
        <v>0</v>
      </c>
      <c r="C39" s="474">
        <f>Personal!D39</f>
        <v>0</v>
      </c>
      <c r="D39" s="475">
        <f>Personal!E39</f>
        <v>0</v>
      </c>
      <c r="E39" s="476">
        <f>Personal!F39</f>
        <v>0</v>
      </c>
      <c r="F39" s="474">
        <f>Personal!G39</f>
        <v>0</v>
      </c>
      <c r="G39" s="472">
        <f>Personal!L39</f>
        <v>0</v>
      </c>
      <c r="H39" s="473">
        <f>Personal!M39</f>
        <v>0</v>
      </c>
      <c r="I39" s="473">
        <v>1</v>
      </c>
      <c r="J39" s="473">
        <v>1</v>
      </c>
      <c r="K39" s="473">
        <v>1</v>
      </c>
      <c r="L39" s="473">
        <v>1</v>
      </c>
      <c r="M39" s="473">
        <v>1</v>
      </c>
      <c r="N39" s="490">
        <v>127.77</v>
      </c>
      <c r="O39" s="477">
        <v>0</v>
      </c>
      <c r="P39" s="477">
        <v>0</v>
      </c>
      <c r="Q39" s="478">
        <v>0</v>
      </c>
    </row>
    <row r="40" spans="1:17" s="479" customFormat="1" ht="24.95" customHeight="1">
      <c r="A40" s="472">
        <f>Personal!A40</f>
        <v>0</v>
      </c>
      <c r="B40" s="473">
        <f>Personal!C40</f>
        <v>0</v>
      </c>
      <c r="C40" s="474">
        <f>Personal!D40</f>
        <v>0</v>
      </c>
      <c r="D40" s="475">
        <f>Personal!E40</f>
        <v>0</v>
      </c>
      <c r="E40" s="476">
        <f>Personal!F40</f>
        <v>0</v>
      </c>
      <c r="F40" s="474">
        <f>Personal!G40</f>
        <v>0</v>
      </c>
      <c r="G40" s="472">
        <f>Personal!L40</f>
        <v>0</v>
      </c>
      <c r="H40" s="473">
        <f>Personal!M40</f>
        <v>0</v>
      </c>
      <c r="I40" s="473">
        <v>1</v>
      </c>
      <c r="J40" s="473">
        <v>1</v>
      </c>
      <c r="K40" s="473">
        <v>1</v>
      </c>
      <c r="L40" s="473">
        <v>1</v>
      </c>
      <c r="M40" s="473">
        <v>1</v>
      </c>
      <c r="N40" s="490">
        <v>129</v>
      </c>
      <c r="O40" s="477">
        <v>0</v>
      </c>
      <c r="P40" s="477">
        <v>0</v>
      </c>
      <c r="Q40" s="478">
        <v>0</v>
      </c>
    </row>
    <row r="41" spans="1:17" s="479" customFormat="1" ht="24.95" customHeight="1">
      <c r="A41" s="472">
        <f>Personal!A41</f>
        <v>0</v>
      </c>
      <c r="B41" s="473">
        <f>Personal!C41</f>
        <v>0</v>
      </c>
      <c r="C41" s="474">
        <f>Personal!D41</f>
        <v>0</v>
      </c>
      <c r="D41" s="475">
        <f>Personal!E41</f>
        <v>0</v>
      </c>
      <c r="E41" s="476">
        <f>Personal!F41</f>
        <v>0</v>
      </c>
      <c r="F41" s="474">
        <f>Personal!G41</f>
        <v>0</v>
      </c>
      <c r="G41" s="472">
        <f>Personal!L41</f>
        <v>0</v>
      </c>
      <c r="H41" s="473">
        <f>Personal!M41</f>
        <v>0</v>
      </c>
      <c r="I41" s="473">
        <v>1</v>
      </c>
      <c r="J41" s="473">
        <v>1</v>
      </c>
      <c r="K41" s="473">
        <v>1</v>
      </c>
      <c r="L41" s="473">
        <v>1</v>
      </c>
      <c r="M41" s="473">
        <v>1</v>
      </c>
      <c r="N41" s="490">
        <v>179.35</v>
      </c>
      <c r="O41" s="477">
        <v>0</v>
      </c>
      <c r="P41" s="477">
        <v>0</v>
      </c>
      <c r="Q41" s="478">
        <v>0</v>
      </c>
    </row>
    <row r="42" spans="1:17" s="479" customFormat="1" ht="24.95" customHeight="1">
      <c r="A42" s="472">
        <f>Personal!A42</f>
        <v>0</v>
      </c>
      <c r="B42" s="473">
        <f>Personal!C42</f>
        <v>0</v>
      </c>
      <c r="C42" s="474">
        <f>Personal!D42</f>
        <v>0</v>
      </c>
      <c r="D42" s="475">
        <f>Personal!E42</f>
        <v>0</v>
      </c>
      <c r="E42" s="476">
        <f>Personal!F42</f>
        <v>0</v>
      </c>
      <c r="F42" s="474">
        <f>Personal!G42</f>
        <v>0</v>
      </c>
      <c r="G42" s="472">
        <f>Personal!L42</f>
        <v>0</v>
      </c>
      <c r="H42" s="473">
        <f>Personal!M42</f>
        <v>0</v>
      </c>
      <c r="I42" s="473">
        <v>1</v>
      </c>
      <c r="J42" s="473">
        <v>1</v>
      </c>
      <c r="K42" s="473">
        <v>1</v>
      </c>
      <c r="L42" s="473">
        <v>1</v>
      </c>
      <c r="M42" s="473">
        <v>1</v>
      </c>
      <c r="N42" s="477">
        <v>0</v>
      </c>
      <c r="O42" s="477">
        <v>0</v>
      </c>
      <c r="P42" s="477">
        <v>0</v>
      </c>
      <c r="Q42" s="478">
        <v>0</v>
      </c>
    </row>
    <row r="43" spans="1:17" s="479" customFormat="1" ht="24.95" customHeight="1">
      <c r="A43" s="472">
        <f>Personal!A43</f>
        <v>0</v>
      </c>
      <c r="B43" s="473">
        <f>Personal!C43</f>
        <v>0</v>
      </c>
      <c r="C43" s="474">
        <f>Personal!D43</f>
        <v>0</v>
      </c>
      <c r="D43" s="475">
        <f>Personal!E43</f>
        <v>0</v>
      </c>
      <c r="E43" s="476">
        <f>Personal!F43</f>
        <v>0</v>
      </c>
      <c r="F43" s="474">
        <f>Personal!G43</f>
        <v>0</v>
      </c>
      <c r="G43" s="472">
        <f>Personal!L43</f>
        <v>0</v>
      </c>
      <c r="H43" s="473">
        <f>Personal!M43</f>
        <v>0</v>
      </c>
      <c r="I43" s="473">
        <v>1</v>
      </c>
      <c r="J43" s="473">
        <v>1</v>
      </c>
      <c r="K43" s="473">
        <v>1</v>
      </c>
      <c r="L43" s="473">
        <v>1</v>
      </c>
      <c r="M43" s="473">
        <v>1</v>
      </c>
      <c r="N43" s="490">
        <v>113.5</v>
      </c>
      <c r="O43" s="477">
        <v>0</v>
      </c>
      <c r="P43" s="477">
        <v>0</v>
      </c>
      <c r="Q43" s="478">
        <v>0</v>
      </c>
    </row>
    <row r="44" spans="1:17" s="479" customFormat="1" ht="24.95" customHeight="1">
      <c r="A44" s="487">
        <f>Personal!A44</f>
        <v>0</v>
      </c>
      <c r="B44" s="488">
        <f>Personal!C44</f>
        <v>0</v>
      </c>
      <c r="C44" s="489">
        <f>Personal!D44</f>
        <v>0</v>
      </c>
      <c r="D44" s="475">
        <f>Personal!E44</f>
        <v>0</v>
      </c>
      <c r="E44" s="476">
        <f>Personal!F44</f>
        <v>0</v>
      </c>
      <c r="F44" s="474">
        <f>Personal!G44</f>
        <v>0</v>
      </c>
      <c r="G44" s="472">
        <f>Personal!L44</f>
        <v>0</v>
      </c>
      <c r="H44" s="473">
        <f>Personal!M44</f>
        <v>0</v>
      </c>
      <c r="I44" s="473">
        <v>1</v>
      </c>
      <c r="J44" s="473">
        <v>1</v>
      </c>
      <c r="K44" s="473">
        <v>1</v>
      </c>
      <c r="L44" s="473">
        <v>1</v>
      </c>
      <c r="M44" s="473">
        <v>1</v>
      </c>
      <c r="N44" s="490">
        <v>238.78</v>
      </c>
      <c r="O44" s="477">
        <v>0</v>
      </c>
      <c r="P44" s="477">
        <v>0</v>
      </c>
      <c r="Q44" s="491">
        <v>3.2599999999999997E-2</v>
      </c>
    </row>
    <row r="45" spans="1:17" s="479" customFormat="1" ht="24.95" customHeight="1">
      <c r="A45" s="472">
        <f>Personal!A45</f>
        <v>0</v>
      </c>
      <c r="B45" s="473">
        <f>Personal!C45</f>
        <v>0</v>
      </c>
      <c r="C45" s="474">
        <f>Personal!D45</f>
        <v>0</v>
      </c>
      <c r="D45" s="475">
        <f>Personal!E45</f>
        <v>0</v>
      </c>
      <c r="E45" s="476">
        <f>Personal!F45</f>
        <v>0</v>
      </c>
      <c r="F45" s="474">
        <f>Personal!G45</f>
        <v>0</v>
      </c>
      <c r="G45" s="472">
        <f>Personal!L45</f>
        <v>0</v>
      </c>
      <c r="H45" s="473">
        <f>Personal!M45</f>
        <v>0</v>
      </c>
      <c r="I45" s="473">
        <v>1</v>
      </c>
      <c r="J45" s="473">
        <v>1</v>
      </c>
      <c r="K45" s="473">
        <v>1</v>
      </c>
      <c r="L45" s="473">
        <v>1</v>
      </c>
      <c r="M45" s="473">
        <v>1</v>
      </c>
      <c r="N45" s="490">
        <v>81.67</v>
      </c>
      <c r="O45" s="477">
        <v>0</v>
      </c>
      <c r="P45" s="477">
        <v>0</v>
      </c>
      <c r="Q45" s="478">
        <v>0</v>
      </c>
    </row>
    <row r="46" spans="1:17" s="479" customFormat="1" ht="24.95" customHeight="1">
      <c r="A46" s="487">
        <f>Personal!A46</f>
        <v>0</v>
      </c>
      <c r="B46" s="488">
        <f>Personal!C46</f>
        <v>0</v>
      </c>
      <c r="C46" s="489">
        <f>Personal!D46</f>
        <v>0</v>
      </c>
      <c r="D46" s="475">
        <f>Personal!E46</f>
        <v>0</v>
      </c>
      <c r="E46" s="476">
        <f>Personal!F46</f>
        <v>0</v>
      </c>
      <c r="F46" s="474">
        <f>Personal!G46</f>
        <v>0</v>
      </c>
      <c r="G46" s="472">
        <f>Personal!L46</f>
        <v>0</v>
      </c>
      <c r="H46" s="473">
        <f>Personal!M46</f>
        <v>0</v>
      </c>
      <c r="I46" s="473">
        <v>1</v>
      </c>
      <c r="J46" s="473">
        <v>1</v>
      </c>
      <c r="K46" s="473">
        <v>1</v>
      </c>
      <c r="L46" s="473">
        <v>1</v>
      </c>
      <c r="M46" s="473">
        <v>1</v>
      </c>
      <c r="N46" s="490">
        <v>746.25</v>
      </c>
      <c r="O46" s="477">
        <v>0</v>
      </c>
      <c r="P46" s="477">
        <v>0</v>
      </c>
      <c r="Q46" s="491">
        <v>9.4000000000000004E-3</v>
      </c>
    </row>
    <row r="47" spans="1:17" s="479" customFormat="1" ht="24.95" customHeight="1">
      <c r="A47" s="472">
        <f>Personal!A47</f>
        <v>0</v>
      </c>
      <c r="B47" s="473">
        <f>Personal!C47</f>
        <v>0</v>
      </c>
      <c r="C47" s="474">
        <f>Personal!D47</f>
        <v>0</v>
      </c>
      <c r="D47" s="475">
        <f>Personal!E47</f>
        <v>0</v>
      </c>
      <c r="E47" s="476">
        <f>Personal!F47</f>
        <v>0</v>
      </c>
      <c r="F47" s="474">
        <f>Personal!G47</f>
        <v>0</v>
      </c>
      <c r="G47" s="472">
        <f>Personal!L47</f>
        <v>0</v>
      </c>
      <c r="H47" s="473">
        <f>Personal!M47</f>
        <v>0</v>
      </c>
      <c r="I47" s="473">
        <v>1</v>
      </c>
      <c r="J47" s="473">
        <v>1</v>
      </c>
      <c r="K47" s="473">
        <v>1</v>
      </c>
      <c r="L47" s="473">
        <v>1</v>
      </c>
      <c r="M47" s="473">
        <v>1</v>
      </c>
      <c r="N47" s="490">
        <v>227.2</v>
      </c>
      <c r="O47" s="477">
        <v>0</v>
      </c>
      <c r="P47" s="490">
        <v>59.75</v>
      </c>
      <c r="Q47" s="478">
        <v>0</v>
      </c>
    </row>
    <row r="48" spans="1:17" s="479" customFormat="1" ht="24.95" customHeight="1">
      <c r="A48" s="472">
        <f>Personal!A48</f>
        <v>0</v>
      </c>
      <c r="B48" s="473">
        <f>Personal!C48</f>
        <v>0</v>
      </c>
      <c r="C48" s="474">
        <f>Personal!D48</f>
        <v>0</v>
      </c>
      <c r="D48" s="475">
        <f>Personal!E48</f>
        <v>0</v>
      </c>
      <c r="E48" s="476">
        <f>Personal!F48</f>
        <v>0</v>
      </c>
      <c r="F48" s="474">
        <f>Personal!G48</f>
        <v>0</v>
      </c>
      <c r="G48" s="472">
        <f>Personal!L48</f>
        <v>0</v>
      </c>
      <c r="H48" s="473">
        <f>Personal!M48</f>
        <v>0</v>
      </c>
      <c r="I48" s="473">
        <v>1</v>
      </c>
      <c r="J48" s="473">
        <v>1</v>
      </c>
      <c r="K48" s="473">
        <v>1</v>
      </c>
      <c r="L48" s="473">
        <v>1</v>
      </c>
      <c r="M48" s="473">
        <v>1</v>
      </c>
      <c r="N48" s="490">
        <v>298.23</v>
      </c>
      <c r="O48" s="477">
        <v>0</v>
      </c>
      <c r="P48" s="477">
        <v>0</v>
      </c>
      <c r="Q48" s="478">
        <v>0</v>
      </c>
    </row>
    <row r="49" spans="1:17" s="479" customFormat="1" ht="24.95" customHeight="1">
      <c r="A49" s="472">
        <f>Personal!A49</f>
        <v>0</v>
      </c>
      <c r="B49" s="473">
        <f>Personal!C49</f>
        <v>0</v>
      </c>
      <c r="C49" s="474"/>
      <c r="D49" s="475">
        <f>Personal!E49</f>
        <v>0</v>
      </c>
      <c r="E49" s="476">
        <f>Personal!F49</f>
        <v>0</v>
      </c>
      <c r="F49" s="474">
        <f>Personal!G49</f>
        <v>0</v>
      </c>
      <c r="G49" s="472">
        <f>Personal!L49</f>
        <v>0</v>
      </c>
      <c r="H49" s="473">
        <f>Personal!M49</f>
        <v>0</v>
      </c>
      <c r="I49" s="473">
        <v>1</v>
      </c>
      <c r="J49" s="473">
        <v>1</v>
      </c>
      <c r="K49" s="473">
        <v>1</v>
      </c>
      <c r="L49" s="473">
        <v>1</v>
      </c>
      <c r="M49" s="473">
        <v>1</v>
      </c>
      <c r="N49" s="490">
        <v>204.55</v>
      </c>
      <c r="O49" s="477">
        <v>0</v>
      </c>
      <c r="P49" s="477">
        <v>0</v>
      </c>
      <c r="Q49" s="478">
        <v>0</v>
      </c>
    </row>
    <row r="50" spans="1:17" s="479" customFormat="1" ht="24.95" customHeight="1">
      <c r="A50" s="487">
        <f>Personal!A50</f>
        <v>0</v>
      </c>
      <c r="B50" s="488">
        <f>Personal!C50</f>
        <v>0</v>
      </c>
      <c r="C50" s="489">
        <f>Personal!D49</f>
        <v>0</v>
      </c>
      <c r="D50" s="475">
        <f>Personal!E50</f>
        <v>0</v>
      </c>
      <c r="E50" s="476">
        <f>Personal!F50</f>
        <v>0</v>
      </c>
      <c r="F50" s="474">
        <f>Personal!G50</f>
        <v>0</v>
      </c>
      <c r="G50" s="472">
        <f>Personal!L50</f>
        <v>0</v>
      </c>
      <c r="H50" s="473">
        <f>Personal!M50</f>
        <v>0</v>
      </c>
      <c r="I50" s="473">
        <v>1</v>
      </c>
      <c r="J50" s="473">
        <v>1</v>
      </c>
      <c r="K50" s="473">
        <v>1</v>
      </c>
      <c r="L50" s="473">
        <v>1</v>
      </c>
      <c r="M50" s="473">
        <v>1</v>
      </c>
      <c r="N50" s="490">
        <v>350</v>
      </c>
      <c r="O50" s="477">
        <v>0</v>
      </c>
      <c r="P50" s="477">
        <v>0</v>
      </c>
      <c r="Q50" s="491">
        <v>1.2999999999999999E-2</v>
      </c>
    </row>
    <row r="51" spans="1:17" s="479" customFormat="1" ht="24.95" customHeight="1">
      <c r="A51" s="472">
        <f>Personal!A51</f>
        <v>0</v>
      </c>
      <c r="B51" s="473">
        <f>Personal!C51</f>
        <v>0</v>
      </c>
      <c r="C51" s="474">
        <f>Personal!D51</f>
        <v>0</v>
      </c>
      <c r="D51" s="475">
        <f>Personal!E51</f>
        <v>0</v>
      </c>
      <c r="E51" s="476">
        <f>Personal!F51</f>
        <v>0</v>
      </c>
      <c r="F51" s="474">
        <f>Personal!G51</f>
        <v>0</v>
      </c>
      <c r="G51" s="472">
        <f>Personal!L51</f>
        <v>0</v>
      </c>
      <c r="H51" s="473">
        <f>Personal!M51</f>
        <v>0</v>
      </c>
      <c r="I51" s="473">
        <v>1</v>
      </c>
      <c r="J51" s="473">
        <v>1</v>
      </c>
      <c r="K51" s="473">
        <v>1</v>
      </c>
      <c r="L51" s="473">
        <v>1</v>
      </c>
      <c r="M51" s="473">
        <v>1</v>
      </c>
      <c r="N51" s="490">
        <v>77.78</v>
      </c>
      <c r="O51" s="477">
        <v>0</v>
      </c>
      <c r="P51" s="477">
        <v>0</v>
      </c>
      <c r="Q51" s="478">
        <v>0</v>
      </c>
    </row>
    <row r="52" spans="1:17" s="479" customFormat="1" ht="24.95" customHeight="1">
      <c r="A52" s="472">
        <f>Personal!A52</f>
        <v>0</v>
      </c>
      <c r="B52" s="473">
        <f>Personal!C52</f>
        <v>0</v>
      </c>
      <c r="C52" s="474">
        <f>Personal!D52</f>
        <v>0</v>
      </c>
      <c r="D52" s="475">
        <f>Personal!E52</f>
        <v>0</v>
      </c>
      <c r="E52" s="476">
        <f>Personal!F52</f>
        <v>0</v>
      </c>
      <c r="F52" s="474">
        <f>Personal!G52</f>
        <v>0</v>
      </c>
      <c r="G52" s="472">
        <f>Personal!L52</f>
        <v>0</v>
      </c>
      <c r="H52" s="473">
        <f>Personal!M52</f>
        <v>0</v>
      </c>
      <c r="I52" s="473">
        <v>1</v>
      </c>
      <c r="J52" s="473">
        <v>1</v>
      </c>
      <c r="K52" s="473">
        <v>1</v>
      </c>
      <c r="L52" s="473">
        <v>1</v>
      </c>
      <c r="M52" s="473">
        <v>1</v>
      </c>
      <c r="N52" s="490">
        <v>93.35</v>
      </c>
      <c r="O52" s="477">
        <v>0</v>
      </c>
      <c r="P52" s="477">
        <v>0</v>
      </c>
      <c r="Q52" s="478">
        <v>0</v>
      </c>
    </row>
    <row r="53" spans="1:17" s="479" customFormat="1" ht="24.95" customHeight="1">
      <c r="A53" s="472">
        <f>Personal!A53</f>
        <v>0</v>
      </c>
      <c r="B53" s="473">
        <f>Personal!C53</f>
        <v>0</v>
      </c>
      <c r="C53" s="474">
        <f>Personal!D53</f>
        <v>0</v>
      </c>
      <c r="D53" s="475">
        <f>Personal!E53</f>
        <v>0</v>
      </c>
      <c r="E53" s="476">
        <f>Personal!F53</f>
        <v>0</v>
      </c>
      <c r="F53" s="474">
        <f>Personal!G53</f>
        <v>0</v>
      </c>
      <c r="G53" s="472">
        <f>Personal!L53</f>
        <v>0</v>
      </c>
      <c r="H53" s="473">
        <f>Personal!M53</f>
        <v>0</v>
      </c>
      <c r="I53" s="473">
        <v>1</v>
      </c>
      <c r="J53" s="473">
        <v>1</v>
      </c>
      <c r="K53" s="473">
        <v>1</v>
      </c>
      <c r="L53" s="473">
        <v>1</v>
      </c>
      <c r="M53" s="473">
        <v>1</v>
      </c>
      <c r="N53" s="490">
        <v>188.22</v>
      </c>
      <c r="O53" s="477">
        <v>0</v>
      </c>
      <c r="P53" s="490">
        <v>106.5</v>
      </c>
      <c r="Q53" s="478">
        <v>0</v>
      </c>
    </row>
    <row r="54" spans="1:17" s="479" customFormat="1" ht="24.95" customHeight="1">
      <c r="A54" s="472">
        <f>Personal!A54</f>
        <v>0</v>
      </c>
      <c r="B54" s="473">
        <f>Personal!C54</f>
        <v>0</v>
      </c>
      <c r="C54" s="474">
        <f>Personal!D54</f>
        <v>0</v>
      </c>
      <c r="D54" s="475">
        <f>Personal!E54</f>
        <v>0</v>
      </c>
      <c r="E54" s="476">
        <f>Personal!F54</f>
        <v>0</v>
      </c>
      <c r="F54" s="474">
        <f>Personal!G54</f>
        <v>0</v>
      </c>
      <c r="G54" s="472">
        <f>Personal!L54</f>
        <v>0</v>
      </c>
      <c r="H54" s="473">
        <f>Personal!M54</f>
        <v>0</v>
      </c>
      <c r="I54" s="473">
        <v>1</v>
      </c>
      <c r="J54" s="473">
        <v>1</v>
      </c>
      <c r="K54" s="473">
        <v>1</v>
      </c>
      <c r="L54" s="473">
        <v>1</v>
      </c>
      <c r="M54" s="473">
        <v>1</v>
      </c>
      <c r="N54" s="490">
        <v>226.99</v>
      </c>
      <c r="O54" s="477">
        <v>0</v>
      </c>
      <c r="P54" s="477">
        <v>0</v>
      </c>
      <c r="Q54" s="478">
        <v>0</v>
      </c>
    </row>
    <row r="55" spans="1:17" s="479" customFormat="1" ht="24.95" customHeight="1">
      <c r="A55" s="472">
        <f>Personal!A55</f>
        <v>0</v>
      </c>
      <c r="B55" s="473">
        <f>Personal!C55</f>
        <v>0</v>
      </c>
      <c r="C55" s="474">
        <f>Personal!D55</f>
        <v>0</v>
      </c>
      <c r="D55" s="475">
        <f>Personal!E55</f>
        <v>0</v>
      </c>
      <c r="E55" s="476">
        <f>Personal!F55</f>
        <v>0</v>
      </c>
      <c r="F55" s="474">
        <f>Personal!G55</f>
        <v>0</v>
      </c>
      <c r="G55" s="472">
        <f>Personal!L55</f>
        <v>0</v>
      </c>
      <c r="H55" s="473">
        <f>Personal!M55</f>
        <v>0</v>
      </c>
      <c r="I55" s="473">
        <v>1</v>
      </c>
      <c r="J55" s="473">
        <v>1</v>
      </c>
      <c r="K55" s="473">
        <v>1</v>
      </c>
      <c r="L55" s="473">
        <v>1</v>
      </c>
      <c r="M55" s="473">
        <v>1</v>
      </c>
      <c r="N55" s="490">
        <v>116.5</v>
      </c>
      <c r="O55" s="477">
        <v>0</v>
      </c>
      <c r="P55" s="477">
        <v>0</v>
      </c>
      <c r="Q55" s="478">
        <v>0</v>
      </c>
    </row>
    <row r="56" spans="1:17" s="479" customFormat="1" ht="24.95" customHeight="1">
      <c r="A56" s="472">
        <f>Personal!A56</f>
        <v>0</v>
      </c>
      <c r="B56" s="473">
        <f>Personal!C56</f>
        <v>0</v>
      </c>
      <c r="C56" s="474">
        <f>Personal!D56</f>
        <v>0</v>
      </c>
      <c r="D56" s="475">
        <f>Personal!E56</f>
        <v>0</v>
      </c>
      <c r="E56" s="476">
        <f>Personal!F56</f>
        <v>0</v>
      </c>
      <c r="F56" s="474">
        <f>Personal!G56</f>
        <v>0</v>
      </c>
      <c r="G56" s="472">
        <f>Personal!L56</f>
        <v>0</v>
      </c>
      <c r="H56" s="473">
        <f>Personal!M56</f>
        <v>0</v>
      </c>
      <c r="I56" s="473">
        <v>1</v>
      </c>
      <c r="J56" s="473">
        <v>1</v>
      </c>
      <c r="K56" s="473">
        <v>1</v>
      </c>
      <c r="L56" s="473">
        <v>1</v>
      </c>
      <c r="M56" s="473">
        <v>1</v>
      </c>
      <c r="N56" s="490">
        <v>172.25</v>
      </c>
      <c r="O56" s="477">
        <v>0</v>
      </c>
      <c r="P56" s="477">
        <v>0</v>
      </c>
      <c r="Q56" s="478">
        <v>0</v>
      </c>
    </row>
    <row r="57" spans="1:17" s="479" customFormat="1" ht="24.95" customHeight="1">
      <c r="A57" s="472">
        <f>Personal!A57</f>
        <v>0</v>
      </c>
      <c r="B57" s="473">
        <f>Personal!C57</f>
        <v>0</v>
      </c>
      <c r="C57" s="474">
        <f>Personal!D57</f>
        <v>0</v>
      </c>
      <c r="D57" s="475">
        <f>Personal!E57</f>
        <v>0</v>
      </c>
      <c r="E57" s="476">
        <f>Personal!F57</f>
        <v>0</v>
      </c>
      <c r="F57" s="474">
        <f>Personal!G57</f>
        <v>0</v>
      </c>
      <c r="G57" s="472">
        <f>Personal!L57</f>
        <v>0</v>
      </c>
      <c r="H57" s="473">
        <f>Personal!M57</f>
        <v>0</v>
      </c>
      <c r="I57" s="473">
        <v>1</v>
      </c>
      <c r="J57" s="473">
        <v>1</v>
      </c>
      <c r="K57" s="473">
        <v>1</v>
      </c>
      <c r="L57" s="473">
        <v>1</v>
      </c>
      <c r="M57" s="473">
        <v>1</v>
      </c>
      <c r="N57" s="490">
        <v>133.51</v>
      </c>
      <c r="O57" s="477">
        <v>0</v>
      </c>
      <c r="P57" s="477">
        <v>0</v>
      </c>
      <c r="Q57" s="478">
        <v>0</v>
      </c>
    </row>
    <row r="58" spans="1:17" s="479" customFormat="1" ht="24.95" customHeight="1">
      <c r="A58" s="472">
        <f>Personal!A58</f>
        <v>0</v>
      </c>
      <c r="B58" s="473">
        <f>Personal!C58</f>
        <v>0</v>
      </c>
      <c r="C58" s="474">
        <f>Personal!D58</f>
        <v>0</v>
      </c>
      <c r="D58" s="475">
        <f>Personal!E58</f>
        <v>0</v>
      </c>
      <c r="E58" s="476">
        <f>Personal!F58</f>
        <v>0</v>
      </c>
      <c r="F58" s="474">
        <f>Personal!G58</f>
        <v>0</v>
      </c>
      <c r="G58" s="472">
        <f>Personal!L58</f>
        <v>0</v>
      </c>
      <c r="H58" s="473">
        <f>Personal!M58</f>
        <v>0</v>
      </c>
      <c r="I58" s="473">
        <v>1</v>
      </c>
      <c r="J58" s="473">
        <v>1</v>
      </c>
      <c r="K58" s="473">
        <v>1</v>
      </c>
      <c r="L58" s="473">
        <v>1</v>
      </c>
      <c r="M58" s="473">
        <v>1</v>
      </c>
      <c r="N58" s="490">
        <v>46.67</v>
      </c>
      <c r="O58" s="477">
        <v>0</v>
      </c>
      <c r="P58" s="477">
        <v>0</v>
      </c>
      <c r="Q58" s="478">
        <v>0</v>
      </c>
    </row>
    <row r="59" spans="1:17" s="479" customFormat="1" ht="24.95" customHeight="1">
      <c r="A59" s="472">
        <f>Personal!A59</f>
        <v>0</v>
      </c>
      <c r="B59" s="473">
        <f>Personal!C59</f>
        <v>0</v>
      </c>
      <c r="C59" s="474">
        <f>Personal!D59</f>
        <v>0</v>
      </c>
      <c r="D59" s="475">
        <f>Personal!E59</f>
        <v>0</v>
      </c>
      <c r="E59" s="476">
        <f>Personal!F59</f>
        <v>0</v>
      </c>
      <c r="F59" s="474">
        <f>Personal!G59</f>
        <v>0</v>
      </c>
      <c r="G59" s="472">
        <f>Personal!L59</f>
        <v>0</v>
      </c>
      <c r="H59" s="473">
        <f>Personal!M59</f>
        <v>0</v>
      </c>
      <c r="I59" s="473">
        <v>1</v>
      </c>
      <c r="J59" s="473">
        <v>1</v>
      </c>
      <c r="K59" s="473">
        <v>1</v>
      </c>
      <c r="L59" s="473">
        <v>1</v>
      </c>
      <c r="M59" s="473">
        <v>1</v>
      </c>
      <c r="N59" s="490">
        <v>172.48</v>
      </c>
      <c r="O59" s="477">
        <v>0</v>
      </c>
      <c r="P59" s="477">
        <v>0</v>
      </c>
      <c r="Q59" s="478">
        <v>0</v>
      </c>
    </row>
    <row r="60" spans="1:17" s="479" customFormat="1" ht="24.95" customHeight="1">
      <c r="A60" s="472">
        <f>Personal!A60</f>
        <v>0</v>
      </c>
      <c r="B60" s="473">
        <f>Personal!C60</f>
        <v>0</v>
      </c>
      <c r="C60" s="474">
        <f>Personal!D60</f>
        <v>0</v>
      </c>
      <c r="D60" s="475">
        <f>Personal!E60</f>
        <v>0</v>
      </c>
      <c r="E60" s="476">
        <f>Personal!F60</f>
        <v>0</v>
      </c>
      <c r="F60" s="474">
        <f>Personal!G60</f>
        <v>0</v>
      </c>
      <c r="G60" s="472">
        <f>Personal!L60</f>
        <v>0</v>
      </c>
      <c r="H60" s="473">
        <f>Personal!M60</f>
        <v>0</v>
      </c>
      <c r="I60" s="473">
        <v>1</v>
      </c>
      <c r="J60" s="473">
        <v>1</v>
      </c>
      <c r="K60" s="473">
        <v>1</v>
      </c>
      <c r="L60" s="473">
        <v>1</v>
      </c>
      <c r="M60" s="473">
        <v>1</v>
      </c>
      <c r="N60" s="490">
        <v>209.55</v>
      </c>
      <c r="O60" s="477">
        <v>0</v>
      </c>
      <c r="P60" s="477">
        <v>0</v>
      </c>
      <c r="Q60" s="478">
        <v>0</v>
      </c>
    </row>
    <row r="61" spans="1:17" s="479" customFormat="1" ht="24.95" customHeight="1">
      <c r="A61" s="472">
        <f>Personal!A61</f>
        <v>0</v>
      </c>
      <c r="B61" s="473">
        <f>Personal!C61</f>
        <v>0</v>
      </c>
      <c r="C61" s="474">
        <f>Personal!D61</f>
        <v>0</v>
      </c>
      <c r="D61" s="475">
        <f>Personal!E61</f>
        <v>0</v>
      </c>
      <c r="E61" s="476">
        <f>Personal!F61</f>
        <v>0</v>
      </c>
      <c r="F61" s="474">
        <f>Personal!G61</f>
        <v>0</v>
      </c>
      <c r="G61" s="472">
        <f>Personal!L61</f>
        <v>0</v>
      </c>
      <c r="H61" s="473">
        <f>Personal!M61</f>
        <v>0</v>
      </c>
      <c r="I61" s="473">
        <v>1</v>
      </c>
      <c r="J61" s="473">
        <v>1</v>
      </c>
      <c r="K61" s="473">
        <v>1</v>
      </c>
      <c r="L61" s="473">
        <v>1</v>
      </c>
      <c r="M61" s="473">
        <v>1</v>
      </c>
      <c r="N61" s="490">
        <v>200</v>
      </c>
      <c r="O61" s="477">
        <v>0</v>
      </c>
      <c r="P61" s="477">
        <v>0</v>
      </c>
      <c r="Q61" s="478">
        <v>0</v>
      </c>
    </row>
    <row r="62" spans="1:17" s="479" customFormat="1" ht="24.95" customHeight="1">
      <c r="A62" s="472">
        <f>Personal!A62</f>
        <v>0</v>
      </c>
      <c r="B62" s="473">
        <f>Personal!C62</f>
        <v>0</v>
      </c>
      <c r="C62" s="474">
        <f>Personal!D62</f>
        <v>0</v>
      </c>
      <c r="D62" s="475">
        <f>Personal!E62</f>
        <v>0</v>
      </c>
      <c r="E62" s="476">
        <f>Personal!F62</f>
        <v>0</v>
      </c>
      <c r="F62" s="474">
        <f>Personal!G62</f>
        <v>0</v>
      </c>
      <c r="G62" s="472">
        <f>Personal!L62</f>
        <v>0</v>
      </c>
      <c r="H62" s="473">
        <f>Personal!M62</f>
        <v>0</v>
      </c>
      <c r="I62" s="473">
        <v>1</v>
      </c>
      <c r="J62" s="473">
        <v>1</v>
      </c>
      <c r="K62" s="473">
        <v>1</v>
      </c>
      <c r="L62" s="473">
        <v>1</v>
      </c>
      <c r="M62" s="473">
        <v>1</v>
      </c>
      <c r="N62" s="490">
        <v>46.67</v>
      </c>
      <c r="O62" s="477">
        <v>0</v>
      </c>
      <c r="P62" s="477">
        <v>0</v>
      </c>
      <c r="Q62" s="478">
        <v>0</v>
      </c>
    </row>
    <row r="63" spans="1:17" s="479" customFormat="1" ht="24.95" customHeight="1">
      <c r="A63" s="472">
        <f>Personal!A63</f>
        <v>0</v>
      </c>
      <c r="B63" s="473">
        <f>Personal!C63</f>
        <v>0</v>
      </c>
      <c r="C63" s="474">
        <f>Personal!D63</f>
        <v>0</v>
      </c>
      <c r="D63" s="475">
        <f>Personal!E63</f>
        <v>0</v>
      </c>
      <c r="E63" s="476">
        <f>Personal!F63</f>
        <v>0</v>
      </c>
      <c r="F63" s="474">
        <f>Personal!G63</f>
        <v>0</v>
      </c>
      <c r="G63" s="472">
        <f>Personal!L63</f>
        <v>0</v>
      </c>
      <c r="H63" s="473">
        <f>Personal!M63</f>
        <v>0</v>
      </c>
      <c r="I63" s="473">
        <v>1</v>
      </c>
      <c r="J63" s="473">
        <v>1</v>
      </c>
      <c r="K63" s="473">
        <v>1</v>
      </c>
      <c r="L63" s="473">
        <v>1</v>
      </c>
      <c r="M63" s="473">
        <v>1</v>
      </c>
      <c r="N63" s="490">
        <v>62.49</v>
      </c>
      <c r="O63" s="477">
        <v>0</v>
      </c>
      <c r="P63" s="490">
        <v>269.23</v>
      </c>
      <c r="Q63" s="478">
        <v>0</v>
      </c>
    </row>
    <row r="64" spans="1:17" s="479" customFormat="1" ht="24.95" customHeight="1">
      <c r="A64" s="487">
        <f>Personal!A64</f>
        <v>0</v>
      </c>
      <c r="B64" s="488">
        <f>Personal!C64</f>
        <v>0</v>
      </c>
      <c r="C64" s="489">
        <f>Personal!D64</f>
        <v>0</v>
      </c>
      <c r="D64" s="475">
        <f>Personal!E64</f>
        <v>0</v>
      </c>
      <c r="E64" s="476">
        <f>Personal!F64</f>
        <v>0</v>
      </c>
      <c r="F64" s="474">
        <f>Personal!G64</f>
        <v>0</v>
      </c>
      <c r="G64" s="472">
        <f>Personal!L64</f>
        <v>0</v>
      </c>
      <c r="H64" s="473">
        <f>Personal!M64</f>
        <v>0</v>
      </c>
      <c r="I64" s="473">
        <v>1</v>
      </c>
      <c r="J64" s="473">
        <v>1</v>
      </c>
      <c r="K64" s="473">
        <v>1</v>
      </c>
      <c r="L64" s="473">
        <v>1</v>
      </c>
      <c r="M64" s="473">
        <v>1</v>
      </c>
      <c r="N64" s="490">
        <v>445.67</v>
      </c>
      <c r="O64" s="477">
        <v>0</v>
      </c>
      <c r="P64" s="477">
        <v>0</v>
      </c>
      <c r="Q64" s="491">
        <v>2.5700000000000001E-2</v>
      </c>
    </row>
    <row r="65" spans="1:17" s="479" customFormat="1" ht="24.95" customHeight="1">
      <c r="A65" s="472">
        <f>Personal!A65</f>
        <v>0</v>
      </c>
      <c r="B65" s="473">
        <f>Personal!C65</f>
        <v>0</v>
      </c>
      <c r="C65" s="474">
        <f>Personal!D65</f>
        <v>0</v>
      </c>
      <c r="D65" s="475">
        <f>Personal!E65</f>
        <v>0</v>
      </c>
      <c r="E65" s="476">
        <f>Personal!F65</f>
        <v>0</v>
      </c>
      <c r="F65" s="474">
        <f>Personal!G65</f>
        <v>0</v>
      </c>
      <c r="G65" s="472">
        <f>Personal!L65</f>
        <v>0</v>
      </c>
      <c r="H65" s="473">
        <f>Personal!M65</f>
        <v>0</v>
      </c>
      <c r="I65" s="473">
        <v>1</v>
      </c>
      <c r="J65" s="473">
        <v>1</v>
      </c>
      <c r="K65" s="473">
        <v>1</v>
      </c>
      <c r="L65" s="473">
        <v>1</v>
      </c>
      <c r="M65" s="473">
        <v>1</v>
      </c>
      <c r="N65" s="490">
        <v>274.88</v>
      </c>
      <c r="O65" s="477">
        <v>0</v>
      </c>
      <c r="P65" s="477">
        <v>0</v>
      </c>
      <c r="Q65" s="478">
        <v>0</v>
      </c>
    </row>
    <row r="66" spans="1:17" s="479" customFormat="1" ht="24.95" customHeight="1">
      <c r="A66" s="472">
        <f>Personal!A66</f>
        <v>0</v>
      </c>
      <c r="B66" s="473">
        <f>Personal!C66</f>
        <v>0</v>
      </c>
      <c r="C66" s="474">
        <f>Personal!D66</f>
        <v>0</v>
      </c>
      <c r="D66" s="475">
        <f>Personal!E66</f>
        <v>0</v>
      </c>
      <c r="E66" s="476">
        <f>Personal!F66</f>
        <v>0</v>
      </c>
      <c r="F66" s="474">
        <f>Personal!G66</f>
        <v>0</v>
      </c>
      <c r="G66" s="472">
        <f>Personal!L66</f>
        <v>0</v>
      </c>
      <c r="H66" s="473">
        <f>Personal!M66</f>
        <v>0</v>
      </c>
      <c r="I66" s="473">
        <v>1</v>
      </c>
      <c r="J66" s="473">
        <v>1</v>
      </c>
      <c r="K66" s="473">
        <v>1</v>
      </c>
      <c r="L66" s="473">
        <v>1</v>
      </c>
      <c r="M66" s="473">
        <v>1</v>
      </c>
      <c r="N66" s="490">
        <v>96.75</v>
      </c>
      <c r="O66" s="477">
        <v>0</v>
      </c>
      <c r="P66" s="477">
        <v>0</v>
      </c>
      <c r="Q66" s="478">
        <v>0</v>
      </c>
    </row>
    <row r="67" spans="1:17" s="479" customFormat="1" ht="24.95" customHeight="1">
      <c r="A67" s="472">
        <f>Personal!A67</f>
        <v>0</v>
      </c>
      <c r="B67" s="473">
        <f>Personal!C67</f>
        <v>0</v>
      </c>
      <c r="C67" s="474">
        <f>Personal!D67</f>
        <v>0</v>
      </c>
      <c r="D67" s="475">
        <f>Personal!E67</f>
        <v>0</v>
      </c>
      <c r="E67" s="476">
        <f>Personal!F67</f>
        <v>0</v>
      </c>
      <c r="F67" s="474">
        <f>Personal!G67</f>
        <v>0</v>
      </c>
      <c r="G67" s="472">
        <f>Personal!L67</f>
        <v>0</v>
      </c>
      <c r="H67" s="473">
        <f>Personal!M67</f>
        <v>0</v>
      </c>
      <c r="I67" s="473">
        <v>1</v>
      </c>
      <c r="J67" s="473">
        <v>1</v>
      </c>
      <c r="K67" s="473">
        <v>1</v>
      </c>
      <c r="L67" s="473">
        <v>1</v>
      </c>
      <c r="M67" s="473">
        <v>1</v>
      </c>
      <c r="N67" s="490">
        <v>301.8</v>
      </c>
      <c r="O67" s="477">
        <v>0</v>
      </c>
      <c r="P67" s="477">
        <v>0</v>
      </c>
      <c r="Q67" s="478">
        <v>0</v>
      </c>
    </row>
    <row r="68" spans="1:17" s="479" customFormat="1" ht="24.95" customHeight="1">
      <c r="A68" s="472">
        <f>Personal!A68</f>
        <v>0</v>
      </c>
      <c r="B68" s="473">
        <f>Personal!C68</f>
        <v>0</v>
      </c>
      <c r="C68" s="474">
        <f>Personal!D68</f>
        <v>0</v>
      </c>
      <c r="D68" s="475">
        <f>Personal!E68</f>
        <v>0</v>
      </c>
      <c r="E68" s="476">
        <f>Personal!F68</f>
        <v>0</v>
      </c>
      <c r="F68" s="474">
        <f>Personal!G68</f>
        <v>0</v>
      </c>
      <c r="G68" s="472">
        <f>Personal!L68</f>
        <v>0</v>
      </c>
      <c r="H68" s="473">
        <f>Personal!M68</f>
        <v>0</v>
      </c>
      <c r="I68" s="473">
        <v>1</v>
      </c>
      <c r="J68" s="473">
        <v>1</v>
      </c>
      <c r="K68" s="473">
        <v>1</v>
      </c>
      <c r="L68" s="473">
        <v>1</v>
      </c>
      <c r="M68" s="473">
        <v>0</v>
      </c>
      <c r="N68" s="477">
        <v>0</v>
      </c>
      <c r="O68" s="477">
        <v>0</v>
      </c>
      <c r="P68" s="477">
        <v>0</v>
      </c>
      <c r="Q68" s="478">
        <v>0</v>
      </c>
    </row>
    <row r="69" spans="1:17" s="479" customFormat="1" ht="24.95" customHeight="1">
      <c r="A69" s="472">
        <f>Personal!A69</f>
        <v>0</v>
      </c>
      <c r="B69" s="473">
        <f>Personal!C69</f>
        <v>0</v>
      </c>
      <c r="C69" s="474">
        <f>Personal!D69</f>
        <v>0</v>
      </c>
      <c r="D69" s="475">
        <f>Personal!E69</f>
        <v>0</v>
      </c>
      <c r="E69" s="476">
        <f>Personal!F69</f>
        <v>0</v>
      </c>
      <c r="F69" s="474">
        <f>Personal!G69</f>
        <v>0</v>
      </c>
      <c r="G69" s="472">
        <f>Personal!L69</f>
        <v>0</v>
      </c>
      <c r="H69" s="473">
        <f>Personal!M69</f>
        <v>0</v>
      </c>
      <c r="I69" s="473">
        <v>0</v>
      </c>
      <c r="J69" s="473">
        <v>0</v>
      </c>
      <c r="K69" s="473">
        <v>0</v>
      </c>
      <c r="L69" s="473">
        <v>1</v>
      </c>
      <c r="M69" s="473">
        <v>1</v>
      </c>
      <c r="N69" s="490">
        <v>269.83</v>
      </c>
      <c r="O69" s="477">
        <v>0</v>
      </c>
      <c r="P69" s="477">
        <v>0</v>
      </c>
      <c r="Q69" s="478">
        <v>0</v>
      </c>
    </row>
    <row r="70" spans="1:17" s="479" customFormat="1" ht="24.95" customHeight="1">
      <c r="A70" s="472">
        <f>Personal!A70</f>
        <v>0</v>
      </c>
      <c r="B70" s="473">
        <f>Personal!C70</f>
        <v>0</v>
      </c>
      <c r="C70" s="474">
        <f>Personal!D70</f>
        <v>0</v>
      </c>
      <c r="D70" s="475">
        <f>Personal!E70</f>
        <v>0</v>
      </c>
      <c r="E70" s="476">
        <f>Personal!F70</f>
        <v>0</v>
      </c>
      <c r="F70" s="474">
        <f>Personal!G70</f>
        <v>0</v>
      </c>
      <c r="G70" s="472">
        <f>Personal!L70</f>
        <v>0</v>
      </c>
      <c r="H70" s="473">
        <f>Personal!M70</f>
        <v>0</v>
      </c>
      <c r="I70" s="473">
        <v>1</v>
      </c>
      <c r="J70" s="473">
        <v>1</v>
      </c>
      <c r="K70" s="473">
        <v>1</v>
      </c>
      <c r="L70" s="473">
        <v>1</v>
      </c>
      <c r="M70" s="473">
        <v>1</v>
      </c>
      <c r="N70" s="490">
        <v>147.35</v>
      </c>
      <c r="O70" s="477">
        <v>0</v>
      </c>
      <c r="P70" s="477">
        <v>0</v>
      </c>
      <c r="Q70" s="478">
        <v>0</v>
      </c>
    </row>
    <row r="71" spans="1:17" s="479" customFormat="1" ht="24.95" customHeight="1">
      <c r="A71" s="472">
        <f>Personal!A71</f>
        <v>0</v>
      </c>
      <c r="B71" s="473">
        <f>Personal!C71</f>
        <v>0</v>
      </c>
      <c r="C71" s="474">
        <f>Personal!D71</f>
        <v>0</v>
      </c>
      <c r="D71" s="475">
        <f>Personal!E71</f>
        <v>0</v>
      </c>
      <c r="E71" s="476">
        <f>Personal!F71</f>
        <v>0</v>
      </c>
      <c r="F71" s="474">
        <f>Personal!G71</f>
        <v>0</v>
      </c>
      <c r="G71" s="472">
        <f>Personal!L71</f>
        <v>0</v>
      </c>
      <c r="H71" s="473">
        <f>Personal!M71</f>
        <v>0</v>
      </c>
      <c r="I71" s="473">
        <v>1</v>
      </c>
      <c r="J71" s="473">
        <v>1</v>
      </c>
      <c r="K71" s="473">
        <v>1</v>
      </c>
      <c r="L71" s="473">
        <v>1</v>
      </c>
      <c r="M71" s="473">
        <v>1</v>
      </c>
      <c r="N71" s="490">
        <v>121.08</v>
      </c>
      <c r="O71" s="477">
        <v>0</v>
      </c>
      <c r="P71" s="477">
        <v>0</v>
      </c>
      <c r="Q71" s="478">
        <v>0</v>
      </c>
    </row>
    <row r="72" spans="1:17" s="479" customFormat="1" ht="24.95" customHeight="1">
      <c r="A72" s="472">
        <f>Personal!A72</f>
        <v>0</v>
      </c>
      <c r="B72" s="473">
        <f>Personal!C72</f>
        <v>0</v>
      </c>
      <c r="C72" s="474">
        <f>Personal!D72</f>
        <v>0</v>
      </c>
      <c r="D72" s="475">
        <f>Personal!E72</f>
        <v>0</v>
      </c>
      <c r="E72" s="476">
        <f>Personal!F72</f>
        <v>0</v>
      </c>
      <c r="F72" s="474">
        <f>Personal!G72</f>
        <v>0</v>
      </c>
      <c r="G72" s="472">
        <f>Personal!L72</f>
        <v>0</v>
      </c>
      <c r="H72" s="473">
        <f>Personal!M72</f>
        <v>0</v>
      </c>
      <c r="I72" s="473">
        <v>1</v>
      </c>
      <c r="J72" s="473">
        <v>1</v>
      </c>
      <c r="K72" s="473">
        <v>1</v>
      </c>
      <c r="L72" s="473">
        <v>1</v>
      </c>
      <c r="M72" s="473">
        <v>0</v>
      </c>
      <c r="N72" s="477">
        <v>0</v>
      </c>
      <c r="O72" s="477">
        <v>0</v>
      </c>
      <c r="P72" s="477">
        <v>0</v>
      </c>
      <c r="Q72" s="478">
        <v>0</v>
      </c>
    </row>
    <row r="73" spans="1:17" s="479" customFormat="1" ht="24.95" customHeight="1">
      <c r="A73" s="472">
        <f>Personal!A73</f>
        <v>0</v>
      </c>
      <c r="B73" s="473">
        <f>Personal!C73</f>
        <v>0</v>
      </c>
      <c r="C73" s="474">
        <f>Personal!D73</f>
        <v>0</v>
      </c>
      <c r="D73" s="475">
        <f>Personal!E73</f>
        <v>0</v>
      </c>
      <c r="E73" s="476">
        <f>Personal!F73</f>
        <v>0</v>
      </c>
      <c r="F73" s="474">
        <f>Personal!G73</f>
        <v>0</v>
      </c>
      <c r="G73" s="472">
        <f>Personal!L73</f>
        <v>0</v>
      </c>
      <c r="H73" s="473">
        <f>Personal!M73</f>
        <v>0</v>
      </c>
      <c r="I73" s="473">
        <v>1</v>
      </c>
      <c r="J73" s="473">
        <v>1</v>
      </c>
      <c r="K73" s="473">
        <v>1</v>
      </c>
      <c r="L73" s="473">
        <v>1</v>
      </c>
      <c r="M73" s="473">
        <v>1</v>
      </c>
      <c r="N73" s="490">
        <v>49.17</v>
      </c>
      <c r="O73" s="477">
        <v>0</v>
      </c>
      <c r="P73" s="477">
        <v>0</v>
      </c>
      <c r="Q73" s="478">
        <v>0</v>
      </c>
    </row>
    <row r="74" spans="1:17" s="486" customFormat="1">
      <c r="A74" s="480"/>
      <c r="B74" s="480"/>
      <c r="C74" s="481"/>
      <c r="D74" s="482"/>
      <c r="E74" s="483"/>
      <c r="F74" s="481"/>
      <c r="G74" s="484"/>
      <c r="H74" s="480"/>
      <c r="I74" s="480"/>
      <c r="J74" s="480"/>
      <c r="K74" s="480"/>
      <c r="L74" s="480"/>
      <c r="M74" s="480"/>
      <c r="N74" s="485"/>
      <c r="O74" s="485"/>
      <c r="P74" s="485"/>
    </row>
    <row r="75" spans="1:17" s="486" customFormat="1">
      <c r="A75" s="480"/>
      <c r="B75" s="480"/>
      <c r="C75" s="481"/>
      <c r="D75" s="482"/>
      <c r="E75" s="483"/>
      <c r="F75" s="481"/>
      <c r="G75" s="484"/>
      <c r="H75" s="480"/>
      <c r="I75" s="480"/>
      <c r="J75" s="480"/>
      <c r="K75" s="480"/>
      <c r="L75" s="480"/>
      <c r="M75" s="480"/>
      <c r="N75" s="485"/>
      <c r="O75" s="485"/>
      <c r="P75" s="485"/>
    </row>
    <row r="76" spans="1:17" s="486" customFormat="1">
      <c r="A76" s="480"/>
      <c r="B76" s="480"/>
      <c r="C76" s="481"/>
      <c r="D76" s="482"/>
      <c r="E76" s="483"/>
      <c r="F76" s="481"/>
      <c r="G76" s="484"/>
      <c r="H76" s="480"/>
      <c r="I76" s="480"/>
      <c r="J76" s="480"/>
      <c r="K76" s="480"/>
      <c r="L76" s="480"/>
      <c r="M76" s="480"/>
      <c r="N76" s="485"/>
      <c r="O76" s="485"/>
      <c r="P76" s="485"/>
    </row>
    <row r="77" spans="1:17" s="486" customFormat="1">
      <c r="A77" s="480"/>
      <c r="B77" s="480"/>
      <c r="C77" s="481"/>
      <c r="D77" s="482"/>
      <c r="E77" s="483"/>
      <c r="F77" s="481"/>
      <c r="G77" s="484"/>
      <c r="H77" s="480"/>
      <c r="I77" s="480"/>
      <c r="J77" s="480"/>
      <c r="K77" s="480"/>
      <c r="L77" s="480"/>
      <c r="M77" s="480"/>
      <c r="N77" s="485"/>
      <c r="O77" s="485"/>
      <c r="P77" s="485"/>
    </row>
    <row r="78" spans="1:17" s="486" customFormat="1">
      <c r="A78" s="480"/>
      <c r="B78" s="480"/>
      <c r="C78" s="481"/>
      <c r="D78" s="482"/>
      <c r="E78" s="483"/>
      <c r="F78" s="481"/>
      <c r="G78" s="484"/>
      <c r="H78" s="480"/>
      <c r="I78" s="480"/>
      <c r="J78" s="480"/>
      <c r="K78" s="480"/>
      <c r="L78" s="480"/>
      <c r="M78" s="480"/>
      <c r="N78" s="485"/>
      <c r="O78" s="485"/>
      <c r="P78" s="485"/>
    </row>
    <row r="79" spans="1:17" s="486" customFormat="1">
      <c r="A79" s="480"/>
      <c r="B79" s="480"/>
      <c r="C79" s="481"/>
      <c r="D79" s="482"/>
      <c r="E79" s="483"/>
      <c r="F79" s="481"/>
      <c r="G79" s="484"/>
      <c r="H79" s="480"/>
      <c r="I79" s="480"/>
      <c r="J79" s="480"/>
      <c r="K79" s="480"/>
      <c r="L79" s="480"/>
      <c r="M79" s="480"/>
      <c r="N79" s="485"/>
      <c r="O79" s="485"/>
      <c r="P79" s="485"/>
    </row>
    <row r="80" spans="1:17" s="486" customFormat="1">
      <c r="A80" s="480"/>
      <c r="B80" s="480"/>
      <c r="C80" s="481"/>
      <c r="D80" s="482"/>
      <c r="E80" s="483"/>
      <c r="F80" s="481"/>
      <c r="G80" s="484"/>
      <c r="H80" s="480"/>
      <c r="I80" s="480"/>
      <c r="J80" s="480"/>
      <c r="K80" s="480"/>
      <c r="L80" s="480"/>
      <c r="M80" s="480"/>
      <c r="N80" s="485"/>
      <c r="O80" s="485"/>
      <c r="P80" s="485"/>
    </row>
    <row r="81" spans="1:16" s="486" customFormat="1">
      <c r="A81" s="480"/>
      <c r="B81" s="480"/>
      <c r="C81" s="481"/>
      <c r="D81" s="482"/>
      <c r="E81" s="483"/>
      <c r="F81" s="481"/>
      <c r="G81" s="484"/>
      <c r="H81" s="480"/>
      <c r="I81" s="480"/>
      <c r="J81" s="480"/>
      <c r="K81" s="480"/>
      <c r="L81" s="480"/>
      <c r="M81" s="480"/>
      <c r="N81" s="485"/>
      <c r="O81" s="485"/>
      <c r="P81" s="485"/>
    </row>
    <row r="82" spans="1:16" s="486" customFormat="1">
      <c r="A82" s="480"/>
      <c r="B82" s="480"/>
      <c r="C82" s="481"/>
      <c r="D82" s="482"/>
      <c r="E82" s="483"/>
      <c r="F82" s="481"/>
      <c r="G82" s="484"/>
      <c r="H82" s="480"/>
      <c r="I82" s="480"/>
      <c r="J82" s="480"/>
      <c r="K82" s="480"/>
      <c r="L82" s="480"/>
      <c r="M82" s="480"/>
      <c r="N82" s="485"/>
      <c r="O82" s="485"/>
      <c r="P82" s="485"/>
    </row>
    <row r="83" spans="1:16" s="486" customFormat="1">
      <c r="A83" s="480"/>
      <c r="B83" s="480"/>
      <c r="C83" s="481"/>
      <c r="D83" s="482"/>
      <c r="E83" s="483"/>
      <c r="F83" s="481"/>
      <c r="G83" s="484"/>
      <c r="H83" s="480"/>
      <c r="I83" s="480"/>
      <c r="J83" s="480"/>
      <c r="K83" s="480"/>
      <c r="L83" s="480"/>
      <c r="M83" s="480"/>
      <c r="N83" s="485"/>
      <c r="O83" s="485"/>
      <c r="P83" s="485"/>
    </row>
    <row r="84" spans="1:16" s="486" customFormat="1">
      <c r="A84" s="480"/>
      <c r="B84" s="480"/>
      <c r="C84" s="481"/>
      <c r="D84" s="482"/>
      <c r="E84" s="483"/>
      <c r="F84" s="481"/>
      <c r="G84" s="484"/>
      <c r="H84" s="480"/>
      <c r="I84" s="480"/>
      <c r="J84" s="480"/>
      <c r="K84" s="480"/>
      <c r="L84" s="480"/>
      <c r="M84" s="480"/>
      <c r="N84" s="485"/>
      <c r="O84" s="485"/>
      <c r="P84" s="485"/>
    </row>
    <row r="85" spans="1:16" s="486" customFormat="1">
      <c r="A85" s="480"/>
      <c r="B85" s="480"/>
      <c r="C85" s="481"/>
      <c r="D85" s="482"/>
      <c r="E85" s="483"/>
      <c r="F85" s="481"/>
      <c r="G85" s="484"/>
      <c r="H85" s="480"/>
      <c r="I85" s="480"/>
      <c r="J85" s="480"/>
      <c r="K85" s="480"/>
      <c r="L85" s="480"/>
      <c r="M85" s="480"/>
      <c r="N85" s="485"/>
      <c r="O85" s="485"/>
      <c r="P85" s="485"/>
    </row>
    <row r="86" spans="1:16" s="486" customFormat="1">
      <c r="A86" s="480"/>
      <c r="B86" s="480"/>
      <c r="C86" s="481"/>
      <c r="D86" s="482"/>
      <c r="E86" s="483"/>
      <c r="F86" s="481"/>
      <c r="G86" s="484"/>
      <c r="H86" s="480"/>
      <c r="I86" s="480"/>
      <c r="J86" s="480"/>
      <c r="K86" s="480"/>
      <c r="L86" s="480"/>
      <c r="M86" s="480"/>
      <c r="N86" s="485"/>
      <c r="O86" s="485"/>
      <c r="P86" s="485"/>
    </row>
    <row r="87" spans="1:16" s="486" customFormat="1">
      <c r="A87" s="480"/>
      <c r="B87" s="480"/>
      <c r="C87" s="481"/>
      <c r="D87" s="482"/>
      <c r="E87" s="483"/>
      <c r="F87" s="481"/>
      <c r="G87" s="484"/>
      <c r="H87" s="480"/>
      <c r="I87" s="480"/>
      <c r="J87" s="480"/>
      <c r="K87" s="480"/>
      <c r="L87" s="480"/>
      <c r="M87" s="480"/>
      <c r="N87" s="485"/>
      <c r="O87" s="485"/>
      <c r="P87" s="485"/>
    </row>
    <row r="88" spans="1:16" s="486" customFormat="1">
      <c r="A88" s="480"/>
      <c r="B88" s="480"/>
      <c r="C88" s="481"/>
      <c r="D88" s="482"/>
      <c r="E88" s="483"/>
      <c r="F88" s="481"/>
      <c r="G88" s="484"/>
      <c r="H88" s="480"/>
      <c r="I88" s="480"/>
      <c r="J88" s="480"/>
      <c r="K88" s="480"/>
      <c r="L88" s="480"/>
      <c r="M88" s="480"/>
      <c r="N88" s="485"/>
      <c r="O88" s="485"/>
      <c r="P88" s="485"/>
    </row>
    <row r="89" spans="1:16" s="486" customFormat="1">
      <c r="A89" s="480"/>
      <c r="B89" s="480"/>
      <c r="C89" s="481"/>
      <c r="D89" s="482"/>
      <c r="E89" s="483"/>
      <c r="F89" s="481"/>
      <c r="G89" s="484"/>
      <c r="H89" s="480"/>
      <c r="I89" s="480"/>
      <c r="J89" s="480"/>
      <c r="K89" s="480"/>
      <c r="L89" s="480"/>
      <c r="M89" s="480"/>
      <c r="N89" s="485"/>
      <c r="O89" s="485"/>
      <c r="P89" s="485"/>
    </row>
    <row r="90" spans="1:16" s="486" customFormat="1">
      <c r="A90" s="480"/>
      <c r="B90" s="480"/>
      <c r="C90" s="481"/>
      <c r="D90" s="482"/>
      <c r="E90" s="483"/>
      <c r="F90" s="481"/>
      <c r="G90" s="484"/>
      <c r="H90" s="480"/>
      <c r="I90" s="480"/>
      <c r="J90" s="480"/>
      <c r="K90" s="480"/>
      <c r="L90" s="480"/>
      <c r="M90" s="480"/>
      <c r="N90" s="485"/>
      <c r="O90" s="485"/>
      <c r="P90" s="485"/>
    </row>
    <row r="91" spans="1:16" s="486" customFormat="1">
      <c r="A91" s="480"/>
      <c r="B91" s="480"/>
      <c r="C91" s="481"/>
      <c r="D91" s="482"/>
      <c r="E91" s="483"/>
      <c r="F91" s="481"/>
      <c r="G91" s="484"/>
      <c r="H91" s="480"/>
      <c r="I91" s="480"/>
      <c r="J91" s="480"/>
      <c r="K91" s="480"/>
      <c r="L91" s="480"/>
      <c r="M91" s="480"/>
      <c r="N91" s="485"/>
      <c r="O91" s="485"/>
      <c r="P91" s="485"/>
    </row>
    <row r="92" spans="1:16" s="486" customFormat="1">
      <c r="A92" s="480"/>
      <c r="B92" s="480"/>
      <c r="C92" s="481"/>
      <c r="D92" s="482"/>
      <c r="E92" s="483"/>
      <c r="F92" s="481"/>
      <c r="G92" s="484"/>
      <c r="H92" s="480"/>
      <c r="I92" s="480"/>
      <c r="J92" s="480"/>
      <c r="K92" s="480"/>
      <c r="L92" s="480"/>
      <c r="M92" s="480"/>
      <c r="N92" s="485"/>
      <c r="O92" s="485"/>
      <c r="P92" s="485"/>
    </row>
    <row r="93" spans="1:16" s="486" customFormat="1">
      <c r="A93" s="480"/>
      <c r="B93" s="480"/>
      <c r="C93" s="481"/>
      <c r="D93" s="482"/>
      <c r="E93" s="483"/>
      <c r="F93" s="481"/>
      <c r="G93" s="484"/>
      <c r="H93" s="480"/>
      <c r="I93" s="480"/>
      <c r="J93" s="480"/>
      <c r="K93" s="480"/>
      <c r="L93" s="480"/>
      <c r="M93" s="480"/>
      <c r="N93" s="485"/>
      <c r="O93" s="485"/>
      <c r="P93" s="485"/>
    </row>
    <row r="94" spans="1:16" s="486" customFormat="1">
      <c r="A94" s="480"/>
      <c r="B94" s="480"/>
      <c r="C94" s="481"/>
      <c r="D94" s="482"/>
      <c r="E94" s="483"/>
      <c r="F94" s="481"/>
      <c r="G94" s="484"/>
      <c r="H94" s="480"/>
      <c r="I94" s="480"/>
      <c r="J94" s="480"/>
      <c r="K94" s="480"/>
      <c r="L94" s="480"/>
      <c r="M94" s="480"/>
      <c r="N94" s="485"/>
      <c r="O94" s="485"/>
      <c r="P94" s="485"/>
    </row>
    <row r="95" spans="1:16" s="486" customFormat="1">
      <c r="A95" s="480"/>
      <c r="B95" s="480"/>
      <c r="C95" s="481"/>
      <c r="D95" s="482"/>
      <c r="E95" s="483"/>
      <c r="F95" s="481"/>
      <c r="G95" s="484"/>
      <c r="H95" s="480"/>
      <c r="I95" s="480"/>
      <c r="J95" s="480"/>
      <c r="K95" s="480"/>
      <c r="L95" s="480"/>
      <c r="M95" s="480"/>
      <c r="N95" s="485"/>
      <c r="O95" s="485"/>
      <c r="P95" s="485"/>
    </row>
    <row r="96" spans="1:16" s="486" customFormat="1">
      <c r="A96" s="480"/>
      <c r="B96" s="480"/>
      <c r="C96" s="481"/>
      <c r="D96" s="482"/>
      <c r="E96" s="483"/>
      <c r="F96" s="481"/>
      <c r="G96" s="484"/>
      <c r="H96" s="480"/>
      <c r="I96" s="480"/>
      <c r="J96" s="480"/>
      <c r="K96" s="480"/>
      <c r="L96" s="480"/>
      <c r="M96" s="480"/>
      <c r="N96" s="485"/>
      <c r="O96" s="485"/>
      <c r="P96" s="485"/>
    </row>
    <row r="97" spans="1:16" s="486" customFormat="1">
      <c r="A97" s="480"/>
      <c r="B97" s="480"/>
      <c r="C97" s="481"/>
      <c r="D97" s="482"/>
      <c r="E97" s="483"/>
      <c r="F97" s="481"/>
      <c r="G97" s="484"/>
      <c r="H97" s="480"/>
      <c r="I97" s="480"/>
      <c r="J97" s="480"/>
      <c r="K97" s="480"/>
      <c r="L97" s="480"/>
      <c r="M97" s="480"/>
      <c r="N97" s="485"/>
      <c r="O97" s="485"/>
      <c r="P97" s="485"/>
    </row>
    <row r="98" spans="1:16" s="486" customFormat="1">
      <c r="A98" s="480"/>
      <c r="B98" s="480"/>
      <c r="C98" s="481"/>
      <c r="D98" s="482"/>
      <c r="E98" s="483"/>
      <c r="F98" s="481"/>
      <c r="G98" s="484"/>
      <c r="H98" s="480"/>
      <c r="I98" s="480"/>
      <c r="J98" s="480"/>
      <c r="K98" s="480"/>
      <c r="L98" s="480"/>
      <c r="M98" s="480"/>
      <c r="N98" s="485"/>
      <c r="O98" s="485"/>
      <c r="P98" s="485"/>
    </row>
    <row r="99" spans="1:16" s="486" customFormat="1">
      <c r="A99" s="480"/>
      <c r="B99" s="480"/>
      <c r="C99" s="481"/>
      <c r="D99" s="482"/>
      <c r="E99" s="483"/>
      <c r="F99" s="481"/>
      <c r="G99" s="484"/>
      <c r="H99" s="480"/>
      <c r="I99" s="480"/>
      <c r="J99" s="480"/>
      <c r="K99" s="480"/>
      <c r="L99" s="480"/>
      <c r="M99" s="480"/>
      <c r="N99" s="485"/>
      <c r="O99" s="485"/>
      <c r="P99" s="485"/>
    </row>
    <row r="100" spans="1:16" s="486" customFormat="1">
      <c r="A100" s="480"/>
      <c r="B100" s="480"/>
      <c r="C100" s="481"/>
      <c r="D100" s="482"/>
      <c r="E100" s="483"/>
      <c r="F100" s="481"/>
      <c r="G100" s="484"/>
      <c r="H100" s="480"/>
      <c r="I100" s="480"/>
      <c r="J100" s="480"/>
      <c r="K100" s="480"/>
      <c r="L100" s="480"/>
      <c r="M100" s="480"/>
      <c r="N100" s="485"/>
      <c r="O100" s="485"/>
      <c r="P100" s="485"/>
    </row>
    <row r="101" spans="1:16" s="486" customFormat="1">
      <c r="A101" s="480"/>
      <c r="B101" s="480"/>
      <c r="C101" s="481"/>
      <c r="D101" s="482"/>
      <c r="E101" s="483"/>
      <c r="F101" s="481"/>
      <c r="G101" s="484"/>
      <c r="H101" s="480"/>
      <c r="I101" s="480"/>
      <c r="J101" s="480"/>
      <c r="K101" s="480"/>
      <c r="L101" s="480"/>
      <c r="M101" s="480"/>
      <c r="N101" s="485"/>
      <c r="O101" s="485"/>
      <c r="P101" s="485"/>
    </row>
    <row r="102" spans="1:16" s="486" customFormat="1">
      <c r="A102" s="480"/>
      <c r="B102" s="480"/>
      <c r="C102" s="481"/>
      <c r="D102" s="482"/>
      <c r="E102" s="483"/>
      <c r="F102" s="481"/>
      <c r="G102" s="484"/>
      <c r="H102" s="480"/>
      <c r="I102" s="480"/>
      <c r="J102" s="480"/>
      <c r="K102" s="480"/>
      <c r="L102" s="480"/>
      <c r="M102" s="480"/>
      <c r="N102" s="485"/>
      <c r="O102" s="485"/>
      <c r="P102" s="485"/>
    </row>
    <row r="103" spans="1:16" s="486" customFormat="1">
      <c r="A103" s="480"/>
      <c r="B103" s="480"/>
      <c r="C103" s="481"/>
      <c r="D103" s="482"/>
      <c r="E103" s="483"/>
      <c r="F103" s="481"/>
      <c r="G103" s="484"/>
      <c r="H103" s="480"/>
      <c r="I103" s="480"/>
      <c r="J103" s="480"/>
      <c r="K103" s="480"/>
      <c r="L103" s="480"/>
      <c r="M103" s="480"/>
      <c r="N103" s="485"/>
      <c r="O103" s="485"/>
      <c r="P103" s="485"/>
    </row>
    <row r="104" spans="1:16" s="486" customFormat="1">
      <c r="A104" s="480"/>
      <c r="B104" s="480"/>
      <c r="C104" s="481"/>
      <c r="D104" s="482"/>
      <c r="E104" s="483"/>
      <c r="F104" s="481"/>
      <c r="G104" s="484"/>
      <c r="H104" s="480"/>
      <c r="I104" s="480"/>
      <c r="J104" s="480"/>
      <c r="K104" s="480"/>
      <c r="L104" s="480"/>
      <c r="M104" s="480"/>
      <c r="N104" s="485"/>
      <c r="O104" s="485"/>
      <c r="P104" s="485"/>
    </row>
    <row r="105" spans="1:16" s="486" customFormat="1">
      <c r="A105" s="480"/>
      <c r="B105" s="480"/>
      <c r="C105" s="481"/>
      <c r="D105" s="482"/>
      <c r="E105" s="483"/>
      <c r="F105" s="481"/>
      <c r="G105" s="484"/>
      <c r="H105" s="480"/>
      <c r="I105" s="480"/>
      <c r="J105" s="480"/>
      <c r="K105" s="480"/>
      <c r="L105" s="480"/>
      <c r="M105" s="480"/>
      <c r="N105" s="485"/>
      <c r="O105" s="485"/>
      <c r="P105" s="485"/>
    </row>
    <row r="106" spans="1:16" s="486" customFormat="1">
      <c r="A106" s="480"/>
      <c r="B106" s="480"/>
      <c r="C106" s="481"/>
      <c r="D106" s="482"/>
      <c r="E106" s="483"/>
      <c r="F106" s="481"/>
      <c r="G106" s="484"/>
      <c r="H106" s="480"/>
      <c r="I106" s="480"/>
      <c r="J106" s="480"/>
      <c r="K106" s="480"/>
      <c r="L106" s="480"/>
      <c r="M106" s="480"/>
      <c r="N106" s="485"/>
      <c r="O106" s="485"/>
      <c r="P106" s="485"/>
    </row>
    <row r="107" spans="1:16" s="486" customFormat="1">
      <c r="A107" s="480"/>
      <c r="B107" s="480"/>
      <c r="C107" s="481"/>
      <c r="D107" s="482"/>
      <c r="E107" s="483"/>
      <c r="F107" s="481"/>
      <c r="G107" s="484"/>
      <c r="H107" s="480"/>
      <c r="I107" s="480"/>
      <c r="J107" s="480"/>
      <c r="K107" s="480"/>
      <c r="L107" s="480"/>
      <c r="M107" s="480"/>
      <c r="N107" s="485"/>
      <c r="O107" s="485"/>
      <c r="P107" s="485"/>
    </row>
    <row r="108" spans="1:16" s="486" customFormat="1">
      <c r="A108" s="480"/>
      <c r="B108" s="480"/>
      <c r="C108" s="481"/>
      <c r="D108" s="482"/>
      <c r="E108" s="483"/>
      <c r="F108" s="481"/>
      <c r="G108" s="484"/>
      <c r="H108" s="480"/>
      <c r="I108" s="480"/>
      <c r="J108" s="480"/>
      <c r="K108" s="480"/>
      <c r="L108" s="480"/>
      <c r="M108" s="480"/>
      <c r="N108" s="485"/>
      <c r="O108" s="485"/>
      <c r="P108" s="485"/>
    </row>
    <row r="109" spans="1:16" s="486" customFormat="1">
      <c r="A109" s="480"/>
      <c r="B109" s="480"/>
      <c r="C109" s="481"/>
      <c r="D109" s="482"/>
      <c r="E109" s="483"/>
      <c r="F109" s="481"/>
      <c r="G109" s="484"/>
      <c r="H109" s="480"/>
      <c r="I109" s="480"/>
      <c r="J109" s="480"/>
      <c r="K109" s="480"/>
      <c r="L109" s="480"/>
      <c r="M109" s="480"/>
      <c r="N109" s="485"/>
      <c r="O109" s="485"/>
      <c r="P109" s="485"/>
    </row>
    <row r="110" spans="1:16" s="486" customFormat="1">
      <c r="A110" s="480"/>
      <c r="B110" s="480"/>
      <c r="C110" s="481"/>
      <c r="D110" s="482"/>
      <c r="E110" s="483"/>
      <c r="F110" s="481"/>
      <c r="G110" s="484"/>
      <c r="H110" s="480"/>
      <c r="I110" s="480"/>
      <c r="J110" s="480"/>
      <c r="K110" s="480"/>
      <c r="L110" s="480"/>
      <c r="M110" s="480"/>
      <c r="N110" s="485"/>
      <c r="O110" s="485"/>
      <c r="P110" s="485"/>
    </row>
    <row r="111" spans="1:16" s="486" customFormat="1">
      <c r="A111" s="480"/>
      <c r="B111" s="480"/>
      <c r="C111" s="481"/>
      <c r="D111" s="482"/>
      <c r="E111" s="483"/>
      <c r="F111" s="481"/>
      <c r="G111" s="484"/>
      <c r="H111" s="480"/>
      <c r="I111" s="480"/>
      <c r="J111" s="480"/>
      <c r="K111" s="480"/>
      <c r="L111" s="480"/>
      <c r="M111" s="480"/>
      <c r="N111" s="485"/>
      <c r="O111" s="485"/>
      <c r="P111" s="485"/>
    </row>
    <row r="112" spans="1:16" s="486" customFormat="1">
      <c r="A112" s="480"/>
      <c r="B112" s="480"/>
      <c r="C112" s="481"/>
      <c r="D112" s="482"/>
      <c r="E112" s="483"/>
      <c r="F112" s="481"/>
      <c r="G112" s="484"/>
      <c r="H112" s="480"/>
      <c r="I112" s="480"/>
      <c r="J112" s="480"/>
      <c r="K112" s="480"/>
      <c r="L112" s="480"/>
      <c r="M112" s="480"/>
      <c r="N112" s="485"/>
      <c r="O112" s="485"/>
      <c r="P112" s="485"/>
    </row>
    <row r="113" spans="1:16" s="486" customFormat="1">
      <c r="A113" s="480"/>
      <c r="B113" s="480"/>
      <c r="C113" s="481"/>
      <c r="D113" s="482"/>
      <c r="E113" s="483"/>
      <c r="F113" s="481"/>
      <c r="G113" s="484"/>
      <c r="H113" s="480"/>
      <c r="I113" s="480"/>
      <c r="J113" s="480"/>
      <c r="K113" s="480"/>
      <c r="L113" s="480"/>
      <c r="M113" s="480"/>
      <c r="N113" s="485"/>
      <c r="O113" s="485"/>
      <c r="P113" s="485"/>
    </row>
    <row r="114" spans="1:16" s="486" customFormat="1">
      <c r="A114" s="480"/>
      <c r="B114" s="480"/>
      <c r="C114" s="481"/>
      <c r="D114" s="482"/>
      <c r="E114" s="483"/>
      <c r="F114" s="481"/>
      <c r="G114" s="484"/>
      <c r="H114" s="480"/>
      <c r="I114" s="480"/>
      <c r="J114" s="480"/>
      <c r="K114" s="480"/>
      <c r="L114" s="480"/>
      <c r="M114" s="480"/>
      <c r="N114" s="485"/>
      <c r="O114" s="485"/>
      <c r="P114" s="485"/>
    </row>
    <row r="115" spans="1:16" s="486" customFormat="1">
      <c r="A115" s="480"/>
      <c r="B115" s="480"/>
      <c r="C115" s="481"/>
      <c r="D115" s="482"/>
      <c r="E115" s="483"/>
      <c r="F115" s="481"/>
      <c r="G115" s="484"/>
      <c r="H115" s="480"/>
      <c r="I115" s="480"/>
      <c r="J115" s="480"/>
      <c r="K115" s="480"/>
      <c r="L115" s="480"/>
      <c r="M115" s="480"/>
      <c r="N115" s="485"/>
      <c r="O115" s="485"/>
      <c r="P115" s="485"/>
    </row>
    <row r="116" spans="1:16" s="486" customFormat="1">
      <c r="A116" s="480"/>
      <c r="B116" s="480"/>
      <c r="C116" s="481"/>
      <c r="D116" s="482"/>
      <c r="E116" s="483"/>
      <c r="F116" s="481"/>
      <c r="G116" s="484"/>
      <c r="H116" s="480"/>
      <c r="I116" s="480"/>
      <c r="J116" s="480"/>
      <c r="K116" s="480"/>
      <c r="L116" s="480"/>
      <c r="M116" s="480"/>
      <c r="N116" s="485"/>
      <c r="O116" s="485"/>
      <c r="P116" s="485"/>
    </row>
    <row r="117" spans="1:16" s="486" customFormat="1">
      <c r="A117" s="480"/>
      <c r="B117" s="480"/>
      <c r="C117" s="481"/>
      <c r="D117" s="482"/>
      <c r="E117" s="483"/>
      <c r="F117" s="481"/>
      <c r="G117" s="484"/>
      <c r="H117" s="480"/>
      <c r="I117" s="480"/>
      <c r="J117" s="480"/>
      <c r="K117" s="480"/>
      <c r="L117" s="480"/>
      <c r="M117" s="480"/>
      <c r="N117" s="485"/>
      <c r="O117" s="485"/>
      <c r="P117" s="485"/>
    </row>
    <row r="118" spans="1:16" s="486" customFormat="1">
      <c r="A118" s="480"/>
      <c r="B118" s="480"/>
      <c r="C118" s="481"/>
      <c r="D118" s="482"/>
      <c r="E118" s="483"/>
      <c r="F118" s="481"/>
      <c r="G118" s="484"/>
      <c r="H118" s="480"/>
      <c r="I118" s="480"/>
      <c r="J118" s="480"/>
      <c r="K118" s="480"/>
      <c r="L118" s="480"/>
      <c r="M118" s="480"/>
      <c r="N118" s="485"/>
      <c r="O118" s="485"/>
      <c r="P118" s="485"/>
    </row>
    <row r="119" spans="1:16" s="486" customFormat="1">
      <c r="A119" s="480"/>
      <c r="B119" s="480"/>
      <c r="C119" s="481"/>
      <c r="D119" s="482"/>
      <c r="E119" s="483"/>
      <c r="F119" s="481"/>
      <c r="G119" s="484"/>
      <c r="H119" s="480"/>
      <c r="I119" s="480"/>
      <c r="J119" s="480"/>
      <c r="K119" s="480"/>
      <c r="L119" s="480"/>
      <c r="M119" s="480"/>
      <c r="N119" s="485"/>
      <c r="O119" s="485"/>
      <c r="P119" s="485"/>
    </row>
    <row r="120" spans="1:16" s="486" customFormat="1">
      <c r="A120" s="480"/>
      <c r="B120" s="480"/>
      <c r="C120" s="481"/>
      <c r="D120" s="482"/>
      <c r="E120" s="483"/>
      <c r="F120" s="481"/>
      <c r="G120" s="484"/>
      <c r="H120" s="480"/>
      <c r="I120" s="480"/>
      <c r="J120" s="480"/>
      <c r="K120" s="480"/>
      <c r="L120" s="480"/>
      <c r="M120" s="480"/>
      <c r="N120" s="485"/>
      <c r="O120" s="485"/>
      <c r="P120" s="485"/>
    </row>
    <row r="121" spans="1:16" s="486" customFormat="1">
      <c r="A121" s="480"/>
      <c r="B121" s="480"/>
      <c r="C121" s="481"/>
      <c r="D121" s="482"/>
      <c r="E121" s="483"/>
      <c r="F121" s="481"/>
      <c r="G121" s="484"/>
      <c r="H121" s="480"/>
      <c r="I121" s="480"/>
      <c r="J121" s="480"/>
      <c r="K121" s="480"/>
      <c r="L121" s="480"/>
      <c r="M121" s="480"/>
      <c r="N121" s="485"/>
      <c r="O121" s="485"/>
      <c r="P121" s="485"/>
    </row>
    <row r="122" spans="1:16" s="486" customFormat="1">
      <c r="A122" s="480"/>
      <c r="B122" s="480"/>
      <c r="C122" s="481"/>
      <c r="D122" s="482"/>
      <c r="E122" s="483"/>
      <c r="F122" s="481"/>
      <c r="G122" s="484"/>
      <c r="H122" s="480"/>
      <c r="I122" s="480"/>
      <c r="J122" s="480"/>
      <c r="K122" s="480"/>
      <c r="L122" s="480"/>
      <c r="M122" s="480"/>
      <c r="N122" s="485"/>
      <c r="O122" s="485"/>
      <c r="P122" s="485"/>
    </row>
    <row r="123" spans="1:16" s="486" customFormat="1">
      <c r="A123" s="480"/>
      <c r="B123" s="480"/>
      <c r="C123" s="481"/>
      <c r="D123" s="482"/>
      <c r="E123" s="483"/>
      <c r="F123" s="481"/>
      <c r="G123" s="484"/>
      <c r="H123" s="480"/>
      <c r="I123" s="480"/>
      <c r="J123" s="480"/>
      <c r="K123" s="480"/>
      <c r="L123" s="480"/>
      <c r="M123" s="480"/>
      <c r="N123" s="485"/>
      <c r="O123" s="485"/>
      <c r="P123" s="485"/>
    </row>
    <row r="124" spans="1:16" s="486" customFormat="1">
      <c r="A124" s="480"/>
      <c r="B124" s="480"/>
      <c r="C124" s="481"/>
      <c r="D124" s="482"/>
      <c r="E124" s="483"/>
      <c r="F124" s="481"/>
      <c r="G124" s="484"/>
      <c r="H124" s="480"/>
      <c r="I124" s="480"/>
      <c r="J124" s="480"/>
      <c r="K124" s="480"/>
      <c r="L124" s="480"/>
      <c r="M124" s="480"/>
      <c r="N124" s="485"/>
      <c r="O124" s="485"/>
      <c r="P124" s="485"/>
    </row>
    <row r="125" spans="1:16" s="486" customFormat="1">
      <c r="A125" s="480"/>
      <c r="B125" s="480"/>
      <c r="C125" s="481"/>
      <c r="D125" s="482"/>
      <c r="E125" s="483"/>
      <c r="F125" s="481"/>
      <c r="G125" s="484"/>
      <c r="H125" s="480"/>
      <c r="I125" s="480"/>
      <c r="J125" s="480"/>
      <c r="K125" s="480"/>
      <c r="L125" s="480"/>
      <c r="M125" s="480"/>
      <c r="N125" s="485"/>
      <c r="O125" s="485"/>
      <c r="P125" s="485"/>
    </row>
    <row r="126" spans="1:16" s="486" customFormat="1">
      <c r="A126" s="480"/>
      <c r="B126" s="480"/>
      <c r="C126" s="481"/>
      <c r="D126" s="482"/>
      <c r="E126" s="483"/>
      <c r="F126" s="481"/>
      <c r="G126" s="484"/>
      <c r="H126" s="480"/>
      <c r="I126" s="480"/>
      <c r="J126" s="480"/>
      <c r="K126" s="480"/>
      <c r="L126" s="480"/>
      <c r="M126" s="480"/>
      <c r="N126" s="485"/>
      <c r="O126" s="485"/>
      <c r="P126" s="485"/>
    </row>
    <row r="127" spans="1:16" s="486" customFormat="1">
      <c r="A127" s="480"/>
      <c r="B127" s="480"/>
      <c r="C127" s="481"/>
      <c r="D127" s="482"/>
      <c r="E127" s="483"/>
      <c r="F127" s="481"/>
      <c r="G127" s="484"/>
      <c r="H127" s="480"/>
      <c r="I127" s="480"/>
      <c r="J127" s="480"/>
      <c r="K127" s="480"/>
      <c r="L127" s="480"/>
      <c r="M127" s="480"/>
      <c r="N127" s="485"/>
      <c r="O127" s="485"/>
      <c r="P127" s="485"/>
    </row>
    <row r="128" spans="1:16" s="486" customFormat="1">
      <c r="A128" s="480"/>
      <c r="B128" s="480"/>
      <c r="C128" s="481"/>
      <c r="D128" s="482"/>
      <c r="E128" s="483"/>
      <c r="F128" s="481"/>
      <c r="G128" s="484"/>
      <c r="H128" s="480"/>
      <c r="I128" s="480"/>
      <c r="J128" s="480"/>
      <c r="K128" s="480"/>
      <c r="L128" s="480"/>
      <c r="M128" s="480"/>
      <c r="N128" s="485"/>
      <c r="O128" s="485"/>
      <c r="P128" s="485"/>
    </row>
    <row r="129" spans="1:16" s="486" customFormat="1">
      <c r="A129" s="480"/>
      <c r="B129" s="480"/>
      <c r="C129" s="481"/>
      <c r="D129" s="482"/>
      <c r="E129" s="483"/>
      <c r="F129" s="481"/>
      <c r="G129" s="484"/>
      <c r="H129" s="480"/>
      <c r="I129" s="480"/>
      <c r="J129" s="480"/>
      <c r="K129" s="480"/>
      <c r="L129" s="480"/>
      <c r="M129" s="480"/>
      <c r="N129" s="485"/>
      <c r="O129" s="485"/>
      <c r="P129" s="485"/>
    </row>
    <row r="130" spans="1:16">
      <c r="A130" s="76"/>
      <c r="B130" s="76"/>
      <c r="C130" s="155"/>
      <c r="D130" s="160"/>
      <c r="E130" s="159"/>
      <c r="F130" s="155"/>
      <c r="G130" s="161"/>
      <c r="H130" s="76"/>
      <c r="I130" s="76"/>
      <c r="J130" s="76"/>
      <c r="K130" s="76"/>
      <c r="L130" s="76"/>
      <c r="M130" s="76"/>
      <c r="N130" s="77"/>
      <c r="O130" s="77"/>
      <c r="P130" s="77"/>
    </row>
    <row r="131" spans="1:16">
      <c r="A131" s="76"/>
      <c r="B131" s="76"/>
      <c r="C131" s="155"/>
      <c r="D131" s="160"/>
      <c r="E131" s="159"/>
      <c r="F131" s="155"/>
      <c r="G131" s="161"/>
      <c r="H131" s="76"/>
      <c r="I131" s="76"/>
      <c r="J131" s="76"/>
      <c r="K131" s="76"/>
      <c r="L131" s="76"/>
      <c r="M131" s="76"/>
      <c r="N131" s="77"/>
      <c r="O131" s="77"/>
      <c r="P131" s="77"/>
    </row>
    <row r="132" spans="1:16">
      <c r="A132" s="76"/>
      <c r="B132" s="76"/>
      <c r="C132" s="155"/>
      <c r="D132" s="160"/>
      <c r="E132" s="159"/>
      <c r="F132" s="155"/>
      <c r="G132" s="161"/>
      <c r="H132" s="76"/>
      <c r="I132" s="76"/>
      <c r="J132" s="76"/>
      <c r="K132" s="76"/>
      <c r="L132" s="76"/>
      <c r="M132" s="76"/>
      <c r="N132" s="77"/>
      <c r="O132" s="77"/>
      <c r="P132" s="77"/>
    </row>
    <row r="133" spans="1:16">
      <c r="A133" s="76"/>
      <c r="B133" s="76"/>
      <c r="C133" s="155"/>
      <c r="D133" s="160"/>
      <c r="E133" s="159"/>
      <c r="F133" s="155"/>
      <c r="G133" s="161"/>
      <c r="H133" s="76"/>
      <c r="I133" s="76"/>
      <c r="J133" s="76"/>
      <c r="K133" s="76"/>
      <c r="L133" s="76"/>
      <c r="M133" s="76"/>
      <c r="N133" s="77"/>
      <c r="O133" s="77"/>
      <c r="P133" s="77"/>
    </row>
    <row r="134" spans="1:16">
      <c r="A134" s="76"/>
      <c r="B134" s="76"/>
      <c r="C134" s="155"/>
      <c r="D134" s="160"/>
      <c r="E134" s="159"/>
      <c r="F134" s="155"/>
      <c r="G134" s="161"/>
      <c r="H134" s="76"/>
      <c r="I134" s="76"/>
      <c r="J134" s="76"/>
      <c r="K134" s="76"/>
      <c r="L134" s="76"/>
      <c r="M134" s="76"/>
      <c r="N134" s="77"/>
      <c r="O134" s="77"/>
      <c r="P134" s="77"/>
    </row>
    <row r="135" spans="1:16">
      <c r="A135" s="76"/>
      <c r="B135" s="76"/>
      <c r="C135" s="155"/>
      <c r="D135" s="160"/>
      <c r="E135" s="159"/>
      <c r="F135" s="155"/>
      <c r="G135" s="161"/>
      <c r="H135" s="76"/>
      <c r="I135" s="76"/>
      <c r="J135" s="76"/>
      <c r="K135" s="76"/>
      <c r="L135" s="76"/>
      <c r="M135" s="76"/>
      <c r="N135" s="77"/>
      <c r="O135" s="77"/>
      <c r="P135" s="77"/>
    </row>
    <row r="136" spans="1:16">
      <c r="A136" s="76"/>
      <c r="B136" s="76"/>
      <c r="C136" s="155"/>
      <c r="D136" s="160"/>
      <c r="E136" s="159"/>
      <c r="F136" s="155"/>
      <c r="G136" s="161"/>
      <c r="H136" s="76"/>
      <c r="I136" s="76"/>
      <c r="J136" s="76"/>
      <c r="K136" s="76"/>
      <c r="L136" s="76"/>
      <c r="M136" s="76"/>
      <c r="N136" s="77"/>
      <c r="O136" s="77"/>
      <c r="P136" s="77"/>
    </row>
    <row r="137" spans="1:16">
      <c r="A137" s="76"/>
      <c r="B137" s="76"/>
      <c r="C137" s="155"/>
      <c r="D137" s="160"/>
      <c r="E137" s="159"/>
      <c r="F137" s="155"/>
      <c r="G137" s="161"/>
      <c r="H137" s="76"/>
      <c r="I137" s="76"/>
      <c r="J137" s="76"/>
      <c r="K137" s="76"/>
      <c r="L137" s="76"/>
      <c r="M137" s="76"/>
      <c r="N137" s="77"/>
      <c r="O137" s="77"/>
      <c r="P137" s="77"/>
    </row>
    <row r="138" spans="1:16">
      <c r="A138" s="76"/>
      <c r="B138" s="76"/>
      <c r="C138" s="155"/>
      <c r="D138" s="160"/>
      <c r="E138" s="159"/>
      <c r="F138" s="155"/>
      <c r="G138" s="161"/>
      <c r="H138" s="76"/>
      <c r="I138" s="76"/>
      <c r="J138" s="76"/>
      <c r="K138" s="76"/>
      <c r="L138" s="76"/>
      <c r="M138" s="76"/>
      <c r="N138" s="77"/>
      <c r="O138" s="77"/>
      <c r="P138" s="77"/>
    </row>
    <row r="139" spans="1:16">
      <c r="A139" s="76"/>
      <c r="B139" s="76"/>
      <c r="C139" s="155"/>
      <c r="D139" s="160"/>
      <c r="E139" s="159"/>
      <c r="F139" s="155"/>
      <c r="G139" s="161"/>
      <c r="H139" s="76"/>
      <c r="I139" s="76"/>
      <c r="J139" s="76"/>
      <c r="K139" s="76"/>
      <c r="L139" s="76"/>
      <c r="M139" s="76"/>
      <c r="N139" s="77"/>
      <c r="O139" s="77"/>
      <c r="P139" s="77"/>
    </row>
    <row r="140" spans="1:16">
      <c r="A140" s="76"/>
      <c r="B140" s="76"/>
      <c r="C140" s="155"/>
      <c r="D140" s="160"/>
      <c r="E140" s="159"/>
      <c r="F140" s="155"/>
      <c r="G140" s="161"/>
      <c r="H140" s="76"/>
      <c r="I140" s="76"/>
      <c r="J140" s="76"/>
      <c r="K140" s="76"/>
      <c r="L140" s="76"/>
      <c r="M140" s="76"/>
      <c r="N140" s="77"/>
      <c r="O140" s="77"/>
      <c r="P140" s="77"/>
    </row>
    <row r="141" spans="1:16">
      <c r="A141" s="76"/>
      <c r="B141" s="76"/>
      <c r="C141" s="155"/>
      <c r="D141" s="160"/>
      <c r="E141" s="159"/>
      <c r="F141" s="155"/>
      <c r="G141" s="161"/>
      <c r="H141" s="76"/>
      <c r="I141" s="76"/>
      <c r="J141" s="76"/>
      <c r="K141" s="76"/>
      <c r="L141" s="76"/>
      <c r="M141" s="76"/>
      <c r="N141" s="77"/>
      <c r="O141" s="77"/>
      <c r="P141" s="77"/>
    </row>
    <row r="142" spans="1:16">
      <c r="A142" s="76"/>
      <c r="B142" s="76"/>
      <c r="C142" s="155"/>
      <c r="D142" s="160"/>
      <c r="E142" s="159"/>
      <c r="F142" s="155"/>
      <c r="G142" s="161"/>
      <c r="H142" s="76"/>
      <c r="I142" s="76"/>
      <c r="J142" s="76"/>
      <c r="K142" s="76"/>
      <c r="L142" s="76"/>
      <c r="M142" s="76"/>
      <c r="N142" s="77"/>
      <c r="O142" s="77"/>
      <c r="P142" s="77"/>
    </row>
    <row r="143" spans="1:16">
      <c r="A143" s="76"/>
      <c r="B143" s="76"/>
      <c r="C143" s="155"/>
      <c r="D143" s="160"/>
      <c r="E143" s="159"/>
      <c r="F143" s="155"/>
      <c r="G143" s="161"/>
      <c r="H143" s="76"/>
      <c r="I143" s="76"/>
      <c r="J143" s="76"/>
      <c r="K143" s="76"/>
      <c r="L143" s="76"/>
      <c r="M143" s="76"/>
      <c r="N143" s="77"/>
      <c r="O143" s="77"/>
      <c r="P143" s="77"/>
    </row>
    <row r="144" spans="1:16">
      <c r="A144" s="76"/>
      <c r="B144" s="76"/>
      <c r="C144" s="155"/>
      <c r="D144" s="160"/>
      <c r="E144" s="159"/>
      <c r="F144" s="155"/>
      <c r="G144" s="161"/>
      <c r="H144" s="76"/>
      <c r="I144" s="76"/>
      <c r="J144" s="76"/>
      <c r="K144" s="76"/>
      <c r="L144" s="76"/>
      <c r="M144" s="76"/>
      <c r="N144" s="77"/>
      <c r="O144" s="77"/>
      <c r="P144" s="77"/>
    </row>
    <row r="145" spans="1:16">
      <c r="A145" s="76"/>
      <c r="B145" s="76"/>
      <c r="C145" s="155"/>
      <c r="D145" s="160"/>
      <c r="E145" s="159"/>
      <c r="F145" s="155"/>
      <c r="G145" s="161"/>
      <c r="H145" s="76"/>
      <c r="I145" s="76"/>
      <c r="J145" s="76"/>
      <c r="K145" s="76"/>
      <c r="L145" s="76"/>
      <c r="M145" s="76"/>
      <c r="N145" s="77"/>
      <c r="O145" s="77"/>
      <c r="P145" s="77"/>
    </row>
    <row r="146" spans="1:16">
      <c r="A146" s="76"/>
      <c r="B146" s="76"/>
      <c r="C146" s="155"/>
      <c r="D146" s="160"/>
      <c r="E146" s="159"/>
      <c r="F146" s="155"/>
      <c r="G146" s="161"/>
      <c r="H146" s="76"/>
      <c r="I146" s="76"/>
      <c r="J146" s="76"/>
      <c r="K146" s="76"/>
      <c r="L146" s="76"/>
      <c r="M146" s="76"/>
      <c r="N146" s="77"/>
      <c r="O146" s="77"/>
      <c r="P146" s="77"/>
    </row>
    <row r="147" spans="1:16">
      <c r="A147" s="76"/>
      <c r="B147" s="76"/>
      <c r="C147" s="155"/>
      <c r="D147" s="160"/>
      <c r="E147" s="159"/>
      <c r="F147" s="155"/>
      <c r="G147" s="161"/>
      <c r="H147" s="76"/>
      <c r="I147" s="76"/>
      <c r="J147" s="76"/>
      <c r="K147" s="76"/>
      <c r="L147" s="76"/>
      <c r="M147" s="76"/>
      <c r="N147" s="77"/>
      <c r="O147" s="77"/>
      <c r="P147" s="77"/>
    </row>
    <row r="148" spans="1:16">
      <c r="A148" s="76"/>
      <c r="B148" s="76"/>
      <c r="C148" s="155"/>
      <c r="D148" s="160"/>
      <c r="E148" s="159"/>
      <c r="F148" s="155"/>
      <c r="G148" s="161"/>
      <c r="H148" s="76"/>
      <c r="I148" s="76"/>
      <c r="J148" s="76"/>
      <c r="K148" s="76"/>
      <c r="L148" s="76"/>
      <c r="M148" s="76"/>
      <c r="N148" s="77"/>
      <c r="O148" s="77"/>
      <c r="P148" s="77"/>
    </row>
    <row r="149" spans="1:16">
      <c r="A149" s="76"/>
      <c r="B149" s="76"/>
      <c r="C149" s="155"/>
      <c r="D149" s="160"/>
      <c r="E149" s="159"/>
      <c r="F149" s="155"/>
      <c r="G149" s="161"/>
      <c r="H149" s="76"/>
      <c r="I149" s="76"/>
      <c r="J149" s="76"/>
      <c r="K149" s="76"/>
      <c r="L149" s="76"/>
      <c r="M149" s="76"/>
      <c r="N149" s="77"/>
      <c r="O149" s="77"/>
      <c r="P149" s="77"/>
    </row>
    <row r="150" spans="1:16">
      <c r="A150" s="76"/>
      <c r="B150" s="76"/>
      <c r="C150" s="155"/>
      <c r="D150" s="160"/>
      <c r="E150" s="159"/>
      <c r="F150" s="155"/>
      <c r="G150" s="161"/>
      <c r="H150" s="76"/>
      <c r="I150" s="76"/>
      <c r="J150" s="76"/>
      <c r="K150" s="76"/>
      <c r="L150" s="76"/>
      <c r="M150" s="76"/>
      <c r="N150" s="77"/>
      <c r="O150" s="77"/>
      <c r="P150" s="77"/>
    </row>
    <row r="151" spans="1:16">
      <c r="A151" s="76"/>
      <c r="B151" s="76"/>
      <c r="C151" s="155"/>
      <c r="D151" s="160"/>
      <c r="E151" s="159"/>
      <c r="F151" s="155"/>
      <c r="G151" s="161"/>
      <c r="H151" s="76"/>
      <c r="I151" s="76"/>
      <c r="J151" s="76"/>
      <c r="K151" s="76"/>
      <c r="L151" s="76"/>
      <c r="M151" s="76"/>
      <c r="N151" s="77"/>
      <c r="O151" s="77"/>
      <c r="P151" s="77"/>
    </row>
    <row r="152" spans="1:16">
      <c r="A152" s="76"/>
      <c r="B152" s="76"/>
      <c r="C152" s="155"/>
      <c r="D152" s="160"/>
      <c r="E152" s="159"/>
      <c r="F152" s="155"/>
      <c r="G152" s="161"/>
      <c r="H152" s="76"/>
      <c r="I152" s="76"/>
      <c r="J152" s="76"/>
      <c r="K152" s="76"/>
      <c r="L152" s="76"/>
      <c r="M152" s="76"/>
      <c r="N152" s="77"/>
      <c r="O152" s="77"/>
      <c r="P152" s="77"/>
    </row>
    <row r="153" spans="1:16">
      <c r="A153" s="76"/>
      <c r="B153" s="76"/>
      <c r="C153" s="155"/>
      <c r="D153" s="160"/>
      <c r="E153" s="159"/>
      <c r="F153" s="155"/>
      <c r="G153" s="161"/>
      <c r="H153" s="76"/>
      <c r="I153" s="76"/>
      <c r="J153" s="76"/>
      <c r="K153" s="76"/>
      <c r="L153" s="76"/>
      <c r="M153" s="76"/>
      <c r="N153" s="77"/>
      <c r="O153" s="77"/>
      <c r="P153" s="77"/>
    </row>
    <row r="154" spans="1:16">
      <c r="A154" s="76"/>
      <c r="B154" s="76"/>
      <c r="C154" s="155"/>
      <c r="D154" s="160"/>
      <c r="E154" s="159"/>
      <c r="F154" s="155"/>
      <c r="G154" s="161"/>
      <c r="H154" s="76"/>
      <c r="I154" s="76"/>
      <c r="J154" s="76"/>
      <c r="K154" s="76"/>
      <c r="L154" s="76"/>
      <c r="M154" s="76"/>
      <c r="N154" s="77"/>
      <c r="O154" s="77"/>
      <c r="P154" s="77"/>
    </row>
    <row r="155" spans="1:16">
      <c r="A155" s="76"/>
      <c r="B155" s="76"/>
      <c r="C155" s="155"/>
      <c r="D155" s="160"/>
      <c r="E155" s="159"/>
      <c r="F155" s="155"/>
      <c r="G155" s="161"/>
      <c r="H155" s="76"/>
      <c r="I155" s="76"/>
      <c r="J155" s="76"/>
      <c r="K155" s="76"/>
      <c r="L155" s="76"/>
      <c r="M155" s="76"/>
      <c r="N155" s="77"/>
      <c r="O155" s="77"/>
      <c r="P155" s="77"/>
    </row>
    <row r="156" spans="1:16">
      <c r="A156" s="76"/>
      <c r="B156" s="76"/>
      <c r="C156" s="155"/>
      <c r="D156" s="160"/>
      <c r="E156" s="159"/>
      <c r="F156" s="155"/>
      <c r="G156" s="161"/>
      <c r="H156" s="76"/>
      <c r="I156" s="76"/>
      <c r="J156" s="76"/>
      <c r="K156" s="76"/>
      <c r="L156" s="76"/>
      <c r="M156" s="76"/>
      <c r="N156" s="77"/>
      <c r="O156" s="77"/>
      <c r="P156" s="77"/>
    </row>
    <row r="157" spans="1:16">
      <c r="A157" s="76"/>
      <c r="B157" s="76"/>
      <c r="C157" s="155"/>
      <c r="D157" s="160"/>
      <c r="E157" s="159"/>
      <c r="F157" s="155"/>
      <c r="G157" s="161"/>
      <c r="H157" s="76"/>
      <c r="I157" s="76"/>
      <c r="J157" s="76"/>
      <c r="K157" s="76"/>
      <c r="L157" s="76"/>
      <c r="M157" s="76"/>
      <c r="N157" s="77"/>
      <c r="O157" s="77"/>
      <c r="P157" s="77"/>
    </row>
    <row r="158" spans="1:16">
      <c r="A158" s="76"/>
      <c r="B158" s="76"/>
      <c r="C158" s="155"/>
      <c r="D158" s="160"/>
      <c r="E158" s="159"/>
      <c r="F158" s="155"/>
      <c r="G158" s="161"/>
      <c r="H158" s="76"/>
      <c r="I158" s="76"/>
      <c r="J158" s="76"/>
      <c r="K158" s="76"/>
      <c r="L158" s="76"/>
      <c r="M158" s="76"/>
      <c r="N158" s="77"/>
      <c r="O158" s="77"/>
      <c r="P158" s="77"/>
    </row>
    <row r="159" spans="1:16">
      <c r="A159" s="76"/>
      <c r="B159" s="76"/>
      <c r="C159" s="155"/>
      <c r="D159" s="160"/>
      <c r="E159" s="159"/>
      <c r="F159" s="155"/>
      <c r="G159" s="161"/>
      <c r="H159" s="76"/>
      <c r="I159" s="76"/>
      <c r="J159" s="76"/>
      <c r="K159" s="76"/>
      <c r="L159" s="76"/>
      <c r="M159" s="76"/>
      <c r="N159" s="77"/>
      <c r="O159" s="77"/>
      <c r="P159" s="77"/>
    </row>
    <row r="160" spans="1:16">
      <c r="A160" s="76"/>
      <c r="B160" s="76"/>
      <c r="C160" s="155"/>
      <c r="D160" s="160"/>
      <c r="E160" s="159"/>
      <c r="F160" s="155"/>
      <c r="G160" s="161"/>
      <c r="H160" s="76"/>
      <c r="I160" s="76"/>
      <c r="J160" s="76"/>
      <c r="K160" s="76"/>
      <c r="L160" s="76"/>
      <c r="M160" s="76"/>
      <c r="N160" s="77"/>
      <c r="O160" s="77"/>
      <c r="P160" s="77"/>
    </row>
    <row r="161" spans="1:16">
      <c r="A161" s="76"/>
      <c r="B161" s="76"/>
      <c r="C161" s="155"/>
      <c r="D161" s="160"/>
      <c r="E161" s="159"/>
      <c r="F161" s="155"/>
      <c r="G161" s="161"/>
      <c r="H161" s="76"/>
      <c r="I161" s="76"/>
      <c r="J161" s="76"/>
      <c r="K161" s="76"/>
      <c r="L161" s="76"/>
      <c r="M161" s="76"/>
      <c r="N161" s="77"/>
      <c r="O161" s="77"/>
      <c r="P161" s="77"/>
    </row>
    <row r="162" spans="1:16">
      <c r="A162" s="76"/>
      <c r="B162" s="76"/>
      <c r="C162" s="155"/>
      <c r="D162" s="160"/>
      <c r="E162" s="159"/>
      <c r="F162" s="155"/>
      <c r="G162" s="161"/>
      <c r="H162" s="76"/>
      <c r="I162" s="76"/>
      <c r="J162" s="76"/>
      <c r="K162" s="76"/>
      <c r="L162" s="76"/>
      <c r="M162" s="76"/>
      <c r="N162" s="77"/>
      <c r="O162" s="77"/>
      <c r="P162" s="77"/>
    </row>
    <row r="163" spans="1:16">
      <c r="A163" s="76"/>
      <c r="B163" s="76"/>
      <c r="C163" s="155"/>
      <c r="D163" s="160"/>
      <c r="E163" s="159"/>
      <c r="F163" s="155"/>
      <c r="G163" s="161"/>
      <c r="H163" s="76"/>
      <c r="I163" s="76"/>
      <c r="J163" s="76"/>
      <c r="K163" s="76"/>
      <c r="L163" s="76"/>
      <c r="M163" s="76"/>
      <c r="N163" s="77"/>
      <c r="O163" s="77"/>
      <c r="P163" s="77"/>
    </row>
    <row r="164" spans="1:16">
      <c r="A164" s="76"/>
      <c r="B164" s="76"/>
      <c r="C164" s="155"/>
      <c r="D164" s="160"/>
      <c r="E164" s="159"/>
      <c r="F164" s="155"/>
      <c r="G164" s="161"/>
      <c r="H164" s="76"/>
      <c r="I164" s="76"/>
      <c r="J164" s="76"/>
      <c r="K164" s="76"/>
      <c r="L164" s="76"/>
      <c r="M164" s="76"/>
      <c r="N164" s="77"/>
      <c r="O164" s="77"/>
      <c r="P164" s="77"/>
    </row>
    <row r="165" spans="1:16">
      <c r="A165" s="76"/>
      <c r="B165" s="76"/>
      <c r="C165" s="155"/>
      <c r="D165" s="160"/>
      <c r="E165" s="159"/>
      <c r="F165" s="155"/>
      <c r="G165" s="161"/>
      <c r="H165" s="76"/>
      <c r="I165" s="76"/>
      <c r="J165" s="76"/>
      <c r="K165" s="76"/>
      <c r="L165" s="76"/>
      <c r="M165" s="76"/>
      <c r="N165" s="77"/>
      <c r="O165" s="77"/>
      <c r="P165" s="77"/>
    </row>
    <row r="166" spans="1:16">
      <c r="A166" s="76"/>
      <c r="B166" s="76"/>
      <c r="C166" s="155"/>
      <c r="D166" s="160"/>
      <c r="E166" s="159"/>
      <c r="F166" s="155"/>
      <c r="G166" s="161"/>
      <c r="H166" s="76"/>
      <c r="I166" s="76"/>
      <c r="J166" s="76"/>
      <c r="K166" s="76"/>
      <c r="L166" s="76"/>
      <c r="M166" s="76"/>
      <c r="N166" s="77"/>
      <c r="O166" s="77"/>
      <c r="P166" s="77"/>
    </row>
    <row r="167" spans="1:16">
      <c r="A167" s="76"/>
      <c r="B167" s="76"/>
      <c r="C167" s="155"/>
      <c r="D167" s="160"/>
      <c r="E167" s="159"/>
      <c r="F167" s="155"/>
      <c r="G167" s="161"/>
      <c r="H167" s="76"/>
      <c r="I167" s="76"/>
      <c r="J167" s="76"/>
      <c r="K167" s="76"/>
      <c r="L167" s="76"/>
      <c r="M167" s="76"/>
      <c r="N167" s="77"/>
      <c r="O167" s="77"/>
      <c r="P167" s="77"/>
    </row>
    <row r="168" spans="1:16">
      <c r="A168" s="76"/>
      <c r="B168" s="76"/>
      <c r="C168" s="155"/>
      <c r="D168" s="160"/>
      <c r="E168" s="159"/>
      <c r="F168" s="155"/>
      <c r="G168" s="161"/>
      <c r="H168" s="76"/>
      <c r="I168" s="76"/>
      <c r="J168" s="76"/>
      <c r="K168" s="76"/>
      <c r="L168" s="76"/>
      <c r="M168" s="76"/>
      <c r="N168" s="77"/>
      <c r="O168" s="77"/>
      <c r="P168" s="77"/>
    </row>
    <row r="169" spans="1:16">
      <c r="A169" s="76"/>
      <c r="B169" s="76"/>
      <c r="C169" s="155"/>
      <c r="D169" s="160"/>
      <c r="E169" s="159"/>
      <c r="F169" s="155"/>
      <c r="G169" s="161"/>
      <c r="H169" s="76"/>
      <c r="I169" s="76"/>
      <c r="J169" s="76"/>
      <c r="K169" s="76"/>
      <c r="L169" s="76"/>
      <c r="M169" s="76"/>
      <c r="N169" s="77"/>
      <c r="O169" s="77"/>
      <c r="P169" s="77"/>
    </row>
    <row r="170" spans="1:16">
      <c r="A170" s="76"/>
      <c r="B170" s="76"/>
      <c r="C170" s="155"/>
      <c r="D170" s="160"/>
      <c r="E170" s="159"/>
      <c r="F170" s="155"/>
      <c r="G170" s="161"/>
      <c r="H170" s="76"/>
      <c r="I170" s="76"/>
      <c r="J170" s="76"/>
      <c r="K170" s="76"/>
      <c r="L170" s="76"/>
      <c r="M170" s="76"/>
      <c r="N170" s="77"/>
      <c r="O170" s="77"/>
      <c r="P170" s="77"/>
    </row>
    <row r="171" spans="1:16">
      <c r="A171" s="76"/>
      <c r="B171" s="76"/>
      <c r="C171" s="155"/>
      <c r="D171" s="160"/>
      <c r="E171" s="159"/>
      <c r="F171" s="155"/>
      <c r="G171" s="161"/>
      <c r="H171" s="76"/>
      <c r="I171" s="76"/>
      <c r="J171" s="76"/>
      <c r="K171" s="76"/>
      <c r="L171" s="76"/>
      <c r="M171" s="76"/>
      <c r="N171" s="77"/>
      <c r="O171" s="77"/>
      <c r="P171" s="77"/>
    </row>
    <row r="172" spans="1:16">
      <c r="A172" s="76"/>
      <c r="B172" s="76"/>
      <c r="C172" s="155"/>
      <c r="D172" s="160"/>
      <c r="E172" s="159"/>
      <c r="F172" s="155"/>
      <c r="G172" s="161"/>
      <c r="H172" s="76"/>
      <c r="I172" s="76"/>
      <c r="J172" s="76"/>
      <c r="K172" s="76"/>
      <c r="L172" s="76"/>
      <c r="M172" s="76"/>
      <c r="N172" s="77"/>
      <c r="O172" s="77"/>
      <c r="P172" s="77"/>
    </row>
    <row r="173" spans="1:16">
      <c r="A173" s="76"/>
      <c r="B173" s="76"/>
      <c r="C173" s="155"/>
      <c r="D173" s="160"/>
      <c r="E173" s="159"/>
      <c r="F173" s="155"/>
      <c r="G173" s="161"/>
      <c r="H173" s="76"/>
      <c r="I173" s="76"/>
      <c r="J173" s="76"/>
      <c r="K173" s="76"/>
      <c r="L173" s="76"/>
      <c r="M173" s="76"/>
      <c r="N173" s="77"/>
      <c r="O173" s="77"/>
      <c r="P173" s="77"/>
    </row>
    <row r="174" spans="1:16">
      <c r="A174" s="76"/>
      <c r="B174" s="76"/>
      <c r="C174" s="155"/>
      <c r="D174" s="160"/>
      <c r="E174" s="159"/>
      <c r="F174" s="155"/>
      <c r="G174" s="161"/>
      <c r="H174" s="76"/>
      <c r="I174" s="76"/>
      <c r="J174" s="76"/>
      <c r="K174" s="76"/>
      <c r="L174" s="76"/>
      <c r="M174" s="76"/>
      <c r="N174" s="77"/>
      <c r="O174" s="77"/>
      <c r="P174" s="77"/>
    </row>
    <row r="175" spans="1:16">
      <c r="A175" s="76"/>
      <c r="B175" s="76"/>
      <c r="C175" s="155"/>
      <c r="D175" s="160"/>
      <c r="E175" s="159"/>
      <c r="F175" s="155"/>
      <c r="G175" s="161"/>
      <c r="H175" s="76"/>
      <c r="I175" s="76"/>
      <c r="J175" s="76"/>
      <c r="K175" s="76"/>
      <c r="L175" s="76"/>
      <c r="M175" s="76"/>
      <c r="N175" s="77"/>
      <c r="O175" s="77"/>
      <c r="P175" s="77"/>
    </row>
    <row r="176" spans="1:16">
      <c r="A176" s="76"/>
      <c r="B176" s="76"/>
      <c r="C176" s="155"/>
      <c r="D176" s="160"/>
      <c r="E176" s="159"/>
      <c r="F176" s="155"/>
      <c r="G176" s="161"/>
      <c r="H176" s="76"/>
      <c r="I176" s="76"/>
      <c r="J176" s="76"/>
      <c r="K176" s="76"/>
      <c r="L176" s="76"/>
      <c r="M176" s="76"/>
      <c r="N176" s="77"/>
      <c r="O176" s="77"/>
      <c r="P176" s="77"/>
    </row>
    <row r="177" spans="1:16">
      <c r="A177" s="76"/>
      <c r="B177" s="76"/>
      <c r="C177" s="155"/>
      <c r="D177" s="160"/>
      <c r="E177" s="159"/>
      <c r="F177" s="155"/>
      <c r="G177" s="161"/>
      <c r="H177" s="76"/>
      <c r="I177" s="76"/>
      <c r="J177" s="76"/>
      <c r="K177" s="76"/>
      <c r="L177" s="76"/>
      <c r="M177" s="76"/>
      <c r="N177" s="77"/>
      <c r="O177" s="77"/>
      <c r="P177" s="77"/>
    </row>
    <row r="178" spans="1:16">
      <c r="A178" s="76"/>
      <c r="B178" s="76"/>
      <c r="C178" s="155"/>
      <c r="D178" s="160"/>
      <c r="E178" s="159"/>
      <c r="F178" s="155"/>
      <c r="G178" s="161"/>
      <c r="H178" s="76"/>
      <c r="I178" s="76"/>
      <c r="J178" s="76"/>
      <c r="K178" s="76"/>
      <c r="L178" s="76"/>
      <c r="M178" s="76"/>
      <c r="N178" s="77"/>
      <c r="O178" s="77"/>
      <c r="P178" s="77"/>
    </row>
    <row r="179" spans="1:16">
      <c r="A179" s="76"/>
      <c r="B179" s="76"/>
      <c r="C179" s="155"/>
      <c r="D179" s="160"/>
      <c r="E179" s="159"/>
      <c r="F179" s="155"/>
      <c r="G179" s="161"/>
      <c r="H179" s="76"/>
      <c r="I179" s="76"/>
      <c r="J179" s="76"/>
      <c r="K179" s="76"/>
      <c r="L179" s="76"/>
      <c r="M179" s="76"/>
      <c r="N179" s="77"/>
      <c r="O179" s="77"/>
      <c r="P179" s="77"/>
    </row>
    <row r="180" spans="1:16">
      <c r="A180" s="76"/>
      <c r="B180" s="76"/>
      <c r="C180" s="155"/>
      <c r="D180" s="160"/>
      <c r="E180" s="159"/>
      <c r="F180" s="155"/>
      <c r="G180" s="161"/>
      <c r="H180" s="76"/>
      <c r="I180" s="76"/>
      <c r="J180" s="76"/>
      <c r="K180" s="76"/>
      <c r="L180" s="76"/>
      <c r="M180" s="76"/>
      <c r="N180" s="77"/>
      <c r="O180" s="77"/>
      <c r="P180" s="77"/>
    </row>
    <row r="181" spans="1:16">
      <c r="A181" s="76"/>
      <c r="B181" s="76"/>
      <c r="C181" s="155"/>
      <c r="D181" s="160"/>
      <c r="E181" s="159"/>
      <c r="F181" s="155"/>
      <c r="G181" s="161"/>
      <c r="H181" s="76"/>
      <c r="I181" s="76"/>
      <c r="J181" s="76"/>
      <c r="K181" s="76"/>
      <c r="L181" s="76"/>
      <c r="M181" s="76"/>
      <c r="N181" s="77"/>
      <c r="O181" s="77"/>
      <c r="P181" s="77"/>
    </row>
    <row r="182" spans="1:16">
      <c r="A182" s="76"/>
      <c r="B182" s="76"/>
      <c r="C182" s="155"/>
      <c r="D182" s="160"/>
      <c r="E182" s="159"/>
      <c r="F182" s="155"/>
      <c r="G182" s="161"/>
      <c r="H182" s="76"/>
      <c r="I182" s="76"/>
      <c r="J182" s="76"/>
      <c r="K182" s="76"/>
      <c r="L182" s="76"/>
      <c r="M182" s="76"/>
      <c r="N182" s="77"/>
      <c r="O182" s="77"/>
      <c r="P182" s="77"/>
    </row>
    <row r="183" spans="1:16">
      <c r="A183" s="76"/>
      <c r="B183" s="76"/>
      <c r="C183" s="155"/>
      <c r="D183" s="160"/>
      <c r="E183" s="159"/>
      <c r="F183" s="155"/>
      <c r="G183" s="161"/>
      <c r="H183" s="76"/>
      <c r="I183" s="76"/>
      <c r="J183" s="76"/>
      <c r="K183" s="76"/>
      <c r="L183" s="76"/>
      <c r="M183" s="76"/>
      <c r="N183" s="77"/>
      <c r="O183" s="77"/>
      <c r="P183" s="77"/>
    </row>
    <row r="184" spans="1:16">
      <c r="A184" s="76"/>
      <c r="B184" s="76"/>
      <c r="C184" s="155"/>
      <c r="D184" s="160"/>
      <c r="E184" s="159"/>
      <c r="F184" s="155"/>
      <c r="G184" s="161"/>
      <c r="H184" s="76"/>
      <c r="I184" s="76"/>
      <c r="J184" s="76"/>
      <c r="K184" s="76"/>
      <c r="L184" s="76"/>
      <c r="M184" s="76"/>
      <c r="N184" s="77"/>
      <c r="O184" s="77"/>
      <c r="P184" s="77"/>
    </row>
    <row r="185" spans="1:16">
      <c r="A185" s="76"/>
      <c r="B185" s="76"/>
      <c r="C185" s="155"/>
      <c r="D185" s="160"/>
      <c r="E185" s="159"/>
      <c r="F185" s="155"/>
      <c r="G185" s="161"/>
      <c r="H185" s="76"/>
      <c r="I185" s="76"/>
      <c r="J185" s="76"/>
      <c r="K185" s="76"/>
      <c r="L185" s="76"/>
      <c r="M185" s="76"/>
      <c r="N185" s="77"/>
      <c r="O185" s="77"/>
      <c r="P185" s="77"/>
    </row>
    <row r="194" spans="6:6">
      <c r="F194">
        <v>3</v>
      </c>
    </row>
  </sheetData>
  <autoFilter ref="G8:H8"/>
  <phoneticPr fontId="26" type="noConversion"/>
  <hyperlinks>
    <hyperlink ref="C1" location="Personal!A1" display="Personal"/>
    <hyperlink ref="C2" location="Asignaciones!A1" display="Asignaciones"/>
    <hyperlink ref="C3" location="Nomina!A1" display="Nomina"/>
    <hyperlink ref="C4" location="Resumen!A1" display="Resumen"/>
    <hyperlink ref="C5" location="Recibo!A1" display="Recibo"/>
  </hyperlinks>
  <pageMargins left="0.78740157480314965" right="0.78740157480314965" top="0.98425196850393704" bottom="0.98425196850393704" header="0" footer="0"/>
  <pageSetup paperSize="5" scale="50"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dimension ref="A1:AO290"/>
  <sheetViews>
    <sheetView tabSelected="1" topLeftCell="A12" zoomScaleNormal="100" workbookViewId="0">
      <selection activeCell="F16" sqref="F16"/>
    </sheetView>
  </sheetViews>
  <sheetFormatPr baseColWidth="10" defaultRowHeight="12.75"/>
  <cols>
    <col min="1" max="1" width="11.42578125" customWidth="1"/>
    <col min="2" max="2" width="4.7109375" style="21" customWidth="1"/>
    <col min="3" max="3" width="44" style="220" customWidth="1"/>
    <col min="4" max="4" width="15.28515625" style="38" customWidth="1"/>
    <col min="5" max="5" width="46" style="27" customWidth="1"/>
    <col min="6" max="6" width="13.42578125" style="22" customWidth="1"/>
    <col min="7" max="7" width="14.140625" style="37" customWidth="1"/>
    <col min="8" max="8" width="12" style="37" customWidth="1"/>
    <col min="9" max="9" width="11.7109375" style="37" customWidth="1"/>
    <col min="10" max="10" width="8.5703125" style="40" customWidth="1"/>
    <col min="11" max="12" width="11.85546875" style="44" bestFit="1" customWidth="1"/>
    <col min="13" max="13" width="4.7109375" style="45" customWidth="1"/>
    <col min="14" max="14" width="14" customWidth="1"/>
    <col min="15" max="15" width="8" customWidth="1"/>
    <col min="16" max="16" width="13.5703125" customWidth="1"/>
    <col min="17" max="17" width="9.5703125" customWidth="1"/>
    <col min="18" max="18" width="10.7109375" customWidth="1"/>
    <col min="19" max="19" width="10.42578125" customWidth="1"/>
    <col min="20" max="20" width="10.7109375" customWidth="1"/>
    <col min="21" max="21" width="10" customWidth="1"/>
    <col min="22" max="22" width="10.42578125" customWidth="1"/>
    <col min="23" max="23" width="13.85546875" customWidth="1"/>
    <col min="24" max="24" width="15.42578125" customWidth="1"/>
    <col min="25" max="25" width="12.140625" style="18" customWidth="1"/>
    <col min="26" max="26" width="11" customWidth="1"/>
    <col min="27" max="27" width="11.42578125" customWidth="1"/>
    <col min="28" max="28" width="10.140625" customWidth="1"/>
    <col min="29" max="30" width="11.85546875" customWidth="1"/>
    <col min="31" max="31" width="11.140625" customWidth="1"/>
    <col min="32" max="32" width="11.5703125" bestFit="1" customWidth="1"/>
    <col min="33" max="33" width="11.7109375" customWidth="1"/>
    <col min="34" max="34" width="12.42578125" style="231" customWidth="1"/>
    <col min="35" max="35" width="13.7109375" style="231" customWidth="1"/>
    <col min="36" max="36" width="2.7109375" style="238" customWidth="1"/>
  </cols>
  <sheetData>
    <row r="1" spans="1:41" s="8" customFormat="1" ht="9.75" customHeight="1">
      <c r="B1" s="4"/>
      <c r="C1" s="217"/>
      <c r="D1" s="224"/>
      <c r="E1" s="25"/>
      <c r="F1" s="39"/>
      <c r="G1" s="36"/>
      <c r="H1" s="36"/>
      <c r="I1" s="36"/>
      <c r="J1" s="39"/>
      <c r="K1" s="42"/>
      <c r="L1" s="42"/>
      <c r="M1" s="6"/>
      <c r="N1" s="5"/>
      <c r="O1" s="5"/>
      <c r="P1" s="5"/>
      <c r="Q1" s="5"/>
      <c r="R1" s="5"/>
      <c r="S1" s="5"/>
      <c r="T1" s="5"/>
      <c r="U1" s="5"/>
      <c r="V1" s="5"/>
      <c r="W1" s="5"/>
      <c r="X1" s="5"/>
      <c r="Y1" s="5"/>
      <c r="Z1" s="5"/>
      <c r="AA1" s="5"/>
      <c r="AB1" s="5"/>
      <c r="AC1" s="5"/>
      <c r="AD1" s="5"/>
      <c r="AE1" s="5"/>
      <c r="AF1" s="5"/>
      <c r="AG1" s="5"/>
      <c r="AH1" s="5"/>
      <c r="AI1" s="5"/>
      <c r="AJ1" s="9"/>
      <c r="AK1" s="7"/>
      <c r="AL1" s="7"/>
      <c r="AM1" s="7"/>
      <c r="AN1" s="7"/>
      <c r="AO1" s="7"/>
    </row>
    <row r="2" spans="1:41" s="8" customFormat="1" ht="9.75" customHeight="1">
      <c r="B2" s="4"/>
      <c r="C2" s="217"/>
      <c r="D2" s="224"/>
      <c r="E2" s="25"/>
      <c r="F2" s="39"/>
      <c r="G2" s="36"/>
      <c r="H2" s="36"/>
      <c r="I2" s="36"/>
      <c r="J2" s="39"/>
      <c r="K2" s="42"/>
      <c r="L2" s="42"/>
      <c r="M2" s="6"/>
      <c r="N2" s="5"/>
      <c r="O2" s="5"/>
      <c r="P2" s="5"/>
      <c r="Q2" s="5"/>
      <c r="R2" s="5"/>
      <c r="S2" s="5"/>
      <c r="T2" s="5"/>
      <c r="U2" s="5"/>
      <c r="V2" s="5"/>
      <c r="W2" s="5"/>
      <c r="X2" s="5"/>
      <c r="Y2" s="5"/>
      <c r="Z2" s="5"/>
      <c r="AA2" s="5"/>
      <c r="AB2" s="5"/>
      <c r="AC2" s="5"/>
      <c r="AD2" s="5"/>
      <c r="AE2" s="5"/>
      <c r="AF2" s="5"/>
      <c r="AG2" s="5"/>
      <c r="AH2" s="5"/>
      <c r="AI2" s="5"/>
      <c r="AJ2" s="9"/>
      <c r="AK2" s="7"/>
      <c r="AL2" s="7"/>
      <c r="AM2" s="7"/>
      <c r="AN2" s="7"/>
      <c r="AO2" s="7"/>
    </row>
    <row r="3" spans="1:41" s="8" customFormat="1" ht="18" customHeight="1">
      <c r="B3" s="523" t="s">
        <v>134</v>
      </c>
      <c r="C3" s="523"/>
      <c r="D3" s="523"/>
      <c r="E3" s="523"/>
      <c r="F3" s="523"/>
      <c r="G3" s="523"/>
      <c r="H3" s="523"/>
      <c r="I3" s="523"/>
      <c r="J3" s="523"/>
      <c r="K3" s="523"/>
      <c r="L3" s="523"/>
      <c r="M3" s="523"/>
      <c r="N3" s="523"/>
      <c r="O3" s="523"/>
      <c r="P3" s="523"/>
      <c r="Q3" s="523"/>
      <c r="R3" s="523"/>
      <c r="S3" s="523"/>
      <c r="T3" s="523"/>
      <c r="U3" s="523"/>
      <c r="V3" s="523"/>
      <c r="W3" s="523"/>
      <c r="X3" s="523"/>
      <c r="Y3" s="523"/>
      <c r="Z3" s="523"/>
      <c r="AA3" s="523"/>
      <c r="AB3" s="523"/>
      <c r="AC3" s="523"/>
      <c r="AD3" s="523"/>
      <c r="AE3" s="523"/>
      <c r="AF3" s="523"/>
      <c r="AG3" s="523"/>
      <c r="AH3" s="523"/>
      <c r="AI3" s="523"/>
      <c r="AJ3" s="9"/>
      <c r="AK3" s="7"/>
      <c r="AL3" s="7"/>
      <c r="AM3" s="7"/>
      <c r="AN3" s="7"/>
      <c r="AO3" s="7"/>
    </row>
    <row r="4" spans="1:41" s="8" customFormat="1" ht="9.75" customHeight="1">
      <c r="B4" s="216"/>
      <c r="C4" s="218"/>
      <c r="D4" s="224"/>
      <c r="E4" s="25"/>
      <c r="F4" s="39"/>
      <c r="G4" s="36"/>
      <c r="H4" s="36"/>
      <c r="I4" s="36"/>
      <c r="J4" s="39"/>
      <c r="K4" s="42"/>
      <c r="L4" s="42"/>
      <c r="M4" s="6"/>
      <c r="N4" s="5"/>
      <c r="O4" s="5"/>
      <c r="P4" s="5"/>
      <c r="Q4" s="5"/>
      <c r="R4" s="5"/>
      <c r="S4" s="5"/>
      <c r="T4" s="5"/>
      <c r="U4" s="5"/>
      <c r="V4" s="5"/>
      <c r="W4" s="5"/>
      <c r="X4" s="5"/>
      <c r="Y4" s="5"/>
      <c r="Z4" s="5"/>
      <c r="AA4" s="5"/>
      <c r="AB4" s="5"/>
      <c r="AC4" s="5"/>
      <c r="AD4" s="5"/>
      <c r="AE4" s="5"/>
      <c r="AF4" s="5"/>
      <c r="AG4" s="5"/>
      <c r="AH4" s="5"/>
      <c r="AI4" s="5"/>
      <c r="AJ4" s="9"/>
      <c r="AK4" s="7"/>
      <c r="AL4" s="7"/>
      <c r="AM4" s="7"/>
      <c r="AN4" s="7"/>
      <c r="AO4" s="7"/>
    </row>
    <row r="5" spans="1:41" s="8" customFormat="1" ht="9.75" customHeight="1">
      <c r="B5" s="216"/>
      <c r="C5" s="218"/>
      <c r="E5" s="234"/>
      <c r="F5" s="234"/>
      <c r="G5" s="234"/>
      <c r="H5" s="234"/>
      <c r="I5" s="234"/>
      <c r="J5" s="234"/>
      <c r="K5" s="234"/>
      <c r="L5" s="234"/>
      <c r="M5" s="234"/>
      <c r="N5" s="234"/>
      <c r="O5" s="234"/>
      <c r="P5" s="234"/>
      <c r="Q5" s="234"/>
      <c r="R5" s="234"/>
      <c r="S5" s="234"/>
      <c r="T5" s="234"/>
      <c r="U5" s="234"/>
      <c r="V5" s="234"/>
      <c r="W5" s="234"/>
      <c r="X5" s="234"/>
      <c r="Y5" s="234"/>
      <c r="Z5" s="234"/>
      <c r="AA5" s="234"/>
      <c r="AB5" s="234"/>
      <c r="AC5" s="234"/>
      <c r="AD5" s="234"/>
      <c r="AE5" s="234"/>
      <c r="AF5" s="234"/>
      <c r="AG5" s="234"/>
      <c r="AH5" s="235"/>
      <c r="AI5" s="235"/>
      <c r="AJ5" s="242"/>
      <c r="AK5" s="234"/>
      <c r="AL5" s="7"/>
      <c r="AM5" s="7"/>
      <c r="AN5" s="7"/>
      <c r="AO5" s="7"/>
    </row>
    <row r="6" spans="1:41" s="8" customFormat="1" ht="20.25">
      <c r="B6" s="524" t="s">
        <v>209</v>
      </c>
      <c r="C6" s="524"/>
      <c r="D6" s="524"/>
      <c r="E6" s="524"/>
      <c r="F6" s="524"/>
      <c r="G6" s="524"/>
      <c r="H6" s="524"/>
      <c r="I6" s="524"/>
      <c r="J6" s="524"/>
      <c r="K6" s="524"/>
      <c r="L6" s="524"/>
      <c r="M6" s="524"/>
      <c r="N6" s="524"/>
      <c r="O6" s="524"/>
      <c r="P6" s="524"/>
      <c r="Q6" s="524"/>
      <c r="R6" s="524"/>
      <c r="S6" s="524"/>
      <c r="T6" s="524"/>
      <c r="U6" s="524"/>
      <c r="V6" s="524"/>
      <c r="W6" s="524"/>
      <c r="X6" s="524"/>
      <c r="Y6" s="524"/>
      <c r="Z6" s="524"/>
      <c r="AA6" s="524"/>
      <c r="AB6" s="524"/>
      <c r="AC6" s="524"/>
      <c r="AD6" s="524"/>
      <c r="AE6" s="524"/>
      <c r="AF6" s="524"/>
      <c r="AG6" s="524"/>
      <c r="AH6" s="524"/>
      <c r="AI6" s="524"/>
      <c r="AJ6" s="243"/>
      <c r="AK6" s="236"/>
      <c r="AL6" s="236"/>
      <c r="AM6" s="236"/>
      <c r="AN6" s="7"/>
      <c r="AO6" s="7"/>
    </row>
    <row r="7" spans="1:41" s="8" customFormat="1" ht="15">
      <c r="B7" s="216"/>
      <c r="C7" s="218"/>
      <c r="D7" s="224"/>
      <c r="E7" s="25"/>
      <c r="F7" s="39"/>
      <c r="G7" s="36"/>
      <c r="H7" s="36"/>
      <c r="I7" s="36"/>
      <c r="J7" s="39"/>
      <c r="K7" s="42"/>
      <c r="L7" s="42"/>
      <c r="M7" s="6"/>
      <c r="N7" s="5"/>
      <c r="O7" s="5"/>
      <c r="P7" s="5"/>
      <c r="Q7" s="5"/>
      <c r="R7" s="5"/>
      <c r="S7" s="5"/>
      <c r="T7" s="5"/>
      <c r="U7" s="5"/>
      <c r="V7" s="5"/>
      <c r="W7" s="5"/>
      <c r="X7" s="5"/>
      <c r="Y7" s="5"/>
      <c r="Z7" s="5"/>
      <c r="AA7" s="5"/>
      <c r="AB7" s="5"/>
      <c r="AC7" s="5"/>
      <c r="AD7" s="5"/>
      <c r="AE7" s="5"/>
      <c r="AF7" s="5"/>
      <c r="AG7" s="5"/>
      <c r="AH7" s="5"/>
      <c r="AI7" s="5"/>
      <c r="AJ7" s="9"/>
      <c r="AK7" s="7"/>
      <c r="AL7" s="7"/>
      <c r="AM7" s="7"/>
      <c r="AN7" s="7"/>
      <c r="AO7" s="7"/>
    </row>
    <row r="8" spans="1:41" s="8" customFormat="1" ht="20.25">
      <c r="B8" s="525" t="s">
        <v>150</v>
      </c>
      <c r="C8" s="525"/>
      <c r="D8" s="525"/>
      <c r="E8" s="525"/>
      <c r="F8" s="525"/>
      <c r="G8" s="525"/>
      <c r="H8" s="525"/>
      <c r="I8" s="525"/>
      <c r="J8" s="525"/>
      <c r="K8" s="525"/>
      <c r="L8" s="525"/>
      <c r="M8" s="525"/>
      <c r="N8" s="525"/>
      <c r="O8" s="525"/>
      <c r="P8" s="525"/>
      <c r="Q8" s="525"/>
      <c r="R8" s="525"/>
      <c r="S8" s="525"/>
      <c r="T8" s="525"/>
      <c r="U8" s="525"/>
      <c r="V8" s="525"/>
      <c r="W8" s="525"/>
      <c r="X8" s="525"/>
      <c r="Y8" s="525"/>
      <c r="Z8" s="525"/>
      <c r="AA8" s="525"/>
      <c r="AB8" s="525"/>
      <c r="AC8" s="525"/>
      <c r="AD8" s="525"/>
      <c r="AE8" s="525"/>
      <c r="AF8" s="525"/>
      <c r="AG8" s="525"/>
      <c r="AH8" s="525"/>
      <c r="AI8" s="525"/>
      <c r="AJ8" s="9"/>
      <c r="AK8" s="7"/>
      <c r="AL8" s="7"/>
      <c r="AM8" s="7"/>
      <c r="AN8" s="7"/>
      <c r="AO8" s="7"/>
    </row>
    <row r="9" spans="1:41" s="8" customFormat="1" ht="15">
      <c r="B9" s="216"/>
      <c r="C9" s="218"/>
      <c r="D9" s="224"/>
      <c r="E9" s="25" t="s">
        <v>143</v>
      </c>
      <c r="F9" s="39"/>
      <c r="G9" s="36"/>
      <c r="H9" s="36"/>
      <c r="I9" s="36"/>
      <c r="J9" s="39"/>
      <c r="K9" s="42"/>
      <c r="L9" s="42"/>
      <c r="M9" s="6"/>
      <c r="N9" s="5"/>
      <c r="O9" s="5"/>
      <c r="P9" s="5"/>
      <c r="Q9" s="5"/>
      <c r="R9" s="5"/>
      <c r="S9" s="5"/>
      <c r="T9" s="5"/>
      <c r="U9" s="5"/>
      <c r="V9" s="5"/>
      <c r="W9" s="5"/>
      <c r="X9" s="5"/>
      <c r="Y9" s="5"/>
      <c r="Z9" s="5"/>
      <c r="AA9" s="5"/>
      <c r="AB9" s="5"/>
      <c r="AC9" s="5"/>
      <c r="AD9" s="5"/>
      <c r="AE9" s="5"/>
      <c r="AF9" s="5"/>
      <c r="AG9" s="5"/>
      <c r="AH9" s="5"/>
      <c r="AI9" s="5"/>
      <c r="AJ9" s="9"/>
      <c r="AK9" s="7"/>
      <c r="AL9" s="7"/>
      <c r="AM9" s="7"/>
      <c r="AN9" s="7"/>
      <c r="AO9" s="7"/>
    </row>
    <row r="10" spans="1:41" s="8" customFormat="1" ht="20.25">
      <c r="B10" s="526" t="s">
        <v>201</v>
      </c>
      <c r="C10" s="526"/>
      <c r="D10" s="526"/>
      <c r="E10" s="526"/>
      <c r="F10" s="526"/>
      <c r="G10" s="526"/>
      <c r="H10" s="526"/>
      <c r="I10" s="526"/>
      <c r="J10" s="526"/>
      <c r="K10" s="526"/>
      <c r="L10" s="526"/>
      <c r="M10" s="526"/>
      <c r="N10" s="526"/>
      <c r="O10" s="526"/>
      <c r="P10" s="526"/>
      <c r="Q10" s="526"/>
      <c r="R10" s="526"/>
      <c r="S10" s="526"/>
      <c r="T10" s="526"/>
      <c r="U10" s="526"/>
      <c r="V10" s="526"/>
      <c r="W10" s="526"/>
      <c r="X10" s="526"/>
      <c r="Y10" s="526"/>
      <c r="Z10" s="526"/>
      <c r="AA10" s="526"/>
      <c r="AB10" s="526"/>
      <c r="AC10" s="526"/>
      <c r="AD10" s="526"/>
      <c r="AE10" s="526"/>
      <c r="AF10" s="526"/>
      <c r="AG10" s="526"/>
      <c r="AH10" s="526"/>
      <c r="AI10" s="526"/>
      <c r="AJ10" s="9"/>
      <c r="AK10" s="7"/>
      <c r="AL10" s="7"/>
      <c r="AM10" s="7"/>
      <c r="AN10" s="7"/>
      <c r="AO10" s="7"/>
    </row>
    <row r="11" spans="1:41" s="8" customFormat="1" ht="18.75" thickBot="1">
      <c r="B11" s="130"/>
      <c r="C11" s="130"/>
      <c r="D11" s="130"/>
      <c r="E11" s="130"/>
      <c r="F11" s="130"/>
      <c r="G11" s="130"/>
      <c r="H11" s="130"/>
      <c r="I11" s="130"/>
      <c r="J11" s="130" t="s">
        <v>143</v>
      </c>
      <c r="K11" s="130"/>
      <c r="L11" s="130"/>
      <c r="M11" s="130"/>
      <c r="N11" s="130"/>
      <c r="O11" s="130"/>
      <c r="P11" s="130"/>
      <c r="Q11" s="130"/>
      <c r="R11" s="130"/>
      <c r="S11" s="130"/>
      <c r="T11" s="130"/>
      <c r="U11" s="130"/>
      <c r="V11" s="130"/>
      <c r="W11" s="130"/>
      <c r="X11" s="130"/>
      <c r="Y11" s="130"/>
      <c r="Z11" s="130"/>
      <c r="AA11" s="130"/>
      <c r="AB11" s="130"/>
      <c r="AC11" s="130"/>
      <c r="AD11" s="130"/>
      <c r="AE11" s="130"/>
      <c r="AF11" s="130"/>
      <c r="AG11" s="130"/>
      <c r="AH11" s="237"/>
      <c r="AI11" s="237"/>
      <c r="AJ11" s="9"/>
      <c r="AK11" s="7"/>
      <c r="AL11" s="7"/>
      <c r="AM11" s="7"/>
      <c r="AN11" s="7"/>
      <c r="AO11" s="7"/>
    </row>
    <row r="12" spans="1:41" s="8" customFormat="1" ht="15.75" thickBot="1">
      <c r="B12" s="216"/>
      <c r="C12" s="218"/>
      <c r="D12" s="530"/>
      <c r="E12" s="530"/>
      <c r="F12" s="530"/>
      <c r="G12" s="530"/>
      <c r="H12" s="530"/>
      <c r="I12" s="530"/>
      <c r="J12" s="530"/>
      <c r="K12" s="531"/>
      <c r="L12" s="531"/>
      <c r="M12" s="530"/>
      <c r="N12" s="530"/>
      <c r="O12" s="285"/>
      <c r="P12" s="285"/>
      <c r="Q12" s="285"/>
      <c r="R12" s="285"/>
      <c r="S12" s="5"/>
      <c r="T12" s="346" t="s">
        <v>30</v>
      </c>
      <c r="U12" s="19">
        <v>15</v>
      </c>
      <c r="V12" s="346" t="s">
        <v>31</v>
      </c>
      <c r="W12" s="41">
        <v>41030</v>
      </c>
      <c r="X12" s="5"/>
      <c r="Y12" s="5"/>
      <c r="Z12" s="5"/>
      <c r="AA12" s="5"/>
      <c r="AB12" s="5"/>
      <c r="AC12" s="5"/>
      <c r="AD12" s="5"/>
      <c r="AE12" s="5"/>
      <c r="AF12" s="5"/>
      <c r="AG12" s="5"/>
      <c r="AH12" s="5"/>
      <c r="AI12" s="5"/>
      <c r="AJ12" s="9"/>
      <c r="AK12" s="7"/>
      <c r="AL12" s="7"/>
      <c r="AM12" s="7"/>
      <c r="AN12" s="7"/>
      <c r="AO12" s="7"/>
    </row>
    <row r="13" spans="1:41" s="10" customFormat="1" ht="17.25" customHeight="1" thickBot="1">
      <c r="B13" s="12"/>
      <c r="C13" s="219"/>
      <c r="D13" s="224"/>
      <c r="E13" s="26"/>
      <c r="F13" s="39"/>
      <c r="G13" s="36"/>
      <c r="H13" s="36"/>
      <c r="I13" s="36"/>
      <c r="J13" s="39"/>
      <c r="K13" s="43"/>
      <c r="L13" s="52"/>
      <c r="M13" s="287"/>
      <c r="N13" s="345"/>
      <c r="O13" s="345"/>
      <c r="P13" s="345"/>
      <c r="Q13" s="345"/>
      <c r="R13" s="345" t="s">
        <v>69</v>
      </c>
      <c r="S13" s="288">
        <v>2</v>
      </c>
      <c r="T13" s="347" t="s">
        <v>32</v>
      </c>
      <c r="U13" s="53">
        <v>9</v>
      </c>
      <c r="V13" s="348" t="s">
        <v>33</v>
      </c>
      <c r="W13" s="304">
        <v>41044</v>
      </c>
      <c r="X13" s="13"/>
      <c r="Y13" s="13"/>
      <c r="Z13" s="13"/>
      <c r="AA13" s="13"/>
      <c r="AB13" s="13"/>
      <c r="AC13" s="13"/>
      <c r="AD13" s="13"/>
      <c r="AE13" s="13"/>
      <c r="AF13" s="13"/>
      <c r="AG13" s="13"/>
      <c r="AH13" s="13"/>
      <c r="AI13" s="13"/>
      <c r="AJ13" s="244"/>
      <c r="AK13" s="11"/>
      <c r="AL13" s="9"/>
      <c r="AM13" s="9"/>
      <c r="AN13" s="9"/>
      <c r="AO13" s="9"/>
    </row>
    <row r="14" spans="1:41" s="14" customFormat="1" ht="44.25" customHeight="1">
      <c r="B14" s="536"/>
      <c r="C14" s="536"/>
      <c r="D14" s="536"/>
      <c r="E14" s="536"/>
      <c r="F14" s="536"/>
      <c r="G14" s="536"/>
      <c r="H14" s="536"/>
      <c r="I14" s="536"/>
      <c r="J14" s="536"/>
      <c r="K14" s="535" t="s">
        <v>7</v>
      </c>
      <c r="L14" s="535"/>
      <c r="M14" s="534" t="s">
        <v>8</v>
      </c>
      <c r="N14" s="532" t="s">
        <v>9</v>
      </c>
      <c r="O14" s="537" t="s">
        <v>10</v>
      </c>
      <c r="P14" s="538"/>
      <c r="Q14" s="538"/>
      <c r="R14" s="538"/>
      <c r="S14" s="538"/>
      <c r="T14" s="538"/>
      <c r="U14" s="538"/>
      <c r="V14" s="539"/>
      <c r="W14" s="528" t="s">
        <v>11</v>
      </c>
      <c r="X14" s="521" t="s">
        <v>12</v>
      </c>
      <c r="Y14" s="527" t="s">
        <v>13</v>
      </c>
      <c r="Z14" s="527"/>
      <c r="AA14" s="527"/>
      <c r="AB14" s="527"/>
      <c r="AC14" s="527"/>
      <c r="AD14" s="527"/>
      <c r="AE14" s="527"/>
      <c r="AF14" s="527"/>
      <c r="AG14" s="527"/>
      <c r="AH14" s="519" t="s">
        <v>14</v>
      </c>
      <c r="AI14" s="517" t="s">
        <v>15</v>
      </c>
      <c r="AJ14" s="515" t="s">
        <v>119</v>
      </c>
      <c r="AK14" s="4"/>
      <c r="AL14" s="4"/>
      <c r="AM14" s="4"/>
      <c r="AN14" s="4"/>
      <c r="AO14" s="4"/>
    </row>
    <row r="15" spans="1:41" s="16" customFormat="1" ht="107.25" customHeight="1">
      <c r="A15" s="233" t="s">
        <v>125</v>
      </c>
      <c r="B15" s="369" t="s">
        <v>2</v>
      </c>
      <c r="C15" s="370" t="s">
        <v>3</v>
      </c>
      <c r="D15" s="371" t="s">
        <v>163</v>
      </c>
      <c r="E15" s="370" t="s">
        <v>4</v>
      </c>
      <c r="F15" s="372" t="s">
        <v>5</v>
      </c>
      <c r="G15" s="373" t="s">
        <v>1</v>
      </c>
      <c r="H15" s="286" t="s">
        <v>34</v>
      </c>
      <c r="I15" s="286" t="s">
        <v>35</v>
      </c>
      <c r="J15" s="372" t="s">
        <v>6</v>
      </c>
      <c r="K15" s="374" t="s">
        <v>16</v>
      </c>
      <c r="L15" s="374" t="s">
        <v>17</v>
      </c>
      <c r="M15" s="534"/>
      <c r="N15" s="533"/>
      <c r="O15" s="336" t="s">
        <v>22</v>
      </c>
      <c r="P15" s="336"/>
      <c r="Q15" s="336" t="s">
        <v>204</v>
      </c>
      <c r="R15" s="336" t="s">
        <v>137</v>
      </c>
      <c r="S15" s="336" t="s">
        <v>18</v>
      </c>
      <c r="T15" s="336" t="s">
        <v>19</v>
      </c>
      <c r="U15" s="336" t="s">
        <v>20</v>
      </c>
      <c r="V15" s="336" t="s">
        <v>203</v>
      </c>
      <c r="W15" s="529"/>
      <c r="X15" s="522"/>
      <c r="Y15" s="232" t="s">
        <v>23</v>
      </c>
      <c r="Z15" s="232" t="s">
        <v>24</v>
      </c>
      <c r="AA15" s="232" t="s">
        <v>206</v>
      </c>
      <c r="AB15" s="232" t="s">
        <v>25</v>
      </c>
      <c r="AC15" s="336" t="s">
        <v>208</v>
      </c>
      <c r="AD15" s="232" t="s">
        <v>26</v>
      </c>
      <c r="AE15" s="336"/>
      <c r="AF15" s="232" t="s">
        <v>133</v>
      </c>
      <c r="AG15" s="402" t="s">
        <v>164</v>
      </c>
      <c r="AH15" s="520"/>
      <c r="AI15" s="518"/>
      <c r="AJ15" s="516"/>
      <c r="AK15" s="15"/>
      <c r="AL15" s="15"/>
      <c r="AM15" s="15"/>
      <c r="AN15" s="15"/>
      <c r="AO15" s="15"/>
    </row>
    <row r="16" spans="1:41" s="469" customFormat="1" ht="30" customHeight="1">
      <c r="A16" s="350"/>
      <c r="B16" s="459"/>
      <c r="C16" s="460"/>
      <c r="D16" s="461"/>
      <c r="E16" s="460"/>
      <c r="F16" s="462"/>
      <c r="G16" s="463"/>
      <c r="H16" s="463"/>
      <c r="I16" s="464"/>
      <c r="J16" s="462"/>
      <c r="K16" s="465"/>
      <c r="L16" s="465"/>
      <c r="M16" s="466"/>
      <c r="N16" s="467"/>
      <c r="O16" s="467"/>
      <c r="P16" s="467"/>
      <c r="Q16" s="467"/>
      <c r="R16" s="467"/>
      <c r="S16" s="467"/>
      <c r="T16" s="467"/>
      <c r="U16" s="467"/>
      <c r="V16" s="467"/>
      <c r="W16" s="467"/>
      <c r="X16" s="467"/>
      <c r="Y16" s="467"/>
      <c r="Z16" s="467"/>
      <c r="AA16" s="467"/>
      <c r="AB16" s="467"/>
      <c r="AC16" s="467"/>
      <c r="AD16" s="467"/>
      <c r="AE16" s="467"/>
      <c r="AF16" s="467"/>
      <c r="AG16" s="467"/>
      <c r="AH16" s="462"/>
      <c r="AI16" s="462"/>
      <c r="AJ16" s="455"/>
      <c r="AK16" s="468"/>
      <c r="AL16" s="468"/>
      <c r="AM16" s="468"/>
      <c r="AN16" s="468"/>
      <c r="AO16" s="468"/>
    </row>
    <row r="17" spans="1:38" s="470" customFormat="1" ht="30" customHeight="1">
      <c r="A17" s="350"/>
      <c r="B17" s="459"/>
      <c r="C17" s="460"/>
      <c r="D17" s="461"/>
      <c r="E17" s="460"/>
      <c r="F17" s="462"/>
      <c r="G17" s="463"/>
      <c r="H17" s="463"/>
      <c r="I17" s="464"/>
      <c r="J17" s="462"/>
      <c r="K17" s="465"/>
      <c r="L17" s="465"/>
      <c r="M17" s="466"/>
      <c r="N17" s="467"/>
      <c r="O17" s="467"/>
      <c r="P17" s="467"/>
      <c r="Q17" s="467"/>
      <c r="R17" s="467"/>
      <c r="S17" s="467"/>
      <c r="T17" s="467"/>
      <c r="U17" s="467"/>
      <c r="V17" s="467"/>
      <c r="W17" s="467"/>
      <c r="X17" s="467"/>
      <c r="Y17" s="467"/>
      <c r="Z17" s="467"/>
      <c r="AA17" s="467"/>
      <c r="AB17" s="467"/>
      <c r="AC17" s="467"/>
      <c r="AD17" s="467"/>
      <c r="AE17" s="467"/>
      <c r="AF17" s="467"/>
      <c r="AG17" s="467"/>
      <c r="AH17" s="462"/>
      <c r="AI17" s="462"/>
      <c r="AJ17" s="455"/>
    </row>
    <row r="18" spans="1:38" s="359" customFormat="1" ht="30" customHeight="1">
      <c r="A18" s="350"/>
      <c r="B18" s="351"/>
      <c r="C18" s="352"/>
      <c r="D18" s="353"/>
      <c r="E18" s="352"/>
      <c r="F18" s="354"/>
      <c r="G18" s="350"/>
      <c r="H18" s="350"/>
      <c r="I18" s="355"/>
      <c r="J18" s="354"/>
      <c r="K18" s="356"/>
      <c r="L18" s="356"/>
      <c r="M18" s="357"/>
      <c r="N18" s="358"/>
      <c r="O18" s="358"/>
      <c r="P18" s="358"/>
      <c r="Q18" s="358"/>
      <c r="R18" s="358"/>
      <c r="S18" s="358"/>
      <c r="T18" s="358"/>
      <c r="U18" s="358"/>
      <c r="V18" s="358"/>
      <c r="W18" s="358"/>
      <c r="X18" s="358"/>
      <c r="Y18" s="358"/>
      <c r="Z18" s="358"/>
      <c r="AA18" s="358"/>
      <c r="AB18" s="358"/>
      <c r="AC18" s="358"/>
      <c r="AD18" s="358"/>
      <c r="AE18" s="358"/>
      <c r="AF18" s="358"/>
      <c r="AG18" s="358"/>
      <c r="AH18" s="354"/>
      <c r="AI18" s="354"/>
      <c r="AJ18" s="351"/>
    </row>
    <row r="19" spans="1:38" s="359" customFormat="1" ht="30" customHeight="1">
      <c r="A19" s="350"/>
      <c r="B19" s="351"/>
      <c r="C19" s="352"/>
      <c r="D19" s="353"/>
      <c r="E19" s="352"/>
      <c r="F19" s="354"/>
      <c r="G19" s="350"/>
      <c r="H19" s="350"/>
      <c r="I19" s="355"/>
      <c r="J19" s="354"/>
      <c r="K19" s="356"/>
      <c r="L19" s="356"/>
      <c r="M19" s="357"/>
      <c r="N19" s="358"/>
      <c r="O19" s="358"/>
      <c r="P19" s="358"/>
      <c r="Q19" s="358"/>
      <c r="R19" s="358"/>
      <c r="S19" s="358"/>
      <c r="T19" s="358"/>
      <c r="U19" s="358"/>
      <c r="V19" s="358"/>
      <c r="W19" s="358"/>
      <c r="X19" s="358"/>
      <c r="Y19" s="358"/>
      <c r="Z19" s="358"/>
      <c r="AA19" s="358"/>
      <c r="AB19" s="358"/>
      <c r="AC19" s="358"/>
      <c r="AD19" s="358"/>
      <c r="AE19" s="358"/>
      <c r="AF19" s="358"/>
      <c r="AG19" s="358"/>
      <c r="AH19" s="354"/>
      <c r="AI19" s="354"/>
      <c r="AJ19" s="351"/>
    </row>
    <row r="20" spans="1:38" s="359" customFormat="1" ht="30" customHeight="1">
      <c r="A20" s="350"/>
      <c r="B20" s="351"/>
      <c r="C20" s="352"/>
      <c r="D20" s="353"/>
      <c r="E20" s="352"/>
      <c r="F20" s="354"/>
      <c r="G20" s="350"/>
      <c r="H20" s="350"/>
      <c r="I20" s="355"/>
      <c r="J20" s="354"/>
      <c r="K20" s="356"/>
      <c r="L20" s="356"/>
      <c r="M20" s="357"/>
      <c r="N20" s="358"/>
      <c r="O20" s="358"/>
      <c r="P20" s="358"/>
      <c r="Q20" s="358"/>
      <c r="R20" s="358"/>
      <c r="S20" s="358"/>
      <c r="T20" s="358"/>
      <c r="U20" s="358"/>
      <c r="V20" s="358"/>
      <c r="W20" s="358"/>
      <c r="X20" s="358"/>
      <c r="Y20" s="358"/>
      <c r="Z20" s="358"/>
      <c r="AA20" s="358"/>
      <c r="AB20" s="358"/>
      <c r="AC20" s="358"/>
      <c r="AD20" s="358"/>
      <c r="AE20" s="358"/>
      <c r="AF20" s="358"/>
      <c r="AG20" s="358"/>
      <c r="AH20" s="354"/>
      <c r="AI20" s="354"/>
      <c r="AJ20" s="351"/>
    </row>
    <row r="21" spans="1:38" s="359" customFormat="1" ht="30" customHeight="1">
      <c r="A21" s="350"/>
      <c r="B21" s="351"/>
      <c r="C21" s="352"/>
      <c r="D21" s="353"/>
      <c r="E21" s="352"/>
      <c r="F21" s="354"/>
      <c r="G21" s="350"/>
      <c r="H21" s="350"/>
      <c r="I21" s="355"/>
      <c r="J21" s="354"/>
      <c r="K21" s="356"/>
      <c r="L21" s="356"/>
      <c r="M21" s="357"/>
      <c r="N21" s="358"/>
      <c r="O21" s="358"/>
      <c r="P21" s="358"/>
      <c r="Q21" s="358"/>
      <c r="R21" s="358"/>
      <c r="S21" s="358"/>
      <c r="T21" s="358"/>
      <c r="U21" s="358"/>
      <c r="V21" s="358"/>
      <c r="W21" s="358"/>
      <c r="X21" s="358"/>
      <c r="Y21" s="358"/>
      <c r="Z21" s="358"/>
      <c r="AA21" s="358"/>
      <c r="AB21" s="358"/>
      <c r="AC21" s="358"/>
      <c r="AD21" s="358"/>
      <c r="AE21" s="358"/>
      <c r="AF21" s="358"/>
      <c r="AG21" s="358"/>
      <c r="AH21" s="354"/>
      <c r="AI21" s="354"/>
      <c r="AJ21" s="351"/>
    </row>
    <row r="22" spans="1:38" s="359" customFormat="1" ht="30" customHeight="1">
      <c r="A22" s="350"/>
      <c r="B22" s="351"/>
      <c r="C22" s="352"/>
      <c r="D22" s="353"/>
      <c r="E22" s="352"/>
      <c r="F22" s="354"/>
      <c r="G22" s="350"/>
      <c r="H22" s="350"/>
      <c r="I22" s="355"/>
      <c r="J22" s="354"/>
      <c r="K22" s="356"/>
      <c r="L22" s="356"/>
      <c r="M22" s="357"/>
      <c r="N22" s="358"/>
      <c r="O22" s="358"/>
      <c r="P22" s="358"/>
      <c r="Q22" s="358"/>
      <c r="R22" s="358"/>
      <c r="S22" s="358"/>
      <c r="T22" s="358"/>
      <c r="U22" s="358"/>
      <c r="V22" s="358"/>
      <c r="W22" s="358"/>
      <c r="X22" s="358"/>
      <c r="Y22" s="358"/>
      <c r="Z22" s="358"/>
      <c r="AA22" s="358"/>
      <c r="AB22" s="358"/>
      <c r="AC22" s="358"/>
      <c r="AD22" s="358"/>
      <c r="AE22" s="358"/>
      <c r="AF22" s="358"/>
      <c r="AG22" s="358"/>
      <c r="AH22" s="354"/>
      <c r="AI22" s="354"/>
      <c r="AJ22" s="351"/>
    </row>
    <row r="23" spans="1:38" s="359" customFormat="1" ht="30" customHeight="1">
      <c r="A23" s="350"/>
      <c r="B23" s="351"/>
      <c r="C23" s="352"/>
      <c r="D23" s="353"/>
      <c r="E23" s="352"/>
      <c r="F23" s="354"/>
      <c r="G23" s="350"/>
      <c r="H23" s="350"/>
      <c r="I23" s="355"/>
      <c r="J23" s="354"/>
      <c r="K23" s="356"/>
      <c r="L23" s="356"/>
      <c r="M23" s="357"/>
      <c r="N23" s="358"/>
      <c r="O23" s="358"/>
      <c r="P23" s="358"/>
      <c r="Q23" s="358"/>
      <c r="R23" s="358"/>
      <c r="S23" s="358"/>
      <c r="T23" s="358"/>
      <c r="U23" s="358"/>
      <c r="V23" s="358"/>
      <c r="W23" s="358"/>
      <c r="X23" s="358"/>
      <c r="Y23" s="358"/>
      <c r="Z23" s="358"/>
      <c r="AA23" s="358"/>
      <c r="AB23" s="358"/>
      <c r="AC23" s="358"/>
      <c r="AD23" s="358"/>
      <c r="AE23" s="358"/>
      <c r="AF23" s="358"/>
      <c r="AG23" s="358"/>
      <c r="AH23" s="354"/>
      <c r="AI23" s="354"/>
      <c r="AJ23" s="351"/>
    </row>
    <row r="24" spans="1:38" s="359" customFormat="1" ht="30" customHeight="1">
      <c r="A24" s="350"/>
      <c r="B24" s="351"/>
      <c r="C24" s="352"/>
      <c r="D24" s="353"/>
      <c r="E24" s="352"/>
      <c r="F24" s="354"/>
      <c r="G24" s="350"/>
      <c r="H24" s="350"/>
      <c r="I24" s="355"/>
      <c r="J24" s="354"/>
      <c r="K24" s="356"/>
      <c r="L24" s="356"/>
      <c r="M24" s="357"/>
      <c r="N24" s="358"/>
      <c r="O24" s="358"/>
      <c r="P24" s="358"/>
      <c r="Q24" s="358"/>
      <c r="R24" s="358"/>
      <c r="S24" s="358"/>
      <c r="T24" s="358"/>
      <c r="U24" s="358"/>
      <c r="V24" s="358"/>
      <c r="W24" s="358"/>
      <c r="X24" s="358"/>
      <c r="Y24" s="358"/>
      <c r="Z24" s="358"/>
      <c r="AA24" s="358"/>
      <c r="AB24" s="358"/>
      <c r="AC24" s="358"/>
      <c r="AD24" s="358"/>
      <c r="AE24" s="358"/>
      <c r="AF24" s="358"/>
      <c r="AG24" s="358"/>
      <c r="AH24" s="354"/>
      <c r="AI24" s="354"/>
      <c r="AJ24" s="351"/>
    </row>
    <row r="25" spans="1:38" s="359" customFormat="1" ht="30" customHeight="1">
      <c r="A25" s="350"/>
      <c r="B25" s="351"/>
      <c r="C25" s="352"/>
      <c r="D25" s="353"/>
      <c r="E25" s="352"/>
      <c r="F25" s="354"/>
      <c r="G25" s="350"/>
      <c r="H25" s="350"/>
      <c r="I25" s="355"/>
      <c r="J25" s="354"/>
      <c r="K25" s="356"/>
      <c r="L25" s="356"/>
      <c r="M25" s="357"/>
      <c r="N25" s="358"/>
      <c r="O25" s="358"/>
      <c r="P25" s="358"/>
      <c r="Q25" s="358"/>
      <c r="R25" s="358"/>
      <c r="S25" s="358"/>
      <c r="T25" s="358"/>
      <c r="U25" s="358"/>
      <c r="V25" s="358"/>
      <c r="W25" s="358"/>
      <c r="X25" s="358"/>
      <c r="Y25" s="358"/>
      <c r="Z25" s="358"/>
      <c r="AA25" s="358"/>
      <c r="AB25" s="358"/>
      <c r="AC25" s="358"/>
      <c r="AD25" s="358"/>
      <c r="AE25" s="358"/>
      <c r="AF25" s="358"/>
      <c r="AG25" s="358"/>
      <c r="AH25" s="354"/>
      <c r="AI25" s="354"/>
      <c r="AJ25" s="351"/>
    </row>
    <row r="26" spans="1:38" s="360" customFormat="1" ht="30" customHeight="1">
      <c r="A26" s="350"/>
      <c r="B26" s="351"/>
      <c r="C26" s="352"/>
      <c r="D26" s="353"/>
      <c r="E26" s="352"/>
      <c r="F26" s="354"/>
      <c r="G26" s="350"/>
      <c r="H26" s="350"/>
      <c r="I26" s="355"/>
      <c r="J26" s="354"/>
      <c r="K26" s="356"/>
      <c r="L26" s="356"/>
      <c r="M26" s="357"/>
      <c r="N26" s="358"/>
      <c r="O26" s="358"/>
      <c r="P26" s="358"/>
      <c r="Q26" s="358"/>
      <c r="R26" s="358"/>
      <c r="S26" s="358"/>
      <c r="T26" s="358"/>
      <c r="U26" s="358"/>
      <c r="V26" s="358"/>
      <c r="W26" s="358"/>
      <c r="X26" s="358"/>
      <c r="Y26" s="358"/>
      <c r="Z26" s="358"/>
      <c r="AA26" s="358"/>
      <c r="AB26" s="358"/>
      <c r="AC26" s="358"/>
      <c r="AD26" s="358"/>
      <c r="AE26" s="358"/>
      <c r="AF26" s="358"/>
      <c r="AG26" s="358"/>
      <c r="AH26" s="354"/>
      <c r="AI26" s="354"/>
      <c r="AJ26" s="351"/>
    </row>
    <row r="27" spans="1:38" s="359" customFormat="1" ht="30" customHeight="1">
      <c r="A27" s="350"/>
      <c r="B27" s="351"/>
      <c r="C27" s="352"/>
      <c r="D27" s="353"/>
      <c r="E27" s="352"/>
      <c r="F27" s="354"/>
      <c r="G27" s="350"/>
      <c r="H27" s="350"/>
      <c r="I27" s="355"/>
      <c r="J27" s="354"/>
      <c r="K27" s="356"/>
      <c r="L27" s="356"/>
      <c r="M27" s="357"/>
      <c r="N27" s="358"/>
      <c r="O27" s="358"/>
      <c r="P27" s="358"/>
      <c r="Q27" s="358"/>
      <c r="R27" s="358"/>
      <c r="S27" s="358"/>
      <c r="T27" s="358"/>
      <c r="U27" s="358"/>
      <c r="V27" s="358"/>
      <c r="W27" s="358"/>
      <c r="X27" s="358"/>
      <c r="Y27" s="358"/>
      <c r="Z27" s="358"/>
      <c r="AA27" s="358"/>
      <c r="AB27" s="358"/>
      <c r="AC27" s="358"/>
      <c r="AD27" s="358"/>
      <c r="AE27" s="358"/>
      <c r="AF27" s="358"/>
      <c r="AG27" s="358"/>
      <c r="AH27" s="354"/>
      <c r="AI27" s="354"/>
      <c r="AJ27" s="351"/>
      <c r="AL27" s="434"/>
    </row>
    <row r="28" spans="1:38" s="359" customFormat="1" ht="30" customHeight="1">
      <c r="A28" s="350"/>
      <c r="B28" s="351"/>
      <c r="C28" s="352"/>
      <c r="D28" s="353"/>
      <c r="E28" s="352"/>
      <c r="F28" s="354"/>
      <c r="G28" s="350"/>
      <c r="H28" s="350"/>
      <c r="I28" s="355"/>
      <c r="J28" s="354"/>
      <c r="K28" s="356"/>
      <c r="L28" s="356"/>
      <c r="M28" s="357"/>
      <c r="N28" s="358"/>
      <c r="O28" s="358"/>
      <c r="P28" s="358"/>
      <c r="Q28" s="358"/>
      <c r="R28" s="358"/>
      <c r="S28" s="358"/>
      <c r="T28" s="358"/>
      <c r="U28" s="358"/>
      <c r="V28" s="358"/>
      <c r="W28" s="358"/>
      <c r="X28" s="358"/>
      <c r="Y28" s="358"/>
      <c r="Z28" s="358"/>
      <c r="AA28" s="358"/>
      <c r="AB28" s="358"/>
      <c r="AC28" s="358"/>
      <c r="AD28" s="358"/>
      <c r="AE28" s="358"/>
      <c r="AF28" s="358"/>
      <c r="AG28" s="358"/>
      <c r="AH28" s="354"/>
      <c r="AI28" s="354"/>
      <c r="AJ28" s="351"/>
    </row>
    <row r="29" spans="1:38" s="359" customFormat="1" ht="30" customHeight="1">
      <c r="A29" s="350"/>
      <c r="B29" s="351"/>
      <c r="C29" s="352"/>
      <c r="D29" s="353"/>
      <c r="E29" s="352"/>
      <c r="F29" s="354"/>
      <c r="G29" s="350"/>
      <c r="H29" s="350"/>
      <c r="I29" s="355"/>
      <c r="J29" s="354"/>
      <c r="K29" s="356"/>
      <c r="L29" s="356"/>
      <c r="M29" s="357"/>
      <c r="N29" s="358"/>
      <c r="O29" s="358"/>
      <c r="P29" s="358"/>
      <c r="Q29" s="358"/>
      <c r="R29" s="358"/>
      <c r="S29" s="358"/>
      <c r="T29" s="358"/>
      <c r="U29" s="358"/>
      <c r="V29" s="358"/>
      <c r="W29" s="358"/>
      <c r="X29" s="358"/>
      <c r="Y29" s="358"/>
      <c r="Z29" s="358"/>
      <c r="AA29" s="358"/>
      <c r="AB29" s="358"/>
      <c r="AC29" s="358"/>
      <c r="AD29" s="358"/>
      <c r="AE29" s="358"/>
      <c r="AF29" s="358"/>
      <c r="AG29" s="358"/>
      <c r="AH29" s="354"/>
      <c r="AI29" s="354"/>
      <c r="AJ29" s="351"/>
    </row>
    <row r="30" spans="1:38" s="359" customFormat="1" ht="30" customHeight="1">
      <c r="A30" s="350"/>
      <c r="B30" s="351"/>
      <c r="C30" s="352"/>
      <c r="D30" s="353"/>
      <c r="E30" s="352"/>
      <c r="F30" s="354"/>
      <c r="G30" s="350"/>
      <c r="H30" s="350"/>
      <c r="I30" s="355"/>
      <c r="J30" s="354"/>
      <c r="K30" s="356"/>
      <c r="L30" s="356"/>
      <c r="M30" s="357"/>
      <c r="N30" s="358"/>
      <c r="O30" s="358"/>
      <c r="P30" s="358"/>
      <c r="Q30" s="358"/>
      <c r="R30" s="358"/>
      <c r="S30" s="358"/>
      <c r="T30" s="358"/>
      <c r="U30" s="358"/>
      <c r="V30" s="358"/>
      <c r="W30" s="358"/>
      <c r="X30" s="358"/>
      <c r="Y30" s="358"/>
      <c r="Z30" s="358"/>
      <c r="AA30" s="358"/>
      <c r="AB30" s="358"/>
      <c r="AC30" s="358"/>
      <c r="AD30" s="358"/>
      <c r="AE30" s="358"/>
      <c r="AF30" s="358"/>
      <c r="AG30" s="358"/>
      <c r="AH30" s="354"/>
      <c r="AI30" s="354"/>
      <c r="AJ30" s="351"/>
    </row>
    <row r="31" spans="1:38" s="359" customFormat="1" ht="30" customHeight="1">
      <c r="A31" s="350"/>
      <c r="B31" s="351"/>
      <c r="C31" s="352"/>
      <c r="D31" s="353"/>
      <c r="E31" s="352"/>
      <c r="F31" s="354"/>
      <c r="G31" s="350"/>
      <c r="H31" s="350"/>
      <c r="I31" s="355"/>
      <c r="J31" s="354"/>
      <c r="K31" s="356"/>
      <c r="L31" s="356"/>
      <c r="M31" s="357"/>
      <c r="N31" s="358"/>
      <c r="O31" s="358"/>
      <c r="P31" s="358"/>
      <c r="Q31" s="358"/>
      <c r="R31" s="358"/>
      <c r="S31" s="358"/>
      <c r="T31" s="358"/>
      <c r="U31" s="358"/>
      <c r="V31" s="358"/>
      <c r="W31" s="358"/>
      <c r="X31" s="358"/>
      <c r="Y31" s="358"/>
      <c r="Z31" s="358"/>
      <c r="AA31" s="358"/>
      <c r="AB31" s="358"/>
      <c r="AC31" s="358"/>
      <c r="AD31" s="358"/>
      <c r="AE31" s="358"/>
      <c r="AF31" s="358"/>
      <c r="AG31" s="358"/>
      <c r="AH31" s="354"/>
      <c r="AI31" s="354"/>
      <c r="AJ31" s="351"/>
    </row>
    <row r="32" spans="1:38" s="470" customFormat="1" ht="30" customHeight="1">
      <c r="A32" s="350"/>
      <c r="B32" s="459"/>
      <c r="C32" s="460"/>
      <c r="D32" s="461"/>
      <c r="E32" s="460"/>
      <c r="F32" s="462"/>
      <c r="G32" s="463"/>
      <c r="H32" s="463"/>
      <c r="I32" s="464"/>
      <c r="J32" s="462"/>
      <c r="K32" s="356"/>
      <c r="L32" s="465"/>
      <c r="M32" s="357"/>
      <c r="N32" s="467"/>
      <c r="O32" s="467"/>
      <c r="P32" s="467"/>
      <c r="Q32" s="467"/>
      <c r="R32" s="467"/>
      <c r="S32" s="467"/>
      <c r="T32" s="467"/>
      <c r="U32" s="467"/>
      <c r="V32" s="467"/>
      <c r="W32" s="467"/>
      <c r="X32" s="467"/>
      <c r="Y32" s="358"/>
      <c r="Z32" s="358"/>
      <c r="AA32" s="467"/>
      <c r="AB32" s="467"/>
      <c r="AC32" s="467"/>
      <c r="AD32" s="467"/>
      <c r="AE32" s="456"/>
      <c r="AF32" s="467"/>
      <c r="AG32" s="467"/>
      <c r="AH32" s="462"/>
      <c r="AI32" s="462"/>
      <c r="AJ32" s="455"/>
    </row>
    <row r="33" spans="1:36" s="359" customFormat="1" ht="30" customHeight="1">
      <c r="A33" s="350"/>
      <c r="B33" s="351"/>
      <c r="C33" s="352"/>
      <c r="D33" s="353"/>
      <c r="E33" s="352"/>
      <c r="F33" s="354"/>
      <c r="G33" s="350"/>
      <c r="H33" s="350"/>
      <c r="I33" s="355"/>
      <c r="J33" s="354"/>
      <c r="K33" s="356"/>
      <c r="L33" s="356"/>
      <c r="M33" s="357"/>
      <c r="N33" s="358"/>
      <c r="O33" s="358"/>
      <c r="P33" s="358"/>
      <c r="Q33" s="358"/>
      <c r="R33" s="358"/>
      <c r="S33" s="358"/>
      <c r="T33" s="358"/>
      <c r="U33" s="358"/>
      <c r="V33" s="358"/>
      <c r="W33" s="358"/>
      <c r="X33" s="358"/>
      <c r="Y33" s="358"/>
      <c r="Z33" s="358"/>
      <c r="AA33" s="358"/>
      <c r="AB33" s="358"/>
      <c r="AC33" s="358"/>
      <c r="AD33" s="358"/>
      <c r="AE33" s="358"/>
      <c r="AF33" s="358"/>
      <c r="AG33" s="358"/>
      <c r="AH33" s="354"/>
      <c r="AI33" s="354"/>
      <c r="AJ33" s="351"/>
    </row>
    <row r="34" spans="1:36" s="360" customFormat="1" ht="30" customHeight="1">
      <c r="A34" s="350"/>
      <c r="B34" s="351"/>
      <c r="C34" s="352"/>
      <c r="D34" s="353"/>
      <c r="E34" s="352"/>
      <c r="F34" s="354"/>
      <c r="G34" s="350"/>
      <c r="H34" s="350"/>
      <c r="I34" s="355"/>
      <c r="J34" s="354"/>
      <c r="K34" s="356"/>
      <c r="L34" s="356"/>
      <c r="M34" s="357"/>
      <c r="N34" s="358"/>
      <c r="O34" s="358"/>
      <c r="P34" s="358"/>
      <c r="Q34" s="358"/>
      <c r="R34" s="358"/>
      <c r="S34" s="358"/>
      <c r="T34" s="358"/>
      <c r="U34" s="358"/>
      <c r="V34" s="358"/>
      <c r="W34" s="358"/>
      <c r="X34" s="358"/>
      <c r="Y34" s="358"/>
      <c r="Z34" s="358"/>
      <c r="AA34" s="358"/>
      <c r="AB34" s="358"/>
      <c r="AC34" s="358"/>
      <c r="AD34" s="358"/>
      <c r="AE34" s="358"/>
      <c r="AF34" s="358"/>
      <c r="AG34" s="358"/>
      <c r="AH34" s="354"/>
      <c r="AI34" s="354"/>
      <c r="AJ34" s="351"/>
    </row>
    <row r="35" spans="1:36" s="359" customFormat="1" ht="30" customHeight="1">
      <c r="A35" s="350"/>
      <c r="B35" s="351"/>
      <c r="C35" s="352"/>
      <c r="D35" s="353"/>
      <c r="E35" s="352"/>
      <c r="F35" s="354"/>
      <c r="G35" s="350"/>
      <c r="H35" s="350"/>
      <c r="I35" s="355"/>
      <c r="J35" s="354"/>
      <c r="K35" s="356"/>
      <c r="L35" s="356"/>
      <c r="M35" s="357"/>
      <c r="N35" s="358"/>
      <c r="O35" s="358"/>
      <c r="P35" s="358"/>
      <c r="Q35" s="358"/>
      <c r="R35" s="358"/>
      <c r="S35" s="358"/>
      <c r="T35" s="358"/>
      <c r="U35" s="358"/>
      <c r="V35" s="358"/>
      <c r="W35" s="358"/>
      <c r="X35" s="358"/>
      <c r="Y35" s="358"/>
      <c r="Z35" s="358"/>
      <c r="AA35" s="358"/>
      <c r="AB35" s="358"/>
      <c r="AC35" s="358"/>
      <c r="AD35" s="358"/>
      <c r="AE35" s="358"/>
      <c r="AF35" s="358"/>
      <c r="AG35" s="358"/>
      <c r="AH35" s="354"/>
      <c r="AI35" s="354"/>
      <c r="AJ35" s="351"/>
    </row>
    <row r="36" spans="1:36" s="359" customFormat="1" ht="30" customHeight="1">
      <c r="A36" s="350"/>
      <c r="B36" s="351"/>
      <c r="C36" s="352"/>
      <c r="D36" s="353"/>
      <c r="E36" s="352"/>
      <c r="F36" s="354"/>
      <c r="G36" s="350"/>
      <c r="H36" s="350"/>
      <c r="I36" s="355"/>
      <c r="J36" s="354"/>
      <c r="K36" s="356"/>
      <c r="L36" s="356"/>
      <c r="M36" s="357"/>
      <c r="N36" s="358"/>
      <c r="O36" s="358"/>
      <c r="P36" s="358"/>
      <c r="Q36" s="358"/>
      <c r="R36" s="358"/>
      <c r="S36" s="358"/>
      <c r="T36" s="358"/>
      <c r="U36" s="358"/>
      <c r="V36" s="358"/>
      <c r="W36" s="358"/>
      <c r="X36" s="358"/>
      <c r="Y36" s="358"/>
      <c r="Z36" s="358"/>
      <c r="AA36" s="358"/>
      <c r="AB36" s="358"/>
      <c r="AC36" s="358"/>
      <c r="AD36" s="358"/>
      <c r="AE36" s="358"/>
      <c r="AF36" s="358"/>
      <c r="AG36" s="358"/>
      <c r="AH36" s="354"/>
      <c r="AI36" s="354"/>
      <c r="AJ36" s="351"/>
    </row>
    <row r="37" spans="1:36" s="359" customFormat="1" ht="30" customHeight="1">
      <c r="A37" s="350"/>
      <c r="B37" s="351"/>
      <c r="C37" s="352"/>
      <c r="D37" s="353"/>
      <c r="E37" s="352"/>
      <c r="F37" s="354"/>
      <c r="G37" s="350"/>
      <c r="H37" s="350"/>
      <c r="I37" s="355"/>
      <c r="J37" s="354"/>
      <c r="K37" s="356"/>
      <c r="L37" s="356"/>
      <c r="M37" s="357"/>
      <c r="N37" s="358"/>
      <c r="O37" s="358"/>
      <c r="P37" s="358"/>
      <c r="Q37" s="358"/>
      <c r="R37" s="358"/>
      <c r="S37" s="358"/>
      <c r="T37" s="358"/>
      <c r="U37" s="358"/>
      <c r="V37" s="358"/>
      <c r="W37" s="358"/>
      <c r="X37" s="358"/>
      <c r="Y37" s="358"/>
      <c r="Z37" s="358"/>
      <c r="AA37" s="358"/>
      <c r="AB37" s="358"/>
      <c r="AC37" s="358"/>
      <c r="AD37" s="358"/>
      <c r="AE37" s="358"/>
      <c r="AF37" s="358"/>
      <c r="AG37" s="358"/>
      <c r="AH37" s="354"/>
      <c r="AI37" s="354"/>
      <c r="AJ37" s="351"/>
    </row>
    <row r="38" spans="1:36" s="359" customFormat="1" ht="30" customHeight="1">
      <c r="A38" s="350"/>
      <c r="B38" s="351"/>
      <c r="C38" s="352"/>
      <c r="D38" s="353"/>
      <c r="E38" s="352"/>
      <c r="F38" s="354"/>
      <c r="G38" s="350"/>
      <c r="H38" s="350"/>
      <c r="I38" s="355"/>
      <c r="J38" s="354"/>
      <c r="K38" s="356"/>
      <c r="L38" s="356"/>
      <c r="M38" s="357"/>
      <c r="N38" s="358"/>
      <c r="O38" s="358"/>
      <c r="P38" s="358"/>
      <c r="Q38" s="358"/>
      <c r="R38" s="358"/>
      <c r="S38" s="358"/>
      <c r="T38" s="358"/>
      <c r="U38" s="358"/>
      <c r="V38" s="358"/>
      <c r="W38" s="358"/>
      <c r="X38" s="358"/>
      <c r="Y38" s="358"/>
      <c r="Z38" s="358"/>
      <c r="AA38" s="358"/>
      <c r="AB38" s="358"/>
      <c r="AC38" s="358"/>
      <c r="AD38" s="358"/>
      <c r="AE38" s="358"/>
      <c r="AF38" s="358"/>
      <c r="AG38" s="358"/>
      <c r="AH38" s="354"/>
      <c r="AI38" s="354"/>
      <c r="AJ38" s="351"/>
    </row>
    <row r="39" spans="1:36" s="359" customFormat="1" ht="30" customHeight="1">
      <c r="A39" s="350"/>
      <c r="B39" s="351"/>
      <c r="C39" s="352"/>
      <c r="D39" s="353"/>
      <c r="E39" s="352"/>
      <c r="F39" s="354"/>
      <c r="G39" s="350"/>
      <c r="H39" s="350"/>
      <c r="I39" s="355"/>
      <c r="J39" s="354"/>
      <c r="K39" s="356"/>
      <c r="L39" s="356"/>
      <c r="M39" s="357"/>
      <c r="N39" s="358"/>
      <c r="O39" s="358"/>
      <c r="P39" s="358"/>
      <c r="Q39" s="358"/>
      <c r="R39" s="358"/>
      <c r="S39" s="358"/>
      <c r="T39" s="358"/>
      <c r="U39" s="358"/>
      <c r="V39" s="358"/>
      <c r="W39" s="358"/>
      <c r="X39" s="358"/>
      <c r="Y39" s="358"/>
      <c r="Z39" s="358"/>
      <c r="AA39" s="358"/>
      <c r="AB39" s="358"/>
      <c r="AC39" s="358"/>
      <c r="AD39" s="358"/>
      <c r="AE39" s="358"/>
      <c r="AF39" s="358"/>
      <c r="AG39" s="358"/>
      <c r="AH39" s="354"/>
      <c r="AI39" s="354"/>
      <c r="AJ39" s="351"/>
    </row>
    <row r="40" spans="1:36" s="359" customFormat="1" ht="30" customHeight="1">
      <c r="A40" s="350"/>
      <c r="B40" s="351"/>
      <c r="C40" s="352"/>
      <c r="D40" s="353"/>
      <c r="E40" s="352"/>
      <c r="F40" s="354"/>
      <c r="G40" s="350"/>
      <c r="H40" s="350"/>
      <c r="I40" s="355"/>
      <c r="J40" s="354"/>
      <c r="K40" s="356"/>
      <c r="L40" s="356"/>
      <c r="M40" s="357"/>
      <c r="N40" s="358"/>
      <c r="O40" s="358"/>
      <c r="P40" s="358"/>
      <c r="Q40" s="358"/>
      <c r="R40" s="358"/>
      <c r="S40" s="358"/>
      <c r="T40" s="358"/>
      <c r="U40" s="358"/>
      <c r="V40" s="358"/>
      <c r="W40" s="358"/>
      <c r="X40" s="358"/>
      <c r="Y40" s="358"/>
      <c r="Z40" s="358"/>
      <c r="AA40" s="358"/>
      <c r="AB40" s="358"/>
      <c r="AC40" s="358"/>
      <c r="AD40" s="358"/>
      <c r="AE40" s="358"/>
      <c r="AF40" s="358"/>
      <c r="AG40" s="358"/>
      <c r="AH40" s="354"/>
      <c r="AI40" s="354"/>
      <c r="AJ40" s="351"/>
    </row>
    <row r="41" spans="1:36" s="359" customFormat="1" ht="30" customHeight="1">
      <c r="A41" s="350"/>
      <c r="B41" s="351"/>
      <c r="C41" s="352"/>
      <c r="D41" s="353"/>
      <c r="E41" s="352"/>
      <c r="F41" s="354"/>
      <c r="G41" s="350"/>
      <c r="H41" s="350"/>
      <c r="I41" s="355"/>
      <c r="J41" s="354"/>
      <c r="K41" s="356"/>
      <c r="L41" s="356"/>
      <c r="M41" s="357"/>
      <c r="N41" s="358"/>
      <c r="O41" s="358"/>
      <c r="P41" s="358"/>
      <c r="Q41" s="358"/>
      <c r="R41" s="358"/>
      <c r="S41" s="358"/>
      <c r="T41" s="358"/>
      <c r="U41" s="358"/>
      <c r="V41" s="358"/>
      <c r="W41" s="358"/>
      <c r="X41" s="358"/>
      <c r="Y41" s="358"/>
      <c r="Z41" s="358"/>
      <c r="AA41" s="358"/>
      <c r="AB41" s="358"/>
      <c r="AC41" s="358"/>
      <c r="AD41" s="358"/>
      <c r="AE41" s="358"/>
      <c r="AF41" s="358"/>
      <c r="AG41" s="358"/>
      <c r="AH41" s="354"/>
      <c r="AI41" s="354"/>
      <c r="AJ41" s="351"/>
    </row>
    <row r="42" spans="1:36" s="359" customFormat="1" ht="30" customHeight="1">
      <c r="A42" s="350"/>
      <c r="B42" s="351"/>
      <c r="C42" s="352"/>
      <c r="D42" s="353"/>
      <c r="E42" s="352"/>
      <c r="F42" s="354"/>
      <c r="G42" s="350"/>
      <c r="H42" s="350"/>
      <c r="I42" s="355"/>
      <c r="J42" s="354"/>
      <c r="K42" s="356"/>
      <c r="L42" s="356"/>
      <c r="M42" s="357"/>
      <c r="N42" s="358"/>
      <c r="O42" s="358"/>
      <c r="P42" s="358"/>
      <c r="Q42" s="358"/>
      <c r="R42" s="358"/>
      <c r="S42" s="358"/>
      <c r="T42" s="358"/>
      <c r="U42" s="358"/>
      <c r="V42" s="358"/>
      <c r="W42" s="358"/>
      <c r="X42" s="358"/>
      <c r="Y42" s="358"/>
      <c r="Z42" s="358"/>
      <c r="AA42" s="358"/>
      <c r="AB42" s="358"/>
      <c r="AC42" s="358"/>
      <c r="AD42" s="358"/>
      <c r="AE42" s="358"/>
      <c r="AF42" s="358"/>
      <c r="AG42" s="358"/>
      <c r="AH42" s="354"/>
      <c r="AI42" s="354"/>
      <c r="AJ42" s="351"/>
    </row>
    <row r="43" spans="1:36" s="359" customFormat="1" ht="30" customHeight="1">
      <c r="A43" s="350"/>
      <c r="B43" s="351"/>
      <c r="C43" s="352"/>
      <c r="D43" s="353"/>
      <c r="E43" s="352"/>
      <c r="F43" s="354"/>
      <c r="G43" s="350"/>
      <c r="H43" s="350"/>
      <c r="I43" s="355"/>
      <c r="J43" s="354"/>
      <c r="K43" s="356"/>
      <c r="L43" s="356"/>
      <c r="M43" s="357"/>
      <c r="N43" s="358"/>
      <c r="O43" s="358"/>
      <c r="P43" s="358"/>
      <c r="Q43" s="358"/>
      <c r="R43" s="358"/>
      <c r="S43" s="358"/>
      <c r="T43" s="358"/>
      <c r="U43" s="358"/>
      <c r="V43" s="358"/>
      <c r="W43" s="358"/>
      <c r="X43" s="358"/>
      <c r="Y43" s="358"/>
      <c r="Z43" s="358"/>
      <c r="AA43" s="358"/>
      <c r="AB43" s="358"/>
      <c r="AC43" s="358"/>
      <c r="AD43" s="358"/>
      <c r="AE43" s="358"/>
      <c r="AF43" s="358"/>
      <c r="AG43" s="358"/>
      <c r="AH43" s="354"/>
      <c r="AI43" s="354"/>
      <c r="AJ43" s="351"/>
    </row>
    <row r="44" spans="1:36" s="359" customFormat="1" ht="30" customHeight="1">
      <c r="A44" s="350"/>
      <c r="B44" s="351"/>
      <c r="C44" s="352"/>
      <c r="D44" s="353"/>
      <c r="E44" s="352"/>
      <c r="F44" s="354"/>
      <c r="G44" s="350"/>
      <c r="H44" s="350"/>
      <c r="I44" s="355"/>
      <c r="J44" s="354"/>
      <c r="K44" s="356"/>
      <c r="L44" s="356"/>
      <c r="M44" s="357"/>
      <c r="N44" s="358"/>
      <c r="O44" s="358"/>
      <c r="P44" s="358"/>
      <c r="Q44" s="358"/>
      <c r="R44" s="358"/>
      <c r="S44" s="358"/>
      <c r="T44" s="358"/>
      <c r="U44" s="358"/>
      <c r="V44" s="358"/>
      <c r="W44" s="358"/>
      <c r="X44" s="358"/>
      <c r="Y44" s="358"/>
      <c r="Z44" s="358"/>
      <c r="AA44" s="358"/>
      <c r="AB44" s="358"/>
      <c r="AC44" s="358"/>
      <c r="AD44" s="358"/>
      <c r="AE44" s="358"/>
      <c r="AF44" s="358"/>
      <c r="AG44" s="358"/>
      <c r="AH44" s="354"/>
      <c r="AI44" s="354"/>
      <c r="AJ44" s="351"/>
    </row>
    <row r="45" spans="1:36" s="360" customFormat="1" ht="30" customHeight="1">
      <c r="A45" s="350"/>
      <c r="B45" s="351"/>
      <c r="C45" s="352"/>
      <c r="D45" s="353"/>
      <c r="E45" s="352"/>
      <c r="F45" s="354"/>
      <c r="G45" s="350"/>
      <c r="H45" s="350"/>
      <c r="I45" s="355"/>
      <c r="J45" s="354"/>
      <c r="K45" s="356"/>
      <c r="L45" s="356"/>
      <c r="M45" s="357"/>
      <c r="N45" s="358"/>
      <c r="O45" s="358"/>
      <c r="P45" s="358"/>
      <c r="Q45" s="358"/>
      <c r="R45" s="358"/>
      <c r="S45" s="358"/>
      <c r="T45" s="358"/>
      <c r="U45" s="358"/>
      <c r="V45" s="358"/>
      <c r="W45" s="358"/>
      <c r="X45" s="358"/>
      <c r="Y45" s="358"/>
      <c r="Z45" s="358"/>
      <c r="AA45" s="358"/>
      <c r="AB45" s="358"/>
      <c r="AC45" s="358"/>
      <c r="AD45" s="358"/>
      <c r="AE45" s="358"/>
      <c r="AF45" s="358"/>
      <c r="AG45" s="358"/>
      <c r="AH45" s="354"/>
      <c r="AI45" s="354"/>
      <c r="AJ45" s="351"/>
    </row>
    <row r="46" spans="1:36" s="359" customFormat="1" ht="30" customHeight="1">
      <c r="A46" s="350"/>
      <c r="B46" s="351"/>
      <c r="C46" s="352"/>
      <c r="D46" s="353"/>
      <c r="E46" s="352"/>
      <c r="F46" s="354"/>
      <c r="G46" s="350"/>
      <c r="H46" s="350"/>
      <c r="I46" s="355"/>
      <c r="J46" s="354"/>
      <c r="K46" s="356"/>
      <c r="L46" s="356"/>
      <c r="M46" s="357"/>
      <c r="N46" s="358"/>
      <c r="O46" s="358"/>
      <c r="P46" s="358"/>
      <c r="Q46" s="358"/>
      <c r="R46" s="358"/>
      <c r="S46" s="358"/>
      <c r="T46" s="358"/>
      <c r="U46" s="358"/>
      <c r="V46" s="358"/>
      <c r="W46" s="358"/>
      <c r="X46" s="358"/>
      <c r="Y46" s="358"/>
      <c r="Z46" s="358"/>
      <c r="AA46" s="358"/>
      <c r="AB46" s="358"/>
      <c r="AC46" s="358"/>
      <c r="AD46" s="358"/>
      <c r="AE46" s="358"/>
      <c r="AF46" s="358"/>
      <c r="AG46" s="358"/>
      <c r="AH46" s="354"/>
      <c r="AI46" s="354"/>
      <c r="AJ46" s="351"/>
    </row>
    <row r="47" spans="1:36" s="359" customFormat="1" ht="30" customHeight="1">
      <c r="A47" s="350"/>
      <c r="B47" s="351"/>
      <c r="C47" s="352"/>
      <c r="D47" s="353"/>
      <c r="E47" s="352"/>
      <c r="F47" s="354"/>
      <c r="G47" s="350"/>
      <c r="H47" s="350"/>
      <c r="I47" s="355"/>
      <c r="J47" s="354"/>
      <c r="K47" s="356"/>
      <c r="L47" s="356"/>
      <c r="M47" s="357"/>
      <c r="N47" s="358"/>
      <c r="O47" s="358"/>
      <c r="P47" s="358"/>
      <c r="Q47" s="358"/>
      <c r="R47" s="358"/>
      <c r="S47" s="358"/>
      <c r="T47" s="358"/>
      <c r="U47" s="358"/>
      <c r="V47" s="358"/>
      <c r="W47" s="358"/>
      <c r="X47" s="358"/>
      <c r="Y47" s="358"/>
      <c r="Z47" s="358"/>
      <c r="AA47" s="358"/>
      <c r="AB47" s="358"/>
      <c r="AC47" s="358"/>
      <c r="AD47" s="358"/>
      <c r="AE47" s="358"/>
      <c r="AF47" s="358"/>
      <c r="AG47" s="358"/>
      <c r="AH47" s="354"/>
      <c r="AI47" s="354"/>
      <c r="AJ47" s="351"/>
    </row>
    <row r="48" spans="1:36" s="359" customFormat="1" ht="30" customHeight="1">
      <c r="A48" s="350"/>
      <c r="B48" s="351"/>
      <c r="C48" s="352"/>
      <c r="D48" s="353"/>
      <c r="E48" s="352"/>
      <c r="F48" s="354"/>
      <c r="G48" s="350"/>
      <c r="H48" s="350"/>
      <c r="I48" s="355"/>
      <c r="J48" s="354"/>
      <c r="K48" s="356"/>
      <c r="L48" s="356"/>
      <c r="M48" s="357"/>
      <c r="N48" s="358"/>
      <c r="O48" s="358"/>
      <c r="P48" s="358"/>
      <c r="Q48" s="358"/>
      <c r="R48" s="358"/>
      <c r="S48" s="358"/>
      <c r="T48" s="358"/>
      <c r="U48" s="358"/>
      <c r="V48" s="358"/>
      <c r="W48" s="358"/>
      <c r="X48" s="358"/>
      <c r="Y48" s="358"/>
      <c r="Z48" s="358"/>
      <c r="AA48" s="358"/>
      <c r="AB48" s="358"/>
      <c r="AC48" s="358"/>
      <c r="AD48" s="358"/>
      <c r="AE48" s="358"/>
      <c r="AF48" s="358"/>
      <c r="AG48" s="358"/>
      <c r="AH48" s="354"/>
      <c r="AI48" s="354"/>
      <c r="AJ48" s="351"/>
    </row>
    <row r="49" spans="1:36" s="359" customFormat="1" ht="30" customHeight="1">
      <c r="A49" s="350"/>
      <c r="B49" s="351"/>
      <c r="C49" s="352"/>
      <c r="D49" s="353"/>
      <c r="E49" s="352"/>
      <c r="F49" s="354"/>
      <c r="G49" s="350"/>
      <c r="H49" s="350"/>
      <c r="I49" s="355"/>
      <c r="J49" s="354"/>
      <c r="K49" s="356"/>
      <c r="L49" s="356"/>
      <c r="M49" s="357"/>
      <c r="N49" s="358"/>
      <c r="O49" s="358"/>
      <c r="P49" s="358"/>
      <c r="Q49" s="358"/>
      <c r="R49" s="358"/>
      <c r="S49" s="358"/>
      <c r="T49" s="358"/>
      <c r="U49" s="358"/>
      <c r="V49" s="358"/>
      <c r="W49" s="358"/>
      <c r="X49" s="358"/>
      <c r="Y49" s="358"/>
      <c r="Z49" s="358"/>
      <c r="AA49" s="358"/>
      <c r="AB49" s="358"/>
      <c r="AC49" s="358"/>
      <c r="AD49" s="358"/>
      <c r="AE49" s="358"/>
      <c r="AF49" s="358"/>
      <c r="AG49" s="358"/>
      <c r="AH49" s="354"/>
      <c r="AI49" s="354"/>
      <c r="AJ49" s="351"/>
    </row>
    <row r="50" spans="1:36" s="359" customFormat="1" ht="30" customHeight="1">
      <c r="A50" s="350"/>
      <c r="B50" s="351"/>
      <c r="C50" s="352"/>
      <c r="D50" s="353"/>
      <c r="E50" s="352"/>
      <c r="F50" s="354"/>
      <c r="G50" s="350"/>
      <c r="H50" s="350"/>
      <c r="I50" s="355"/>
      <c r="J50" s="354"/>
      <c r="K50" s="356"/>
      <c r="L50" s="356"/>
      <c r="M50" s="357"/>
      <c r="N50" s="358"/>
      <c r="O50" s="358"/>
      <c r="P50" s="358"/>
      <c r="Q50" s="358"/>
      <c r="R50" s="358"/>
      <c r="S50" s="358"/>
      <c r="T50" s="358"/>
      <c r="U50" s="358"/>
      <c r="V50" s="358"/>
      <c r="W50" s="358"/>
      <c r="X50" s="358"/>
      <c r="Y50" s="358"/>
      <c r="Z50" s="358"/>
      <c r="AA50" s="358"/>
      <c r="AB50" s="358"/>
      <c r="AC50" s="358"/>
      <c r="AD50" s="358"/>
      <c r="AE50" s="358"/>
      <c r="AF50" s="358"/>
      <c r="AG50" s="358"/>
      <c r="AH50" s="354"/>
      <c r="AI50" s="354"/>
      <c r="AJ50" s="351"/>
    </row>
    <row r="51" spans="1:36" s="359" customFormat="1" ht="30" customHeight="1">
      <c r="A51" s="350"/>
      <c r="B51" s="351"/>
      <c r="C51" s="352"/>
      <c r="D51" s="353"/>
      <c r="E51" s="352"/>
      <c r="F51" s="354"/>
      <c r="G51" s="350"/>
      <c r="H51" s="350"/>
      <c r="I51" s="355"/>
      <c r="J51" s="354"/>
      <c r="K51" s="356"/>
      <c r="L51" s="356"/>
      <c r="M51" s="357"/>
      <c r="N51" s="358"/>
      <c r="O51" s="358"/>
      <c r="P51" s="358"/>
      <c r="Q51" s="358"/>
      <c r="R51" s="358"/>
      <c r="S51" s="358"/>
      <c r="T51" s="358"/>
      <c r="U51" s="358"/>
      <c r="V51" s="358"/>
      <c r="W51" s="358"/>
      <c r="X51" s="358"/>
      <c r="Y51" s="358"/>
      <c r="Z51" s="358"/>
      <c r="AA51" s="358"/>
      <c r="AB51" s="358"/>
      <c r="AC51" s="358"/>
      <c r="AD51" s="358"/>
      <c r="AE51" s="358"/>
      <c r="AF51" s="358"/>
      <c r="AG51" s="358"/>
      <c r="AH51" s="354"/>
      <c r="AI51" s="354"/>
      <c r="AJ51" s="351"/>
    </row>
    <row r="52" spans="1:36" s="359" customFormat="1" ht="30" customHeight="1">
      <c r="A52" s="350"/>
      <c r="B52" s="351"/>
      <c r="C52" s="352"/>
      <c r="D52" s="353"/>
      <c r="E52" s="352"/>
      <c r="F52" s="354"/>
      <c r="G52" s="350"/>
      <c r="H52" s="350"/>
      <c r="I52" s="355"/>
      <c r="J52" s="354"/>
      <c r="K52" s="356"/>
      <c r="L52" s="356"/>
      <c r="M52" s="357"/>
      <c r="N52" s="358"/>
      <c r="O52" s="358"/>
      <c r="P52" s="358"/>
      <c r="Q52" s="358"/>
      <c r="R52" s="358"/>
      <c r="S52" s="358"/>
      <c r="T52" s="358"/>
      <c r="U52" s="358"/>
      <c r="V52" s="358"/>
      <c r="W52" s="358"/>
      <c r="X52" s="358"/>
      <c r="Y52" s="358"/>
      <c r="Z52" s="358"/>
      <c r="AA52" s="358"/>
      <c r="AB52" s="358"/>
      <c r="AC52" s="358"/>
      <c r="AD52" s="358"/>
      <c r="AE52" s="358"/>
      <c r="AF52" s="358"/>
      <c r="AG52" s="358"/>
      <c r="AH52" s="354"/>
      <c r="AI52" s="354"/>
      <c r="AJ52" s="351"/>
    </row>
    <row r="53" spans="1:36" s="359" customFormat="1" ht="30" customHeight="1">
      <c r="A53" s="350"/>
      <c r="B53" s="351"/>
      <c r="C53" s="352"/>
      <c r="D53" s="353"/>
      <c r="E53" s="352"/>
      <c r="F53" s="354"/>
      <c r="G53" s="350"/>
      <c r="H53" s="350"/>
      <c r="I53" s="355"/>
      <c r="J53" s="354"/>
      <c r="K53" s="356"/>
      <c r="L53" s="356"/>
      <c r="M53" s="357"/>
      <c r="N53" s="358"/>
      <c r="O53" s="358"/>
      <c r="P53" s="358"/>
      <c r="Q53" s="358"/>
      <c r="R53" s="358"/>
      <c r="S53" s="358"/>
      <c r="T53" s="358"/>
      <c r="U53" s="358"/>
      <c r="V53" s="358"/>
      <c r="W53" s="358"/>
      <c r="X53" s="358"/>
      <c r="Y53" s="358"/>
      <c r="Z53" s="358"/>
      <c r="AA53" s="358"/>
      <c r="AB53" s="358"/>
      <c r="AC53" s="358"/>
      <c r="AD53" s="358"/>
      <c r="AE53" s="358"/>
      <c r="AF53" s="358"/>
      <c r="AG53" s="358"/>
      <c r="AH53" s="354"/>
      <c r="AI53" s="354"/>
      <c r="AJ53" s="351"/>
    </row>
    <row r="54" spans="1:36" s="359" customFormat="1" ht="30" customHeight="1">
      <c r="A54" s="350"/>
      <c r="B54" s="351"/>
      <c r="C54" s="352"/>
      <c r="D54" s="353"/>
      <c r="E54" s="352"/>
      <c r="F54" s="354"/>
      <c r="G54" s="350"/>
      <c r="H54" s="350"/>
      <c r="I54" s="355"/>
      <c r="J54" s="354"/>
      <c r="K54" s="356"/>
      <c r="L54" s="356"/>
      <c r="M54" s="357"/>
      <c r="N54" s="358"/>
      <c r="O54" s="358"/>
      <c r="P54" s="358"/>
      <c r="Q54" s="358"/>
      <c r="R54" s="358"/>
      <c r="S54" s="358"/>
      <c r="T54" s="358"/>
      <c r="U54" s="358"/>
      <c r="V54" s="358"/>
      <c r="W54" s="358"/>
      <c r="X54" s="358"/>
      <c r="Y54" s="358"/>
      <c r="Z54" s="358"/>
      <c r="AA54" s="358"/>
      <c r="AB54" s="358"/>
      <c r="AC54" s="358"/>
      <c r="AD54" s="358"/>
      <c r="AE54" s="358"/>
      <c r="AF54" s="358"/>
      <c r="AG54" s="358"/>
      <c r="AH54" s="354"/>
      <c r="AI54" s="354"/>
      <c r="AJ54" s="351"/>
    </row>
    <row r="55" spans="1:36" s="359" customFormat="1" ht="30" customHeight="1">
      <c r="A55" s="350"/>
      <c r="B55" s="351"/>
      <c r="C55" s="352"/>
      <c r="D55" s="353"/>
      <c r="E55" s="352"/>
      <c r="F55" s="354"/>
      <c r="G55" s="350"/>
      <c r="H55" s="350"/>
      <c r="I55" s="355"/>
      <c r="J55" s="354"/>
      <c r="K55" s="356"/>
      <c r="L55" s="356"/>
      <c r="M55" s="357"/>
      <c r="N55" s="358"/>
      <c r="O55" s="358"/>
      <c r="P55" s="358"/>
      <c r="Q55" s="358"/>
      <c r="R55" s="358"/>
      <c r="S55" s="358"/>
      <c r="T55" s="358"/>
      <c r="U55" s="358"/>
      <c r="V55" s="358"/>
      <c r="W55" s="358"/>
      <c r="X55" s="358"/>
      <c r="Y55" s="358"/>
      <c r="Z55" s="358"/>
      <c r="AA55" s="358"/>
      <c r="AB55" s="358"/>
      <c r="AC55" s="358"/>
      <c r="AD55" s="358"/>
      <c r="AE55" s="358"/>
      <c r="AF55" s="358"/>
      <c r="AG55" s="358"/>
      <c r="AH55" s="354"/>
      <c r="AI55" s="354"/>
      <c r="AJ55" s="351"/>
    </row>
    <row r="56" spans="1:36" s="359" customFormat="1" ht="30" customHeight="1">
      <c r="A56" s="350"/>
      <c r="B56" s="351"/>
      <c r="C56" s="352"/>
      <c r="D56" s="353"/>
      <c r="E56" s="352"/>
      <c r="F56" s="354"/>
      <c r="G56" s="350"/>
      <c r="H56" s="350"/>
      <c r="I56" s="355"/>
      <c r="J56" s="354"/>
      <c r="K56" s="356"/>
      <c r="L56" s="356"/>
      <c r="M56" s="357"/>
      <c r="N56" s="358"/>
      <c r="O56" s="358"/>
      <c r="P56" s="358"/>
      <c r="Q56" s="358"/>
      <c r="R56" s="358"/>
      <c r="S56" s="358"/>
      <c r="T56" s="358"/>
      <c r="U56" s="358"/>
      <c r="V56" s="358"/>
      <c r="W56" s="358"/>
      <c r="X56" s="358"/>
      <c r="Y56" s="358"/>
      <c r="Z56" s="358"/>
      <c r="AA56" s="358"/>
      <c r="AB56" s="358"/>
      <c r="AC56" s="358"/>
      <c r="AD56" s="358"/>
      <c r="AE56" s="358"/>
      <c r="AF56" s="358"/>
      <c r="AG56" s="358"/>
      <c r="AH56" s="354"/>
      <c r="AI56" s="354"/>
      <c r="AJ56" s="351"/>
    </row>
    <row r="57" spans="1:36" s="360" customFormat="1" ht="30" customHeight="1">
      <c r="A57" s="350"/>
      <c r="B57" s="351"/>
      <c r="C57" s="352"/>
      <c r="D57" s="353"/>
      <c r="E57" s="352"/>
      <c r="F57" s="354"/>
      <c r="G57" s="350"/>
      <c r="H57" s="350"/>
      <c r="I57" s="355"/>
      <c r="J57" s="354"/>
      <c r="K57" s="356"/>
      <c r="L57" s="356"/>
      <c r="M57" s="357"/>
      <c r="N57" s="358"/>
      <c r="O57" s="358"/>
      <c r="P57" s="358"/>
      <c r="Q57" s="358"/>
      <c r="R57" s="358"/>
      <c r="S57" s="358"/>
      <c r="T57" s="358"/>
      <c r="U57" s="358"/>
      <c r="V57" s="358"/>
      <c r="W57" s="358"/>
      <c r="X57" s="358"/>
      <c r="Y57" s="358"/>
      <c r="Z57" s="358"/>
      <c r="AA57" s="358"/>
      <c r="AB57" s="358"/>
      <c r="AC57" s="358"/>
      <c r="AD57" s="358"/>
      <c r="AE57" s="358"/>
      <c r="AF57" s="358"/>
      <c r="AG57" s="358"/>
      <c r="AH57" s="354"/>
      <c r="AI57" s="354"/>
      <c r="AJ57" s="351"/>
    </row>
    <row r="58" spans="1:36" s="359" customFormat="1" ht="30" customHeight="1">
      <c r="A58" s="350"/>
      <c r="B58" s="351"/>
      <c r="C58" s="352"/>
      <c r="D58" s="353"/>
      <c r="E58" s="352"/>
      <c r="F58" s="354"/>
      <c r="G58" s="350"/>
      <c r="H58" s="350"/>
      <c r="I58" s="355"/>
      <c r="J58" s="354"/>
      <c r="K58" s="356"/>
      <c r="L58" s="356"/>
      <c r="M58" s="357"/>
      <c r="N58" s="358"/>
      <c r="O58" s="358"/>
      <c r="P58" s="358"/>
      <c r="Q58" s="358"/>
      <c r="R58" s="358"/>
      <c r="S58" s="358"/>
      <c r="T58" s="358"/>
      <c r="U58" s="358"/>
      <c r="V58" s="358"/>
      <c r="W58" s="358"/>
      <c r="X58" s="358"/>
      <c r="Y58" s="358"/>
      <c r="Z58" s="358"/>
      <c r="AA58" s="358"/>
      <c r="AB58" s="358"/>
      <c r="AC58" s="358"/>
      <c r="AD58" s="358"/>
      <c r="AE58" s="358"/>
      <c r="AF58" s="358"/>
      <c r="AG58" s="358"/>
      <c r="AH58" s="354"/>
      <c r="AI58" s="354"/>
      <c r="AJ58" s="351"/>
    </row>
    <row r="59" spans="1:36" s="360" customFormat="1" ht="30" customHeight="1">
      <c r="A59" s="350"/>
      <c r="B59" s="351"/>
      <c r="C59" s="352"/>
      <c r="D59" s="353"/>
      <c r="E59" s="352"/>
      <c r="F59" s="354"/>
      <c r="G59" s="350"/>
      <c r="H59" s="350"/>
      <c r="I59" s="355"/>
      <c r="J59" s="354"/>
      <c r="K59" s="356"/>
      <c r="L59" s="356"/>
      <c r="M59" s="357"/>
      <c r="N59" s="358"/>
      <c r="O59" s="358"/>
      <c r="P59" s="358"/>
      <c r="Q59" s="358"/>
      <c r="R59" s="358"/>
      <c r="S59" s="358"/>
      <c r="T59" s="358"/>
      <c r="U59" s="358"/>
      <c r="V59" s="358"/>
      <c r="W59" s="358"/>
      <c r="X59" s="358"/>
      <c r="Y59" s="358"/>
      <c r="Z59" s="358"/>
      <c r="AA59" s="358"/>
      <c r="AB59" s="358"/>
      <c r="AC59" s="358"/>
      <c r="AD59" s="358"/>
      <c r="AE59" s="358"/>
      <c r="AF59" s="358"/>
      <c r="AG59" s="358"/>
      <c r="AH59" s="354"/>
      <c r="AI59" s="354"/>
      <c r="AJ59" s="351"/>
    </row>
    <row r="60" spans="1:36" s="359" customFormat="1" ht="30" customHeight="1">
      <c r="A60" s="350"/>
      <c r="B60" s="351"/>
      <c r="C60" s="352"/>
      <c r="D60" s="353"/>
      <c r="E60" s="352"/>
      <c r="F60" s="354"/>
      <c r="G60" s="350"/>
      <c r="H60" s="350"/>
      <c r="I60" s="355"/>
      <c r="J60" s="354"/>
      <c r="K60" s="356"/>
      <c r="L60" s="356"/>
      <c r="M60" s="357"/>
      <c r="N60" s="358"/>
      <c r="O60" s="358"/>
      <c r="P60" s="358"/>
      <c r="Q60" s="358"/>
      <c r="R60" s="358"/>
      <c r="S60" s="358"/>
      <c r="T60" s="358"/>
      <c r="U60" s="358"/>
      <c r="V60" s="358"/>
      <c r="W60" s="358"/>
      <c r="X60" s="358"/>
      <c r="Y60" s="358"/>
      <c r="Z60" s="358"/>
      <c r="AA60" s="358"/>
      <c r="AB60" s="358"/>
      <c r="AC60" s="358"/>
      <c r="AD60" s="358"/>
      <c r="AE60" s="358"/>
      <c r="AF60" s="358"/>
      <c r="AG60" s="358"/>
      <c r="AH60" s="354"/>
      <c r="AI60" s="354"/>
      <c r="AJ60" s="351"/>
    </row>
    <row r="61" spans="1:36" s="360" customFormat="1" ht="30" customHeight="1">
      <c r="A61" s="350"/>
      <c r="B61" s="351"/>
      <c r="C61" s="352"/>
      <c r="D61" s="353"/>
      <c r="E61" s="352"/>
      <c r="F61" s="354"/>
      <c r="G61" s="350"/>
      <c r="H61" s="350"/>
      <c r="I61" s="355"/>
      <c r="J61" s="354"/>
      <c r="K61" s="356"/>
      <c r="L61" s="356"/>
      <c r="M61" s="357"/>
      <c r="N61" s="358"/>
      <c r="O61" s="358"/>
      <c r="P61" s="358"/>
      <c r="Q61" s="358"/>
      <c r="R61" s="358"/>
      <c r="S61" s="358"/>
      <c r="T61" s="358"/>
      <c r="U61" s="358"/>
      <c r="V61" s="358"/>
      <c r="W61" s="358"/>
      <c r="X61" s="358"/>
      <c r="Y61" s="358"/>
      <c r="Z61" s="358"/>
      <c r="AA61" s="358"/>
      <c r="AB61" s="358"/>
      <c r="AC61" s="358"/>
      <c r="AD61" s="358"/>
      <c r="AE61" s="358"/>
      <c r="AF61" s="358"/>
      <c r="AG61" s="358"/>
      <c r="AH61" s="354"/>
      <c r="AI61" s="354"/>
      <c r="AJ61" s="351"/>
    </row>
    <row r="62" spans="1:36" s="359" customFormat="1" ht="30" customHeight="1">
      <c r="A62" s="350"/>
      <c r="B62" s="351"/>
      <c r="C62" s="352"/>
      <c r="D62" s="353"/>
      <c r="E62" s="352"/>
      <c r="F62" s="354"/>
      <c r="G62" s="350"/>
      <c r="H62" s="350"/>
      <c r="I62" s="355"/>
      <c r="J62" s="354"/>
      <c r="K62" s="356"/>
      <c r="L62" s="356"/>
      <c r="M62" s="357"/>
      <c r="N62" s="358"/>
      <c r="O62" s="358"/>
      <c r="P62" s="358"/>
      <c r="Q62" s="358"/>
      <c r="R62" s="358"/>
      <c r="S62" s="358"/>
      <c r="T62" s="358"/>
      <c r="U62" s="358"/>
      <c r="V62" s="358"/>
      <c r="W62" s="358"/>
      <c r="X62" s="358"/>
      <c r="Y62" s="358"/>
      <c r="Z62" s="358"/>
      <c r="AA62" s="358"/>
      <c r="AB62" s="358"/>
      <c r="AC62" s="358"/>
      <c r="AD62" s="358"/>
      <c r="AE62" s="358"/>
      <c r="AF62" s="358"/>
      <c r="AG62" s="358"/>
      <c r="AH62" s="354"/>
      <c r="AI62" s="354"/>
      <c r="AJ62" s="351"/>
    </row>
    <row r="63" spans="1:36" s="359" customFormat="1" ht="30" customHeight="1">
      <c r="A63" s="350"/>
      <c r="B63" s="351"/>
      <c r="C63" s="352"/>
      <c r="D63" s="353"/>
      <c r="E63" s="352"/>
      <c r="F63" s="354"/>
      <c r="G63" s="350"/>
      <c r="H63" s="350"/>
      <c r="I63" s="355"/>
      <c r="J63" s="354"/>
      <c r="K63" s="356"/>
      <c r="L63" s="356"/>
      <c r="M63" s="357"/>
      <c r="N63" s="358"/>
      <c r="O63" s="358"/>
      <c r="P63" s="358"/>
      <c r="Q63" s="358"/>
      <c r="R63" s="358"/>
      <c r="S63" s="358"/>
      <c r="T63" s="358"/>
      <c r="U63" s="358"/>
      <c r="V63" s="358"/>
      <c r="W63" s="358"/>
      <c r="X63" s="358"/>
      <c r="Y63" s="358"/>
      <c r="Z63" s="358"/>
      <c r="AA63" s="358"/>
      <c r="AB63" s="358"/>
      <c r="AC63" s="358"/>
      <c r="AD63" s="358"/>
      <c r="AE63" s="358"/>
      <c r="AF63" s="358"/>
      <c r="AG63" s="358"/>
      <c r="AH63" s="354"/>
      <c r="AI63" s="354"/>
      <c r="AJ63" s="351"/>
    </row>
    <row r="64" spans="1:36" s="359" customFormat="1" ht="30" customHeight="1">
      <c r="A64" s="350"/>
      <c r="B64" s="351"/>
      <c r="C64" s="352"/>
      <c r="D64" s="353"/>
      <c r="E64" s="352"/>
      <c r="F64" s="354"/>
      <c r="G64" s="350"/>
      <c r="H64" s="350"/>
      <c r="I64" s="355"/>
      <c r="J64" s="354"/>
      <c r="K64" s="356"/>
      <c r="L64" s="356"/>
      <c r="M64" s="357"/>
      <c r="N64" s="358"/>
      <c r="O64" s="358"/>
      <c r="P64" s="358"/>
      <c r="Q64" s="358"/>
      <c r="R64" s="358"/>
      <c r="S64" s="358"/>
      <c r="T64" s="358"/>
      <c r="U64" s="358"/>
      <c r="V64" s="358"/>
      <c r="W64" s="358"/>
      <c r="X64" s="358"/>
      <c r="Y64" s="358"/>
      <c r="Z64" s="358"/>
      <c r="AA64" s="358"/>
      <c r="AB64" s="358"/>
      <c r="AC64" s="358"/>
      <c r="AD64" s="358"/>
      <c r="AE64" s="358"/>
      <c r="AF64" s="358"/>
      <c r="AG64" s="358"/>
      <c r="AH64" s="354"/>
      <c r="AI64" s="354"/>
      <c r="AJ64" s="351"/>
    </row>
    <row r="65" spans="1:36" s="359" customFormat="1" ht="30" customHeight="1">
      <c r="A65" s="350"/>
      <c r="B65" s="351"/>
      <c r="C65" s="352"/>
      <c r="D65" s="353"/>
      <c r="E65" s="352"/>
      <c r="F65" s="354"/>
      <c r="G65" s="350"/>
      <c r="H65" s="350"/>
      <c r="I65" s="355"/>
      <c r="J65" s="354"/>
      <c r="K65" s="356"/>
      <c r="L65" s="356"/>
      <c r="M65" s="357"/>
      <c r="N65" s="358"/>
      <c r="O65" s="358"/>
      <c r="P65" s="358"/>
      <c r="Q65" s="358"/>
      <c r="R65" s="358"/>
      <c r="S65" s="358"/>
      <c r="T65" s="358"/>
      <c r="U65" s="358"/>
      <c r="V65" s="358"/>
      <c r="W65" s="358"/>
      <c r="X65" s="358"/>
      <c r="Y65" s="358"/>
      <c r="Z65" s="358"/>
      <c r="AA65" s="358"/>
      <c r="AB65" s="358"/>
      <c r="AC65" s="358"/>
      <c r="AD65" s="358"/>
      <c r="AE65" s="358"/>
      <c r="AF65" s="358"/>
      <c r="AG65" s="358"/>
      <c r="AH65" s="354"/>
      <c r="AI65" s="354"/>
      <c r="AJ65" s="351"/>
    </row>
    <row r="66" spans="1:36" s="360" customFormat="1" ht="30" customHeight="1">
      <c r="A66" s="350"/>
      <c r="B66" s="351"/>
      <c r="C66" s="352"/>
      <c r="D66" s="353"/>
      <c r="E66" s="352"/>
      <c r="F66" s="354"/>
      <c r="G66" s="350"/>
      <c r="H66" s="350"/>
      <c r="I66" s="355"/>
      <c r="J66" s="354"/>
      <c r="K66" s="356"/>
      <c r="L66" s="356"/>
      <c r="M66" s="357"/>
      <c r="N66" s="358"/>
      <c r="O66" s="358"/>
      <c r="P66" s="358"/>
      <c r="Q66" s="358"/>
      <c r="R66" s="358"/>
      <c r="S66" s="358"/>
      <c r="T66" s="358"/>
      <c r="U66" s="358"/>
      <c r="V66" s="358"/>
      <c r="W66" s="358"/>
      <c r="X66" s="358"/>
      <c r="Y66" s="358"/>
      <c r="Z66" s="358"/>
      <c r="AA66" s="358"/>
      <c r="AB66" s="358"/>
      <c r="AC66" s="358"/>
      <c r="AD66" s="358"/>
      <c r="AE66" s="358"/>
      <c r="AF66" s="358"/>
      <c r="AG66" s="358"/>
      <c r="AH66" s="354"/>
      <c r="AI66" s="354"/>
      <c r="AJ66" s="351"/>
    </row>
    <row r="67" spans="1:36" s="359" customFormat="1" ht="30" customHeight="1">
      <c r="A67" s="350"/>
      <c r="B67" s="351"/>
      <c r="C67" s="352"/>
      <c r="D67" s="353"/>
      <c r="E67" s="352"/>
      <c r="F67" s="354"/>
      <c r="G67" s="350"/>
      <c r="H67" s="350"/>
      <c r="I67" s="355"/>
      <c r="J67" s="354"/>
      <c r="K67" s="356"/>
      <c r="L67" s="356"/>
      <c r="M67" s="357"/>
      <c r="N67" s="358"/>
      <c r="O67" s="358"/>
      <c r="P67" s="358"/>
      <c r="Q67" s="358"/>
      <c r="R67" s="358"/>
      <c r="S67" s="358"/>
      <c r="T67" s="358"/>
      <c r="U67" s="358"/>
      <c r="V67" s="358"/>
      <c r="W67" s="358"/>
      <c r="X67" s="358"/>
      <c r="Y67" s="358"/>
      <c r="Z67" s="358"/>
      <c r="AA67" s="358"/>
      <c r="AB67" s="358"/>
      <c r="AC67" s="358"/>
      <c r="AD67" s="358"/>
      <c r="AE67" s="358"/>
      <c r="AF67" s="358"/>
      <c r="AG67" s="358"/>
      <c r="AH67" s="354"/>
      <c r="AI67" s="354"/>
      <c r="AJ67" s="351"/>
    </row>
    <row r="68" spans="1:36" s="359" customFormat="1" ht="30" customHeight="1">
      <c r="A68" s="350"/>
      <c r="B68" s="351"/>
      <c r="C68" s="352"/>
      <c r="D68" s="353"/>
      <c r="E68" s="352"/>
      <c r="F68" s="354"/>
      <c r="G68" s="350"/>
      <c r="H68" s="350"/>
      <c r="I68" s="355"/>
      <c r="J68" s="354"/>
      <c r="K68" s="356"/>
      <c r="L68" s="356"/>
      <c r="M68" s="357"/>
      <c r="N68" s="358"/>
      <c r="O68" s="358"/>
      <c r="P68" s="358"/>
      <c r="Q68" s="358"/>
      <c r="R68" s="358"/>
      <c r="S68" s="358"/>
      <c r="T68" s="358"/>
      <c r="U68" s="358"/>
      <c r="V68" s="358"/>
      <c r="W68" s="358"/>
      <c r="X68" s="358"/>
      <c r="Y68" s="358"/>
      <c r="Z68" s="358"/>
      <c r="AA68" s="358"/>
      <c r="AB68" s="358"/>
      <c r="AC68" s="358"/>
      <c r="AD68" s="358"/>
      <c r="AE68" s="358"/>
      <c r="AF68" s="358"/>
      <c r="AG68" s="358"/>
      <c r="AH68" s="354"/>
      <c r="AI68" s="354"/>
      <c r="AJ68" s="351"/>
    </row>
    <row r="69" spans="1:36" s="359" customFormat="1" ht="30" customHeight="1">
      <c r="A69" s="350"/>
      <c r="B69" s="351"/>
      <c r="C69" s="352"/>
      <c r="D69" s="353"/>
      <c r="E69" s="352"/>
      <c r="F69" s="354"/>
      <c r="G69" s="350"/>
      <c r="H69" s="350"/>
      <c r="I69" s="355"/>
      <c r="J69" s="354"/>
      <c r="K69" s="356"/>
      <c r="L69" s="356"/>
      <c r="M69" s="357"/>
      <c r="N69" s="358"/>
      <c r="O69" s="358"/>
      <c r="P69" s="358"/>
      <c r="Q69" s="358"/>
      <c r="R69" s="358"/>
      <c r="S69" s="358"/>
      <c r="T69" s="358"/>
      <c r="U69" s="358"/>
      <c r="V69" s="358"/>
      <c r="W69" s="358"/>
      <c r="X69" s="358"/>
      <c r="Y69" s="358"/>
      <c r="Z69" s="358"/>
      <c r="AA69" s="358"/>
      <c r="AB69" s="358"/>
      <c r="AC69" s="358"/>
      <c r="AD69" s="358"/>
      <c r="AE69" s="358"/>
      <c r="AF69" s="358"/>
      <c r="AG69" s="358"/>
      <c r="AH69" s="354"/>
      <c r="AI69" s="354"/>
      <c r="AJ69" s="351"/>
    </row>
    <row r="70" spans="1:36" s="359" customFormat="1" ht="30" customHeight="1">
      <c r="A70" s="350"/>
      <c r="B70" s="351"/>
      <c r="C70" s="352"/>
      <c r="D70" s="353"/>
      <c r="E70" s="352"/>
      <c r="F70" s="354"/>
      <c r="G70" s="350"/>
      <c r="H70" s="350"/>
      <c r="I70" s="355"/>
      <c r="J70" s="354"/>
      <c r="K70" s="356"/>
      <c r="L70" s="356"/>
      <c r="M70" s="357"/>
      <c r="N70" s="358"/>
      <c r="O70" s="358"/>
      <c r="P70" s="358"/>
      <c r="Q70" s="358"/>
      <c r="R70" s="358"/>
      <c r="S70" s="358"/>
      <c r="T70" s="358"/>
      <c r="U70" s="358"/>
      <c r="V70" s="358"/>
      <c r="W70" s="358"/>
      <c r="X70" s="358"/>
      <c r="Y70" s="358"/>
      <c r="Z70" s="358"/>
      <c r="AA70" s="358"/>
      <c r="AB70" s="358"/>
      <c r="AC70" s="358"/>
      <c r="AD70" s="358"/>
      <c r="AE70" s="358"/>
      <c r="AF70" s="358"/>
      <c r="AG70" s="358"/>
      <c r="AH70" s="354"/>
      <c r="AI70" s="354"/>
      <c r="AJ70" s="351"/>
    </row>
    <row r="71" spans="1:36" s="360" customFormat="1" ht="30" customHeight="1">
      <c r="A71" s="350"/>
      <c r="B71" s="351"/>
      <c r="C71" s="352"/>
      <c r="D71" s="353"/>
      <c r="E71" s="352"/>
      <c r="F71" s="354"/>
      <c r="G71" s="350"/>
      <c r="H71" s="350"/>
      <c r="I71" s="355"/>
      <c r="J71" s="354"/>
      <c r="K71" s="356"/>
      <c r="L71" s="356"/>
      <c r="M71" s="357"/>
      <c r="N71" s="358"/>
      <c r="O71" s="358"/>
      <c r="P71" s="358"/>
      <c r="Q71" s="358"/>
      <c r="R71" s="358"/>
      <c r="S71" s="358"/>
      <c r="T71" s="358"/>
      <c r="U71" s="358"/>
      <c r="V71" s="358"/>
      <c r="W71" s="358"/>
      <c r="X71" s="358"/>
      <c r="Y71" s="358"/>
      <c r="Z71" s="358"/>
      <c r="AA71" s="358"/>
      <c r="AB71" s="358"/>
      <c r="AC71" s="358"/>
      <c r="AD71" s="358"/>
      <c r="AE71" s="358"/>
      <c r="AF71" s="358"/>
      <c r="AG71" s="358"/>
      <c r="AH71" s="354"/>
      <c r="AI71" s="354"/>
      <c r="AJ71" s="351"/>
    </row>
    <row r="72" spans="1:36" s="359" customFormat="1" ht="30" customHeight="1">
      <c r="A72" s="350"/>
      <c r="B72" s="351"/>
      <c r="C72" s="352"/>
      <c r="D72" s="353"/>
      <c r="E72" s="352"/>
      <c r="F72" s="354"/>
      <c r="G72" s="350"/>
      <c r="H72" s="350"/>
      <c r="I72" s="355"/>
      <c r="J72" s="354"/>
      <c r="K72" s="356"/>
      <c r="L72" s="356"/>
      <c r="M72" s="357"/>
      <c r="N72" s="358"/>
      <c r="O72" s="358"/>
      <c r="P72" s="358"/>
      <c r="Q72" s="358"/>
      <c r="R72" s="358"/>
      <c r="S72" s="358"/>
      <c r="T72" s="358"/>
      <c r="U72" s="358"/>
      <c r="V72" s="358"/>
      <c r="W72" s="358"/>
      <c r="X72" s="358"/>
      <c r="Y72" s="358"/>
      <c r="Z72" s="358"/>
      <c r="AA72" s="358"/>
      <c r="AB72" s="358"/>
      <c r="AC72" s="358"/>
      <c r="AD72" s="358"/>
      <c r="AE72" s="358"/>
      <c r="AF72" s="358"/>
      <c r="AG72" s="358"/>
      <c r="AH72" s="354"/>
      <c r="AI72" s="354"/>
      <c r="AJ72" s="351"/>
    </row>
    <row r="73" spans="1:36" s="359" customFormat="1" ht="30" customHeight="1">
      <c r="A73" s="350"/>
      <c r="B73" s="351"/>
      <c r="C73" s="352"/>
      <c r="D73" s="353"/>
      <c r="E73" s="352"/>
      <c r="F73" s="354"/>
      <c r="G73" s="350"/>
      <c r="H73" s="350"/>
      <c r="I73" s="355"/>
      <c r="J73" s="354"/>
      <c r="K73" s="356"/>
      <c r="L73" s="356"/>
      <c r="M73" s="357"/>
      <c r="N73" s="358"/>
      <c r="O73" s="358"/>
      <c r="P73" s="358"/>
      <c r="Q73" s="358"/>
      <c r="R73" s="358"/>
      <c r="S73" s="358"/>
      <c r="T73" s="358"/>
      <c r="U73" s="358"/>
      <c r="V73" s="358"/>
      <c r="W73" s="358"/>
      <c r="X73" s="358"/>
      <c r="Y73" s="358"/>
      <c r="Z73" s="358"/>
      <c r="AA73" s="358"/>
      <c r="AB73" s="358"/>
      <c r="AC73" s="358"/>
      <c r="AD73" s="358"/>
      <c r="AE73" s="358"/>
      <c r="AF73" s="358"/>
      <c r="AG73" s="358"/>
      <c r="AH73" s="354"/>
      <c r="AI73" s="354"/>
      <c r="AJ73" s="351"/>
    </row>
    <row r="74" spans="1:36" s="359" customFormat="1" ht="30" customHeight="1">
      <c r="A74" s="350"/>
      <c r="B74" s="351"/>
      <c r="C74" s="352"/>
      <c r="D74" s="353"/>
      <c r="E74" s="352"/>
      <c r="F74" s="354"/>
      <c r="G74" s="350"/>
      <c r="H74" s="350"/>
      <c r="I74" s="355"/>
      <c r="J74" s="354"/>
      <c r="K74" s="356"/>
      <c r="L74" s="356"/>
      <c r="M74" s="357"/>
      <c r="N74" s="358"/>
      <c r="O74" s="358"/>
      <c r="P74" s="358"/>
      <c r="Q74" s="358"/>
      <c r="R74" s="358"/>
      <c r="S74" s="358"/>
      <c r="T74" s="358"/>
      <c r="U74" s="358"/>
      <c r="V74" s="358"/>
      <c r="W74" s="358"/>
      <c r="X74" s="358"/>
      <c r="Y74" s="358"/>
      <c r="Z74" s="358"/>
      <c r="AA74" s="358"/>
      <c r="AB74" s="358"/>
      <c r="AC74" s="358"/>
      <c r="AD74" s="358"/>
      <c r="AE74" s="358"/>
      <c r="AF74" s="358"/>
      <c r="AG74" s="358"/>
      <c r="AH74" s="354"/>
      <c r="AI74" s="354"/>
      <c r="AJ74" s="351"/>
    </row>
    <row r="75" spans="1:36" s="359" customFormat="1" ht="30" customHeight="1">
      <c r="A75" s="350"/>
      <c r="B75" s="351"/>
      <c r="C75" s="352"/>
      <c r="D75" s="353"/>
      <c r="E75" s="352"/>
      <c r="F75" s="354"/>
      <c r="G75" s="350"/>
      <c r="H75" s="350"/>
      <c r="I75" s="355"/>
      <c r="J75" s="354"/>
      <c r="K75" s="356"/>
      <c r="L75" s="356"/>
      <c r="M75" s="357"/>
      <c r="N75" s="358"/>
      <c r="O75" s="358"/>
      <c r="P75" s="358"/>
      <c r="Q75" s="358"/>
      <c r="R75" s="358"/>
      <c r="S75" s="358"/>
      <c r="T75" s="358"/>
      <c r="U75" s="358"/>
      <c r="V75" s="358"/>
      <c r="W75" s="358"/>
      <c r="X75" s="358"/>
      <c r="Y75" s="358"/>
      <c r="Z75" s="358"/>
      <c r="AA75" s="358"/>
      <c r="AB75" s="358"/>
      <c r="AC75" s="358"/>
      <c r="AD75" s="358"/>
      <c r="AE75" s="358"/>
      <c r="AF75" s="358"/>
      <c r="AG75" s="358"/>
      <c r="AH75" s="354"/>
      <c r="AI75" s="354"/>
      <c r="AJ75" s="351"/>
    </row>
    <row r="76" spans="1:36" s="359" customFormat="1" ht="30" customHeight="1">
      <c r="A76" s="350"/>
      <c r="B76" s="351"/>
      <c r="C76" s="352"/>
      <c r="D76" s="353"/>
      <c r="E76" s="352"/>
      <c r="F76" s="354"/>
      <c r="G76" s="350"/>
      <c r="H76" s="350"/>
      <c r="I76" s="355"/>
      <c r="J76" s="354"/>
      <c r="K76" s="356"/>
      <c r="L76" s="356"/>
      <c r="M76" s="357"/>
      <c r="N76" s="358"/>
      <c r="O76" s="358"/>
      <c r="P76" s="358"/>
      <c r="Q76" s="358"/>
      <c r="R76" s="358"/>
      <c r="S76" s="358"/>
      <c r="T76" s="358"/>
      <c r="U76" s="358"/>
      <c r="V76" s="358"/>
      <c r="W76" s="358"/>
      <c r="X76" s="358"/>
      <c r="Y76" s="358"/>
      <c r="Z76" s="358"/>
      <c r="AA76" s="358"/>
      <c r="AB76" s="358"/>
      <c r="AC76" s="358"/>
      <c r="AD76" s="358"/>
      <c r="AE76" s="358"/>
      <c r="AF76" s="358"/>
      <c r="AG76" s="358"/>
      <c r="AH76" s="354"/>
      <c r="AI76" s="354"/>
      <c r="AJ76" s="351"/>
    </row>
    <row r="77" spans="1:36" s="359" customFormat="1" ht="30" customHeight="1">
      <c r="A77" s="350"/>
      <c r="B77" s="351"/>
      <c r="C77" s="352"/>
      <c r="D77" s="353"/>
      <c r="E77" s="352"/>
      <c r="F77" s="354"/>
      <c r="G77" s="350"/>
      <c r="H77" s="350"/>
      <c r="I77" s="355"/>
      <c r="J77" s="354"/>
      <c r="K77" s="356"/>
      <c r="L77" s="356"/>
      <c r="M77" s="357"/>
      <c r="N77" s="358"/>
      <c r="O77" s="358"/>
      <c r="P77" s="358"/>
      <c r="Q77" s="358"/>
      <c r="R77" s="358"/>
      <c r="S77" s="358"/>
      <c r="T77" s="358"/>
      <c r="U77" s="358"/>
      <c r="V77" s="358"/>
      <c r="W77" s="358"/>
      <c r="X77" s="358"/>
      <c r="Y77" s="358"/>
      <c r="Z77" s="358"/>
      <c r="AA77" s="358"/>
      <c r="AB77" s="358"/>
      <c r="AC77" s="358"/>
      <c r="AD77" s="358"/>
      <c r="AE77" s="358"/>
      <c r="AF77" s="358"/>
      <c r="AG77" s="358"/>
      <c r="AH77" s="354"/>
      <c r="AI77" s="354"/>
      <c r="AJ77" s="351"/>
    </row>
    <row r="78" spans="1:36" s="359" customFormat="1" ht="30" customHeight="1">
      <c r="A78" s="350"/>
      <c r="B78" s="351"/>
      <c r="C78" s="352"/>
      <c r="D78" s="353"/>
      <c r="E78" s="352"/>
      <c r="F78" s="354"/>
      <c r="G78" s="350"/>
      <c r="H78" s="350"/>
      <c r="I78" s="355"/>
      <c r="J78" s="354"/>
      <c r="K78" s="356"/>
      <c r="L78" s="356"/>
      <c r="M78" s="357"/>
      <c r="N78" s="358"/>
      <c r="O78" s="358"/>
      <c r="P78" s="358"/>
      <c r="Q78" s="358"/>
      <c r="R78" s="358"/>
      <c r="S78" s="358"/>
      <c r="T78" s="358"/>
      <c r="U78" s="358"/>
      <c r="V78" s="358"/>
      <c r="W78" s="358"/>
      <c r="X78" s="358"/>
      <c r="Y78" s="358"/>
      <c r="Z78" s="358"/>
      <c r="AA78" s="358"/>
      <c r="AB78" s="358"/>
      <c r="AC78" s="358"/>
      <c r="AD78" s="358"/>
      <c r="AE78" s="358"/>
      <c r="AF78" s="358"/>
      <c r="AG78" s="358"/>
      <c r="AH78" s="354"/>
      <c r="AI78" s="354"/>
      <c r="AJ78" s="351"/>
    </row>
    <row r="79" spans="1:36" s="359" customFormat="1" ht="30" customHeight="1">
      <c r="A79" s="350"/>
      <c r="B79" s="351"/>
      <c r="C79" s="352"/>
      <c r="D79" s="353"/>
      <c r="E79" s="352"/>
      <c r="F79" s="354"/>
      <c r="G79" s="350"/>
      <c r="H79" s="350"/>
      <c r="I79" s="355"/>
      <c r="J79" s="354"/>
      <c r="K79" s="356"/>
      <c r="L79" s="356"/>
      <c r="M79" s="357"/>
      <c r="N79" s="358"/>
      <c r="O79" s="358"/>
      <c r="P79" s="358"/>
      <c r="Q79" s="358"/>
      <c r="R79" s="358"/>
      <c r="S79" s="358"/>
      <c r="T79" s="358"/>
      <c r="U79" s="358"/>
      <c r="V79" s="358"/>
      <c r="W79" s="358"/>
      <c r="X79" s="358"/>
      <c r="Y79" s="358"/>
      <c r="Z79" s="358"/>
      <c r="AA79" s="358"/>
      <c r="AB79" s="358"/>
      <c r="AC79" s="358"/>
      <c r="AD79" s="358"/>
      <c r="AE79" s="358"/>
      <c r="AF79" s="358"/>
      <c r="AG79" s="358"/>
      <c r="AH79" s="354"/>
      <c r="AI79" s="354"/>
      <c r="AJ79" s="351"/>
    </row>
    <row r="80" spans="1:36" s="359" customFormat="1" ht="30" customHeight="1">
      <c r="A80" s="350"/>
      <c r="B80" s="351"/>
      <c r="C80" s="352"/>
      <c r="D80" s="353"/>
      <c r="E80" s="352"/>
      <c r="F80" s="354"/>
      <c r="G80" s="350"/>
      <c r="H80" s="350"/>
      <c r="I80" s="355"/>
      <c r="J80" s="354"/>
      <c r="K80" s="356"/>
      <c r="L80" s="356"/>
      <c r="M80" s="357"/>
      <c r="N80" s="358"/>
      <c r="O80" s="358"/>
      <c r="P80" s="358"/>
      <c r="Q80" s="358"/>
      <c r="R80" s="358"/>
      <c r="S80" s="358"/>
      <c r="T80" s="358"/>
      <c r="U80" s="358"/>
      <c r="V80" s="358"/>
      <c r="W80" s="358"/>
      <c r="X80" s="358"/>
      <c r="Y80" s="358"/>
      <c r="Z80" s="358"/>
      <c r="AA80" s="358"/>
      <c r="AB80" s="358"/>
      <c r="AC80" s="358"/>
      <c r="AD80" s="358"/>
      <c r="AE80" s="358"/>
      <c r="AF80" s="358"/>
      <c r="AG80" s="358"/>
      <c r="AH80" s="354"/>
      <c r="AI80" s="354"/>
      <c r="AJ80" s="351"/>
    </row>
    <row r="81" spans="1:36" s="359" customFormat="1" ht="30" customHeight="1">
      <c r="A81" s="350"/>
      <c r="B81" s="351"/>
      <c r="C81" s="352"/>
      <c r="D81" s="361"/>
      <c r="E81" s="352"/>
      <c r="F81" s="354"/>
      <c r="G81" s="350"/>
      <c r="H81" s="350"/>
      <c r="I81" s="355"/>
      <c r="J81" s="354"/>
      <c r="K81" s="356"/>
      <c r="L81" s="356"/>
      <c r="M81" s="357"/>
      <c r="N81" s="358"/>
      <c r="O81" s="358"/>
      <c r="P81" s="358"/>
      <c r="Q81" s="358"/>
      <c r="R81" s="358"/>
      <c r="S81" s="358"/>
      <c r="T81" s="358"/>
      <c r="U81" s="358"/>
      <c r="V81" s="358"/>
      <c r="W81" s="358"/>
      <c r="X81" s="358"/>
      <c r="Y81" s="358"/>
      <c r="Z81" s="358"/>
      <c r="AA81" s="358"/>
      <c r="AB81" s="358"/>
      <c r="AC81" s="358"/>
      <c r="AD81" s="358"/>
      <c r="AE81" s="358"/>
      <c r="AF81" s="358"/>
      <c r="AG81" s="358"/>
      <c r="AH81" s="354"/>
      <c r="AI81" s="354"/>
      <c r="AJ81" s="351"/>
    </row>
    <row r="82" spans="1:36" s="359" customFormat="1" ht="30" customHeight="1">
      <c r="A82" s="350"/>
      <c r="B82" s="351"/>
      <c r="C82" s="352"/>
      <c r="D82" s="361"/>
      <c r="E82" s="352"/>
      <c r="F82" s="354"/>
      <c r="G82" s="350"/>
      <c r="H82" s="350"/>
      <c r="I82" s="355"/>
      <c r="J82" s="354"/>
      <c r="K82" s="356"/>
      <c r="L82" s="356"/>
      <c r="M82" s="357"/>
      <c r="N82" s="358"/>
      <c r="O82" s="358"/>
      <c r="P82" s="358"/>
      <c r="Q82" s="358"/>
      <c r="R82" s="358"/>
      <c r="S82" s="358"/>
      <c r="T82" s="358"/>
      <c r="U82" s="358"/>
      <c r="V82" s="358"/>
      <c r="W82" s="358"/>
      <c r="X82" s="358"/>
      <c r="Y82" s="358"/>
      <c r="Z82" s="358"/>
      <c r="AA82" s="358"/>
      <c r="AB82" s="358"/>
      <c r="AC82" s="358"/>
      <c r="AD82" s="358"/>
      <c r="AE82" s="358"/>
      <c r="AF82" s="358"/>
      <c r="AG82" s="358"/>
      <c r="AH82" s="354"/>
      <c r="AI82" s="354"/>
      <c r="AJ82" s="351"/>
    </row>
    <row r="83" spans="1:36" s="359" customFormat="1" ht="30" customHeight="1">
      <c r="A83" s="350"/>
      <c r="B83" s="351"/>
      <c r="C83" s="352"/>
      <c r="D83" s="361"/>
      <c r="E83" s="352"/>
      <c r="F83" s="354"/>
      <c r="G83" s="350"/>
      <c r="H83" s="350"/>
      <c r="I83" s="355"/>
      <c r="J83" s="354"/>
      <c r="K83" s="356"/>
      <c r="L83" s="356"/>
      <c r="M83" s="357"/>
      <c r="N83" s="358"/>
      <c r="O83" s="358"/>
      <c r="P83" s="358"/>
      <c r="Q83" s="358"/>
      <c r="R83" s="358"/>
      <c r="S83" s="358"/>
      <c r="T83" s="358"/>
      <c r="U83" s="358"/>
      <c r="V83" s="358"/>
      <c r="W83" s="358"/>
      <c r="X83" s="358"/>
      <c r="Y83" s="358"/>
      <c r="Z83" s="358"/>
      <c r="AA83" s="358"/>
      <c r="AB83" s="358"/>
      <c r="AC83" s="358"/>
      <c r="AD83" s="358"/>
      <c r="AE83" s="358"/>
      <c r="AF83" s="358"/>
      <c r="AG83" s="358"/>
      <c r="AH83" s="354"/>
      <c r="AI83" s="354"/>
      <c r="AJ83" s="351"/>
    </row>
    <row r="84" spans="1:36" s="164" customFormat="1" ht="18.95" customHeight="1">
      <c r="A84" s="2"/>
      <c r="B84" s="209"/>
      <c r="C84" s="352"/>
      <c r="D84" s="125"/>
      <c r="E84" s="1"/>
      <c r="F84" s="256"/>
      <c r="G84" s="2"/>
      <c r="H84" s="2"/>
      <c r="I84" s="257"/>
      <c r="J84" s="256"/>
      <c r="K84" s="258"/>
      <c r="L84" s="258"/>
      <c r="M84" s="259"/>
      <c r="N84" s="260"/>
      <c r="O84" s="260"/>
      <c r="P84" s="260"/>
      <c r="Q84" s="260"/>
      <c r="R84" s="260"/>
      <c r="S84" s="260"/>
      <c r="T84" s="260"/>
      <c r="U84" s="260"/>
      <c r="V84" s="260"/>
      <c r="W84" s="260"/>
      <c r="X84" s="260"/>
      <c r="Y84" s="260"/>
      <c r="Z84" s="260"/>
      <c r="AA84" s="260"/>
      <c r="AB84" s="260"/>
      <c r="AC84" s="260"/>
      <c r="AD84" s="260"/>
      <c r="AE84" s="260"/>
      <c r="AF84" s="260"/>
      <c r="AG84" s="260"/>
      <c r="AH84" s="256"/>
      <c r="AI84" s="354"/>
      <c r="AJ84" s="209"/>
    </row>
    <row r="85" spans="1:36" s="164" customFormat="1" ht="18.95" customHeight="1">
      <c r="A85" s="2"/>
      <c r="B85" s="209"/>
      <c r="C85" s="352"/>
      <c r="D85" s="125"/>
      <c r="E85" s="1"/>
      <c r="F85" s="256"/>
      <c r="G85" s="2"/>
      <c r="H85" s="2"/>
      <c r="I85" s="257"/>
      <c r="J85" s="256"/>
      <c r="K85" s="258"/>
      <c r="L85" s="258"/>
      <c r="M85" s="259"/>
      <c r="N85" s="260"/>
      <c r="O85" s="260"/>
      <c r="P85" s="260"/>
      <c r="Q85" s="260"/>
      <c r="R85" s="260"/>
      <c r="S85" s="260"/>
      <c r="T85" s="260"/>
      <c r="U85" s="260"/>
      <c r="V85" s="260"/>
      <c r="W85" s="260"/>
      <c r="X85" s="260"/>
      <c r="Y85" s="260"/>
      <c r="Z85" s="260"/>
      <c r="AA85" s="260"/>
      <c r="AB85" s="260"/>
      <c r="AC85" s="260"/>
      <c r="AD85" s="260"/>
      <c r="AE85" s="260"/>
      <c r="AF85" s="260"/>
      <c r="AG85" s="260"/>
      <c r="AH85" s="256"/>
      <c r="AI85" s="256"/>
      <c r="AJ85" s="209"/>
    </row>
    <row r="86" spans="1:36" s="164" customFormat="1" ht="18.95" customHeight="1">
      <c r="A86" s="2"/>
      <c r="B86" s="209"/>
      <c r="C86" s="352"/>
      <c r="D86" s="125"/>
      <c r="E86" s="1"/>
      <c r="F86" s="256"/>
      <c r="G86" s="2"/>
      <c r="H86" s="2"/>
      <c r="I86" s="257"/>
      <c r="J86" s="256"/>
      <c r="K86" s="258"/>
      <c r="L86" s="258"/>
      <c r="M86" s="259"/>
      <c r="N86" s="260"/>
      <c r="O86" s="260"/>
      <c r="P86" s="260"/>
      <c r="Q86" s="260"/>
      <c r="R86" s="260"/>
      <c r="S86" s="260"/>
      <c r="T86" s="260"/>
      <c r="U86" s="260"/>
      <c r="V86" s="260"/>
      <c r="W86" s="260"/>
      <c r="X86" s="260"/>
      <c r="Y86" s="260"/>
      <c r="Z86" s="260"/>
      <c r="AA86" s="260"/>
      <c r="AB86" s="260"/>
      <c r="AC86" s="260"/>
      <c r="AD86" s="260"/>
      <c r="AE86" s="260"/>
      <c r="AF86" s="260"/>
      <c r="AG86" s="260"/>
      <c r="AH86" s="256"/>
      <c r="AI86" s="256"/>
      <c r="AJ86" s="209"/>
    </row>
    <row r="87" spans="1:36" s="164" customFormat="1" ht="18.95" customHeight="1">
      <c r="A87" s="2"/>
      <c r="B87" s="209"/>
      <c r="C87" s="352"/>
      <c r="D87" s="125"/>
      <c r="E87" s="1"/>
      <c r="F87" s="256"/>
      <c r="G87" s="2"/>
      <c r="H87" s="2"/>
      <c r="I87" s="257"/>
      <c r="J87" s="256"/>
      <c r="K87" s="258"/>
      <c r="L87" s="258"/>
      <c r="M87" s="259"/>
      <c r="N87" s="260"/>
      <c r="O87" s="260"/>
      <c r="P87" s="260"/>
      <c r="Q87" s="260"/>
      <c r="R87" s="260"/>
      <c r="S87" s="260"/>
      <c r="T87" s="260"/>
      <c r="U87" s="260"/>
      <c r="V87" s="260"/>
      <c r="W87" s="260"/>
      <c r="X87" s="260"/>
      <c r="Y87" s="260"/>
      <c r="Z87" s="260"/>
      <c r="AA87" s="260"/>
      <c r="AB87" s="260"/>
      <c r="AC87" s="260"/>
      <c r="AD87" s="260"/>
      <c r="AE87" s="260"/>
      <c r="AF87" s="260"/>
      <c r="AG87" s="260"/>
      <c r="AH87" s="256"/>
      <c r="AI87" s="256"/>
      <c r="AJ87" s="209"/>
    </row>
    <row r="88" spans="1:36" s="164" customFormat="1" ht="18.95" customHeight="1">
      <c r="A88" s="2"/>
      <c r="B88" s="209"/>
      <c r="C88" s="352"/>
      <c r="D88" s="125"/>
      <c r="E88" s="1"/>
      <c r="F88" s="256"/>
      <c r="G88" s="2"/>
      <c r="H88" s="2"/>
      <c r="I88" s="257"/>
      <c r="J88" s="256"/>
      <c r="K88" s="258"/>
      <c r="L88" s="258"/>
      <c r="M88" s="259"/>
      <c r="N88" s="260"/>
      <c r="O88" s="260"/>
      <c r="P88" s="260"/>
      <c r="Q88" s="260"/>
      <c r="R88" s="260"/>
      <c r="S88" s="260"/>
      <c r="T88" s="260"/>
      <c r="U88" s="260"/>
      <c r="V88" s="260"/>
      <c r="W88" s="260"/>
      <c r="X88" s="260"/>
      <c r="Y88" s="260"/>
      <c r="Z88" s="260"/>
      <c r="AA88" s="260"/>
      <c r="AB88" s="260"/>
      <c r="AC88" s="260"/>
      <c r="AD88" s="260"/>
      <c r="AE88" s="260"/>
      <c r="AF88" s="260"/>
      <c r="AG88" s="260"/>
      <c r="AH88" s="256"/>
      <c r="AI88" s="256"/>
      <c r="AJ88" s="209"/>
    </row>
    <row r="89" spans="1:36" s="164" customFormat="1" ht="18.95" customHeight="1">
      <c r="A89" s="2"/>
      <c r="B89" s="209"/>
      <c r="C89" s="352"/>
      <c r="D89" s="125"/>
      <c r="E89" s="1"/>
      <c r="F89" s="256"/>
      <c r="G89" s="2"/>
      <c r="H89" s="2"/>
      <c r="I89" s="257"/>
      <c r="J89" s="256"/>
      <c r="K89" s="258"/>
      <c r="L89" s="258"/>
      <c r="M89" s="259"/>
      <c r="N89" s="260"/>
      <c r="O89" s="260"/>
      <c r="P89" s="260"/>
      <c r="Q89" s="260"/>
      <c r="R89" s="260"/>
      <c r="S89" s="260"/>
      <c r="T89" s="260"/>
      <c r="U89" s="260"/>
      <c r="V89" s="260"/>
      <c r="W89" s="260"/>
      <c r="X89" s="260"/>
      <c r="Y89" s="260"/>
      <c r="Z89" s="260"/>
      <c r="AA89" s="260"/>
      <c r="AB89" s="260"/>
      <c r="AC89" s="260"/>
      <c r="AD89" s="260"/>
      <c r="AE89" s="260"/>
      <c r="AF89" s="260"/>
      <c r="AG89" s="260"/>
      <c r="AH89" s="256"/>
      <c r="AI89" s="256"/>
      <c r="AJ89" s="209"/>
    </row>
    <row r="90" spans="1:36" s="164" customFormat="1" ht="18.95" customHeight="1">
      <c r="A90" s="2"/>
      <c r="B90" s="209"/>
      <c r="C90" s="1"/>
      <c r="D90" s="125"/>
      <c r="E90" s="1"/>
      <c r="F90" s="256"/>
      <c r="G90" s="2"/>
      <c r="H90" s="2"/>
      <c r="I90" s="257"/>
      <c r="J90" s="256"/>
      <c r="K90" s="258"/>
      <c r="L90" s="258"/>
      <c r="M90" s="259"/>
      <c r="N90" s="260"/>
      <c r="O90" s="260"/>
      <c r="P90" s="260"/>
      <c r="Q90" s="260"/>
      <c r="R90" s="260"/>
      <c r="S90" s="260"/>
      <c r="T90" s="260"/>
      <c r="U90" s="260"/>
      <c r="V90" s="260"/>
      <c r="W90" s="260"/>
      <c r="X90" s="260"/>
      <c r="Y90" s="260"/>
      <c r="Z90" s="260"/>
      <c r="AA90" s="260"/>
      <c r="AB90" s="260"/>
      <c r="AC90" s="260"/>
      <c r="AD90" s="260"/>
      <c r="AE90" s="260"/>
      <c r="AF90" s="260"/>
      <c r="AG90" s="260"/>
      <c r="AH90" s="256"/>
      <c r="AI90" s="256"/>
      <c r="AJ90" s="209"/>
    </row>
    <row r="91" spans="1:36" s="164" customFormat="1" ht="18.95" customHeight="1">
      <c r="A91" s="2"/>
      <c r="B91" s="209"/>
      <c r="C91" s="1"/>
      <c r="D91" s="125"/>
      <c r="E91" s="1"/>
      <c r="F91" s="256"/>
      <c r="G91" s="2"/>
      <c r="H91" s="2"/>
      <c r="I91" s="257"/>
      <c r="J91" s="256"/>
      <c r="K91" s="258"/>
      <c r="L91" s="258"/>
      <c r="M91" s="259"/>
      <c r="N91" s="260"/>
      <c r="O91" s="260"/>
      <c r="P91" s="260"/>
      <c r="Q91" s="260"/>
      <c r="R91" s="260"/>
      <c r="S91" s="260"/>
      <c r="T91" s="260"/>
      <c r="U91" s="260"/>
      <c r="V91" s="260"/>
      <c r="W91" s="260"/>
      <c r="X91" s="260"/>
      <c r="Y91" s="260"/>
      <c r="Z91" s="260"/>
      <c r="AA91" s="260"/>
      <c r="AB91" s="260"/>
      <c r="AC91" s="260"/>
      <c r="AD91" s="260"/>
      <c r="AE91" s="260"/>
      <c r="AF91" s="260"/>
      <c r="AG91" s="260"/>
      <c r="AH91" s="256"/>
      <c r="AI91" s="256"/>
      <c r="AJ91" s="209"/>
    </row>
    <row r="92" spans="1:36" s="164" customFormat="1" ht="18.95" customHeight="1">
      <c r="A92" s="2"/>
      <c r="B92" s="209"/>
      <c r="C92" s="1"/>
      <c r="D92" s="125"/>
      <c r="E92" s="1"/>
      <c r="F92" s="256"/>
      <c r="G92" s="2"/>
      <c r="H92" s="2"/>
      <c r="I92" s="257"/>
      <c r="J92" s="256"/>
      <c r="K92" s="258"/>
      <c r="L92" s="258"/>
      <c r="M92" s="259"/>
      <c r="N92" s="260"/>
      <c r="O92" s="260"/>
      <c r="P92" s="260"/>
      <c r="Q92" s="260"/>
      <c r="R92" s="260"/>
      <c r="S92" s="260"/>
      <c r="T92" s="260"/>
      <c r="U92" s="260"/>
      <c r="V92" s="260"/>
      <c r="W92" s="260"/>
      <c r="X92" s="260"/>
      <c r="Y92" s="260"/>
      <c r="Z92" s="260"/>
      <c r="AA92" s="260"/>
      <c r="AB92" s="260"/>
      <c r="AC92" s="260"/>
      <c r="AD92" s="260"/>
      <c r="AE92" s="260"/>
      <c r="AF92" s="260"/>
      <c r="AG92" s="260"/>
      <c r="AH92" s="256"/>
      <c r="AI92" s="256"/>
      <c r="AJ92" s="209"/>
    </row>
    <row r="93" spans="1:36" s="164" customFormat="1" ht="18.95" customHeight="1">
      <c r="A93" s="2"/>
      <c r="B93" s="209"/>
      <c r="C93" s="1"/>
      <c r="D93" s="125"/>
      <c r="E93" s="1"/>
      <c r="F93" s="256"/>
      <c r="G93" s="2"/>
      <c r="H93" s="2"/>
      <c r="I93" s="257"/>
      <c r="J93" s="256"/>
      <c r="K93" s="258"/>
      <c r="L93" s="258"/>
      <c r="M93" s="259"/>
      <c r="N93" s="260"/>
      <c r="O93" s="260"/>
      <c r="P93" s="260"/>
      <c r="Q93" s="260"/>
      <c r="R93" s="260"/>
      <c r="S93" s="260"/>
      <c r="T93" s="260"/>
      <c r="U93" s="260"/>
      <c r="V93" s="260"/>
      <c r="W93" s="260"/>
      <c r="X93" s="260"/>
      <c r="Y93" s="260"/>
      <c r="Z93" s="260"/>
      <c r="AA93" s="260"/>
      <c r="AB93" s="260"/>
      <c r="AC93" s="260"/>
      <c r="AD93" s="260"/>
      <c r="AE93" s="260"/>
      <c r="AF93" s="260"/>
      <c r="AG93" s="260"/>
      <c r="AH93" s="256"/>
      <c r="AI93" s="256"/>
      <c r="AJ93" s="209"/>
    </row>
    <row r="94" spans="1:36" s="164" customFormat="1" ht="18.95" customHeight="1">
      <c r="A94" s="2"/>
      <c r="B94" s="209"/>
      <c r="C94" s="1"/>
      <c r="D94" s="125"/>
      <c r="E94" s="1"/>
      <c r="F94" s="256"/>
      <c r="G94" s="2"/>
      <c r="H94" s="2"/>
      <c r="I94" s="257"/>
      <c r="J94" s="256"/>
      <c r="K94" s="258"/>
      <c r="L94" s="258"/>
      <c r="M94" s="259"/>
      <c r="N94" s="260"/>
      <c r="O94" s="260"/>
      <c r="P94" s="260"/>
      <c r="Q94" s="260"/>
      <c r="R94" s="260"/>
      <c r="S94" s="260"/>
      <c r="T94" s="260"/>
      <c r="U94" s="260"/>
      <c r="V94" s="260"/>
      <c r="W94" s="260"/>
      <c r="X94" s="260"/>
      <c r="Y94" s="260"/>
      <c r="Z94" s="260"/>
      <c r="AA94" s="260"/>
      <c r="AB94" s="260"/>
      <c r="AC94" s="260"/>
      <c r="AD94" s="260"/>
      <c r="AE94" s="260"/>
      <c r="AF94" s="260"/>
      <c r="AG94" s="260"/>
      <c r="AH94" s="256"/>
      <c r="AI94" s="256"/>
      <c r="AJ94" s="209"/>
    </row>
    <row r="95" spans="1:36" ht="21" customHeight="1" thickBot="1">
      <c r="F95" s="226"/>
      <c r="Y95"/>
    </row>
    <row r="96" spans="1:36" s="48" customFormat="1" ht="21" customHeight="1" thickBot="1">
      <c r="B96" s="21"/>
      <c r="C96" s="221"/>
      <c r="D96" s="38"/>
      <c r="E96" s="58" t="s">
        <v>97</v>
      </c>
      <c r="F96" s="227">
        <f>ROUND((SUM(F16:F94)),2)</f>
        <v>0</v>
      </c>
      <c r="G96" s="59"/>
      <c r="H96" s="59"/>
      <c r="I96" s="59"/>
      <c r="J96" s="73"/>
      <c r="K96" s="74"/>
      <c r="L96" s="74"/>
      <c r="M96" s="75"/>
      <c r="N96" s="362">
        <f t="shared" ref="N96:AI96" si="0">ROUND((SUM(N16:N94)),2)</f>
        <v>0</v>
      </c>
      <c r="O96" s="362">
        <f t="shared" si="0"/>
        <v>0</v>
      </c>
      <c r="P96" s="362">
        <f t="shared" si="0"/>
        <v>0</v>
      </c>
      <c r="Q96" s="362">
        <f t="shared" si="0"/>
        <v>0</v>
      </c>
      <c r="R96" s="362">
        <f t="shared" si="0"/>
        <v>0</v>
      </c>
      <c r="S96" s="362">
        <f t="shared" si="0"/>
        <v>0</v>
      </c>
      <c r="T96" s="362">
        <f t="shared" si="0"/>
        <v>0</v>
      </c>
      <c r="U96" s="362">
        <f t="shared" si="0"/>
        <v>0</v>
      </c>
      <c r="V96" s="362">
        <f t="shared" si="0"/>
        <v>0</v>
      </c>
      <c r="W96" s="362">
        <f t="shared" si="0"/>
        <v>0</v>
      </c>
      <c r="X96" s="362">
        <f t="shared" si="0"/>
        <v>0</v>
      </c>
      <c r="Y96" s="362">
        <f t="shared" si="0"/>
        <v>0</v>
      </c>
      <c r="Z96" s="362">
        <f t="shared" si="0"/>
        <v>0</v>
      </c>
      <c r="AA96" s="362">
        <f t="shared" si="0"/>
        <v>0</v>
      </c>
      <c r="AB96" s="362">
        <f t="shared" si="0"/>
        <v>0</v>
      </c>
      <c r="AC96" s="362">
        <f t="shared" si="0"/>
        <v>0</v>
      </c>
      <c r="AD96" s="362">
        <f t="shared" si="0"/>
        <v>0</v>
      </c>
      <c r="AE96" s="362">
        <f t="shared" si="0"/>
        <v>0</v>
      </c>
      <c r="AF96" s="362">
        <f t="shared" si="0"/>
        <v>0</v>
      </c>
      <c r="AG96" s="362">
        <f t="shared" si="0"/>
        <v>0</v>
      </c>
      <c r="AH96" s="363">
        <f t="shared" si="0"/>
        <v>0</v>
      </c>
      <c r="AI96" s="363">
        <f t="shared" si="0"/>
        <v>0</v>
      </c>
      <c r="AJ96" s="239"/>
    </row>
    <row r="97" spans="2:36" s="65" customFormat="1" ht="21" customHeight="1" thickBot="1">
      <c r="B97" s="60"/>
      <c r="C97" s="222"/>
      <c r="D97" s="225"/>
      <c r="E97" s="61"/>
      <c r="F97" s="228"/>
      <c r="G97" s="36"/>
      <c r="H97" s="36"/>
      <c r="I97" s="36"/>
      <c r="J97" s="62"/>
      <c r="K97" s="63"/>
      <c r="L97" s="63"/>
      <c r="M97" s="64"/>
      <c r="N97" s="364"/>
      <c r="O97" s="364"/>
      <c r="P97" s="364"/>
      <c r="Q97" s="364"/>
      <c r="R97" s="364"/>
      <c r="S97" s="364"/>
      <c r="T97" s="364"/>
      <c r="U97" s="364"/>
      <c r="V97" s="364"/>
      <c r="W97" s="364"/>
      <c r="X97" s="364"/>
      <c r="Y97" s="364"/>
      <c r="Z97" s="364"/>
      <c r="AA97" s="364"/>
      <c r="AB97" s="364"/>
      <c r="AC97" s="364"/>
      <c r="AD97" s="364"/>
      <c r="AE97" s="364"/>
      <c r="AF97" s="364"/>
      <c r="AG97" s="364"/>
      <c r="AH97" s="365"/>
      <c r="AI97" s="365"/>
      <c r="AJ97" s="240"/>
    </row>
    <row r="98" spans="2:36" s="48" customFormat="1" ht="30" customHeight="1" thickBot="1">
      <c r="C98" s="221"/>
      <c r="D98" s="57"/>
      <c r="E98" s="369" t="s">
        <v>36</v>
      </c>
      <c r="F98" s="381">
        <f>ROUND((SUM(F16:F31)),2)</f>
        <v>0</v>
      </c>
      <c r="G98" s="295"/>
      <c r="H98" s="320">
        <v>1</v>
      </c>
      <c r="I98" s="321">
        <v>51</v>
      </c>
      <c r="J98" s="315"/>
      <c r="K98" s="301"/>
      <c r="L98" s="301"/>
      <c r="M98" s="302"/>
      <c r="N98" s="381">
        <f>ROUND((SUM(N16:N31)),2)</f>
        <v>0</v>
      </c>
      <c r="O98" s="381">
        <f t="shared" ref="O98:AI98" si="1">ROUND((SUM(O16:O31)),2)</f>
        <v>0</v>
      </c>
      <c r="P98" s="381">
        <f t="shared" si="1"/>
        <v>0</v>
      </c>
      <c r="Q98" s="381">
        <f t="shared" si="1"/>
        <v>0</v>
      </c>
      <c r="R98" s="381">
        <f t="shared" si="1"/>
        <v>0</v>
      </c>
      <c r="S98" s="381">
        <f t="shared" si="1"/>
        <v>0</v>
      </c>
      <c r="T98" s="381">
        <f t="shared" si="1"/>
        <v>0</v>
      </c>
      <c r="U98" s="381">
        <f t="shared" si="1"/>
        <v>0</v>
      </c>
      <c r="V98" s="381">
        <f t="shared" si="1"/>
        <v>0</v>
      </c>
      <c r="W98" s="381">
        <f t="shared" si="1"/>
        <v>0</v>
      </c>
      <c r="X98" s="381">
        <f t="shared" si="1"/>
        <v>0</v>
      </c>
      <c r="Y98" s="381">
        <f t="shared" si="1"/>
        <v>0</v>
      </c>
      <c r="Z98" s="381">
        <f t="shared" si="1"/>
        <v>0</v>
      </c>
      <c r="AA98" s="381">
        <f t="shared" si="1"/>
        <v>0</v>
      </c>
      <c r="AB98" s="381">
        <f t="shared" si="1"/>
        <v>0</v>
      </c>
      <c r="AC98" s="381">
        <f t="shared" si="1"/>
        <v>0</v>
      </c>
      <c r="AD98" s="381">
        <f t="shared" si="1"/>
        <v>0</v>
      </c>
      <c r="AE98" s="381">
        <f t="shared" si="1"/>
        <v>0</v>
      </c>
      <c r="AF98" s="381">
        <f t="shared" si="1"/>
        <v>0</v>
      </c>
      <c r="AG98" s="381">
        <f t="shared" si="1"/>
        <v>0</v>
      </c>
      <c r="AH98" s="381">
        <f t="shared" si="1"/>
        <v>0</v>
      </c>
      <c r="AI98" s="381">
        <f t="shared" si="1"/>
        <v>0</v>
      </c>
      <c r="AJ98" s="294" t="e">
        <f>ROUND((SUM(AJ16:AJ22,AJ29,AJ39,#REF!)),2)</f>
        <v>#REF!</v>
      </c>
    </row>
    <row r="99" spans="2:36" s="66" customFormat="1" ht="30" customHeight="1" thickBot="1">
      <c r="C99" s="223"/>
      <c r="D99" s="67"/>
      <c r="E99" s="68"/>
      <c r="F99" s="229"/>
      <c r="G99" s="69"/>
      <c r="H99" s="70"/>
      <c r="I99" s="70"/>
      <c r="J99" s="51"/>
      <c r="K99" s="71"/>
      <c r="L99" s="71"/>
      <c r="M99" s="72"/>
      <c r="N99" s="375"/>
      <c r="O99" s="375"/>
      <c r="P99" s="375"/>
      <c r="Q99" s="375"/>
      <c r="R99" s="375"/>
      <c r="S99" s="375"/>
      <c r="T99" s="375"/>
      <c r="U99" s="375"/>
      <c r="V99" s="375"/>
      <c r="W99" s="376"/>
      <c r="X99" s="375"/>
      <c r="Y99" s="375"/>
      <c r="Z99" s="375"/>
      <c r="AA99" s="375"/>
      <c r="AB99" s="375"/>
      <c r="AC99" s="375"/>
      <c r="AD99" s="375"/>
      <c r="AE99" s="375"/>
      <c r="AF99" s="375"/>
      <c r="AG99" s="375"/>
      <c r="AH99" s="377"/>
      <c r="AI99" s="377"/>
      <c r="AJ99" s="241"/>
    </row>
    <row r="100" spans="2:36" s="48" customFormat="1" ht="30" customHeight="1" thickBot="1">
      <c r="B100" s="21"/>
      <c r="C100" s="221"/>
      <c r="D100" s="38"/>
      <c r="E100" s="369" t="s">
        <v>98</v>
      </c>
      <c r="F100" s="381">
        <f>ROUND((SUM(F51:F52)),2)</f>
        <v>0</v>
      </c>
      <c r="G100" s="299"/>
      <c r="H100" s="298">
        <v>1</v>
      </c>
      <c r="I100" s="297">
        <v>53</v>
      </c>
      <c r="J100" s="300"/>
      <c r="K100" s="301"/>
      <c r="L100" s="301"/>
      <c r="M100" s="302"/>
      <c r="N100" s="381">
        <f>ROUND((SUM(N51:N52)),2)</f>
        <v>0</v>
      </c>
      <c r="O100" s="381">
        <f t="shared" ref="O100:AI100" si="2">ROUND((SUM(O51:O52)),2)</f>
        <v>0</v>
      </c>
      <c r="P100" s="381">
        <f t="shared" si="2"/>
        <v>0</v>
      </c>
      <c r="Q100" s="381">
        <f t="shared" si="2"/>
        <v>0</v>
      </c>
      <c r="R100" s="381">
        <f t="shared" si="2"/>
        <v>0</v>
      </c>
      <c r="S100" s="381">
        <f t="shared" si="2"/>
        <v>0</v>
      </c>
      <c r="T100" s="381">
        <f t="shared" si="2"/>
        <v>0</v>
      </c>
      <c r="U100" s="381">
        <f t="shared" si="2"/>
        <v>0</v>
      </c>
      <c r="V100" s="381">
        <f t="shared" si="2"/>
        <v>0</v>
      </c>
      <c r="W100" s="381">
        <f t="shared" si="2"/>
        <v>0</v>
      </c>
      <c r="X100" s="381">
        <f t="shared" si="2"/>
        <v>0</v>
      </c>
      <c r="Y100" s="381">
        <f t="shared" si="2"/>
        <v>0</v>
      </c>
      <c r="Z100" s="381">
        <f t="shared" si="2"/>
        <v>0</v>
      </c>
      <c r="AA100" s="381">
        <f t="shared" si="2"/>
        <v>0</v>
      </c>
      <c r="AB100" s="381">
        <f t="shared" si="2"/>
        <v>0</v>
      </c>
      <c r="AC100" s="381">
        <f t="shared" si="2"/>
        <v>0</v>
      </c>
      <c r="AD100" s="381">
        <f t="shared" si="2"/>
        <v>0</v>
      </c>
      <c r="AE100" s="381">
        <f t="shared" si="2"/>
        <v>0</v>
      </c>
      <c r="AF100" s="381">
        <f t="shared" si="2"/>
        <v>0</v>
      </c>
      <c r="AG100" s="381">
        <f t="shared" si="2"/>
        <v>0</v>
      </c>
      <c r="AH100" s="381">
        <f t="shared" si="2"/>
        <v>0</v>
      </c>
      <c r="AI100" s="381">
        <f t="shared" si="2"/>
        <v>0</v>
      </c>
      <c r="AJ100" s="381">
        <f>ROUND((SUM(AJ51:AJ52)),2)</f>
        <v>0</v>
      </c>
    </row>
    <row r="101" spans="2:36" ht="30" customHeight="1" thickBot="1">
      <c r="F101" s="230"/>
      <c r="H101" s="46"/>
      <c r="I101" s="46"/>
      <c r="N101" s="378"/>
      <c r="O101" s="378"/>
      <c r="P101" s="378"/>
      <c r="Q101" s="378"/>
      <c r="R101" s="378"/>
      <c r="S101" s="378"/>
      <c r="T101" s="378"/>
      <c r="U101" s="378"/>
      <c r="V101" s="378"/>
      <c r="W101" s="378"/>
      <c r="X101" s="378"/>
      <c r="Y101" s="379"/>
      <c r="Z101" s="378"/>
      <c r="AA101" s="378"/>
      <c r="AB101" s="378"/>
      <c r="AC101" s="378"/>
      <c r="AD101" s="378"/>
      <c r="AE101" s="378"/>
      <c r="AF101" s="378"/>
      <c r="AG101" s="378"/>
      <c r="AH101" s="380"/>
      <c r="AI101" s="380"/>
    </row>
    <row r="102" spans="2:36" ht="30" customHeight="1" thickBot="1">
      <c r="E102" s="369" t="s">
        <v>96</v>
      </c>
      <c r="F102" s="381">
        <f>ROUND((SUM(F32:F50)),2)</f>
        <v>0</v>
      </c>
      <c r="G102" s="299"/>
      <c r="H102" s="314">
        <v>1</v>
      </c>
      <c r="I102" s="313">
        <v>52</v>
      </c>
      <c r="J102" s="296"/>
      <c r="K102" s="307"/>
      <c r="L102" s="307"/>
      <c r="M102" s="308"/>
      <c r="N102" s="381">
        <f>ROUND((SUM(N32:N50)),2)</f>
        <v>0</v>
      </c>
      <c r="O102" s="381">
        <f t="shared" ref="O102:AI102" si="3">ROUND((SUM(O32:O50)),2)</f>
        <v>0</v>
      </c>
      <c r="P102" s="381">
        <f t="shared" si="3"/>
        <v>0</v>
      </c>
      <c r="Q102" s="381">
        <f t="shared" si="3"/>
        <v>0</v>
      </c>
      <c r="R102" s="381">
        <f t="shared" si="3"/>
        <v>0</v>
      </c>
      <c r="S102" s="381">
        <f t="shared" si="3"/>
        <v>0</v>
      </c>
      <c r="T102" s="381">
        <f t="shared" si="3"/>
        <v>0</v>
      </c>
      <c r="U102" s="381">
        <f t="shared" si="3"/>
        <v>0</v>
      </c>
      <c r="V102" s="381">
        <f t="shared" si="3"/>
        <v>0</v>
      </c>
      <c r="W102" s="381">
        <f t="shared" si="3"/>
        <v>0</v>
      </c>
      <c r="X102" s="381">
        <f t="shared" si="3"/>
        <v>0</v>
      </c>
      <c r="Y102" s="381">
        <f t="shared" si="3"/>
        <v>0</v>
      </c>
      <c r="Z102" s="381">
        <f t="shared" si="3"/>
        <v>0</v>
      </c>
      <c r="AA102" s="381">
        <f t="shared" si="3"/>
        <v>0</v>
      </c>
      <c r="AB102" s="381">
        <f t="shared" si="3"/>
        <v>0</v>
      </c>
      <c r="AC102" s="381">
        <f t="shared" si="3"/>
        <v>0</v>
      </c>
      <c r="AD102" s="381">
        <f t="shared" si="3"/>
        <v>0</v>
      </c>
      <c r="AE102" s="381">
        <f t="shared" si="3"/>
        <v>0</v>
      </c>
      <c r="AF102" s="381">
        <f t="shared" si="3"/>
        <v>0</v>
      </c>
      <c r="AG102" s="381">
        <f t="shared" si="3"/>
        <v>0</v>
      </c>
      <c r="AH102" s="381">
        <f t="shared" si="3"/>
        <v>0</v>
      </c>
      <c r="AI102" s="381">
        <f t="shared" si="3"/>
        <v>0</v>
      </c>
      <c r="AJ102" s="381">
        <f>ROUND((SUM(AJ27:AJ50)),2)</f>
        <v>0</v>
      </c>
    </row>
    <row r="103" spans="2:36" ht="30" customHeight="1" thickBot="1">
      <c r="F103" s="230"/>
      <c r="H103" s="46"/>
      <c r="I103" s="46"/>
      <c r="N103" s="378"/>
      <c r="O103" s="378"/>
      <c r="P103" s="378"/>
      <c r="Q103" s="378"/>
      <c r="R103" s="378"/>
      <c r="S103" s="378"/>
      <c r="T103" s="378"/>
      <c r="U103" s="378"/>
      <c r="V103" s="378"/>
      <c r="W103" s="378"/>
      <c r="X103" s="378"/>
      <c r="Y103" s="379"/>
      <c r="Z103" s="378"/>
      <c r="AA103" s="378"/>
      <c r="AB103" s="378"/>
      <c r="AC103" s="378"/>
      <c r="AD103" s="378"/>
      <c r="AE103" s="378"/>
      <c r="AF103" s="378"/>
      <c r="AG103" s="378"/>
      <c r="AH103" s="380"/>
      <c r="AI103" s="380"/>
    </row>
    <row r="104" spans="2:36" ht="30" customHeight="1" thickBot="1">
      <c r="E104" s="369" t="s">
        <v>180</v>
      </c>
      <c r="F104" s="381">
        <f>ROUND((SUM(F53:F56)),2)</f>
        <v>0</v>
      </c>
      <c r="G104" s="299"/>
      <c r="H104" s="306">
        <v>1</v>
      </c>
      <c r="I104" s="305">
        <v>54</v>
      </c>
      <c r="J104" s="296"/>
      <c r="K104" s="307"/>
      <c r="L104" s="307"/>
      <c r="M104" s="308"/>
      <c r="N104" s="381">
        <f>ROUND((SUM(N53:N56)),2)</f>
        <v>0</v>
      </c>
      <c r="O104" s="381">
        <f t="shared" ref="O104:AJ104" si="4">ROUND((SUM(O53:O56)),2)</f>
        <v>0</v>
      </c>
      <c r="P104" s="381">
        <f t="shared" si="4"/>
        <v>0</v>
      </c>
      <c r="Q104" s="381">
        <f t="shared" si="4"/>
        <v>0</v>
      </c>
      <c r="R104" s="381">
        <f t="shared" si="4"/>
        <v>0</v>
      </c>
      <c r="S104" s="381">
        <f t="shared" si="4"/>
        <v>0</v>
      </c>
      <c r="T104" s="381">
        <f t="shared" si="4"/>
        <v>0</v>
      </c>
      <c r="U104" s="381">
        <f t="shared" si="4"/>
        <v>0</v>
      </c>
      <c r="V104" s="381">
        <f t="shared" si="4"/>
        <v>0</v>
      </c>
      <c r="W104" s="381">
        <f t="shared" si="4"/>
        <v>0</v>
      </c>
      <c r="X104" s="381">
        <f t="shared" si="4"/>
        <v>0</v>
      </c>
      <c r="Y104" s="381">
        <f t="shared" si="4"/>
        <v>0</v>
      </c>
      <c r="Z104" s="381">
        <f t="shared" si="4"/>
        <v>0</v>
      </c>
      <c r="AA104" s="381">
        <f t="shared" si="4"/>
        <v>0</v>
      </c>
      <c r="AB104" s="381">
        <f t="shared" si="4"/>
        <v>0</v>
      </c>
      <c r="AC104" s="381">
        <f t="shared" si="4"/>
        <v>0</v>
      </c>
      <c r="AD104" s="381">
        <f t="shared" si="4"/>
        <v>0</v>
      </c>
      <c r="AE104" s="381">
        <f t="shared" si="4"/>
        <v>0</v>
      </c>
      <c r="AF104" s="381">
        <f t="shared" si="4"/>
        <v>0</v>
      </c>
      <c r="AG104" s="381">
        <f t="shared" si="4"/>
        <v>0</v>
      </c>
      <c r="AH104" s="381">
        <f t="shared" si="4"/>
        <v>0</v>
      </c>
      <c r="AI104" s="381">
        <f t="shared" si="4"/>
        <v>0</v>
      </c>
      <c r="AJ104" s="381">
        <f t="shared" si="4"/>
        <v>0</v>
      </c>
    </row>
    <row r="105" spans="2:36" ht="30" customHeight="1" thickBot="1">
      <c r="F105" s="230"/>
      <c r="H105" s="46"/>
      <c r="I105" s="46"/>
      <c r="N105" s="378"/>
      <c r="O105" s="378"/>
      <c r="P105" s="378"/>
      <c r="Q105" s="378"/>
      <c r="R105" s="378"/>
      <c r="S105" s="378"/>
      <c r="T105" s="378"/>
      <c r="U105" s="378"/>
      <c r="V105" s="378"/>
      <c r="W105" s="378"/>
      <c r="X105" s="378"/>
      <c r="Y105" s="379"/>
      <c r="Z105" s="378"/>
      <c r="AA105" s="378"/>
      <c r="AB105" s="378"/>
      <c r="AC105" s="378"/>
      <c r="AD105" s="378"/>
      <c r="AE105" s="378"/>
      <c r="AF105" s="378"/>
      <c r="AG105" s="378"/>
      <c r="AH105" s="380"/>
      <c r="AI105" s="380"/>
    </row>
    <row r="106" spans="2:36" ht="30" customHeight="1" thickBot="1">
      <c r="E106" s="369" t="s">
        <v>181</v>
      </c>
      <c r="F106" s="381">
        <f>ROUND((SUM(F57:F70)),2)</f>
        <v>0</v>
      </c>
      <c r="G106" s="299"/>
      <c r="H106" s="310">
        <v>2</v>
      </c>
      <c r="I106" s="309">
        <v>10</v>
      </c>
      <c r="J106" s="296"/>
      <c r="K106" s="307"/>
      <c r="L106" s="307"/>
      <c r="M106" s="308"/>
      <c r="N106" s="381">
        <f>ROUND((SUM(N57:N70)),2)</f>
        <v>0</v>
      </c>
      <c r="O106" s="381">
        <f t="shared" ref="O106:AI106" si="5">ROUND((SUM(O57:O70)),2)</f>
        <v>0</v>
      </c>
      <c r="P106" s="381">
        <f t="shared" si="5"/>
        <v>0</v>
      </c>
      <c r="Q106" s="381">
        <f t="shared" si="5"/>
        <v>0</v>
      </c>
      <c r="R106" s="381">
        <f t="shared" si="5"/>
        <v>0</v>
      </c>
      <c r="S106" s="381">
        <f t="shared" si="5"/>
        <v>0</v>
      </c>
      <c r="T106" s="381">
        <f t="shared" si="5"/>
        <v>0</v>
      </c>
      <c r="U106" s="381">
        <f t="shared" si="5"/>
        <v>0</v>
      </c>
      <c r="V106" s="381">
        <f t="shared" si="5"/>
        <v>0</v>
      </c>
      <c r="W106" s="381">
        <f t="shared" si="5"/>
        <v>0</v>
      </c>
      <c r="X106" s="381">
        <f t="shared" si="5"/>
        <v>0</v>
      </c>
      <c r="Y106" s="381">
        <f t="shared" si="5"/>
        <v>0</v>
      </c>
      <c r="Z106" s="381">
        <f t="shared" si="5"/>
        <v>0</v>
      </c>
      <c r="AA106" s="381">
        <f t="shared" si="5"/>
        <v>0</v>
      </c>
      <c r="AB106" s="381">
        <f t="shared" si="5"/>
        <v>0</v>
      </c>
      <c r="AC106" s="381">
        <f t="shared" si="5"/>
        <v>0</v>
      </c>
      <c r="AD106" s="381">
        <f t="shared" si="5"/>
        <v>0</v>
      </c>
      <c r="AE106" s="381">
        <f t="shared" si="5"/>
        <v>0</v>
      </c>
      <c r="AF106" s="381">
        <f t="shared" si="5"/>
        <v>0</v>
      </c>
      <c r="AG106" s="381">
        <f t="shared" si="5"/>
        <v>0</v>
      </c>
      <c r="AH106" s="381">
        <f t="shared" si="5"/>
        <v>0</v>
      </c>
      <c r="AI106" s="381">
        <f t="shared" si="5"/>
        <v>0</v>
      </c>
      <c r="AJ106" s="381">
        <f>ROUND((SUM(AJ57:AJ70)),2)</f>
        <v>0</v>
      </c>
    </row>
    <row r="107" spans="2:36" ht="30" customHeight="1" thickBot="1">
      <c r="F107" s="230"/>
      <c r="H107" s="46"/>
      <c r="I107" s="46"/>
      <c r="N107" s="366"/>
      <c r="O107" s="366"/>
      <c r="P107" s="366"/>
      <c r="Q107" s="366"/>
      <c r="R107" s="366"/>
      <c r="S107" s="366"/>
      <c r="T107" s="366"/>
      <c r="U107" s="366"/>
      <c r="V107" s="366"/>
      <c r="W107" s="366"/>
      <c r="X107" s="366"/>
      <c r="Y107" s="367"/>
      <c r="Z107" s="366"/>
      <c r="AA107" s="366"/>
      <c r="AB107" s="366"/>
      <c r="AC107" s="366"/>
      <c r="AD107" s="366"/>
      <c r="AE107" s="366"/>
      <c r="AF107" s="366"/>
      <c r="AG107" s="366"/>
      <c r="AH107" s="368"/>
      <c r="AI107" s="368"/>
    </row>
    <row r="108" spans="2:36" ht="30" customHeight="1" thickBot="1">
      <c r="E108" s="369" t="s">
        <v>192</v>
      </c>
      <c r="F108" s="381">
        <f>ROUND((SUM(F71:F80)),2)</f>
        <v>0</v>
      </c>
      <c r="G108" s="299"/>
      <c r="H108" s="312">
        <v>2</v>
      </c>
      <c r="I108" s="311">
        <v>20</v>
      </c>
      <c r="J108" s="296"/>
      <c r="K108" s="307"/>
      <c r="L108" s="307"/>
      <c r="M108" s="308"/>
      <c r="N108" s="381">
        <f>ROUND((SUM(N71:N80)),2)</f>
        <v>0</v>
      </c>
      <c r="O108" s="381">
        <f t="shared" ref="O108:AJ108" si="6">ROUND((SUM(O71:O80)),2)</f>
        <v>0</v>
      </c>
      <c r="P108" s="381">
        <f t="shared" si="6"/>
        <v>0</v>
      </c>
      <c r="Q108" s="381">
        <f t="shared" si="6"/>
        <v>0</v>
      </c>
      <c r="R108" s="381">
        <f t="shared" si="6"/>
        <v>0</v>
      </c>
      <c r="S108" s="381">
        <f t="shared" si="6"/>
        <v>0</v>
      </c>
      <c r="T108" s="381">
        <f t="shared" si="6"/>
        <v>0</v>
      </c>
      <c r="U108" s="381">
        <f t="shared" si="6"/>
        <v>0</v>
      </c>
      <c r="V108" s="381">
        <f t="shared" si="6"/>
        <v>0</v>
      </c>
      <c r="W108" s="381">
        <f t="shared" si="6"/>
        <v>0</v>
      </c>
      <c r="X108" s="381">
        <f t="shared" si="6"/>
        <v>0</v>
      </c>
      <c r="Y108" s="381">
        <f t="shared" si="6"/>
        <v>0</v>
      </c>
      <c r="Z108" s="381">
        <f t="shared" si="6"/>
        <v>0</v>
      </c>
      <c r="AA108" s="381">
        <f t="shared" si="6"/>
        <v>0</v>
      </c>
      <c r="AB108" s="381">
        <f t="shared" si="6"/>
        <v>0</v>
      </c>
      <c r="AC108" s="381">
        <f t="shared" si="6"/>
        <v>0</v>
      </c>
      <c r="AD108" s="381">
        <f t="shared" si="6"/>
        <v>0</v>
      </c>
      <c r="AE108" s="381">
        <f t="shared" si="6"/>
        <v>0</v>
      </c>
      <c r="AF108" s="381">
        <f t="shared" si="6"/>
        <v>0</v>
      </c>
      <c r="AG108" s="381">
        <f t="shared" si="6"/>
        <v>0</v>
      </c>
      <c r="AH108" s="381">
        <f t="shared" si="6"/>
        <v>0</v>
      </c>
      <c r="AI108" s="381">
        <f t="shared" si="6"/>
        <v>0</v>
      </c>
      <c r="AJ108" s="381">
        <f t="shared" si="6"/>
        <v>0</v>
      </c>
    </row>
    <row r="109" spans="2:36" ht="21" customHeight="1">
      <c r="E109" s="61"/>
      <c r="F109" s="228"/>
      <c r="G109" s="36"/>
      <c r="H109" s="36"/>
      <c r="I109" s="36"/>
      <c r="J109" s="62"/>
      <c r="K109" s="63"/>
      <c r="L109" s="63"/>
      <c r="M109" s="64"/>
      <c r="N109" s="228"/>
      <c r="O109" s="228"/>
      <c r="P109" s="228"/>
      <c r="Q109" s="228"/>
      <c r="R109" s="228"/>
      <c r="S109" s="228"/>
      <c r="T109" s="228"/>
      <c r="U109" s="228"/>
      <c r="V109" s="228"/>
      <c r="W109" s="228"/>
      <c r="X109" s="228"/>
      <c r="Y109" s="228"/>
      <c r="Z109" s="228"/>
      <c r="AA109" s="228"/>
      <c r="AB109" s="228"/>
      <c r="AC109" s="228"/>
      <c r="AD109" s="228"/>
      <c r="AE109" s="228"/>
      <c r="AF109" s="228"/>
      <c r="AG109" s="228"/>
      <c r="AH109" s="228"/>
      <c r="AI109" s="228"/>
      <c r="AJ109" s="228"/>
    </row>
    <row r="110" spans="2:36" ht="18.75" customHeight="1">
      <c r="C110" s="437"/>
      <c r="E110" s="61"/>
      <c r="F110" s="228"/>
      <c r="G110" s="36"/>
      <c r="H110" s="36"/>
      <c r="I110" s="36"/>
      <c r="J110" s="62"/>
      <c r="K110" s="63"/>
      <c r="L110" s="63"/>
      <c r="M110" s="64"/>
      <c r="N110" s="228"/>
      <c r="O110" s="228"/>
      <c r="P110" s="228"/>
      <c r="Q110" s="228"/>
      <c r="R110" s="228"/>
      <c r="S110" s="228"/>
      <c r="T110" s="228"/>
      <c r="U110" s="228"/>
      <c r="V110" s="228"/>
      <c r="W110" s="228"/>
      <c r="X110" s="228"/>
      <c r="Y110" s="228"/>
      <c r="Z110" s="228"/>
      <c r="AA110" s="228"/>
      <c r="AB110" s="228"/>
      <c r="AC110" s="228"/>
      <c r="AD110" s="228"/>
      <c r="AE110" s="228"/>
      <c r="AF110" s="228"/>
      <c r="AG110" s="228"/>
      <c r="AH110" s="228"/>
      <c r="AI110" s="228"/>
      <c r="AJ110" s="228"/>
    </row>
    <row r="111" spans="2:36" ht="26.25" customHeight="1">
      <c r="B111" s="514" t="s">
        <v>210</v>
      </c>
      <c r="C111" s="514"/>
      <c r="D111" s="514"/>
      <c r="H111" s="318"/>
      <c r="I111" s="318"/>
      <c r="J111" s="319"/>
      <c r="R111" s="334"/>
    </row>
    <row r="112" spans="2:36" ht="16.5">
      <c r="C112" s="340"/>
      <c r="H112" s="318"/>
      <c r="I112" s="318"/>
      <c r="J112" s="319"/>
      <c r="R112" s="334"/>
    </row>
    <row r="113" spans="2:18" ht="16.5">
      <c r="C113" s="340"/>
      <c r="H113" s="318"/>
      <c r="I113" s="318"/>
      <c r="J113" s="319"/>
      <c r="R113" s="334"/>
    </row>
    <row r="114" spans="2:18" ht="15.75" customHeight="1">
      <c r="C114" s="340"/>
      <c r="H114" s="318"/>
      <c r="I114" s="318"/>
      <c r="J114" s="319"/>
      <c r="R114" s="334"/>
    </row>
    <row r="115" spans="2:18" ht="16.5">
      <c r="C115" s="340"/>
      <c r="H115" s="318"/>
      <c r="I115" s="318"/>
      <c r="J115" s="319"/>
      <c r="R115" s="334"/>
    </row>
    <row r="116" spans="2:18" ht="16.5">
      <c r="C116" s="340"/>
      <c r="H116" s="318"/>
      <c r="I116" s="318"/>
      <c r="J116" s="319"/>
      <c r="R116" s="334"/>
    </row>
    <row r="117" spans="2:18" ht="16.5">
      <c r="C117" s="340"/>
      <c r="H117" s="318"/>
      <c r="I117" s="318"/>
      <c r="J117" s="319"/>
      <c r="R117" s="334"/>
    </row>
    <row r="118" spans="2:18" ht="16.5">
      <c r="C118" s="340"/>
    </row>
    <row r="119" spans="2:18" ht="13.5" customHeight="1">
      <c r="C119" s="341"/>
    </row>
    <row r="120" spans="2:18" ht="19.5" customHeight="1">
      <c r="B120" s="514" t="s">
        <v>197</v>
      </c>
      <c r="C120" s="514"/>
    </row>
    <row r="121" spans="2:18" ht="18.75" customHeight="1">
      <c r="B121" s="514" t="s">
        <v>198</v>
      </c>
      <c r="C121" s="514"/>
    </row>
    <row r="122" spans="2:18" ht="20.25">
      <c r="B122" s="24"/>
      <c r="C122" s="457"/>
    </row>
    <row r="123" spans="2:18" ht="20.25">
      <c r="B123" s="24"/>
      <c r="C123" s="457"/>
    </row>
    <row r="124" spans="2:18" ht="20.25">
      <c r="B124" s="24"/>
      <c r="C124" s="457"/>
    </row>
    <row r="125" spans="2:18" ht="20.25">
      <c r="B125" s="24"/>
      <c r="C125" s="457"/>
    </row>
    <row r="126" spans="2:18" ht="15">
      <c r="B126" s="24"/>
      <c r="C126" s="458"/>
    </row>
    <row r="127" spans="2:18" ht="19.5" customHeight="1">
      <c r="B127" s="514" t="s">
        <v>200</v>
      </c>
      <c r="C127" s="514"/>
    </row>
    <row r="212" spans="3:35" ht="14.25">
      <c r="C212" s="401" t="s">
        <v>191</v>
      </c>
    </row>
    <row r="214" spans="3:35">
      <c r="C214" s="344" t="s">
        <v>151</v>
      </c>
    </row>
    <row r="217" spans="3:35">
      <c r="C217" s="344" t="s">
        <v>153</v>
      </c>
    </row>
    <row r="220" spans="3:35" ht="15">
      <c r="C220" s="303" t="s">
        <v>156</v>
      </c>
    </row>
    <row r="223" spans="3:35" ht="15">
      <c r="C223" s="396" t="s">
        <v>157</v>
      </c>
      <c r="D223" s="396"/>
      <c r="E223" s="396"/>
      <c r="F223" s="396"/>
      <c r="G223" s="396"/>
      <c r="H223" s="397"/>
      <c r="I223" s="397"/>
      <c r="J223" s="396"/>
      <c r="K223" s="396"/>
      <c r="L223" s="396"/>
      <c r="M223" s="396"/>
      <c r="N223" s="396"/>
      <c r="O223" s="396"/>
      <c r="P223" s="396"/>
      <c r="Q223" s="396"/>
      <c r="R223" s="396"/>
      <c r="S223" s="396"/>
      <c r="T223" s="396"/>
      <c r="U223" s="396"/>
      <c r="V223" s="396"/>
      <c r="W223" s="396"/>
      <c r="X223" s="396"/>
      <c r="Y223" s="396"/>
      <c r="Z223" s="396"/>
      <c r="AA223" s="396"/>
      <c r="AB223" s="396"/>
      <c r="AC223" s="396"/>
      <c r="AD223" s="396"/>
      <c r="AE223" s="396"/>
      <c r="AF223" s="396"/>
      <c r="AG223" s="396"/>
      <c r="AH223" s="396"/>
      <c r="AI223" s="396"/>
    </row>
    <row r="225" spans="3:27" ht="15">
      <c r="C225" s="303" t="s">
        <v>158</v>
      </c>
    </row>
    <row r="227" spans="3:27" ht="14.25">
      <c r="C227" s="401" t="s">
        <v>159</v>
      </c>
    </row>
    <row r="230" spans="3:27" ht="15">
      <c r="C230" s="396" t="s">
        <v>169</v>
      </c>
    </row>
    <row r="233" spans="3:27" ht="15">
      <c r="C233" s="396" t="s">
        <v>170</v>
      </c>
      <c r="D233" s="220"/>
      <c r="E233" s="220"/>
      <c r="F233" s="220"/>
      <c r="G233" s="220"/>
      <c r="H233" s="220"/>
      <c r="I233" s="220"/>
      <c r="J233" s="220"/>
      <c r="K233" s="220"/>
      <c r="L233" s="220"/>
      <c r="M233" s="220"/>
      <c r="N233" s="220"/>
      <c r="O233" s="220"/>
      <c r="P233" s="220"/>
      <c r="Q233" s="220"/>
      <c r="R233" s="220"/>
      <c r="S233" s="220"/>
      <c r="T233" s="220"/>
      <c r="U233" s="220"/>
      <c r="V233" s="220"/>
      <c r="W233" s="220"/>
      <c r="X233" s="220"/>
      <c r="Y233" s="220"/>
      <c r="Z233" s="220"/>
      <c r="AA233" s="220"/>
    </row>
    <row r="235" spans="3:27" ht="15">
      <c r="C235" s="396" t="s">
        <v>171</v>
      </c>
    </row>
    <row r="237" spans="3:27" ht="15">
      <c r="C237" s="396" t="s">
        <v>172</v>
      </c>
    </row>
    <row r="239" spans="3:27" ht="15">
      <c r="C239" s="396" t="s">
        <v>173</v>
      </c>
    </row>
    <row r="241" spans="3:35" ht="15">
      <c r="C241" s="396" t="s">
        <v>174</v>
      </c>
    </row>
    <row r="243" spans="3:35" ht="15">
      <c r="C243" s="396" t="s">
        <v>175</v>
      </c>
    </row>
    <row r="245" spans="3:35" ht="15" customHeight="1">
      <c r="C245" s="408" t="s">
        <v>175</v>
      </c>
      <c r="D245" s="408"/>
      <c r="E245" s="408"/>
      <c r="F245" s="408"/>
      <c r="G245" s="408"/>
      <c r="H245" s="409"/>
      <c r="I245" s="409"/>
      <c r="J245" s="408"/>
      <c r="K245" s="408"/>
      <c r="L245" s="408"/>
      <c r="M245" s="408"/>
      <c r="N245" s="408"/>
      <c r="O245" s="408"/>
      <c r="P245" s="408"/>
      <c r="Q245" s="408"/>
      <c r="R245" s="408"/>
      <c r="S245" s="408"/>
      <c r="T245" s="408"/>
      <c r="U245" s="408"/>
      <c r="V245" s="408"/>
      <c r="W245" s="408"/>
      <c r="X245" s="408"/>
      <c r="Y245" s="408"/>
      <c r="Z245" s="408"/>
      <c r="AA245" s="408"/>
      <c r="AB245" s="408"/>
      <c r="AC245" s="408"/>
      <c r="AD245" s="408"/>
      <c r="AE245" s="409"/>
      <c r="AF245" s="408"/>
      <c r="AG245" s="408"/>
      <c r="AH245" s="408"/>
      <c r="AI245" s="408"/>
    </row>
    <row r="252" spans="3:35" ht="15">
      <c r="C252" s="349" t="s">
        <v>155</v>
      </c>
    </row>
    <row r="253" spans="3:35" ht="15">
      <c r="C253" s="303" t="s">
        <v>154</v>
      </c>
    </row>
    <row r="256" spans="3:35" ht="15.75">
      <c r="C256" s="439" t="s">
        <v>185</v>
      </c>
      <c r="D256" s="439"/>
      <c r="E256" s="439"/>
      <c r="F256" s="439"/>
      <c r="G256" s="439"/>
      <c r="H256" s="221"/>
      <c r="I256" s="221"/>
      <c r="J256" s="439"/>
      <c r="K256" s="439"/>
      <c r="L256" s="439"/>
      <c r="M256" s="439"/>
      <c r="N256" s="439"/>
      <c r="O256" s="221"/>
      <c r="P256" s="439"/>
      <c r="Q256" s="439"/>
      <c r="R256" s="439"/>
      <c r="S256" s="439"/>
      <c r="T256" s="439"/>
      <c r="U256" s="439"/>
      <c r="V256" s="439"/>
      <c r="W256" s="439"/>
      <c r="X256" s="439"/>
      <c r="Y256" s="439"/>
      <c r="Z256" s="439"/>
      <c r="AA256" s="439"/>
      <c r="AB256" s="439"/>
      <c r="AC256" s="439"/>
      <c r="AD256" s="439"/>
      <c r="AE256" s="439"/>
      <c r="AF256" s="439"/>
      <c r="AG256" s="439"/>
      <c r="AH256" s="439"/>
      <c r="AI256" s="439"/>
    </row>
    <row r="257" spans="3:35" ht="15.75">
      <c r="C257" s="439" t="s">
        <v>186</v>
      </c>
      <c r="D257" s="439"/>
      <c r="E257" s="439"/>
      <c r="F257" s="439"/>
      <c r="G257" s="439"/>
      <c r="H257" s="221"/>
      <c r="I257" s="221"/>
      <c r="J257" s="439"/>
      <c r="K257" s="439"/>
      <c r="L257" s="439"/>
      <c r="M257" s="439"/>
      <c r="N257" s="439"/>
      <c r="O257" s="221"/>
      <c r="P257" s="439"/>
      <c r="Q257" s="439"/>
      <c r="R257" s="439"/>
      <c r="S257" s="439"/>
      <c r="T257" s="439"/>
      <c r="U257" s="439"/>
      <c r="V257" s="439"/>
      <c r="W257" s="439"/>
      <c r="X257" s="439"/>
      <c r="Y257" s="439"/>
      <c r="Z257" s="439"/>
      <c r="AA257" s="439"/>
      <c r="AB257" s="439"/>
      <c r="AC257" s="439"/>
      <c r="AD257" s="439"/>
      <c r="AE257" s="439"/>
      <c r="AF257" s="439"/>
      <c r="AG257" s="439"/>
      <c r="AH257" s="439"/>
      <c r="AI257" s="439"/>
    </row>
    <row r="258" spans="3:35" ht="15.75">
      <c r="C258" s="439" t="s">
        <v>189</v>
      </c>
      <c r="D258" s="439"/>
      <c r="E258" s="439"/>
      <c r="F258" s="439"/>
      <c r="G258" s="439"/>
      <c r="H258" s="221"/>
      <c r="I258" s="221"/>
      <c r="J258" s="439"/>
      <c r="K258" s="439"/>
      <c r="L258" s="439"/>
      <c r="M258" s="439"/>
      <c r="N258" s="439"/>
      <c r="O258" s="221"/>
      <c r="P258" s="439"/>
      <c r="Q258" s="439"/>
      <c r="R258" s="439"/>
      <c r="S258" s="439"/>
      <c r="T258" s="439"/>
      <c r="U258" s="439"/>
      <c r="V258" s="439"/>
      <c r="W258" s="439"/>
      <c r="X258" s="439"/>
      <c r="Y258" s="439"/>
      <c r="Z258" s="439"/>
      <c r="AA258" s="439"/>
      <c r="AB258" s="439"/>
      <c r="AC258" s="439"/>
      <c r="AD258" s="439"/>
      <c r="AE258" s="439"/>
      <c r="AF258" s="439"/>
      <c r="AG258" s="439"/>
      <c r="AH258" s="439"/>
      <c r="AI258" s="439"/>
    </row>
    <row r="259" spans="3:35" ht="15.75">
      <c r="E259" s="61"/>
      <c r="F259" s="228"/>
      <c r="G259" s="36"/>
      <c r="H259" s="36"/>
      <c r="I259" s="36"/>
      <c r="J259" s="62"/>
      <c r="K259" s="63"/>
      <c r="L259" s="63"/>
      <c r="M259" s="64"/>
      <c r="N259" s="228"/>
      <c r="O259" s="228"/>
      <c r="P259" s="228"/>
      <c r="Q259" s="228"/>
      <c r="R259" s="228"/>
      <c r="S259" s="228"/>
      <c r="T259" s="228"/>
      <c r="U259" s="228"/>
      <c r="V259" s="228"/>
      <c r="W259" s="228"/>
      <c r="X259" s="228"/>
      <c r="Y259" s="228"/>
      <c r="Z259" s="228"/>
      <c r="AA259" s="228"/>
      <c r="AB259" s="228"/>
      <c r="AC259" s="228"/>
      <c r="AD259" s="228"/>
      <c r="AE259" s="228"/>
      <c r="AF259" s="228"/>
      <c r="AG259" s="228"/>
      <c r="AH259" s="228"/>
      <c r="AI259" s="228"/>
    </row>
    <row r="260" spans="3:35" ht="15.75">
      <c r="C260" s="438" t="s">
        <v>187</v>
      </c>
      <c r="E260" s="61"/>
      <c r="F260" s="228"/>
      <c r="G260" s="36"/>
      <c r="H260" s="36"/>
      <c r="I260" s="36"/>
      <c r="J260" s="62"/>
      <c r="K260" s="63"/>
      <c r="L260" s="63"/>
      <c r="M260" s="64"/>
      <c r="N260" s="228"/>
      <c r="O260" s="228"/>
      <c r="P260" s="228"/>
      <c r="Q260" s="228"/>
      <c r="R260" s="228"/>
      <c r="S260" s="228"/>
      <c r="T260" s="228"/>
      <c r="U260" s="228"/>
      <c r="V260" s="228"/>
      <c r="W260" s="228"/>
      <c r="X260" s="228"/>
      <c r="Y260" s="228"/>
      <c r="Z260" s="228"/>
      <c r="AA260" s="228"/>
      <c r="AB260" s="228"/>
      <c r="AC260" s="228"/>
      <c r="AD260" s="228"/>
      <c r="AE260" s="228"/>
      <c r="AF260" s="228"/>
      <c r="AG260" s="228"/>
      <c r="AH260" s="228"/>
      <c r="AI260" s="228"/>
    </row>
    <row r="261" spans="3:35" ht="15.75">
      <c r="C261" s="437" t="s">
        <v>188</v>
      </c>
      <c r="E261" s="61"/>
      <c r="F261" s="228"/>
      <c r="G261" s="36"/>
      <c r="H261" s="36"/>
      <c r="I261" s="36"/>
      <c r="J261" s="62"/>
      <c r="K261" s="63"/>
      <c r="L261" s="63"/>
      <c r="M261" s="64"/>
      <c r="N261" s="228"/>
      <c r="O261" s="228"/>
      <c r="P261" s="228"/>
      <c r="Q261" s="228"/>
      <c r="R261" s="228"/>
      <c r="S261" s="228"/>
      <c r="T261" s="228"/>
      <c r="U261" s="228"/>
      <c r="V261" s="228"/>
      <c r="W261" s="228"/>
      <c r="X261" s="228"/>
      <c r="Y261" s="228"/>
      <c r="Z261" s="228"/>
      <c r="AA261" s="228"/>
      <c r="AB261" s="228"/>
      <c r="AC261" s="228"/>
      <c r="AD261" s="228"/>
      <c r="AE261" s="228"/>
      <c r="AF261" s="228"/>
      <c r="AG261" s="228"/>
      <c r="AH261" s="228"/>
      <c r="AI261" s="228"/>
    </row>
    <row r="270" spans="3:35" ht="15">
      <c r="C270" s="303" t="s">
        <v>138</v>
      </c>
    </row>
    <row r="271" spans="3:35" ht="15">
      <c r="C271" s="303" t="s">
        <v>139</v>
      </c>
    </row>
    <row r="272" spans="3:35" ht="15">
      <c r="C272" s="303" t="s">
        <v>142</v>
      </c>
    </row>
    <row r="275" spans="3:3" ht="15">
      <c r="C275" s="303" t="s">
        <v>144</v>
      </c>
    </row>
    <row r="278" spans="3:3" ht="15">
      <c r="C278" s="303" t="s">
        <v>140</v>
      </c>
    </row>
    <row r="281" spans="3:3" ht="18">
      <c r="C281" s="433" t="s">
        <v>182</v>
      </c>
    </row>
    <row r="284" spans="3:3" ht="20.25">
      <c r="C284" s="342" t="s">
        <v>183</v>
      </c>
    </row>
    <row r="285" spans="3:3" ht="20.25">
      <c r="C285" s="342" t="s">
        <v>184</v>
      </c>
    </row>
    <row r="289" spans="3:3" ht="15.75">
      <c r="C289" s="438" t="s">
        <v>187</v>
      </c>
    </row>
    <row r="290" spans="3:3" ht="15.75">
      <c r="C290" s="437" t="s">
        <v>188</v>
      </c>
    </row>
  </sheetData>
  <autoFilter ref="H15:I108">
    <filterColumn colId="1"/>
    <sortState ref="H57:I106">
      <sortCondition descending="1" ref="H15:H108"/>
    </sortState>
  </autoFilter>
  <mergeCells count="20">
    <mergeCell ref="B3:AI3"/>
    <mergeCell ref="B6:AI6"/>
    <mergeCell ref="B8:AI8"/>
    <mergeCell ref="B10:AI10"/>
    <mergeCell ref="Y14:AG14"/>
    <mergeCell ref="W14:W15"/>
    <mergeCell ref="D12:N12"/>
    <mergeCell ref="N14:N15"/>
    <mergeCell ref="M14:M15"/>
    <mergeCell ref="K14:L14"/>
    <mergeCell ref="B14:J14"/>
    <mergeCell ref="O14:V14"/>
    <mergeCell ref="B111:D111"/>
    <mergeCell ref="B120:C120"/>
    <mergeCell ref="B121:C121"/>
    <mergeCell ref="B127:C127"/>
    <mergeCell ref="AJ14:AJ15"/>
    <mergeCell ref="AI14:AI15"/>
    <mergeCell ref="AH14:AH15"/>
    <mergeCell ref="X14:X15"/>
  </mergeCells>
  <phoneticPr fontId="0" type="noConversion"/>
  <printOptions horizontalCentered="1"/>
  <pageMargins left="1.2204724409448819" right="0.19685039370078741" top="0.39370078740157483" bottom="0.39370078740157483" header="0" footer="0"/>
  <pageSetup paperSize="5" scale="40" fitToHeight="10"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dimension ref="A1:W73"/>
  <sheetViews>
    <sheetView view="pageBreakPreview" topLeftCell="A7" zoomScale="60" zoomScaleNormal="75" workbookViewId="0">
      <selection activeCell="P15" sqref="P15"/>
    </sheetView>
  </sheetViews>
  <sheetFormatPr baseColWidth="10" defaultRowHeight="12.75"/>
  <cols>
    <col min="1" max="1" width="42.7109375" style="238" customWidth="1"/>
    <col min="2" max="2" width="23.42578125" style="430" customWidth="1"/>
    <col min="3" max="3" width="21.28515625" style="431" hidden="1" customWidth="1"/>
    <col min="4" max="4" width="17.42578125" style="431" hidden="1" customWidth="1"/>
    <col min="5" max="5" width="17.85546875" style="431" customWidth="1"/>
    <col min="6" max="6" width="13.7109375" style="431" customWidth="1"/>
    <col min="7" max="7" width="15.140625" style="239" customWidth="1"/>
    <col min="8" max="8" width="14.85546875" style="239" customWidth="1"/>
    <col min="9" max="9" width="13.85546875" style="239" customWidth="1"/>
    <col min="10" max="10" width="18.140625" style="239" customWidth="1"/>
    <col min="11" max="11" width="15" style="238" bestFit="1" customWidth="1"/>
    <col min="12" max="12" width="18.85546875" style="238" customWidth="1"/>
    <col min="13" max="13" width="16.42578125" style="239" customWidth="1"/>
    <col min="14" max="14" width="17.5703125" style="239" customWidth="1"/>
    <col min="15" max="15" width="16.140625" style="238" customWidth="1"/>
    <col min="16" max="16" width="16.42578125" style="238" customWidth="1"/>
    <col min="17" max="17" width="16.42578125" style="239" customWidth="1"/>
    <col min="18" max="18" width="17" style="238" customWidth="1"/>
    <col min="19" max="19" width="13.7109375" style="238" hidden="1" customWidth="1"/>
    <col min="20" max="20" width="14.7109375" style="239" customWidth="1"/>
    <col min="21" max="21" width="15" style="239" customWidth="1"/>
    <col min="22" max="22" width="17.140625" style="238" bestFit="1" customWidth="1"/>
    <col min="23" max="23" width="17" style="238" customWidth="1"/>
    <col min="24" max="16384" width="11.42578125" style="238"/>
  </cols>
  <sheetData>
    <row r="1" spans="1:23" ht="14.25">
      <c r="A1" s="410"/>
      <c r="B1" s="411"/>
      <c r="C1" s="412"/>
      <c r="D1" s="412"/>
      <c r="E1" s="412"/>
      <c r="F1" s="412"/>
      <c r="G1" s="411"/>
      <c r="H1" s="413"/>
      <c r="I1" s="413"/>
      <c r="J1" s="413"/>
      <c r="K1" s="414"/>
      <c r="L1" s="414"/>
      <c r="M1" s="413"/>
      <c r="N1" s="413"/>
      <c r="O1" s="414"/>
      <c r="P1" s="414"/>
      <c r="Q1" s="413"/>
      <c r="R1" s="414"/>
      <c r="S1" s="414"/>
      <c r="T1" s="413"/>
      <c r="U1" s="413"/>
      <c r="V1" s="414"/>
      <c r="W1" s="414"/>
    </row>
    <row r="2" spans="1:23" ht="15">
      <c r="A2" s="415"/>
      <c r="B2" s="416"/>
      <c r="C2" s="417"/>
      <c r="D2" s="417"/>
      <c r="E2" s="417"/>
      <c r="F2" s="417"/>
      <c r="G2" s="411"/>
      <c r="H2" s="413"/>
      <c r="I2" s="413"/>
      <c r="J2" s="413"/>
      <c r="K2" s="414"/>
      <c r="L2" s="414"/>
      <c r="M2" s="413"/>
      <c r="N2" s="413"/>
      <c r="O2" s="414"/>
      <c r="P2" s="414"/>
      <c r="Q2" s="413"/>
      <c r="R2" s="414"/>
      <c r="S2" s="414"/>
      <c r="T2" s="413"/>
      <c r="U2" s="413"/>
      <c r="V2" s="414"/>
      <c r="W2" s="414"/>
    </row>
    <row r="3" spans="1:23" ht="14.25">
      <c r="A3" s="410"/>
      <c r="B3" s="411"/>
      <c r="C3" s="412"/>
      <c r="D3" s="412"/>
      <c r="E3" s="412"/>
      <c r="F3" s="412"/>
      <c r="G3" s="411"/>
      <c r="H3" s="413"/>
      <c r="I3" s="413"/>
      <c r="J3" s="413"/>
      <c r="K3" s="414"/>
      <c r="L3" s="414"/>
      <c r="M3" s="413"/>
      <c r="N3" s="413"/>
      <c r="O3" s="414"/>
      <c r="P3" s="414"/>
      <c r="Q3" s="413"/>
      <c r="R3" s="414"/>
      <c r="S3" s="414"/>
      <c r="T3" s="413"/>
      <c r="U3" s="413"/>
      <c r="V3" s="414"/>
      <c r="W3" s="414"/>
    </row>
    <row r="4" spans="1:23" ht="14.25">
      <c r="A4" s="410"/>
      <c r="B4" s="411"/>
      <c r="C4" s="412"/>
      <c r="D4" s="412"/>
      <c r="E4" s="412"/>
      <c r="F4" s="412"/>
      <c r="G4" s="411"/>
      <c r="H4" s="413"/>
      <c r="I4" s="413"/>
      <c r="J4" s="413"/>
      <c r="K4" s="414"/>
      <c r="L4" s="414"/>
      <c r="M4" s="413"/>
      <c r="N4" s="413"/>
      <c r="O4" s="414"/>
      <c r="P4" s="414"/>
      <c r="Q4" s="413"/>
      <c r="R4" s="414"/>
      <c r="S4" s="414"/>
      <c r="T4" s="413"/>
      <c r="U4" s="413"/>
      <c r="V4" s="414"/>
      <c r="W4" s="414"/>
    </row>
    <row r="5" spans="1:23" ht="14.25">
      <c r="A5" s="410"/>
      <c r="B5" s="411"/>
      <c r="C5" s="412"/>
      <c r="D5" s="412"/>
      <c r="E5" s="412"/>
      <c r="F5" s="412"/>
      <c r="G5" s="411"/>
      <c r="H5" s="413"/>
      <c r="I5" s="413"/>
      <c r="J5" s="413"/>
      <c r="K5" s="414"/>
      <c r="L5" s="414"/>
      <c r="M5" s="413"/>
      <c r="N5" s="413"/>
      <c r="O5" s="414"/>
      <c r="P5" s="414"/>
      <c r="Q5" s="413"/>
      <c r="R5" s="414"/>
      <c r="S5" s="414"/>
      <c r="T5" s="413"/>
      <c r="U5" s="413"/>
      <c r="V5" s="414"/>
      <c r="W5" s="414"/>
    </row>
    <row r="6" spans="1:23" ht="14.25">
      <c r="A6" s="410"/>
      <c r="B6" s="411"/>
      <c r="C6" s="412"/>
      <c r="D6" s="412"/>
      <c r="E6" s="412"/>
      <c r="F6" s="412"/>
      <c r="G6" s="411"/>
      <c r="H6" s="413"/>
      <c r="I6" s="413"/>
      <c r="J6" s="413"/>
      <c r="K6" s="414"/>
      <c r="L6" s="414"/>
      <c r="M6" s="413"/>
      <c r="N6" s="413"/>
      <c r="O6" s="414"/>
      <c r="P6" s="414"/>
      <c r="Q6" s="413"/>
      <c r="R6" s="414"/>
      <c r="S6" s="414"/>
      <c r="T6" s="413"/>
      <c r="U6" s="413"/>
      <c r="V6" s="414"/>
      <c r="W6" s="414"/>
    </row>
    <row r="7" spans="1:23" ht="14.25">
      <c r="A7" s="410"/>
      <c r="B7" s="411"/>
      <c r="C7" s="412"/>
      <c r="D7" s="412"/>
      <c r="E7" s="412"/>
      <c r="F7" s="412"/>
      <c r="G7" s="411"/>
      <c r="H7" s="413"/>
      <c r="I7" s="413"/>
      <c r="J7" s="413"/>
      <c r="K7" s="414"/>
      <c r="L7" s="414"/>
      <c r="M7" s="413"/>
      <c r="N7" s="413"/>
      <c r="O7" s="414"/>
      <c r="P7" s="414"/>
      <c r="Q7" s="413"/>
      <c r="R7" s="414"/>
      <c r="S7" s="414"/>
      <c r="T7" s="413"/>
      <c r="U7" s="413"/>
      <c r="V7" s="414"/>
      <c r="W7" s="414"/>
    </row>
    <row r="8" spans="1:23" ht="14.25">
      <c r="A8" s="410"/>
      <c r="B8" s="411"/>
      <c r="C8" s="412"/>
      <c r="D8" s="412"/>
      <c r="E8" s="412"/>
      <c r="F8" s="412"/>
      <c r="G8" s="411"/>
      <c r="H8" s="413"/>
      <c r="I8" s="413"/>
      <c r="J8" s="413"/>
      <c r="K8" s="414"/>
      <c r="L8" s="414"/>
      <c r="M8" s="413"/>
      <c r="N8" s="413"/>
      <c r="O8" s="414"/>
      <c r="P8" s="414"/>
      <c r="Q8" s="413"/>
      <c r="R8" s="414"/>
      <c r="S8" s="414"/>
      <c r="T8" s="413"/>
      <c r="U8" s="413"/>
      <c r="V8" s="414"/>
      <c r="W8" s="414"/>
    </row>
    <row r="9" spans="1:23" ht="23.25">
      <c r="A9" s="544" t="s">
        <v>149</v>
      </c>
      <c r="B9" s="544"/>
      <c r="C9" s="544"/>
      <c r="D9" s="544"/>
      <c r="E9" s="544"/>
      <c r="F9" s="544"/>
      <c r="G9" s="544"/>
      <c r="H9" s="544"/>
      <c r="I9" s="544"/>
      <c r="J9" s="544"/>
      <c r="K9" s="544"/>
      <c r="L9" s="544"/>
      <c r="M9" s="544"/>
      <c r="N9" s="544"/>
      <c r="O9" s="544"/>
      <c r="P9" s="544"/>
      <c r="Q9" s="544"/>
      <c r="R9" s="544"/>
      <c r="S9" s="544"/>
      <c r="T9" s="544"/>
      <c r="U9" s="544"/>
      <c r="V9" s="544"/>
      <c r="W9" s="544"/>
    </row>
    <row r="10" spans="1:23" ht="23.25">
      <c r="A10" s="545" t="s">
        <v>211</v>
      </c>
      <c r="B10" s="545"/>
      <c r="C10" s="545"/>
      <c r="D10" s="545"/>
      <c r="E10" s="545"/>
      <c r="F10" s="545"/>
      <c r="G10" s="545"/>
      <c r="H10" s="545"/>
      <c r="I10" s="545"/>
      <c r="J10" s="545"/>
      <c r="K10" s="545"/>
      <c r="L10" s="545"/>
      <c r="M10" s="545"/>
      <c r="N10" s="545"/>
      <c r="O10" s="545"/>
      <c r="P10" s="545"/>
      <c r="Q10" s="545"/>
      <c r="R10" s="545"/>
      <c r="S10" s="545"/>
      <c r="T10" s="545"/>
      <c r="U10" s="545"/>
      <c r="V10" s="545"/>
      <c r="W10" s="545"/>
    </row>
    <row r="11" spans="1:23" ht="23.25">
      <c r="A11" s="545" t="s">
        <v>212</v>
      </c>
      <c r="B11" s="545"/>
      <c r="C11" s="545"/>
      <c r="D11" s="545"/>
      <c r="E11" s="545"/>
      <c r="F11" s="545"/>
      <c r="G11" s="545"/>
      <c r="H11" s="545"/>
      <c r="I11" s="545"/>
      <c r="J11" s="545"/>
      <c r="K11" s="545"/>
      <c r="L11" s="545"/>
      <c r="M11" s="545"/>
      <c r="N11" s="545"/>
      <c r="O11" s="545"/>
      <c r="P11" s="545"/>
      <c r="Q11" s="545"/>
      <c r="R11" s="545"/>
      <c r="S11" s="545"/>
      <c r="T11" s="545"/>
      <c r="U11" s="545"/>
      <c r="V11" s="545"/>
      <c r="W11" s="545"/>
    </row>
    <row r="12" spans="1:23" ht="15.75">
      <c r="A12" s="418"/>
      <c r="B12" s="419"/>
      <c r="C12" s="420"/>
      <c r="D12" s="420"/>
      <c r="E12" s="420"/>
      <c r="F12" s="420"/>
      <c r="G12" s="418"/>
      <c r="H12" s="418"/>
      <c r="I12" s="418"/>
      <c r="J12" s="418"/>
      <c r="K12" s="418"/>
      <c r="L12" s="418"/>
      <c r="M12" s="418"/>
      <c r="N12" s="418"/>
      <c r="O12" s="418"/>
      <c r="P12" s="418"/>
      <c r="Q12" s="418"/>
      <c r="R12" s="418"/>
      <c r="S12" s="418"/>
      <c r="T12" s="418"/>
      <c r="U12" s="418"/>
      <c r="V12" s="418"/>
      <c r="W12" s="418"/>
    </row>
    <row r="13" spans="1:23" ht="16.5" thickBot="1">
      <c r="A13" s="418"/>
      <c r="B13" s="419"/>
      <c r="C13" s="420"/>
      <c r="D13" s="420"/>
      <c r="E13" s="420"/>
      <c r="F13" s="420"/>
      <c r="G13" s="418"/>
      <c r="H13" s="418"/>
      <c r="I13" s="418"/>
      <c r="J13" s="418"/>
      <c r="K13" s="418"/>
      <c r="L13" s="418"/>
      <c r="M13" s="418"/>
      <c r="N13" s="418"/>
      <c r="O13" s="418"/>
      <c r="P13" s="418"/>
      <c r="Q13" s="418"/>
      <c r="R13" s="418"/>
      <c r="S13" s="418"/>
      <c r="T13" s="418"/>
      <c r="U13" s="418"/>
      <c r="V13" s="418"/>
      <c r="W13" s="418"/>
    </row>
    <row r="14" spans="1:23" s="240" customFormat="1" ht="122.25" customHeight="1" thickBot="1">
      <c r="A14" s="550" t="s">
        <v>72</v>
      </c>
      <c r="B14" s="421" t="s">
        <v>73</v>
      </c>
      <c r="C14" s="421" t="s">
        <v>190</v>
      </c>
      <c r="D14" s="421" t="s">
        <v>74</v>
      </c>
      <c r="E14" s="422" t="s">
        <v>141</v>
      </c>
      <c r="F14" s="422" t="s">
        <v>137</v>
      </c>
      <c r="G14" s="422" t="s">
        <v>75</v>
      </c>
      <c r="H14" s="422" t="s">
        <v>76</v>
      </c>
      <c r="I14" s="422" t="s">
        <v>77</v>
      </c>
      <c r="J14" s="422" t="s">
        <v>78</v>
      </c>
      <c r="K14" s="552" t="s">
        <v>79</v>
      </c>
      <c r="L14" s="546" t="s">
        <v>80</v>
      </c>
      <c r="M14" s="540" t="s">
        <v>81</v>
      </c>
      <c r="N14" s="541"/>
      <c r="O14" s="541"/>
      <c r="P14" s="541"/>
      <c r="Q14" s="541"/>
      <c r="R14" s="541"/>
      <c r="S14" s="541"/>
      <c r="T14" s="541"/>
      <c r="U14" s="542"/>
      <c r="V14" s="546" t="s">
        <v>82</v>
      </c>
      <c r="W14" s="548" t="s">
        <v>83</v>
      </c>
    </row>
    <row r="15" spans="1:23" s="240" customFormat="1" ht="113.25" customHeight="1" thickBot="1">
      <c r="A15" s="551"/>
      <c r="B15" s="421" t="s">
        <v>84</v>
      </c>
      <c r="C15" s="421" t="s">
        <v>84</v>
      </c>
      <c r="D15" s="421" t="s">
        <v>85</v>
      </c>
      <c r="E15" s="422" t="s">
        <v>147</v>
      </c>
      <c r="F15" s="422" t="s">
        <v>148</v>
      </c>
      <c r="G15" s="422" t="s">
        <v>86</v>
      </c>
      <c r="H15" s="422" t="s">
        <v>87</v>
      </c>
      <c r="I15" s="422" t="s">
        <v>88</v>
      </c>
      <c r="J15" s="422" t="s">
        <v>89</v>
      </c>
      <c r="K15" s="553"/>
      <c r="L15" s="547"/>
      <c r="M15" s="423" t="s">
        <v>90</v>
      </c>
      <c r="N15" s="423" t="s">
        <v>91</v>
      </c>
      <c r="O15" s="423" t="s">
        <v>166</v>
      </c>
      <c r="P15" s="423" t="s">
        <v>92</v>
      </c>
      <c r="Q15" s="423" t="s">
        <v>213</v>
      </c>
      <c r="R15" s="423" t="s">
        <v>131</v>
      </c>
      <c r="S15" s="435">
        <f>Nomina!AE15</f>
        <v>0</v>
      </c>
      <c r="T15" s="423" t="s">
        <v>133</v>
      </c>
      <c r="U15" s="423" t="s">
        <v>164</v>
      </c>
      <c r="V15" s="547"/>
      <c r="W15" s="549"/>
    </row>
    <row r="16" spans="1:23" ht="50.1" customHeight="1">
      <c r="A16" s="382" t="s">
        <v>93</v>
      </c>
      <c r="B16" s="424">
        <f>Nomina!N98</f>
        <v>0</v>
      </c>
      <c r="C16" s="424">
        <f>Nomina!P98</f>
        <v>0</v>
      </c>
      <c r="D16" s="424">
        <f>Nomina!O98</f>
        <v>0</v>
      </c>
      <c r="E16" s="424">
        <f>Nomina!Q98</f>
        <v>0</v>
      </c>
      <c r="F16" s="424">
        <f>Nomina!R98</f>
        <v>0</v>
      </c>
      <c r="G16" s="424">
        <f>Nomina!S98</f>
        <v>0</v>
      </c>
      <c r="H16" s="424">
        <f>Nomina!T98</f>
        <v>0</v>
      </c>
      <c r="I16" s="424">
        <f>Nomina!U98</f>
        <v>0</v>
      </c>
      <c r="J16" s="424">
        <f>Nomina!V98</f>
        <v>0</v>
      </c>
      <c r="K16" s="424">
        <f t="shared" ref="K16:K21" si="0">ROUND((SUM(D16:J16)),2)</f>
        <v>0</v>
      </c>
      <c r="L16" s="424">
        <f t="shared" ref="L16:L21" si="1">ROUND((SUM(B16:C16,K16)),2)</f>
        <v>0</v>
      </c>
      <c r="M16" s="424">
        <f>Nomina!Y98</f>
        <v>0</v>
      </c>
      <c r="N16" s="424">
        <f>Nomina!Z98</f>
        <v>0</v>
      </c>
      <c r="O16" s="424">
        <f>Nomina!AA98</f>
        <v>0</v>
      </c>
      <c r="P16" s="424">
        <f>Nomina!AB98</f>
        <v>0</v>
      </c>
      <c r="Q16" s="424">
        <f>Nomina!AC98</f>
        <v>0</v>
      </c>
      <c r="R16" s="424">
        <f>Nomina!AD98</f>
        <v>0</v>
      </c>
      <c r="S16" s="424">
        <f>Nomina!AE98</f>
        <v>0</v>
      </c>
      <c r="T16" s="424">
        <f>Nomina!AF98</f>
        <v>0</v>
      </c>
      <c r="U16" s="424">
        <f>Nomina!AG98</f>
        <v>0</v>
      </c>
      <c r="V16" s="424">
        <f t="shared" ref="V16:V21" si="2">ROUND((SUM(M16:U16)),2)</f>
        <v>0</v>
      </c>
      <c r="W16" s="387">
        <f t="shared" ref="W16:W21" si="3">ROUND((SUM(L16-V16)),2)</f>
        <v>0</v>
      </c>
    </row>
    <row r="17" spans="1:23" ht="50.1" customHeight="1">
      <c r="A17" s="383" t="s">
        <v>195</v>
      </c>
      <c r="B17" s="424">
        <f>Nomina!N102</f>
        <v>0</v>
      </c>
      <c r="C17" s="424">
        <f>Nomina!P102</f>
        <v>0</v>
      </c>
      <c r="D17" s="424">
        <f>Nomina!O102</f>
        <v>0</v>
      </c>
      <c r="E17" s="424">
        <f>Nomina!Q102</f>
        <v>0</v>
      </c>
      <c r="F17" s="424">
        <f>Nomina!R102</f>
        <v>0</v>
      </c>
      <c r="G17" s="424">
        <f>Nomina!S102</f>
        <v>0</v>
      </c>
      <c r="H17" s="424">
        <f>Nomina!T102</f>
        <v>0</v>
      </c>
      <c r="I17" s="424">
        <f>Nomina!U102</f>
        <v>0</v>
      </c>
      <c r="J17" s="424">
        <f>Nomina!V102</f>
        <v>0</v>
      </c>
      <c r="K17" s="424">
        <f>ROUND((SUM(D17:J17)),2)</f>
        <v>0</v>
      </c>
      <c r="L17" s="424">
        <f t="shared" si="1"/>
        <v>0</v>
      </c>
      <c r="M17" s="424">
        <f>Nomina!Y102</f>
        <v>0</v>
      </c>
      <c r="N17" s="424">
        <f>Nomina!Z102</f>
        <v>0</v>
      </c>
      <c r="O17" s="424">
        <f>Nomina!AA102</f>
        <v>0</v>
      </c>
      <c r="P17" s="424">
        <f>Nomina!AB102</f>
        <v>0</v>
      </c>
      <c r="Q17" s="424">
        <f>Nomina!AC102</f>
        <v>0</v>
      </c>
      <c r="R17" s="424">
        <f>Nomina!AD102</f>
        <v>0</v>
      </c>
      <c r="S17" s="424">
        <f>Nomina!AE102</f>
        <v>0</v>
      </c>
      <c r="T17" s="424">
        <f>Nomina!AF102</f>
        <v>0</v>
      </c>
      <c r="U17" s="424">
        <f>Nomina!AG102</f>
        <v>0</v>
      </c>
      <c r="V17" s="424">
        <f t="shared" si="2"/>
        <v>0</v>
      </c>
      <c r="W17" s="387">
        <f t="shared" si="3"/>
        <v>0</v>
      </c>
    </row>
    <row r="18" spans="1:23" ht="50.1" customHeight="1">
      <c r="A18" s="383" t="s">
        <v>94</v>
      </c>
      <c r="B18" s="424">
        <f>Nomina!N100</f>
        <v>0</v>
      </c>
      <c r="C18" s="424">
        <f>Nomina!P100</f>
        <v>0</v>
      </c>
      <c r="D18" s="424">
        <f>Nomina!O100</f>
        <v>0</v>
      </c>
      <c r="E18" s="424">
        <f>Nomina!Q100</f>
        <v>0</v>
      </c>
      <c r="F18" s="424">
        <f>Nomina!R100</f>
        <v>0</v>
      </c>
      <c r="G18" s="424">
        <f>Nomina!S100</f>
        <v>0</v>
      </c>
      <c r="H18" s="424">
        <f>Nomina!T100</f>
        <v>0</v>
      </c>
      <c r="I18" s="424">
        <f>Nomina!U100</f>
        <v>0</v>
      </c>
      <c r="J18" s="424">
        <f>Nomina!V100</f>
        <v>0</v>
      </c>
      <c r="K18" s="424">
        <f t="shared" si="0"/>
        <v>0</v>
      </c>
      <c r="L18" s="424">
        <f t="shared" si="1"/>
        <v>0</v>
      </c>
      <c r="M18" s="424">
        <f>Nomina!Y100</f>
        <v>0</v>
      </c>
      <c r="N18" s="424">
        <f>Nomina!Z100</f>
        <v>0</v>
      </c>
      <c r="O18" s="424">
        <f>Nomina!AA100</f>
        <v>0</v>
      </c>
      <c r="P18" s="424">
        <f>Nomina!AB100</f>
        <v>0</v>
      </c>
      <c r="Q18" s="424">
        <f>Nomina!AC100</f>
        <v>0</v>
      </c>
      <c r="R18" s="424">
        <f>Nomina!AD100</f>
        <v>0</v>
      </c>
      <c r="S18" s="424">
        <f>Nomina!AE100</f>
        <v>0</v>
      </c>
      <c r="T18" s="424">
        <f>Nomina!AF100</f>
        <v>0</v>
      </c>
      <c r="U18" s="424">
        <f>Nomina!AG100</f>
        <v>0</v>
      </c>
      <c r="V18" s="424">
        <f t="shared" si="2"/>
        <v>0</v>
      </c>
      <c r="W18" s="387">
        <f t="shared" si="3"/>
        <v>0</v>
      </c>
    </row>
    <row r="19" spans="1:23" ht="50.1" customHeight="1">
      <c r="A19" s="383" t="s">
        <v>177</v>
      </c>
      <c r="B19" s="424">
        <f>Nomina!N104</f>
        <v>0</v>
      </c>
      <c r="C19" s="424">
        <f>Nomina!P104</f>
        <v>0</v>
      </c>
      <c r="D19" s="424">
        <f>Nomina!O104</f>
        <v>0</v>
      </c>
      <c r="E19" s="424">
        <f>Nomina!Q104</f>
        <v>0</v>
      </c>
      <c r="F19" s="424">
        <f>Nomina!R104</f>
        <v>0</v>
      </c>
      <c r="G19" s="424">
        <f>Nomina!S104</f>
        <v>0</v>
      </c>
      <c r="H19" s="424">
        <f>Nomina!T104</f>
        <v>0</v>
      </c>
      <c r="I19" s="424">
        <f>Nomina!U104</f>
        <v>0</v>
      </c>
      <c r="J19" s="424">
        <f>Nomina!V104</f>
        <v>0</v>
      </c>
      <c r="K19" s="424">
        <f t="shared" si="0"/>
        <v>0</v>
      </c>
      <c r="L19" s="424">
        <f t="shared" si="1"/>
        <v>0</v>
      </c>
      <c r="M19" s="424">
        <f>Nomina!Y104</f>
        <v>0</v>
      </c>
      <c r="N19" s="424">
        <f>Nomina!Z104</f>
        <v>0</v>
      </c>
      <c r="O19" s="424">
        <f>Nomina!AA104</f>
        <v>0</v>
      </c>
      <c r="P19" s="424">
        <f>Nomina!AB104</f>
        <v>0</v>
      </c>
      <c r="Q19" s="424">
        <f>Nomina!AC104</f>
        <v>0</v>
      </c>
      <c r="R19" s="424">
        <f>Nomina!AD104</f>
        <v>0</v>
      </c>
      <c r="S19" s="424">
        <f>Nomina!AE104</f>
        <v>0</v>
      </c>
      <c r="T19" s="424">
        <f>Nomina!AF104</f>
        <v>0</v>
      </c>
      <c r="U19" s="424">
        <f>Nomina!AG104</f>
        <v>0</v>
      </c>
      <c r="V19" s="424">
        <f t="shared" si="2"/>
        <v>0</v>
      </c>
      <c r="W19" s="387">
        <f t="shared" si="3"/>
        <v>0</v>
      </c>
    </row>
    <row r="20" spans="1:23" s="240" customFormat="1" ht="50.1" customHeight="1">
      <c r="A20" s="383" t="s">
        <v>178</v>
      </c>
      <c r="B20" s="424">
        <f>Nomina!N106</f>
        <v>0</v>
      </c>
      <c r="C20" s="424">
        <f>Nomina!P106</f>
        <v>0</v>
      </c>
      <c r="D20" s="424">
        <f>Nomina!O106</f>
        <v>0</v>
      </c>
      <c r="E20" s="424">
        <f>Nomina!Q106</f>
        <v>0</v>
      </c>
      <c r="F20" s="424">
        <f>Nomina!R106</f>
        <v>0</v>
      </c>
      <c r="G20" s="424">
        <f>Nomina!S106</f>
        <v>0</v>
      </c>
      <c r="H20" s="424">
        <f>Nomina!T106</f>
        <v>0</v>
      </c>
      <c r="I20" s="424">
        <f>Nomina!U106</f>
        <v>0</v>
      </c>
      <c r="J20" s="424">
        <f>Nomina!V106</f>
        <v>0</v>
      </c>
      <c r="K20" s="424">
        <f t="shared" si="0"/>
        <v>0</v>
      </c>
      <c r="L20" s="424">
        <f t="shared" si="1"/>
        <v>0</v>
      </c>
      <c r="M20" s="424">
        <f>Nomina!Y106</f>
        <v>0</v>
      </c>
      <c r="N20" s="424">
        <f>Nomina!Z106</f>
        <v>0</v>
      </c>
      <c r="O20" s="424">
        <f>Nomina!AA106</f>
        <v>0</v>
      </c>
      <c r="P20" s="424">
        <f>Nomina!AB106</f>
        <v>0</v>
      </c>
      <c r="Q20" s="424">
        <f>Nomina!AC106</f>
        <v>0</v>
      </c>
      <c r="R20" s="424">
        <f>Nomina!AD106</f>
        <v>0</v>
      </c>
      <c r="S20" s="424">
        <f>Nomina!AE106</f>
        <v>0</v>
      </c>
      <c r="T20" s="424">
        <f>Nomina!AF106</f>
        <v>0</v>
      </c>
      <c r="U20" s="424">
        <f>Nomina!AG106</f>
        <v>0</v>
      </c>
      <c r="V20" s="424">
        <f t="shared" si="2"/>
        <v>0</v>
      </c>
      <c r="W20" s="387">
        <f t="shared" si="3"/>
        <v>0</v>
      </c>
    </row>
    <row r="21" spans="1:23" ht="50.1" customHeight="1" thickBot="1">
      <c r="A21" s="384" t="s">
        <v>179</v>
      </c>
      <c r="B21" s="424">
        <f>Nomina!N108</f>
        <v>0</v>
      </c>
      <c r="C21" s="424">
        <f>Nomina!P108</f>
        <v>0</v>
      </c>
      <c r="D21" s="424">
        <f>Nomina!O108</f>
        <v>0</v>
      </c>
      <c r="E21" s="424">
        <f>Nomina!Q108</f>
        <v>0</v>
      </c>
      <c r="F21" s="424">
        <f>Nomina!R108</f>
        <v>0</v>
      </c>
      <c r="G21" s="424">
        <f>Nomina!S108</f>
        <v>0</v>
      </c>
      <c r="H21" s="424">
        <f>Nomina!T108</f>
        <v>0</v>
      </c>
      <c r="I21" s="424">
        <f>Nomina!U108</f>
        <v>0</v>
      </c>
      <c r="J21" s="424">
        <f>Nomina!V108</f>
        <v>0</v>
      </c>
      <c r="K21" s="424">
        <f t="shared" si="0"/>
        <v>0</v>
      </c>
      <c r="L21" s="424">
        <f t="shared" si="1"/>
        <v>0</v>
      </c>
      <c r="M21" s="424">
        <f>Nomina!Y108</f>
        <v>0</v>
      </c>
      <c r="N21" s="424">
        <f>Nomina!Z108</f>
        <v>0</v>
      </c>
      <c r="O21" s="424">
        <f>Nomina!AA108</f>
        <v>0</v>
      </c>
      <c r="P21" s="424">
        <f>Nomina!AB108</f>
        <v>0</v>
      </c>
      <c r="Q21" s="424">
        <f>Nomina!AC108</f>
        <v>0</v>
      </c>
      <c r="R21" s="424">
        <f>Nomina!AD108</f>
        <v>0</v>
      </c>
      <c r="S21" s="424">
        <f>Nomina!AE108</f>
        <v>0</v>
      </c>
      <c r="T21" s="424">
        <f>Nomina!AF108</f>
        <v>0</v>
      </c>
      <c r="U21" s="424">
        <f>Nomina!AG108</f>
        <v>0</v>
      </c>
      <c r="V21" s="424">
        <f t="shared" si="2"/>
        <v>0</v>
      </c>
      <c r="W21" s="387">
        <f t="shared" si="3"/>
        <v>0</v>
      </c>
    </row>
    <row r="22" spans="1:23" s="240" customFormat="1" ht="50.1" customHeight="1" thickBot="1">
      <c r="A22" s="385" t="s">
        <v>95</v>
      </c>
      <c r="B22" s="386">
        <f>ROUND((SUM(B16:B21)),2)</f>
        <v>0</v>
      </c>
      <c r="C22" s="386">
        <f t="shared" ref="C22:W22" si="4">ROUND((SUM(C16:C21)),2)</f>
        <v>0</v>
      </c>
      <c r="D22" s="386">
        <f t="shared" si="4"/>
        <v>0</v>
      </c>
      <c r="E22" s="386">
        <f>ROUND((SUM(E16:E21)),2)</f>
        <v>0</v>
      </c>
      <c r="F22" s="386">
        <f>ROUND((SUM(F16:F21)),2)</f>
        <v>0</v>
      </c>
      <c r="G22" s="386">
        <f t="shared" si="4"/>
        <v>0</v>
      </c>
      <c r="H22" s="386">
        <f t="shared" si="4"/>
        <v>0</v>
      </c>
      <c r="I22" s="386">
        <f t="shared" si="4"/>
        <v>0</v>
      </c>
      <c r="J22" s="386">
        <f t="shared" si="4"/>
        <v>0</v>
      </c>
      <c r="K22" s="386">
        <f t="shared" si="4"/>
        <v>0</v>
      </c>
      <c r="L22" s="386">
        <f t="shared" si="4"/>
        <v>0</v>
      </c>
      <c r="M22" s="386">
        <f t="shared" si="4"/>
        <v>0</v>
      </c>
      <c r="N22" s="386">
        <f t="shared" si="4"/>
        <v>0</v>
      </c>
      <c r="O22" s="386">
        <f t="shared" si="4"/>
        <v>0</v>
      </c>
      <c r="P22" s="386">
        <f t="shared" si="4"/>
        <v>0</v>
      </c>
      <c r="Q22" s="386">
        <f t="shared" si="4"/>
        <v>0</v>
      </c>
      <c r="R22" s="386">
        <f t="shared" si="4"/>
        <v>0</v>
      </c>
      <c r="S22" s="386">
        <f t="shared" si="4"/>
        <v>0</v>
      </c>
      <c r="T22" s="386">
        <f t="shared" si="4"/>
        <v>0</v>
      </c>
      <c r="U22" s="386">
        <f t="shared" si="4"/>
        <v>0</v>
      </c>
      <c r="V22" s="386">
        <f t="shared" si="4"/>
        <v>0</v>
      </c>
      <c r="W22" s="386">
        <f t="shared" si="4"/>
        <v>0</v>
      </c>
    </row>
    <row r="23" spans="1:23" s="428" customFormat="1">
      <c r="A23" s="54"/>
      <c r="B23" s="425"/>
      <c r="C23" s="426"/>
      <c r="D23" s="426"/>
      <c r="E23" s="426"/>
      <c r="F23" s="426"/>
      <c r="G23" s="427"/>
      <c r="H23" s="427"/>
      <c r="I23" s="427"/>
      <c r="J23" s="427"/>
      <c r="M23" s="427"/>
      <c r="N23" s="427"/>
      <c r="Q23" s="427"/>
      <c r="T23" s="427"/>
      <c r="U23" s="427"/>
    </row>
    <row r="24" spans="1:23" s="428" customFormat="1">
      <c r="A24" s="54"/>
      <c r="B24" s="425"/>
      <c r="C24" s="426"/>
      <c r="D24" s="426"/>
      <c r="E24" s="426"/>
      <c r="F24" s="426"/>
      <c r="G24" s="427"/>
      <c r="H24" s="427"/>
      <c r="I24" s="427"/>
      <c r="J24" s="427"/>
      <c r="M24" s="427"/>
      <c r="N24" s="427"/>
      <c r="Q24" s="427"/>
      <c r="T24" s="427"/>
      <c r="U24" s="427"/>
    </row>
    <row r="25" spans="1:23" s="428" customFormat="1">
      <c r="A25" s="54"/>
      <c r="B25" s="425"/>
      <c r="C25" s="426"/>
      <c r="D25" s="426"/>
      <c r="E25" s="426"/>
      <c r="F25" s="426"/>
      <c r="G25" s="427"/>
      <c r="H25" s="427"/>
      <c r="I25" s="427"/>
      <c r="J25" s="427"/>
      <c r="M25" s="427"/>
      <c r="N25" s="427"/>
      <c r="Q25" s="427"/>
      <c r="T25" s="427"/>
      <c r="U25" s="427"/>
    </row>
    <row r="26" spans="1:23" s="428" customFormat="1">
      <c r="A26" s="54"/>
      <c r="B26" s="425"/>
      <c r="C26" s="426"/>
      <c r="D26" s="426"/>
      <c r="E26" s="426"/>
      <c r="F26" s="426"/>
      <c r="G26" s="427"/>
      <c r="H26" s="427"/>
      <c r="I26" s="427"/>
      <c r="J26" s="427"/>
      <c r="M26" s="427"/>
      <c r="N26" s="427"/>
      <c r="Q26" s="427"/>
      <c r="T26" s="427"/>
      <c r="U26" s="427"/>
    </row>
    <row r="27" spans="1:23" s="428" customFormat="1">
      <c r="A27" s="54"/>
      <c r="B27" s="425"/>
      <c r="C27" s="426"/>
      <c r="D27" s="426"/>
      <c r="E27" s="426"/>
      <c r="F27" s="426"/>
      <c r="G27" s="427"/>
      <c r="H27" s="427"/>
      <c r="I27" s="427"/>
      <c r="J27" s="427"/>
      <c r="M27" s="427"/>
      <c r="N27" s="427"/>
      <c r="Q27" s="427"/>
      <c r="T27" s="427"/>
      <c r="U27" s="427"/>
    </row>
    <row r="28" spans="1:23" s="428" customFormat="1" ht="20.100000000000001" customHeight="1">
      <c r="A28" s="543"/>
      <c r="B28" s="543"/>
      <c r="C28" s="543"/>
      <c r="D28" s="543"/>
      <c r="E28" s="543"/>
      <c r="F28" s="543"/>
      <c r="G28" s="543"/>
      <c r="H28" s="543"/>
      <c r="I28" s="543"/>
      <c r="J28" s="543"/>
      <c r="K28" s="543"/>
      <c r="M28" s="427"/>
      <c r="N28" s="427"/>
      <c r="Q28" s="427"/>
      <c r="T28" s="427"/>
      <c r="U28" s="427"/>
    </row>
    <row r="29" spans="1:23" s="428" customFormat="1">
      <c r="A29" s="54"/>
      <c r="B29" s="425"/>
      <c r="C29" s="426"/>
      <c r="D29" s="426"/>
      <c r="E29" s="426"/>
      <c r="F29" s="426"/>
      <c r="G29" s="427"/>
      <c r="H29" s="427"/>
      <c r="I29" s="427"/>
      <c r="J29" s="427"/>
      <c r="M29" s="427"/>
      <c r="N29" s="427"/>
      <c r="Q29" s="427"/>
      <c r="T29" s="427"/>
      <c r="U29" s="427"/>
    </row>
    <row r="30" spans="1:23" s="428" customFormat="1">
      <c r="A30" s="54"/>
      <c r="B30" s="425"/>
      <c r="C30" s="426"/>
      <c r="D30" s="426"/>
      <c r="E30" s="426"/>
      <c r="F30" s="426"/>
      <c r="G30" s="427"/>
      <c r="H30" s="427"/>
      <c r="I30" s="427"/>
      <c r="J30" s="427"/>
      <c r="M30" s="427"/>
      <c r="N30" s="427"/>
      <c r="Q30" s="427"/>
      <c r="T30" s="427"/>
      <c r="U30" s="427"/>
    </row>
    <row r="31" spans="1:23" s="428" customFormat="1">
      <c r="A31" s="54"/>
      <c r="B31" s="425"/>
      <c r="C31" s="426"/>
      <c r="D31" s="426"/>
      <c r="E31" s="426"/>
      <c r="F31" s="426"/>
      <c r="G31" s="427"/>
      <c r="H31" s="427"/>
      <c r="I31" s="427"/>
      <c r="J31" s="427"/>
      <c r="M31" s="427"/>
      <c r="N31" s="427"/>
      <c r="Q31" s="427"/>
      <c r="T31" s="427"/>
      <c r="U31" s="427"/>
    </row>
    <row r="32" spans="1:23" s="428" customFormat="1" ht="18">
      <c r="A32" s="54"/>
      <c r="B32" s="79"/>
      <c r="C32" s="426"/>
      <c r="D32" s="426"/>
      <c r="E32" s="426"/>
      <c r="F32" s="426"/>
      <c r="G32" s="427"/>
      <c r="H32" s="427"/>
      <c r="I32" s="427"/>
      <c r="J32" s="427"/>
      <c r="M32" s="427"/>
      <c r="N32" s="427"/>
      <c r="Q32" s="427"/>
      <c r="T32" s="427"/>
      <c r="U32" s="427"/>
    </row>
    <row r="33" spans="1:21" s="428" customFormat="1" ht="36" customHeight="1">
      <c r="A33" s="342" t="str">
        <f>Nomina!B111</f>
        <v>San Cristobal, 09 de mayo de 2012</v>
      </c>
      <c r="B33" s="342"/>
      <c r="C33" s="426"/>
      <c r="D33" s="426"/>
      <c r="E33" s="426"/>
      <c r="F33" s="426"/>
      <c r="G33" s="427"/>
      <c r="H33" s="427"/>
      <c r="I33" s="427"/>
      <c r="J33" s="427"/>
      <c r="M33" s="427"/>
      <c r="N33" s="427"/>
      <c r="Q33" s="427"/>
      <c r="T33" s="427"/>
      <c r="U33" s="427"/>
    </row>
    <row r="34" spans="1:21" s="428" customFormat="1" ht="18">
      <c r="A34" s="429"/>
      <c r="B34" s="80"/>
      <c r="C34" s="426"/>
      <c r="D34" s="426"/>
      <c r="E34" s="426"/>
      <c r="F34" s="426"/>
      <c r="G34" s="427"/>
      <c r="H34" s="427"/>
      <c r="I34" s="427"/>
      <c r="J34" s="427"/>
      <c r="M34" s="427"/>
      <c r="N34" s="427"/>
      <c r="Q34" s="427"/>
      <c r="T34" s="427"/>
      <c r="U34" s="427"/>
    </row>
    <row r="35" spans="1:21" s="428" customFormat="1" ht="20.25">
      <c r="A35" s="342"/>
      <c r="B35" s="80"/>
      <c r="C35" s="426"/>
      <c r="D35" s="426"/>
      <c r="E35" s="426"/>
      <c r="F35" s="426"/>
      <c r="G35" s="427"/>
      <c r="H35" s="427"/>
      <c r="I35" s="427"/>
      <c r="J35" s="427"/>
      <c r="M35" s="427"/>
      <c r="N35" s="427"/>
      <c r="Q35" s="427"/>
      <c r="T35" s="427"/>
      <c r="U35" s="427"/>
    </row>
    <row r="36" spans="1:21" s="428" customFormat="1" ht="20.25">
      <c r="A36" s="342"/>
      <c r="B36" s="80"/>
      <c r="C36" s="426"/>
      <c r="D36" s="426"/>
      <c r="E36" s="426"/>
      <c r="F36" s="426"/>
      <c r="G36" s="427"/>
      <c r="H36" s="427"/>
      <c r="I36" s="427"/>
      <c r="J36" s="427"/>
      <c r="M36" s="427"/>
      <c r="N36" s="427"/>
      <c r="Q36" s="427"/>
      <c r="T36" s="427"/>
      <c r="U36" s="427"/>
    </row>
    <row r="37" spans="1:21" s="428" customFormat="1" ht="20.25">
      <c r="A37" s="342"/>
      <c r="B37" s="80"/>
      <c r="C37" s="426"/>
      <c r="D37" s="426"/>
      <c r="E37" s="426"/>
      <c r="F37" s="426"/>
      <c r="G37" s="427"/>
      <c r="H37" s="427"/>
      <c r="I37" s="427"/>
      <c r="J37" s="427"/>
      <c r="M37" s="427"/>
      <c r="N37" s="427"/>
      <c r="Q37" s="427"/>
      <c r="T37" s="427"/>
      <c r="U37" s="427"/>
    </row>
    <row r="38" spans="1:21" s="428" customFormat="1" ht="20.25">
      <c r="A38" s="342"/>
      <c r="B38" s="80"/>
      <c r="C38" s="426"/>
      <c r="D38" s="426"/>
      <c r="E38" s="426"/>
      <c r="F38" s="426"/>
      <c r="G38" s="427"/>
      <c r="H38" s="427"/>
      <c r="I38" s="427"/>
      <c r="J38" s="427"/>
      <c r="M38" s="427"/>
      <c r="N38" s="427"/>
      <c r="Q38" s="427"/>
      <c r="T38" s="427"/>
      <c r="U38" s="427"/>
    </row>
    <row r="39" spans="1:21" s="428" customFormat="1" ht="20.25">
      <c r="A39" s="342"/>
      <c r="B39" s="80"/>
      <c r="C39" s="426"/>
      <c r="D39" s="426"/>
      <c r="E39" s="426"/>
      <c r="F39" s="426"/>
      <c r="G39" s="427"/>
      <c r="H39" s="427"/>
      <c r="I39" s="427"/>
      <c r="J39" s="427"/>
      <c r="M39" s="427"/>
      <c r="N39" s="427"/>
      <c r="Q39" s="427"/>
      <c r="T39" s="427"/>
      <c r="U39" s="427"/>
    </row>
    <row r="40" spans="1:21" s="428" customFormat="1" ht="20.25">
      <c r="A40" s="343"/>
      <c r="B40" s="80"/>
      <c r="C40" s="426"/>
      <c r="D40" s="426"/>
      <c r="E40" s="426"/>
      <c r="F40" s="426"/>
      <c r="G40" s="427"/>
      <c r="H40" s="427"/>
      <c r="I40" s="427"/>
      <c r="J40" s="427"/>
      <c r="M40" s="427"/>
      <c r="N40" s="427"/>
      <c r="Q40" s="427"/>
      <c r="T40" s="427"/>
      <c r="U40" s="427"/>
    </row>
    <row r="41" spans="1:21" s="428" customFormat="1" ht="20.25">
      <c r="A41" s="342" t="str">
        <f>Nomina!B120</f>
        <v>Abg. Neptalí Javier Duque Auverth</v>
      </c>
      <c r="B41" s="80"/>
      <c r="C41" s="426"/>
      <c r="D41" s="426"/>
      <c r="E41" s="426"/>
      <c r="F41" s="426"/>
      <c r="G41" s="427"/>
      <c r="H41" s="427"/>
      <c r="I41" s="427"/>
      <c r="J41" s="427"/>
      <c r="M41" s="427"/>
      <c r="N41" s="427"/>
      <c r="Q41" s="427"/>
      <c r="T41" s="427"/>
      <c r="U41" s="427"/>
    </row>
    <row r="42" spans="1:21" s="428" customFormat="1" ht="20.25">
      <c r="A42" s="342" t="str">
        <f>Nomina!B121</f>
        <v xml:space="preserve">  Gerente de Recursos Humanos  </v>
      </c>
      <c r="B42" s="80"/>
      <c r="C42" s="426"/>
      <c r="D42" s="426"/>
      <c r="E42" s="426"/>
      <c r="F42" s="426"/>
      <c r="G42" s="427"/>
      <c r="H42" s="427"/>
      <c r="I42" s="427"/>
      <c r="J42" s="427"/>
      <c r="M42" s="427"/>
      <c r="N42" s="427"/>
      <c r="Q42" s="427"/>
      <c r="T42" s="427"/>
      <c r="U42" s="427"/>
    </row>
    <row r="43" spans="1:21" s="428" customFormat="1" ht="20.25">
      <c r="A43" s="342"/>
      <c r="B43" s="80"/>
      <c r="C43" s="426"/>
      <c r="D43" s="426"/>
      <c r="E43" s="426"/>
      <c r="F43" s="426"/>
      <c r="G43" s="427"/>
      <c r="H43" s="427"/>
      <c r="I43" s="427"/>
      <c r="J43" s="427"/>
      <c r="M43" s="427"/>
      <c r="N43" s="427"/>
      <c r="Q43" s="427"/>
      <c r="T43" s="427"/>
      <c r="U43" s="427"/>
    </row>
    <row r="44" spans="1:21" s="428" customFormat="1" ht="20.25">
      <c r="A44" s="342"/>
      <c r="B44" s="80"/>
      <c r="C44" s="426"/>
      <c r="D44" s="426"/>
      <c r="E44" s="426"/>
      <c r="F44" s="426"/>
      <c r="G44" s="427"/>
      <c r="H44" s="427"/>
      <c r="I44" s="427"/>
      <c r="J44" s="427"/>
      <c r="M44" s="427"/>
      <c r="N44" s="427"/>
      <c r="Q44" s="427"/>
      <c r="T44" s="427"/>
      <c r="U44" s="427"/>
    </row>
    <row r="45" spans="1:21" s="428" customFormat="1" ht="20.25">
      <c r="A45" s="342"/>
      <c r="B45" s="80"/>
      <c r="C45" s="426"/>
      <c r="D45" s="426"/>
      <c r="E45" s="426"/>
      <c r="F45" s="426"/>
      <c r="G45" s="427"/>
      <c r="H45" s="427"/>
      <c r="I45" s="427"/>
      <c r="J45" s="427"/>
      <c r="M45" s="427"/>
      <c r="N45" s="427"/>
      <c r="Q45" s="427"/>
      <c r="T45" s="427"/>
      <c r="U45" s="427"/>
    </row>
    <row r="46" spans="1:21" s="428" customFormat="1" ht="20.25">
      <c r="A46" s="342"/>
      <c r="B46" s="79"/>
      <c r="C46" s="426"/>
      <c r="D46" s="426"/>
      <c r="E46" s="426"/>
      <c r="F46" s="426"/>
      <c r="G46" s="427"/>
      <c r="H46" s="427"/>
      <c r="I46" s="427"/>
      <c r="J46" s="427"/>
      <c r="M46" s="427"/>
      <c r="N46" s="427"/>
      <c r="Q46" s="427"/>
      <c r="T46" s="427"/>
      <c r="U46" s="427"/>
    </row>
    <row r="47" spans="1:21" s="428" customFormat="1" ht="20.25">
      <c r="A47" s="342" t="s">
        <v>200</v>
      </c>
      <c r="B47" s="81"/>
      <c r="C47" s="426"/>
      <c r="D47" s="426"/>
      <c r="E47" s="426"/>
      <c r="F47" s="426"/>
      <c r="G47" s="427"/>
      <c r="H47" s="427"/>
      <c r="I47" s="427"/>
      <c r="J47" s="427"/>
      <c r="M47" s="427"/>
      <c r="N47" s="427"/>
      <c r="Q47" s="427"/>
      <c r="T47" s="427"/>
      <c r="U47" s="427"/>
    </row>
    <row r="48" spans="1:21" s="428" customFormat="1" ht="20.25">
      <c r="A48" s="342"/>
      <c r="B48" s="81"/>
      <c r="C48" s="426"/>
      <c r="D48" s="426"/>
      <c r="E48" s="426"/>
      <c r="F48" s="426"/>
      <c r="G48" s="427"/>
      <c r="H48" s="427"/>
      <c r="I48" s="427"/>
      <c r="J48" s="427"/>
      <c r="M48" s="427"/>
      <c r="N48" s="427"/>
      <c r="Q48" s="427"/>
      <c r="T48" s="427"/>
      <c r="U48" s="427"/>
    </row>
    <row r="49" spans="1:21" s="428" customFormat="1" ht="18">
      <c r="A49" s="56"/>
      <c r="B49" s="79"/>
      <c r="C49" s="426"/>
      <c r="D49" s="426"/>
      <c r="E49" s="426"/>
      <c r="F49" s="426"/>
      <c r="G49" s="427"/>
      <c r="H49" s="427"/>
      <c r="I49" s="427"/>
      <c r="J49" s="427"/>
      <c r="M49" s="427"/>
      <c r="N49" s="427"/>
      <c r="Q49" s="427"/>
      <c r="T49" s="427"/>
      <c r="U49" s="427"/>
    </row>
    <row r="50" spans="1:21" s="428" customFormat="1" ht="18">
      <c r="A50" s="56"/>
      <c r="B50" s="79"/>
      <c r="C50" s="426"/>
      <c r="D50" s="426"/>
      <c r="E50" s="426"/>
      <c r="F50" s="426"/>
      <c r="G50" s="427"/>
      <c r="H50" s="427"/>
      <c r="I50" s="427"/>
      <c r="J50" s="427"/>
      <c r="M50" s="427"/>
      <c r="N50" s="427"/>
      <c r="Q50" s="427"/>
      <c r="T50" s="427"/>
      <c r="U50" s="427"/>
    </row>
    <row r="51" spans="1:21" s="428" customFormat="1" ht="18">
      <c r="A51" s="56"/>
      <c r="B51" s="79"/>
      <c r="C51" s="426"/>
      <c r="D51" s="426"/>
      <c r="E51" s="426"/>
      <c r="F51" s="426"/>
      <c r="G51" s="427"/>
      <c r="H51" s="427"/>
      <c r="I51" s="427"/>
      <c r="J51" s="427"/>
      <c r="M51" s="427"/>
      <c r="N51" s="427"/>
      <c r="Q51" s="427"/>
      <c r="T51" s="427"/>
      <c r="U51" s="427"/>
    </row>
    <row r="52" spans="1:21" s="428" customFormat="1" ht="18">
      <c r="A52" s="56"/>
      <c r="B52" s="79"/>
      <c r="C52" s="426"/>
      <c r="D52" s="426"/>
      <c r="E52" s="426"/>
      <c r="F52" s="426"/>
      <c r="G52" s="427"/>
      <c r="H52" s="427"/>
      <c r="I52" s="427"/>
      <c r="J52" s="427"/>
      <c r="M52" s="427"/>
      <c r="N52" s="427"/>
      <c r="Q52" s="427"/>
      <c r="T52" s="427"/>
      <c r="U52" s="427"/>
    </row>
    <row r="53" spans="1:21" s="428" customFormat="1" ht="18">
      <c r="A53" s="56"/>
      <c r="B53" s="79"/>
      <c r="C53" s="426"/>
      <c r="D53" s="426"/>
      <c r="E53" s="426"/>
      <c r="F53" s="426"/>
      <c r="G53" s="427"/>
      <c r="H53" s="427"/>
      <c r="I53" s="427"/>
      <c r="J53" s="427"/>
      <c r="M53" s="427"/>
      <c r="N53" s="427"/>
      <c r="Q53" s="427"/>
      <c r="T53" s="427"/>
      <c r="U53" s="427"/>
    </row>
    <row r="54" spans="1:21" s="428" customFormat="1" ht="18">
      <c r="A54" s="56"/>
      <c r="B54" s="79"/>
      <c r="C54" s="426"/>
      <c r="D54" s="426"/>
      <c r="E54" s="426"/>
      <c r="F54" s="426"/>
      <c r="G54" s="427"/>
      <c r="H54" s="427"/>
      <c r="I54" s="427"/>
      <c r="J54" s="427"/>
      <c r="M54" s="427"/>
      <c r="N54" s="427"/>
      <c r="Q54" s="427"/>
      <c r="T54" s="427"/>
      <c r="U54" s="427"/>
    </row>
    <row r="55" spans="1:21" s="428" customFormat="1">
      <c r="A55" s="54"/>
      <c r="B55" s="425"/>
      <c r="C55" s="426"/>
      <c r="D55" s="426"/>
      <c r="E55" s="426"/>
      <c r="F55" s="426"/>
      <c r="G55" s="427"/>
      <c r="H55" s="427"/>
      <c r="I55" s="427"/>
      <c r="J55" s="427"/>
      <c r="M55" s="427"/>
      <c r="N55" s="427"/>
      <c r="Q55" s="427"/>
      <c r="T55" s="427"/>
      <c r="U55" s="427"/>
    </row>
    <row r="56" spans="1:21" s="428" customFormat="1">
      <c r="A56" s="54"/>
      <c r="B56" s="425"/>
      <c r="C56" s="426"/>
      <c r="D56" s="426"/>
      <c r="E56" s="426"/>
      <c r="F56" s="426"/>
      <c r="G56" s="427"/>
      <c r="H56" s="427"/>
      <c r="I56" s="427"/>
      <c r="J56" s="427"/>
      <c r="M56" s="427"/>
      <c r="N56" s="427"/>
      <c r="Q56" s="427"/>
      <c r="T56" s="427"/>
      <c r="U56" s="427"/>
    </row>
    <row r="57" spans="1:21" s="428" customFormat="1">
      <c r="A57" s="54"/>
      <c r="B57" s="425"/>
      <c r="C57" s="426"/>
      <c r="D57" s="426"/>
      <c r="E57" s="426"/>
      <c r="F57" s="426"/>
      <c r="G57" s="427"/>
      <c r="H57" s="427"/>
      <c r="I57" s="427"/>
      <c r="J57" s="427"/>
      <c r="M57" s="427"/>
      <c r="N57" s="427"/>
      <c r="Q57" s="427"/>
      <c r="T57" s="427"/>
      <c r="U57" s="427"/>
    </row>
    <row r="58" spans="1:21" s="428" customFormat="1">
      <c r="A58" s="54"/>
      <c r="B58" s="425"/>
      <c r="C58" s="426"/>
      <c r="D58" s="426"/>
      <c r="E58" s="426"/>
      <c r="F58" s="426"/>
      <c r="G58" s="427"/>
      <c r="H58" s="427"/>
      <c r="I58" s="427"/>
      <c r="J58" s="427"/>
      <c r="M58" s="427"/>
      <c r="N58" s="427"/>
      <c r="Q58" s="427"/>
      <c r="T58" s="427"/>
      <c r="U58" s="427"/>
    </row>
    <row r="59" spans="1:21" s="428" customFormat="1">
      <c r="A59" s="54"/>
      <c r="B59" s="425"/>
      <c r="C59" s="426"/>
      <c r="D59" s="426"/>
      <c r="E59" s="426"/>
      <c r="F59" s="426"/>
      <c r="G59" s="427"/>
      <c r="H59" s="427"/>
      <c r="I59" s="427"/>
      <c r="J59" s="427"/>
      <c r="M59" s="427"/>
      <c r="N59" s="427"/>
      <c r="Q59" s="427"/>
      <c r="T59" s="427"/>
      <c r="U59" s="427"/>
    </row>
    <row r="60" spans="1:21" s="428" customFormat="1">
      <c r="B60" s="425"/>
      <c r="C60" s="426"/>
      <c r="D60" s="426"/>
      <c r="E60" s="426"/>
      <c r="F60" s="426"/>
      <c r="G60" s="427"/>
      <c r="H60" s="427"/>
      <c r="I60" s="427"/>
      <c r="J60" s="427"/>
      <c r="M60" s="427"/>
      <c r="N60" s="427"/>
      <c r="Q60" s="427"/>
      <c r="T60" s="427"/>
      <c r="U60" s="427"/>
    </row>
    <row r="66" spans="1:23">
      <c r="A66" s="432"/>
    </row>
    <row r="67" spans="1:23">
      <c r="A67" s="432"/>
    </row>
    <row r="68" spans="1:23">
      <c r="A68" s="432"/>
    </row>
    <row r="69" spans="1:23">
      <c r="A69" s="432"/>
    </row>
    <row r="70" spans="1:23">
      <c r="A70" s="432"/>
    </row>
    <row r="72" spans="1:23" ht="15.75">
      <c r="A72" s="418"/>
      <c r="B72" s="419"/>
      <c r="C72" s="420"/>
      <c r="D72" s="420"/>
      <c r="E72" s="420"/>
      <c r="F72" s="420"/>
      <c r="G72" s="418"/>
      <c r="H72" s="418"/>
      <c r="I72" s="418"/>
      <c r="J72" s="418"/>
      <c r="K72" s="418"/>
      <c r="L72" s="418"/>
      <c r="M72" s="418"/>
      <c r="N72" s="418"/>
      <c r="O72" s="418"/>
      <c r="P72" s="418"/>
      <c r="Q72" s="418"/>
      <c r="R72" s="418"/>
      <c r="S72" s="418"/>
      <c r="T72" s="418"/>
      <c r="U72" s="418"/>
      <c r="V72" s="418"/>
      <c r="W72" s="418"/>
    </row>
    <row r="73" spans="1:23" ht="15.75">
      <c r="A73" s="418"/>
      <c r="B73" s="419"/>
      <c r="C73" s="420"/>
      <c r="D73" s="420"/>
      <c r="E73" s="420"/>
      <c r="F73" s="420"/>
      <c r="G73" s="418"/>
      <c r="H73" s="418"/>
      <c r="I73" s="418"/>
      <c r="J73" s="418"/>
      <c r="K73" s="418"/>
      <c r="L73" s="418"/>
      <c r="M73" s="418"/>
      <c r="N73" s="418"/>
      <c r="O73" s="418"/>
      <c r="P73" s="418"/>
      <c r="Q73" s="418"/>
      <c r="R73" s="418"/>
      <c r="S73" s="418"/>
      <c r="T73" s="418"/>
      <c r="U73" s="418"/>
      <c r="V73" s="418"/>
      <c r="W73" s="418"/>
    </row>
  </sheetData>
  <mergeCells count="10">
    <mergeCell ref="M14:U14"/>
    <mergeCell ref="A28:K28"/>
    <mergeCell ref="A9:W9"/>
    <mergeCell ref="A10:W10"/>
    <mergeCell ref="A11:W11"/>
    <mergeCell ref="V14:V15"/>
    <mergeCell ref="W14:W15"/>
    <mergeCell ref="A14:A15"/>
    <mergeCell ref="K14:K15"/>
    <mergeCell ref="L14:L15"/>
  </mergeCells>
  <phoneticPr fontId="26" type="noConversion"/>
  <printOptions horizontalCentered="1"/>
  <pageMargins left="1.7716535433070868" right="0.78740157480314965" top="0.39370078740157483" bottom="0.98425196850393704" header="0" footer="0"/>
  <pageSetup paperSize="5" scale="37" fitToHeight="1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sheetPr>
    <pageSetUpPr fitToPage="1"/>
  </sheetPr>
  <dimension ref="A1:G32"/>
  <sheetViews>
    <sheetView topLeftCell="A4" zoomScaleNormal="100" zoomScaleSheetLayoutView="100" workbookViewId="0">
      <selection activeCell="G6" sqref="G6"/>
    </sheetView>
  </sheetViews>
  <sheetFormatPr baseColWidth="10" defaultRowHeight="12.75"/>
  <cols>
    <col min="2" max="2" width="14.5703125" customWidth="1"/>
    <col min="3" max="3" width="15.85546875" customWidth="1"/>
    <col min="4" max="4" width="18.85546875" customWidth="1"/>
    <col min="5" max="5" width="15.85546875" customWidth="1"/>
    <col min="6" max="6" width="19.7109375" customWidth="1"/>
    <col min="7" max="7" width="13.7109375" customWidth="1"/>
    <col min="8" max="9" width="23" customWidth="1"/>
  </cols>
  <sheetData>
    <row r="1" spans="1:7" s="87" customFormat="1" ht="15.75" customHeight="1">
      <c r="A1" s="564"/>
      <c r="B1" s="564"/>
      <c r="C1" s="562" t="s">
        <v>113</v>
      </c>
      <c r="D1" s="562"/>
      <c r="E1" s="562"/>
      <c r="F1" s="562"/>
      <c r="G1" s="86"/>
    </row>
    <row r="2" spans="1:7" s="82" customFormat="1" ht="8.25" customHeight="1">
      <c r="A2" s="564"/>
      <c r="B2" s="564"/>
    </row>
    <row r="3" spans="1:7" s="82" customFormat="1" ht="14.45" customHeight="1" thickBot="1">
      <c r="A3" s="564"/>
      <c r="B3" s="564"/>
      <c r="C3" s="566" t="s">
        <v>108</v>
      </c>
      <c r="D3" s="566"/>
      <c r="E3" s="88" t="s">
        <v>162</v>
      </c>
      <c r="F3" s="554" t="s">
        <v>202</v>
      </c>
      <c r="G3" s="554"/>
    </row>
    <row r="4" spans="1:7" s="82" customFormat="1" ht="14.45" customHeight="1" thickBot="1">
      <c r="A4" s="564"/>
      <c r="B4" s="564"/>
      <c r="C4" s="563" t="e">
        <f>VLOOKUP(G5,Nomina!A16:AI94,3)</f>
        <v>#N/A</v>
      </c>
      <c r="D4" s="563"/>
      <c r="E4" s="89" t="e">
        <f>VLOOKUP(G5,Nomina!A16:AI94,4)</f>
        <v>#N/A</v>
      </c>
      <c r="F4" s="88" t="s">
        <v>99</v>
      </c>
      <c r="G4" s="85">
        <f>Nomina!U13</f>
        <v>9</v>
      </c>
    </row>
    <row r="5" spans="1:7" s="82" customFormat="1" ht="14.45" customHeight="1" thickBot="1">
      <c r="B5" s="102" t="s">
        <v>4</v>
      </c>
      <c r="C5" s="555" t="e">
        <f>VLOOKUP(G5,Nomina!A16:AI94,5)</f>
        <v>#N/A</v>
      </c>
      <c r="D5" s="555"/>
      <c r="E5" s="555"/>
      <c r="F5" s="90" t="s">
        <v>120</v>
      </c>
      <c r="G5" s="245" t="s">
        <v>135</v>
      </c>
    </row>
    <row r="6" spans="1:7" s="82" customFormat="1" ht="14.45" customHeight="1" thickBot="1">
      <c r="A6" s="565" t="s">
        <v>109</v>
      </c>
      <c r="B6" s="565"/>
      <c r="C6" s="92" t="e">
        <f>VLOOKUP(G5,Nomina!A15:AI94,6)</f>
        <v>#N/A</v>
      </c>
      <c r="D6" s="91" t="s">
        <v>110</v>
      </c>
      <c r="E6" s="92" t="e">
        <f>VLOOKUP(G5,Nomina!A16:AI94,10)</f>
        <v>#N/A</v>
      </c>
      <c r="F6" s="93" t="s">
        <v>130</v>
      </c>
      <c r="G6" s="85" t="e">
        <f>VLOOKUP(G5,Nomina!A16:AI94,13)</f>
        <v>#N/A</v>
      </c>
    </row>
    <row r="7" spans="1:7" s="82" customFormat="1" ht="11.1" customHeight="1" thickBot="1">
      <c r="A7" s="573"/>
      <c r="B7" s="573"/>
      <c r="C7" s="94"/>
      <c r="D7" s="94"/>
      <c r="F7" s="94"/>
    </row>
    <row r="8" spans="1:7" s="21" customFormat="1" ht="14.45" customHeight="1" thickBot="1">
      <c r="A8" s="569" t="s">
        <v>114</v>
      </c>
      <c r="B8" s="570"/>
      <c r="C8" s="556" t="s">
        <v>100</v>
      </c>
      <c r="D8" s="556"/>
      <c r="E8" s="556" t="s">
        <v>81</v>
      </c>
      <c r="F8" s="556"/>
      <c r="G8" s="84" t="s">
        <v>112</v>
      </c>
    </row>
    <row r="9" spans="1:7" s="21" customFormat="1" ht="14.45" customHeight="1" thickBot="1">
      <c r="A9" s="574" t="s">
        <v>111</v>
      </c>
      <c r="B9" s="575"/>
      <c r="C9" s="559"/>
      <c r="D9" s="560"/>
      <c r="E9" s="559"/>
      <c r="F9" s="560"/>
      <c r="G9" s="95" t="e">
        <f>VLOOKUP(G5,Nomina!A16:AI94,14)</f>
        <v>#N/A</v>
      </c>
    </row>
    <row r="10" spans="1:7" s="82" customFormat="1" ht="15" customHeight="1" thickBot="1">
      <c r="A10" s="571" t="s">
        <v>66</v>
      </c>
      <c r="B10" s="572"/>
      <c r="C10" s="557" t="e">
        <f>VLOOKUP(G5,Nomina!A16:AI94,17)</f>
        <v>#N/A</v>
      </c>
      <c r="D10" s="558"/>
      <c r="E10" s="557"/>
      <c r="F10" s="558"/>
      <c r="G10" s="96"/>
    </row>
    <row r="11" spans="1:7" s="82" customFormat="1" ht="15" customHeight="1" thickBot="1">
      <c r="A11" s="576" t="str">
        <f>Nomina!R15</f>
        <v>Prima por Hogar</v>
      </c>
      <c r="B11" s="577"/>
      <c r="C11" s="578" t="e">
        <f>VLOOKUP(G5,Nomina!A16:AI94,18)</f>
        <v>#N/A</v>
      </c>
      <c r="D11" s="579"/>
      <c r="E11" s="578"/>
      <c r="F11" s="579"/>
      <c r="G11" s="96"/>
    </row>
    <row r="12" spans="1:7" s="82" customFormat="1" ht="15" customHeight="1" thickBot="1">
      <c r="A12" s="576" t="str">
        <f>Nomina!S15</f>
        <v>Prima por Antigüedad</v>
      </c>
      <c r="B12" s="577"/>
      <c r="C12" s="578" t="e">
        <f>VLOOKUP(G5,Nomina!A16:AI94,19)</f>
        <v>#N/A</v>
      </c>
      <c r="D12" s="579"/>
      <c r="E12" s="578"/>
      <c r="F12" s="579"/>
      <c r="G12" s="96"/>
    </row>
    <row r="13" spans="1:7" s="82" customFormat="1" ht="15" customHeight="1" thickBot="1">
      <c r="A13" s="576" t="str">
        <f>Nomina!T15</f>
        <v>Prima por Transporte</v>
      </c>
      <c r="B13" s="577"/>
      <c r="C13" s="578" t="e">
        <f>VLOOKUP(G5,Nomina!A16:AI94,20)</f>
        <v>#N/A</v>
      </c>
      <c r="D13" s="579"/>
      <c r="E13" s="578"/>
      <c r="F13" s="579"/>
      <c r="G13" s="96"/>
    </row>
    <row r="14" spans="1:7" s="82" customFormat="1" ht="15" customHeight="1" thickBot="1">
      <c r="A14" s="576" t="str">
        <f>Nomina!U15</f>
        <v>Prima por Hijos</v>
      </c>
      <c r="B14" s="577"/>
      <c r="C14" s="578" t="e">
        <f>VLOOKUP(G5,Nomina!A16:AI94,21)</f>
        <v>#N/A</v>
      </c>
      <c r="D14" s="579"/>
      <c r="E14" s="578"/>
      <c r="F14" s="579"/>
      <c r="G14" s="96"/>
    </row>
    <row r="15" spans="1:7" s="82" customFormat="1" ht="15" customHeight="1" thickBot="1">
      <c r="A15" s="582" t="s">
        <v>205</v>
      </c>
      <c r="B15" s="583"/>
      <c r="C15" s="578" t="e">
        <f>VLOOKUP(G5,Nomina!A16:AI94,22)</f>
        <v>#N/A</v>
      </c>
      <c r="D15" s="579"/>
      <c r="E15" s="578"/>
      <c r="F15" s="579"/>
      <c r="G15" s="96"/>
    </row>
    <row r="16" spans="1:7" s="82" customFormat="1" ht="15" customHeight="1" thickBot="1">
      <c r="A16" s="584" t="s">
        <v>22</v>
      </c>
      <c r="B16" s="585"/>
      <c r="C16" s="567" t="e">
        <f>VLOOKUP(G5,Nomina!A16:AI94,15)</f>
        <v>#N/A</v>
      </c>
      <c r="D16" s="568"/>
      <c r="E16" s="567"/>
      <c r="F16" s="568"/>
      <c r="G16" s="96" t="e">
        <f>VLOOKUP(G5,Nomina!A16:AI94,23)</f>
        <v>#N/A</v>
      </c>
    </row>
    <row r="17" spans="1:7" s="82" customFormat="1" ht="14.45" customHeight="1" thickBot="1">
      <c r="A17" s="576" t="s">
        <v>102</v>
      </c>
      <c r="B17" s="577"/>
      <c r="C17" s="578"/>
      <c r="D17" s="579"/>
      <c r="E17" s="578" t="e">
        <f>VLOOKUP(G5,Nomina!A16:AI94,25)</f>
        <v>#N/A</v>
      </c>
      <c r="F17" s="579"/>
      <c r="G17" s="96"/>
    </row>
    <row r="18" spans="1:7" s="82" customFormat="1" ht="14.45" customHeight="1" thickBot="1">
      <c r="A18" s="576" t="s">
        <v>103</v>
      </c>
      <c r="B18" s="577"/>
      <c r="C18" s="578"/>
      <c r="D18" s="579"/>
      <c r="E18" s="578" t="e">
        <f>VLOOKUP(G5,Nomina!A16:AI94,26)</f>
        <v>#N/A</v>
      </c>
      <c r="F18" s="579"/>
      <c r="G18" s="96"/>
    </row>
    <row r="19" spans="1:7" s="82" customFormat="1" ht="14.45" customHeight="1" thickBot="1">
      <c r="A19" s="576" t="s">
        <v>207</v>
      </c>
      <c r="B19" s="577"/>
      <c r="C19" s="578"/>
      <c r="D19" s="579"/>
      <c r="E19" s="578" t="e">
        <f>VLOOKUP(G5,Nomina!A16:AI94,27)</f>
        <v>#N/A</v>
      </c>
      <c r="F19" s="579"/>
      <c r="G19" s="96"/>
    </row>
    <row r="20" spans="1:7" s="82" customFormat="1" ht="14.45" customHeight="1" thickBot="1">
      <c r="A20" s="580" t="s">
        <v>101</v>
      </c>
      <c r="B20" s="581"/>
      <c r="C20" s="578"/>
      <c r="D20" s="579"/>
      <c r="E20" s="578" t="e">
        <f>VLOOKUP(G5,Nomina!A16:AI94,28)</f>
        <v>#N/A</v>
      </c>
      <c r="F20" s="579"/>
      <c r="G20" s="96"/>
    </row>
    <row r="21" spans="1:7" s="82" customFormat="1" ht="14.45" customHeight="1" thickBot="1">
      <c r="A21" s="580" t="s">
        <v>104</v>
      </c>
      <c r="B21" s="581"/>
      <c r="C21" s="578"/>
      <c r="D21" s="579"/>
      <c r="E21" s="578" t="e">
        <f>VLOOKUP(G5,Nomina!A16:AI94,29)</f>
        <v>#N/A</v>
      </c>
      <c r="F21" s="579"/>
      <c r="G21" s="96"/>
    </row>
    <row r="22" spans="1:7" s="82" customFormat="1" ht="14.45" customHeight="1" thickBot="1">
      <c r="A22" s="580" t="s">
        <v>106</v>
      </c>
      <c r="B22" s="581"/>
      <c r="C22" s="578"/>
      <c r="D22" s="579"/>
      <c r="E22" s="578" t="e">
        <f>VLOOKUP(G5,Nomina!A16:AI94,30)</f>
        <v>#N/A</v>
      </c>
      <c r="F22" s="579"/>
      <c r="G22" s="96"/>
    </row>
    <row r="23" spans="1:7" s="82" customFormat="1" ht="14.45" customHeight="1" thickBot="1">
      <c r="A23" s="580" t="s">
        <v>105</v>
      </c>
      <c r="B23" s="581"/>
      <c r="C23" s="578"/>
      <c r="D23" s="579"/>
      <c r="E23" s="578" t="e">
        <f>VLOOKUP(G5,Nomina!A16:AI94,32)</f>
        <v>#N/A</v>
      </c>
      <c r="F23" s="579"/>
      <c r="G23" s="96"/>
    </row>
    <row r="24" spans="1:7" s="82" customFormat="1" ht="14.45" customHeight="1" thickBot="1">
      <c r="A24" s="580" t="s">
        <v>168</v>
      </c>
      <c r="B24" s="581"/>
      <c r="C24" s="578"/>
      <c r="D24" s="579"/>
      <c r="E24" s="578" t="e">
        <f>VLOOKUP(G5,Nomina!A16:AI94,33)</f>
        <v>#N/A</v>
      </c>
      <c r="F24" s="579"/>
      <c r="G24" s="96" t="e">
        <f>VLOOKUP(G5,Nomina!A16:AI94,34)*-1</f>
        <v>#N/A</v>
      </c>
    </row>
    <row r="25" spans="1:7" s="82" customFormat="1" ht="14.45" customHeight="1" thickBot="1">
      <c r="A25" s="586" t="s">
        <v>107</v>
      </c>
      <c r="B25" s="587"/>
      <c r="C25" s="587"/>
      <c r="D25" s="587"/>
      <c r="E25" s="587"/>
      <c r="F25" s="588"/>
      <c r="G25" s="96" t="e">
        <f>VLOOKUP(G5,Nomina!A16:AI94,35)</f>
        <v>#N/A</v>
      </c>
    </row>
    <row r="26" spans="1:7" s="82" customFormat="1" ht="24" customHeight="1">
      <c r="A26" s="83"/>
      <c r="B26" s="561" t="s">
        <v>115</v>
      </c>
      <c r="C26" s="561"/>
      <c r="D26" s="101"/>
      <c r="E26" s="101"/>
      <c r="F26" s="98"/>
      <c r="G26" s="99"/>
    </row>
    <row r="27" spans="1:7" s="82" customFormat="1" ht="13.9" customHeight="1" thickBot="1">
      <c r="A27" s="100"/>
      <c r="B27" s="104" t="s">
        <v>165</v>
      </c>
      <c r="C27" s="103" t="e">
        <f>VLOOKUP(G5,Nomina!A16:AI94,4)</f>
        <v>#N/A</v>
      </c>
      <c r="D27" s="97"/>
      <c r="E27" s="97"/>
      <c r="F27" s="98"/>
      <c r="G27" s="98"/>
    </row>
    <row r="28" spans="1:7" s="82" customFormat="1" ht="14.25" customHeight="1" thickTop="1">
      <c r="A28"/>
      <c r="B28"/>
      <c r="C28"/>
      <c r="D28" s="471" t="e">
        <f>VLOOKUP(G5,Nomina!A16:AI94,3)</f>
        <v>#N/A</v>
      </c>
      <c r="E28" s="55"/>
      <c r="F28" s="55"/>
      <c r="G28"/>
    </row>
    <row r="29" spans="1:7" ht="15.75" customHeight="1">
      <c r="D29" s="55"/>
      <c r="E29" s="55"/>
      <c r="F29" s="55"/>
    </row>
    <row r="30" spans="1:7" ht="15.75" customHeight="1">
      <c r="D30" s="55"/>
      <c r="E30" s="55"/>
      <c r="F30" s="55"/>
    </row>
    <row r="31" spans="1:7" ht="15.75" customHeight="1">
      <c r="D31" s="55"/>
      <c r="E31" s="55"/>
      <c r="F31" s="55"/>
    </row>
    <row r="32" spans="1:7" ht="15.75" customHeight="1"/>
  </sheetData>
  <mergeCells count="61">
    <mergeCell ref="A25:F25"/>
    <mergeCell ref="C23:D23"/>
    <mergeCell ref="C24:D24"/>
    <mergeCell ref="E23:F23"/>
    <mergeCell ref="E24:F24"/>
    <mergeCell ref="A24:B24"/>
    <mergeCell ref="A23:B23"/>
    <mergeCell ref="E22:F22"/>
    <mergeCell ref="A22:B22"/>
    <mergeCell ref="C19:D19"/>
    <mergeCell ref="E18:F18"/>
    <mergeCell ref="A12:B12"/>
    <mergeCell ref="A21:B21"/>
    <mergeCell ref="C20:D20"/>
    <mergeCell ref="C21:D21"/>
    <mergeCell ref="C22:D22"/>
    <mergeCell ref="E21:F21"/>
    <mergeCell ref="E20:F20"/>
    <mergeCell ref="A14:B14"/>
    <mergeCell ref="A15:B15"/>
    <mergeCell ref="A16:B16"/>
    <mergeCell ref="C18:D18"/>
    <mergeCell ref="A20:B20"/>
    <mergeCell ref="A19:B19"/>
    <mergeCell ref="E17:F17"/>
    <mergeCell ref="E16:F16"/>
    <mergeCell ref="E19:F19"/>
    <mergeCell ref="C11:D11"/>
    <mergeCell ref="C17:D17"/>
    <mergeCell ref="C13:D13"/>
    <mergeCell ref="A11:B11"/>
    <mergeCell ref="A13:B13"/>
    <mergeCell ref="C12:D12"/>
    <mergeCell ref="E11:F11"/>
    <mergeCell ref="E14:F14"/>
    <mergeCell ref="E15:F15"/>
    <mergeCell ref="E13:F13"/>
    <mergeCell ref="E12:F12"/>
    <mergeCell ref="B26:C26"/>
    <mergeCell ref="C1:F1"/>
    <mergeCell ref="C4:D4"/>
    <mergeCell ref="A1:B4"/>
    <mergeCell ref="A6:B6"/>
    <mergeCell ref="C3:D3"/>
    <mergeCell ref="C16:D16"/>
    <mergeCell ref="A8:B8"/>
    <mergeCell ref="A10:B10"/>
    <mergeCell ref="A7:B7"/>
    <mergeCell ref="A9:B9"/>
    <mergeCell ref="C9:D9"/>
    <mergeCell ref="A17:B17"/>
    <mergeCell ref="A18:B18"/>
    <mergeCell ref="C14:D14"/>
    <mergeCell ref="C15:D15"/>
    <mergeCell ref="F3:G3"/>
    <mergeCell ref="C5:E5"/>
    <mergeCell ref="C8:D8"/>
    <mergeCell ref="C10:D10"/>
    <mergeCell ref="E8:F8"/>
    <mergeCell ref="E9:F9"/>
    <mergeCell ref="E10:F10"/>
  </mergeCells>
  <phoneticPr fontId="26" type="noConversion"/>
  <printOptions horizontalCentered="1"/>
  <pageMargins left="0.39370078740157483" right="0.19685039370078741" top="0.23622047244094491" bottom="3.937007874015748E-2" header="0.15748031496062992" footer="0.19685039370078741"/>
  <pageSetup scale="92" fitToHeight="10"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3</vt:i4>
      </vt:variant>
    </vt:vector>
  </HeadingPairs>
  <TitlesOfParts>
    <vt:vector size="9" baseType="lpstr">
      <vt:lpstr>Personal</vt:lpstr>
      <vt:lpstr>Asignaciones</vt:lpstr>
      <vt:lpstr>Deducciones</vt:lpstr>
      <vt:lpstr>Nomina</vt:lpstr>
      <vt:lpstr>Resumen</vt:lpstr>
      <vt:lpstr>Recibo</vt:lpstr>
      <vt:lpstr>Asignaciones!Área_de_impresión</vt:lpstr>
      <vt:lpstr>Deducciones!Área_de_impresión</vt:lpstr>
      <vt:lpstr>Recibo!Área_de_impresión</vt:lpstr>
    </vt:vector>
  </TitlesOfParts>
  <Company>corpointa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Usuario</cp:lastModifiedBy>
  <cp:lastPrinted>2012-06-04T21:36:59Z</cp:lastPrinted>
  <dcterms:created xsi:type="dcterms:W3CDTF">2008-02-15T18:00:49Z</dcterms:created>
  <dcterms:modified xsi:type="dcterms:W3CDTF">2012-06-04T21:48:53Z</dcterms:modified>
</cp:coreProperties>
</file>