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 activeTab="13"/>
  </bookViews>
  <sheets>
    <sheet name="详细" sheetId="2" r:id="rId1"/>
    <sheet name="1月" sheetId="4" r:id="rId2"/>
    <sheet name="2月" sheetId="6" r:id="rId3"/>
    <sheet name="3月" sheetId="7" r:id="rId4"/>
    <sheet name="4月" sheetId="8" r:id="rId5"/>
    <sheet name="5月" sheetId="9" r:id="rId6"/>
    <sheet name="6月" sheetId="10" r:id="rId7"/>
    <sheet name="7月" sheetId="11" r:id="rId8"/>
    <sheet name="8月" sheetId="12" r:id="rId9"/>
    <sheet name="9月" sheetId="13" r:id="rId10"/>
    <sheet name="10月" sheetId="14" r:id="rId11"/>
    <sheet name="11月" sheetId="15" r:id="rId12"/>
    <sheet name="12月" sheetId="16" r:id="rId13"/>
    <sheet name="总结" sheetId="3" r:id="rId14"/>
  </sheets>
  <definedNames>
    <definedName name="_xlnm._FilterDatabase" localSheetId="0" hidden="1">详细!$A$1:$K$382</definedName>
  </definedNames>
  <calcPr calcId="145621"/>
</workbook>
</file>

<file path=xl/calcChain.xml><?xml version="1.0" encoding="utf-8"?>
<calcChain xmlns="http://schemas.openxmlformats.org/spreadsheetml/2006/main">
  <c r="H6" i="16" l="1"/>
  <c r="F6" i="16" l="1"/>
  <c r="M34" i="3" l="1"/>
  <c r="N34" i="3" s="1"/>
  <c r="G381" i="2" l="1"/>
  <c r="G351" i="2" l="1"/>
  <c r="K34" i="3"/>
  <c r="L34" i="3"/>
  <c r="F381" i="2" l="1"/>
  <c r="H381" i="2" s="1"/>
  <c r="J3" i="16"/>
  <c r="I2" i="16"/>
  <c r="H2" i="16"/>
  <c r="G2" i="16"/>
  <c r="F2" i="16"/>
  <c r="E2" i="16"/>
  <c r="D2" i="16"/>
  <c r="C2" i="16"/>
  <c r="B2" i="16"/>
  <c r="J2" i="16" l="1"/>
  <c r="M33" i="3"/>
  <c r="F351" i="2" l="1"/>
  <c r="H351" i="2" s="1"/>
  <c r="J3" i="15"/>
  <c r="I2" i="15"/>
  <c r="H2" i="15"/>
  <c r="G2" i="15"/>
  <c r="F2" i="15"/>
  <c r="E2" i="15"/>
  <c r="D2" i="15"/>
  <c r="C2" i="15"/>
  <c r="B2" i="15"/>
  <c r="J2" i="15" l="1"/>
  <c r="I2" i="3"/>
  <c r="B6" i="13"/>
  <c r="J34" i="3" s="1"/>
  <c r="L33" i="3"/>
  <c r="F314" i="2" l="1"/>
  <c r="H314" i="2" s="1"/>
  <c r="J3" i="14"/>
  <c r="I2" i="14"/>
  <c r="H2" i="14"/>
  <c r="G2" i="14"/>
  <c r="F2" i="14"/>
  <c r="E2" i="14"/>
  <c r="D2" i="14"/>
  <c r="C2" i="14"/>
  <c r="B2" i="14"/>
  <c r="J2" i="14" l="1"/>
  <c r="F263" i="2"/>
  <c r="H263" i="2" s="1"/>
  <c r="B6" i="12"/>
  <c r="I34" i="3" s="1"/>
  <c r="J3" i="13"/>
  <c r="I2" i="13"/>
  <c r="H2" i="13"/>
  <c r="G2" i="13"/>
  <c r="F2" i="13"/>
  <c r="E2" i="13"/>
  <c r="D2" i="13"/>
  <c r="C2" i="13"/>
  <c r="B2" i="13"/>
  <c r="K33" i="3"/>
  <c r="J2" i="13" l="1"/>
  <c r="F199" i="2"/>
  <c r="J33" i="3"/>
  <c r="I130" i="2" l="1"/>
  <c r="H199" i="2" l="1"/>
  <c r="G2" i="2" l="1"/>
  <c r="J3" i="12" l="1"/>
  <c r="I2" i="12"/>
  <c r="H2" i="12"/>
  <c r="G2" i="12"/>
  <c r="F2" i="12"/>
  <c r="E2" i="12"/>
  <c r="D2" i="12"/>
  <c r="C2" i="12"/>
  <c r="B2" i="12"/>
  <c r="J2" i="12" l="1"/>
  <c r="B6" i="11"/>
  <c r="H34" i="3" s="1"/>
  <c r="I112" i="2"/>
  <c r="I33" i="3"/>
  <c r="F130" i="2" l="1"/>
  <c r="H130" i="2" s="1"/>
  <c r="F107" i="2"/>
  <c r="B2" i="11" l="1"/>
  <c r="B6" i="10" l="1"/>
  <c r="G34" i="3" s="1"/>
  <c r="J3" i="11" l="1"/>
  <c r="I2" i="11"/>
  <c r="H2" i="11"/>
  <c r="G2" i="11"/>
  <c r="F2" i="11"/>
  <c r="E2" i="11"/>
  <c r="D2" i="11"/>
  <c r="C2" i="11"/>
  <c r="J2" i="11" l="1"/>
  <c r="B6" i="9"/>
  <c r="F34" i="3" s="1"/>
  <c r="H33" i="3"/>
  <c r="H107" i="2" l="1"/>
  <c r="J3" i="10"/>
  <c r="I2" i="10"/>
  <c r="H2" i="10"/>
  <c r="G2" i="10"/>
  <c r="F2" i="10"/>
  <c r="E2" i="10"/>
  <c r="D2" i="10"/>
  <c r="C2" i="10"/>
  <c r="B2" i="10"/>
  <c r="J2" i="10" l="1"/>
  <c r="F85" i="2"/>
  <c r="H85" i="2" s="1"/>
  <c r="F63" i="2"/>
  <c r="J3" i="9"/>
  <c r="I2" i="9"/>
  <c r="H2" i="9"/>
  <c r="G2" i="9"/>
  <c r="F2" i="9"/>
  <c r="E2" i="9"/>
  <c r="D2" i="9"/>
  <c r="C2" i="9"/>
  <c r="B2" i="9"/>
  <c r="G33" i="3"/>
  <c r="J2" i="9" l="1"/>
  <c r="G35" i="3"/>
  <c r="H35" i="3"/>
  <c r="I35" i="3"/>
  <c r="J35" i="3"/>
  <c r="K35" i="3"/>
  <c r="L35" i="3"/>
  <c r="M35" i="3"/>
  <c r="F33" i="3"/>
  <c r="F35" i="3" l="1"/>
  <c r="B6" i="7"/>
  <c r="D34" i="3" s="1"/>
  <c r="F31" i="2" l="1"/>
  <c r="H63" i="2"/>
  <c r="B6" i="8"/>
  <c r="E34" i="3" s="1"/>
  <c r="J3" i="8"/>
  <c r="I2" i="8"/>
  <c r="H2" i="8"/>
  <c r="G2" i="8"/>
  <c r="F2" i="8"/>
  <c r="E2" i="8"/>
  <c r="D2" i="8"/>
  <c r="C2" i="8"/>
  <c r="B2" i="8"/>
  <c r="J2" i="8" l="1"/>
  <c r="F45" i="2"/>
  <c r="H45" i="2" s="1"/>
  <c r="H31" i="2"/>
  <c r="E33" i="3"/>
  <c r="E35" i="3" l="1"/>
  <c r="F3" i="2"/>
  <c r="J3" i="7"/>
  <c r="I2" i="7"/>
  <c r="H2" i="7"/>
  <c r="G2" i="7"/>
  <c r="F2" i="7"/>
  <c r="E2" i="7"/>
  <c r="D2" i="7"/>
  <c r="C2" i="7"/>
  <c r="B2" i="7"/>
  <c r="H3" i="2" l="1"/>
  <c r="F2" i="2"/>
  <c r="H2" i="2" s="1"/>
  <c r="J2" i="7"/>
  <c r="B2" i="3"/>
  <c r="B4" i="3"/>
  <c r="B6" i="6"/>
  <c r="B6" i="4"/>
  <c r="B34" i="3" s="1"/>
  <c r="D33" i="3"/>
  <c r="C34" i="3" l="1"/>
  <c r="E6" i="6"/>
  <c r="D35" i="3"/>
  <c r="E2" i="4"/>
  <c r="E2" i="6"/>
  <c r="J3" i="6"/>
  <c r="I2" i="6"/>
  <c r="H2" i="6"/>
  <c r="G2" i="6"/>
  <c r="F2" i="6"/>
  <c r="D2" i="6"/>
  <c r="C2" i="6"/>
  <c r="B2" i="6"/>
  <c r="I2" i="4"/>
  <c r="H2" i="4"/>
  <c r="G2" i="4"/>
  <c r="F2" i="4"/>
  <c r="D2" i="4"/>
  <c r="C2" i="4"/>
  <c r="B2" i="4"/>
  <c r="J2" i="3"/>
  <c r="H2" i="3"/>
  <c r="G2" i="3"/>
  <c r="F2" i="3"/>
  <c r="E2" i="3"/>
  <c r="D2" i="3"/>
  <c r="C2" i="3"/>
  <c r="K2" i="3" l="1"/>
  <c r="K3" i="3" s="1"/>
  <c r="J2" i="6"/>
  <c r="J3" i="4"/>
  <c r="C33" i="3"/>
  <c r="C35" i="3" l="1"/>
  <c r="J2" i="4"/>
  <c r="B33" i="3"/>
  <c r="N33" i="3" l="1"/>
  <c r="B35" i="3"/>
  <c r="N35" i="3" s="1"/>
</calcChain>
</file>

<file path=xl/sharedStrings.xml><?xml version="1.0" encoding="utf-8"?>
<sst xmlns="http://schemas.openxmlformats.org/spreadsheetml/2006/main" count="1030" uniqueCount="599">
  <si>
    <t>现金</t>
  </si>
  <si>
    <t>购物</t>
  </si>
  <si>
    <t>娱乐</t>
  </si>
  <si>
    <t>餐饮</t>
  </si>
  <si>
    <t>固定支出</t>
  </si>
  <si>
    <t>其他</t>
  </si>
  <si>
    <t>电子类</t>
  </si>
  <si>
    <t>现金</t>
    <phoneticPr fontId="1" type="noConversion"/>
  </si>
  <si>
    <t>支出</t>
    <phoneticPr fontId="1" type="noConversion"/>
  </si>
  <si>
    <t>收入</t>
    <phoneticPr fontId="1" type="noConversion"/>
  </si>
  <si>
    <t>基本工资+补助</t>
    <phoneticPr fontId="1" type="noConversion"/>
  </si>
  <si>
    <t>生活用品</t>
  </si>
  <si>
    <t>Out</t>
    <phoneticPr fontId="1" type="noConversion"/>
  </si>
  <si>
    <t>话费</t>
    <phoneticPr fontId="1" type="noConversion"/>
  </si>
  <si>
    <t>酸奶</t>
    <phoneticPr fontId="1" type="noConversion"/>
  </si>
  <si>
    <t>成都银行取钱</t>
    <phoneticPr fontId="1" type="noConversion"/>
  </si>
  <si>
    <t>动车退票</t>
    <phoneticPr fontId="1" type="noConversion"/>
  </si>
  <si>
    <t>彩票</t>
    <phoneticPr fontId="1" type="noConversion"/>
  </si>
  <si>
    <t>优衣库</t>
    <phoneticPr fontId="1" type="noConversion"/>
  </si>
  <si>
    <t>星巴克</t>
    <phoneticPr fontId="1" type="noConversion"/>
  </si>
  <si>
    <t>超市购物</t>
    <phoneticPr fontId="1" type="noConversion"/>
  </si>
  <si>
    <t>一风堂</t>
    <phoneticPr fontId="1" type="noConversion"/>
  </si>
  <si>
    <t>固定支出</t>
    <phoneticPr fontId="1" type="noConversion"/>
  </si>
  <si>
    <t>优衣库袜子</t>
    <phoneticPr fontId="1" type="noConversion"/>
  </si>
  <si>
    <t>薯条</t>
    <phoneticPr fontId="1" type="noConversion"/>
  </si>
  <si>
    <t>剑桥包</t>
    <phoneticPr fontId="1" type="noConversion"/>
  </si>
  <si>
    <t>moleskin周记本</t>
    <phoneticPr fontId="1" type="noConversion"/>
  </si>
  <si>
    <t>iPod贴纸*2</t>
    <phoneticPr fontId="1" type="noConversion"/>
  </si>
  <si>
    <t>彩票</t>
    <phoneticPr fontId="1" type="noConversion"/>
  </si>
  <si>
    <t>计划支出</t>
    <phoneticPr fontId="1" type="noConversion"/>
  </si>
  <si>
    <t>合计</t>
    <phoneticPr fontId="1" type="noConversion"/>
  </si>
  <si>
    <t>一号店泡面面包奶粉</t>
    <phoneticPr fontId="1" type="noConversion"/>
  </si>
  <si>
    <t>支付宝取现</t>
    <phoneticPr fontId="1" type="noConversion"/>
  </si>
  <si>
    <t>娱乐</t>
    <phoneticPr fontId="1" type="noConversion"/>
  </si>
  <si>
    <t>动车33 错买退票7</t>
    <phoneticPr fontId="1" type="noConversion"/>
  </si>
  <si>
    <t>只能往前一天或者当天改，不能往后改</t>
    <phoneticPr fontId="1" type="noConversion"/>
  </si>
  <si>
    <t>花里寿司</t>
    <phoneticPr fontId="1" type="noConversion"/>
  </si>
  <si>
    <t>一般</t>
    <phoneticPr fontId="1" type="noConversion"/>
  </si>
  <si>
    <t>伊藤超市食品</t>
    <phoneticPr fontId="1" type="noConversion"/>
  </si>
  <si>
    <t>饭团和猪尾巴，三文鱼</t>
    <phoneticPr fontId="1" type="noConversion"/>
  </si>
  <si>
    <t>世豪广场电影</t>
    <phoneticPr fontId="1" type="noConversion"/>
  </si>
  <si>
    <t>五军之战霍比特人，不错</t>
    <phoneticPr fontId="1" type="noConversion"/>
  </si>
  <si>
    <t>彩票</t>
    <phoneticPr fontId="1" type="noConversion"/>
  </si>
  <si>
    <t>现金</t>
    <phoneticPr fontId="1" type="noConversion"/>
  </si>
  <si>
    <t>工资取现</t>
    <phoneticPr fontId="1" type="noConversion"/>
  </si>
  <si>
    <t>坚持用到下月10号</t>
    <phoneticPr fontId="1" type="noConversion"/>
  </si>
  <si>
    <t>彩票</t>
    <phoneticPr fontId="1" type="noConversion"/>
  </si>
  <si>
    <t>足彩</t>
    <phoneticPr fontId="1" type="noConversion"/>
  </si>
  <si>
    <t>彩票</t>
    <phoneticPr fontId="1" type="noConversion"/>
  </si>
  <si>
    <t>共-60</t>
    <phoneticPr fontId="1" type="noConversion"/>
  </si>
  <si>
    <t>生日礼物</t>
    <phoneticPr fontId="1" type="noConversion"/>
  </si>
  <si>
    <t>乐高建筑系列 罗马许愿池</t>
    <phoneticPr fontId="1" type="noConversion"/>
  </si>
  <si>
    <t>8篮彩</t>
    <phoneticPr fontId="1" type="noConversion"/>
  </si>
  <si>
    <t>足彩赢</t>
    <phoneticPr fontId="1" type="noConversion"/>
  </si>
  <si>
    <t>电影</t>
    <phoneticPr fontId="1" type="noConversion"/>
  </si>
  <si>
    <t>耳塞c套</t>
    <phoneticPr fontId="1" type="noConversion"/>
  </si>
  <si>
    <t>取钱</t>
    <phoneticPr fontId="1" type="noConversion"/>
  </si>
  <si>
    <t>现金</t>
    <phoneticPr fontId="1" type="noConversion"/>
  </si>
  <si>
    <t>支付宝取现</t>
    <phoneticPr fontId="1" type="noConversion"/>
  </si>
  <si>
    <t>酸奶</t>
    <phoneticPr fontId="1" type="noConversion"/>
  </si>
  <si>
    <t>年终</t>
    <phoneticPr fontId="1" type="noConversion"/>
  </si>
  <si>
    <t>认证费</t>
    <phoneticPr fontId="1" type="noConversion"/>
  </si>
  <si>
    <t>KFC</t>
    <phoneticPr fontId="1" type="noConversion"/>
  </si>
  <si>
    <t>28日支出均为春节假日期间支出</t>
    <phoneticPr fontId="1" type="noConversion"/>
  </si>
  <si>
    <t>必胜客团购</t>
    <phoneticPr fontId="1" type="noConversion"/>
  </si>
  <si>
    <t>话费</t>
    <phoneticPr fontId="1" type="noConversion"/>
  </si>
  <si>
    <t>0802 100 0801 150</t>
    <phoneticPr fontId="1" type="noConversion"/>
  </si>
  <si>
    <t>开心麻花舞台剧</t>
    <phoneticPr fontId="1" type="noConversion"/>
  </si>
  <si>
    <t>现金</t>
    <phoneticPr fontId="1" type="noConversion"/>
  </si>
  <si>
    <t>支付宝取现</t>
    <phoneticPr fontId="1" type="noConversion"/>
  </si>
  <si>
    <t>大众点评团购</t>
    <phoneticPr fontId="1" type="noConversion"/>
  </si>
  <si>
    <t>学位认证费</t>
    <phoneticPr fontId="1" type="noConversion"/>
  </si>
  <si>
    <t>现金</t>
    <phoneticPr fontId="1" type="noConversion"/>
  </si>
  <si>
    <t>压岁钱</t>
    <phoneticPr fontId="1" type="noConversion"/>
  </si>
  <si>
    <t>结婚</t>
    <phoneticPr fontId="1" type="noConversion"/>
  </si>
  <si>
    <t>KFC</t>
    <phoneticPr fontId="1" type="noConversion"/>
  </si>
  <si>
    <t>电脑清理产品</t>
    <phoneticPr fontId="1" type="noConversion"/>
  </si>
  <si>
    <t>dota2护符</t>
    <phoneticPr fontId="1" type="noConversion"/>
  </si>
  <si>
    <t>餐饮</t>
    <phoneticPr fontId="1" type="noConversion"/>
  </si>
  <si>
    <t>KFC</t>
    <phoneticPr fontId="1" type="noConversion"/>
  </si>
  <si>
    <t>快的打车</t>
    <phoneticPr fontId="1" type="noConversion"/>
  </si>
  <si>
    <t>现金</t>
    <phoneticPr fontId="1" type="noConversion"/>
  </si>
  <si>
    <t>光大</t>
    <phoneticPr fontId="1" type="noConversion"/>
  </si>
  <si>
    <t>1号店</t>
    <phoneticPr fontId="1" type="noConversion"/>
  </si>
  <si>
    <t>餐饮</t>
    <phoneticPr fontId="1" type="noConversion"/>
  </si>
  <si>
    <t>酸奶</t>
    <phoneticPr fontId="1" type="noConversion"/>
  </si>
  <si>
    <t>其他</t>
    <phoneticPr fontId="1" type="noConversion"/>
  </si>
  <si>
    <t>转账</t>
    <phoneticPr fontId="1" type="noConversion"/>
  </si>
  <si>
    <t>餐饮</t>
    <phoneticPr fontId="1" type="noConversion"/>
  </si>
  <si>
    <t>大众点评</t>
    <phoneticPr fontId="1" type="noConversion"/>
  </si>
  <si>
    <t>一个鱼，味道一般</t>
    <phoneticPr fontId="1" type="noConversion"/>
  </si>
  <si>
    <t>KFC</t>
    <phoneticPr fontId="1" type="noConversion"/>
  </si>
  <si>
    <t>优衣库</t>
    <phoneticPr fontId="1" type="noConversion"/>
  </si>
  <si>
    <t>三件79短袖，自己一件</t>
    <phoneticPr fontId="1" type="noConversion"/>
  </si>
  <si>
    <t>餐饮</t>
    <phoneticPr fontId="1" type="noConversion"/>
  </si>
  <si>
    <t>五斗柴火锅</t>
    <phoneticPr fontId="1" type="noConversion"/>
  </si>
  <si>
    <t>略贵，两个人吃的</t>
    <phoneticPr fontId="1" type="noConversion"/>
  </si>
  <si>
    <t>电影</t>
    <phoneticPr fontId="1" type="noConversion"/>
  </si>
  <si>
    <t>王牌特工</t>
    <phoneticPr fontId="1" type="noConversion"/>
  </si>
  <si>
    <t>花里寿司</t>
    <phoneticPr fontId="1" type="noConversion"/>
  </si>
  <si>
    <t>kpw2</t>
    <phoneticPr fontId="1" type="noConversion"/>
  </si>
  <si>
    <t>保护套</t>
    <phoneticPr fontId="1" type="noConversion"/>
  </si>
  <si>
    <t>霸王虾</t>
    <phoneticPr fontId="1" type="noConversion"/>
  </si>
  <si>
    <t>玉林</t>
    <phoneticPr fontId="1" type="noConversion"/>
  </si>
  <si>
    <t>成都银行取钱</t>
    <phoneticPr fontId="1" type="noConversion"/>
  </si>
  <si>
    <t>周杰伦演唱会</t>
    <phoneticPr fontId="1" type="noConversion"/>
  </si>
  <si>
    <t>转账</t>
    <phoneticPr fontId="1" type="noConversion"/>
  </si>
  <si>
    <t>餐饮</t>
    <phoneticPr fontId="1" type="noConversion"/>
  </si>
  <si>
    <t>KFC</t>
    <phoneticPr fontId="1" type="noConversion"/>
  </si>
  <si>
    <t>全家桶</t>
    <phoneticPr fontId="1" type="noConversion"/>
  </si>
  <si>
    <t>尊品牛排</t>
    <phoneticPr fontId="1" type="noConversion"/>
  </si>
  <si>
    <t>乐天超市</t>
    <phoneticPr fontId="1" type="noConversion"/>
  </si>
  <si>
    <t>含坚果等</t>
    <phoneticPr fontId="1" type="noConversion"/>
  </si>
  <si>
    <t>购物</t>
    <phoneticPr fontId="1" type="noConversion"/>
  </si>
  <si>
    <t>一号店</t>
    <phoneticPr fontId="1" type="noConversion"/>
  </si>
  <si>
    <t>泡面、饼干等</t>
    <phoneticPr fontId="1" type="noConversion"/>
  </si>
  <si>
    <t>卖1300，得1100，相当于取现560，赚540</t>
    <phoneticPr fontId="1" type="noConversion"/>
  </si>
  <si>
    <t>购物</t>
    <phoneticPr fontId="1" type="noConversion"/>
  </si>
  <si>
    <t>amazon</t>
    <phoneticPr fontId="1" type="noConversion"/>
  </si>
  <si>
    <t>staedlter自动铅笔和笔芯，好用</t>
    <phoneticPr fontId="1" type="noConversion"/>
  </si>
  <si>
    <t>购物</t>
    <phoneticPr fontId="1" type="noConversion"/>
  </si>
  <si>
    <t>亚马逊</t>
    <phoneticPr fontId="1" type="noConversion"/>
  </si>
  <si>
    <t>DW表*2 + 表带*2</t>
    <phoneticPr fontId="1" type="noConversion"/>
  </si>
  <si>
    <t>餐饮</t>
    <phoneticPr fontId="1" type="noConversion"/>
  </si>
  <si>
    <t>KFC</t>
    <phoneticPr fontId="1" type="noConversion"/>
  </si>
  <si>
    <t>素可泰</t>
    <phoneticPr fontId="1" type="noConversion"/>
  </si>
  <si>
    <t>一般</t>
    <phoneticPr fontId="1" type="noConversion"/>
  </si>
  <si>
    <t>购物</t>
    <phoneticPr fontId="1" type="noConversion"/>
  </si>
  <si>
    <t>nike</t>
    <phoneticPr fontId="1" type="noConversion"/>
  </si>
  <si>
    <t>跑鞋+袜子</t>
    <phoneticPr fontId="1" type="noConversion"/>
  </si>
  <si>
    <t>购物</t>
    <phoneticPr fontId="1" type="noConversion"/>
  </si>
  <si>
    <t>淘宝</t>
    <phoneticPr fontId="1" type="noConversion"/>
  </si>
  <si>
    <t>牙套盒、臂带</t>
    <phoneticPr fontId="1" type="noConversion"/>
  </si>
  <si>
    <t>现金</t>
    <phoneticPr fontId="1" type="noConversion"/>
  </si>
  <si>
    <t>手表补贴算作取现</t>
    <phoneticPr fontId="1" type="noConversion"/>
  </si>
  <si>
    <t>餐饮</t>
    <phoneticPr fontId="1" type="noConversion"/>
  </si>
  <si>
    <t>KFC</t>
    <phoneticPr fontId="1" type="noConversion"/>
  </si>
  <si>
    <t>快的打车</t>
    <phoneticPr fontId="1" type="noConversion"/>
  </si>
  <si>
    <t>露丝茶餐厅</t>
    <phoneticPr fontId="1" type="noConversion"/>
  </si>
  <si>
    <t>餐饮</t>
    <phoneticPr fontId="1" type="noConversion"/>
  </si>
  <si>
    <t>酸奶 面包</t>
    <phoneticPr fontId="1" type="noConversion"/>
  </si>
  <si>
    <t>餐饮</t>
    <phoneticPr fontId="1" type="noConversion"/>
  </si>
  <si>
    <t>酸奶面包</t>
    <phoneticPr fontId="1" type="noConversion"/>
  </si>
  <si>
    <t>支出</t>
    <phoneticPr fontId="1" type="noConversion"/>
  </si>
  <si>
    <t>收入</t>
    <phoneticPr fontId="1" type="noConversion"/>
  </si>
  <si>
    <t>合计</t>
    <phoneticPr fontId="1" type="noConversion"/>
  </si>
  <si>
    <t>总计</t>
    <phoneticPr fontId="1" type="noConversion"/>
  </si>
  <si>
    <t>话费</t>
    <phoneticPr fontId="1" type="noConversion"/>
  </si>
  <si>
    <t>DOTA2小金本</t>
    <phoneticPr fontId="1" type="noConversion"/>
  </si>
  <si>
    <t>购物</t>
    <phoneticPr fontId="1" type="noConversion"/>
  </si>
  <si>
    <t>电风扇 淘宝</t>
    <phoneticPr fontId="1" type="noConversion"/>
  </si>
  <si>
    <t>餐饮</t>
    <phoneticPr fontId="1" type="noConversion"/>
  </si>
  <si>
    <t>KFC</t>
    <phoneticPr fontId="1" type="noConversion"/>
  </si>
  <si>
    <t>现金</t>
    <phoneticPr fontId="1" type="noConversion"/>
  </si>
  <si>
    <t>取现剃须刀补贴</t>
    <phoneticPr fontId="1" type="noConversion"/>
  </si>
  <si>
    <t>购物</t>
    <phoneticPr fontId="1" type="noConversion"/>
  </si>
  <si>
    <t>三叶草 color</t>
    <phoneticPr fontId="1" type="noConversion"/>
  </si>
  <si>
    <t>狮王电动牙刷</t>
    <phoneticPr fontId="1" type="noConversion"/>
  </si>
  <si>
    <t>购物</t>
    <phoneticPr fontId="1" type="noConversion"/>
  </si>
  <si>
    <t>urbanears入耳带麦耳机</t>
    <phoneticPr fontId="1" type="noConversion"/>
  </si>
  <si>
    <t>娱乐</t>
    <phoneticPr fontId="1" type="noConversion"/>
  </si>
  <si>
    <t>高新伊藤CGV</t>
    <phoneticPr fontId="1" type="noConversion"/>
  </si>
  <si>
    <t>IMAX妇联2 *3</t>
    <phoneticPr fontId="1" type="noConversion"/>
  </si>
  <si>
    <t>餐饮</t>
    <phoneticPr fontId="1" type="noConversion"/>
  </si>
  <si>
    <t>KFC</t>
    <phoneticPr fontId="1" type="noConversion"/>
  </si>
  <si>
    <t>餐饮</t>
    <phoneticPr fontId="1" type="noConversion"/>
  </si>
  <si>
    <t>团购 花里寿司</t>
    <phoneticPr fontId="1" type="noConversion"/>
  </si>
  <si>
    <t>餐饮</t>
    <phoneticPr fontId="1" type="noConversion"/>
  </si>
  <si>
    <t>新希望</t>
    <phoneticPr fontId="1" type="noConversion"/>
  </si>
  <si>
    <t>八喜</t>
    <phoneticPr fontId="1" type="noConversion"/>
  </si>
  <si>
    <t>购物</t>
    <phoneticPr fontId="1" type="noConversion"/>
  </si>
  <si>
    <t>一号店</t>
    <phoneticPr fontId="1" type="noConversion"/>
  </si>
  <si>
    <t>漱口水</t>
    <phoneticPr fontId="1" type="noConversion"/>
  </si>
  <si>
    <t>新希望</t>
    <phoneticPr fontId="1" type="noConversion"/>
  </si>
  <si>
    <t>酸奶</t>
    <phoneticPr fontId="1" type="noConversion"/>
  </si>
  <si>
    <t>拼单</t>
    <phoneticPr fontId="1" type="noConversion"/>
  </si>
  <si>
    <t>遮瑕膏</t>
    <phoneticPr fontId="1" type="noConversion"/>
  </si>
  <si>
    <t>现金</t>
    <phoneticPr fontId="1" type="noConversion"/>
  </si>
  <si>
    <t>餐饮</t>
    <phoneticPr fontId="1" type="noConversion"/>
  </si>
  <si>
    <t>新希望</t>
    <phoneticPr fontId="1" type="noConversion"/>
  </si>
  <si>
    <t>购物</t>
    <phoneticPr fontId="1" type="noConversion"/>
  </si>
  <si>
    <t>1号店</t>
    <phoneticPr fontId="1" type="noConversion"/>
  </si>
  <si>
    <t>咖啡</t>
    <phoneticPr fontId="1" type="noConversion"/>
  </si>
  <si>
    <t>餐饮</t>
    <phoneticPr fontId="1" type="noConversion"/>
  </si>
  <si>
    <t>新希望</t>
    <phoneticPr fontId="1" type="noConversion"/>
  </si>
  <si>
    <t>面包酸奶</t>
    <phoneticPr fontId="1" type="noConversion"/>
  </si>
  <si>
    <t>娱乐</t>
    <phoneticPr fontId="1" type="noConversion"/>
  </si>
  <si>
    <t>dota2</t>
    <phoneticPr fontId="1" type="noConversion"/>
  </si>
  <si>
    <t>小进本</t>
    <phoneticPr fontId="1" type="noConversion"/>
  </si>
  <si>
    <t>餐饮</t>
    <phoneticPr fontId="1" type="noConversion"/>
  </si>
  <si>
    <t>KFC</t>
    <phoneticPr fontId="1" type="noConversion"/>
  </si>
  <si>
    <t>山葵家寿司</t>
    <phoneticPr fontId="1" type="noConversion"/>
  </si>
  <si>
    <t>团一张</t>
    <phoneticPr fontId="1" type="noConversion"/>
  </si>
  <si>
    <t>现金</t>
    <phoneticPr fontId="1" type="noConversion"/>
  </si>
  <si>
    <t>餐饮</t>
    <phoneticPr fontId="1" type="noConversion"/>
  </si>
  <si>
    <t>美团外卖</t>
    <phoneticPr fontId="1" type="noConversion"/>
  </si>
  <si>
    <t>不行</t>
    <phoneticPr fontId="1" type="noConversion"/>
  </si>
  <si>
    <t>美团外卖</t>
    <phoneticPr fontId="1" type="noConversion"/>
  </si>
  <si>
    <t>美团外卖</t>
    <phoneticPr fontId="1" type="noConversion"/>
  </si>
  <si>
    <t>固定支出</t>
    <phoneticPr fontId="1" type="noConversion"/>
  </si>
  <si>
    <t>话费</t>
    <phoneticPr fontId="1" type="noConversion"/>
  </si>
  <si>
    <t>京东赛睿鼠标</t>
    <phoneticPr fontId="1" type="noConversion"/>
  </si>
  <si>
    <t>娱乐</t>
    <phoneticPr fontId="1" type="noConversion"/>
  </si>
  <si>
    <t>DOTA2</t>
    <phoneticPr fontId="1" type="noConversion"/>
  </si>
  <si>
    <t>TI5典藏宝瓶</t>
    <phoneticPr fontId="1" type="noConversion"/>
  </si>
  <si>
    <t>餐饮</t>
    <phoneticPr fontId="1" type="noConversion"/>
  </si>
  <si>
    <t>酸奶、面包</t>
    <phoneticPr fontId="1" type="noConversion"/>
  </si>
  <si>
    <t>电影</t>
    <phoneticPr fontId="1" type="noConversion"/>
  </si>
  <si>
    <t>侏罗纪世纪</t>
    <phoneticPr fontId="1" type="noConversion"/>
  </si>
  <si>
    <t>大众点评</t>
    <phoneticPr fontId="1" type="noConversion"/>
  </si>
  <si>
    <t>露丝茶餐厅</t>
    <phoneticPr fontId="1" type="noConversion"/>
  </si>
  <si>
    <t>餐饮</t>
    <phoneticPr fontId="1" type="noConversion"/>
  </si>
  <si>
    <t>娱乐</t>
    <phoneticPr fontId="1" type="noConversion"/>
  </si>
  <si>
    <t>爆米花</t>
    <phoneticPr fontId="1" type="noConversion"/>
  </si>
  <si>
    <t>新希望</t>
    <phoneticPr fontId="1" type="noConversion"/>
  </si>
  <si>
    <t>新希望</t>
    <phoneticPr fontId="1" type="noConversion"/>
  </si>
  <si>
    <t>现金</t>
    <phoneticPr fontId="1" type="noConversion"/>
  </si>
  <si>
    <t>快的打车</t>
    <phoneticPr fontId="1" type="noConversion"/>
  </si>
  <si>
    <t>餐饮</t>
    <phoneticPr fontId="1" type="noConversion"/>
  </si>
  <si>
    <t>大众点评</t>
    <phoneticPr fontId="1" type="noConversion"/>
  </si>
  <si>
    <t>二娘爪爪</t>
    <phoneticPr fontId="1" type="noConversion"/>
  </si>
  <si>
    <t>大众</t>
    <phoneticPr fontId="1" type="noConversion"/>
  </si>
  <si>
    <t>KFC</t>
    <phoneticPr fontId="1" type="noConversion"/>
  </si>
  <si>
    <t>KINDLE电子书</t>
    <phoneticPr fontId="1" type="noConversion"/>
  </si>
  <si>
    <t>古龙、亨得利短篇</t>
    <phoneticPr fontId="1" type="noConversion"/>
  </si>
  <si>
    <t>餐饮</t>
    <phoneticPr fontId="1" type="noConversion"/>
  </si>
  <si>
    <t>KFC</t>
    <phoneticPr fontId="1" type="noConversion"/>
  </si>
  <si>
    <t xml:space="preserve">购发票 </t>
    <phoneticPr fontId="1" type="noConversion"/>
  </si>
  <si>
    <t>支付宝还款</t>
    <phoneticPr fontId="1" type="noConversion"/>
  </si>
  <si>
    <t>给妈妈的礼物</t>
    <phoneticPr fontId="1" type="noConversion"/>
  </si>
  <si>
    <t>无印良品香薰机加香薰，实际774，猪老婆补助400</t>
    <phoneticPr fontId="1" type="noConversion"/>
  </si>
  <si>
    <t>汽油</t>
    <phoneticPr fontId="1" type="noConversion"/>
  </si>
  <si>
    <t>餐饮</t>
    <phoneticPr fontId="1" type="noConversion"/>
  </si>
  <si>
    <t>燃面</t>
    <phoneticPr fontId="1" type="noConversion"/>
  </si>
  <si>
    <t>餐饮</t>
    <phoneticPr fontId="1" type="noConversion"/>
  </si>
  <si>
    <t>咖啡</t>
    <phoneticPr fontId="1" type="noConversion"/>
  </si>
  <si>
    <t>面包水</t>
    <phoneticPr fontId="1" type="noConversion"/>
  </si>
  <si>
    <t>交通</t>
  </si>
  <si>
    <t>环球停车费</t>
    <phoneticPr fontId="1" type="noConversion"/>
  </si>
  <si>
    <t>100端午</t>
    <phoneticPr fontId="1" type="noConversion"/>
  </si>
  <si>
    <t>800手续费结余</t>
    <phoneticPr fontId="1" type="noConversion"/>
  </si>
  <si>
    <t>餐饮</t>
    <phoneticPr fontId="1" type="noConversion"/>
  </si>
  <si>
    <t>米粉</t>
    <phoneticPr fontId="1" type="noConversion"/>
  </si>
  <si>
    <t>稀饭</t>
    <phoneticPr fontId="1" type="noConversion"/>
  </si>
  <si>
    <t>固定支出</t>
    <phoneticPr fontId="1" type="noConversion"/>
  </si>
  <si>
    <t>理发</t>
    <phoneticPr fontId="1" type="noConversion"/>
  </si>
  <si>
    <t>交通</t>
    <phoneticPr fontId="1" type="noConversion"/>
  </si>
  <si>
    <t>打车</t>
    <phoneticPr fontId="1" type="noConversion"/>
  </si>
  <si>
    <t>烧烤</t>
    <phoneticPr fontId="1" type="noConversion"/>
  </si>
  <si>
    <t>花里寿司</t>
    <phoneticPr fontId="1" type="noConversion"/>
  </si>
  <si>
    <t>购物</t>
    <phoneticPr fontId="1" type="noConversion"/>
  </si>
  <si>
    <t>200报销</t>
    <phoneticPr fontId="1" type="noConversion"/>
  </si>
  <si>
    <t>矿泉水+4丝袜+面包</t>
    <phoneticPr fontId="1" type="noConversion"/>
  </si>
  <si>
    <t>餐饮</t>
    <phoneticPr fontId="1" type="noConversion"/>
  </si>
  <si>
    <t>面、酸奶</t>
    <phoneticPr fontId="1" type="noConversion"/>
  </si>
  <si>
    <t>餐饮</t>
    <phoneticPr fontId="1" type="noConversion"/>
  </si>
  <si>
    <t>面包、酸奶</t>
    <phoneticPr fontId="1" type="noConversion"/>
  </si>
  <si>
    <t>购物</t>
    <phoneticPr fontId="1" type="noConversion"/>
  </si>
  <si>
    <t>字帖</t>
    <phoneticPr fontId="1" type="noConversion"/>
  </si>
  <si>
    <t>固定支出</t>
    <phoneticPr fontId="1" type="noConversion"/>
  </si>
  <si>
    <t>话费</t>
    <phoneticPr fontId="1" type="noConversion"/>
  </si>
  <si>
    <t>餐饮</t>
    <phoneticPr fontId="1" type="noConversion"/>
  </si>
  <si>
    <t>新希望</t>
    <phoneticPr fontId="1" type="noConversion"/>
  </si>
  <si>
    <t>交通</t>
    <phoneticPr fontId="1" type="noConversion"/>
  </si>
  <si>
    <t>汽油</t>
    <phoneticPr fontId="1" type="noConversion"/>
  </si>
  <si>
    <t>过路费</t>
    <phoneticPr fontId="1" type="noConversion"/>
  </si>
  <si>
    <t>购物</t>
    <phoneticPr fontId="1" type="noConversion"/>
  </si>
  <si>
    <t>ipad充电器</t>
    <phoneticPr fontId="1" type="noConversion"/>
  </si>
  <si>
    <t>峨眉山掉了</t>
    <phoneticPr fontId="1" type="noConversion"/>
  </si>
  <si>
    <t>峨眉山</t>
    <phoneticPr fontId="1" type="noConversion"/>
  </si>
  <si>
    <t>水果</t>
    <phoneticPr fontId="1" type="noConversion"/>
  </si>
  <si>
    <t>夹江到眉山</t>
    <phoneticPr fontId="1" type="noConversion"/>
  </si>
  <si>
    <t>花串串</t>
    <phoneticPr fontId="1" type="noConversion"/>
  </si>
  <si>
    <t>新希望</t>
    <phoneticPr fontId="1" type="noConversion"/>
  </si>
  <si>
    <t>面</t>
    <phoneticPr fontId="1" type="noConversion"/>
  </si>
  <si>
    <t>猪2000</t>
    <phoneticPr fontId="1" type="noConversion"/>
  </si>
  <si>
    <t>工资3436</t>
    <phoneticPr fontId="1" type="noConversion"/>
  </si>
  <si>
    <t>餐饮</t>
    <phoneticPr fontId="1" type="noConversion"/>
  </si>
  <si>
    <t>新希望</t>
    <phoneticPr fontId="1" type="noConversion"/>
  </si>
  <si>
    <t>糯米0.5 - 25 代金券</t>
    <phoneticPr fontId="1" type="noConversion"/>
  </si>
  <si>
    <t>面</t>
    <phoneticPr fontId="1" type="noConversion"/>
  </si>
  <si>
    <t>炒饭</t>
    <phoneticPr fontId="1" type="noConversion"/>
  </si>
  <si>
    <t>交通</t>
    <phoneticPr fontId="1" type="noConversion"/>
  </si>
  <si>
    <t>过路费</t>
    <phoneticPr fontId="1" type="noConversion"/>
  </si>
  <si>
    <t>羊肉</t>
    <phoneticPr fontId="1" type="noConversion"/>
  </si>
  <si>
    <t>理发</t>
    <phoneticPr fontId="1" type="noConversion"/>
  </si>
  <si>
    <t>16号</t>
    <phoneticPr fontId="1" type="noConversion"/>
  </si>
  <si>
    <t>面包</t>
    <phoneticPr fontId="1" type="noConversion"/>
  </si>
  <si>
    <t>长辈</t>
    <phoneticPr fontId="1" type="noConversion"/>
  </si>
  <si>
    <t>奶奶生日</t>
    <phoneticPr fontId="1" type="noConversion"/>
  </si>
  <si>
    <t>火锅</t>
    <phoneticPr fontId="1" type="noConversion"/>
  </si>
  <si>
    <t>伊藤</t>
    <phoneticPr fontId="1" type="noConversion"/>
  </si>
  <si>
    <t>小龙虾</t>
    <phoneticPr fontId="1" type="noConversion"/>
  </si>
  <si>
    <t>加4停车费</t>
    <phoneticPr fontId="1" type="noConversion"/>
  </si>
  <si>
    <t>麦当劳</t>
    <phoneticPr fontId="1" type="noConversion"/>
  </si>
  <si>
    <t>2杯水</t>
    <phoneticPr fontId="1" type="noConversion"/>
  </si>
  <si>
    <t>购物</t>
    <phoneticPr fontId="1" type="noConversion"/>
  </si>
  <si>
    <t>izzue</t>
    <phoneticPr fontId="1" type="noConversion"/>
  </si>
  <si>
    <t>短T</t>
    <phoneticPr fontId="1" type="noConversion"/>
  </si>
  <si>
    <t>餐饮</t>
    <phoneticPr fontId="1" type="noConversion"/>
  </si>
  <si>
    <t>新希望</t>
    <phoneticPr fontId="1" type="noConversion"/>
  </si>
  <si>
    <t>晚饭</t>
    <phoneticPr fontId="1" type="noConversion"/>
  </si>
  <si>
    <t>购物</t>
    <phoneticPr fontId="1" type="noConversion"/>
  </si>
  <si>
    <t>chrome bag</t>
    <phoneticPr fontId="1" type="noConversion"/>
  </si>
  <si>
    <t>Surp</t>
    <phoneticPr fontId="1" type="noConversion"/>
  </si>
  <si>
    <t>In</t>
    <phoneticPr fontId="1" type="noConversion"/>
  </si>
  <si>
    <t>mini buran 运费170+</t>
    <phoneticPr fontId="1" type="noConversion"/>
  </si>
  <si>
    <t>购物</t>
    <phoneticPr fontId="1" type="noConversion"/>
  </si>
  <si>
    <t>墨水</t>
    <phoneticPr fontId="1" type="noConversion"/>
  </si>
  <si>
    <t>永恒黑 鲶鱼</t>
    <phoneticPr fontId="1" type="noConversion"/>
  </si>
  <si>
    <t>餐饮</t>
    <phoneticPr fontId="1" type="noConversion"/>
  </si>
  <si>
    <t>新希望+面</t>
    <phoneticPr fontId="1" type="noConversion"/>
  </si>
  <si>
    <t>购物</t>
    <phoneticPr fontId="1" type="noConversion"/>
  </si>
  <si>
    <t>钢笔</t>
    <phoneticPr fontId="1" type="noConversion"/>
  </si>
  <si>
    <t>施耐德406/402各一支，吸墨器2支</t>
    <phoneticPr fontId="1" type="noConversion"/>
  </si>
  <si>
    <t>餐饮</t>
    <phoneticPr fontId="1" type="noConversion"/>
  </si>
  <si>
    <t>炒饭+凉糕</t>
    <phoneticPr fontId="1" type="noConversion"/>
  </si>
  <si>
    <t>交通</t>
    <phoneticPr fontId="1" type="noConversion"/>
  </si>
  <si>
    <t>停车费</t>
    <phoneticPr fontId="1" type="noConversion"/>
  </si>
  <si>
    <t>餐饮</t>
    <phoneticPr fontId="1" type="noConversion"/>
  </si>
  <si>
    <t>MCD</t>
    <phoneticPr fontId="1" type="noConversion"/>
  </si>
  <si>
    <t>可乐 薯条</t>
    <phoneticPr fontId="1" type="noConversion"/>
  </si>
  <si>
    <t>露丝茶餐厅</t>
    <phoneticPr fontId="1" type="noConversion"/>
  </si>
  <si>
    <t>蓝莓派</t>
    <phoneticPr fontId="1" type="noConversion"/>
  </si>
  <si>
    <t>王破仑</t>
    <phoneticPr fontId="1" type="noConversion"/>
  </si>
  <si>
    <t>蓝莓不错</t>
    <phoneticPr fontId="1" type="noConversion"/>
  </si>
  <si>
    <t>小红袍龙虾</t>
    <phoneticPr fontId="1" type="noConversion"/>
  </si>
  <si>
    <t>高升桥位置沃尔玛祖母厨房左边旁边</t>
    <phoneticPr fontId="1" type="noConversion"/>
  </si>
  <si>
    <t>星巴克</t>
    <phoneticPr fontId="1" type="noConversion"/>
  </si>
  <si>
    <t>三重奏一般</t>
    <phoneticPr fontId="1" type="noConversion"/>
  </si>
  <si>
    <t>交通</t>
    <phoneticPr fontId="1" type="noConversion"/>
  </si>
  <si>
    <t>停车费</t>
    <phoneticPr fontId="1" type="noConversion"/>
  </si>
  <si>
    <t>餐饮</t>
    <phoneticPr fontId="1" type="noConversion"/>
  </si>
  <si>
    <t>电影</t>
    <phoneticPr fontId="1" type="noConversion"/>
  </si>
  <si>
    <t>破风8.2号</t>
    <phoneticPr fontId="1" type="noConversion"/>
  </si>
  <si>
    <t>餐饮</t>
    <phoneticPr fontId="1" type="noConversion"/>
  </si>
  <si>
    <t>星巴克+露丝</t>
    <phoneticPr fontId="1" type="noConversion"/>
  </si>
  <si>
    <t>满月酒</t>
    <phoneticPr fontId="1" type="noConversion"/>
  </si>
  <si>
    <t>梁晨沐熙</t>
    <phoneticPr fontId="1" type="noConversion"/>
  </si>
  <si>
    <t>交通</t>
    <phoneticPr fontId="1" type="noConversion"/>
  </si>
  <si>
    <t>汉堡王</t>
    <phoneticPr fontId="1" type="noConversion"/>
  </si>
  <si>
    <t>购物</t>
    <phoneticPr fontId="1" type="noConversion"/>
  </si>
  <si>
    <t>treat超市</t>
    <phoneticPr fontId="1" type="noConversion"/>
  </si>
  <si>
    <t>水果</t>
    <phoneticPr fontId="1" type="noConversion"/>
  </si>
  <si>
    <t>餐饮</t>
    <phoneticPr fontId="1" type="noConversion"/>
  </si>
  <si>
    <t>宵夜 大源</t>
    <phoneticPr fontId="1" type="noConversion"/>
  </si>
  <si>
    <t>插线板+DP转接线</t>
    <phoneticPr fontId="1" type="noConversion"/>
  </si>
  <si>
    <t>HM</t>
    <phoneticPr fontId="1" type="noConversion"/>
  </si>
  <si>
    <t>餐饮</t>
    <phoneticPr fontId="1" type="noConversion"/>
  </si>
  <si>
    <t>侠客风云传</t>
    <phoneticPr fontId="1" type="noConversion"/>
  </si>
  <si>
    <t>固定支出</t>
    <phoneticPr fontId="1" type="noConversion"/>
  </si>
  <si>
    <t>话费</t>
    <phoneticPr fontId="1" type="noConversion"/>
  </si>
  <si>
    <t>交通</t>
    <phoneticPr fontId="1" type="noConversion"/>
  </si>
  <si>
    <t>油费</t>
    <phoneticPr fontId="1" type="noConversion"/>
  </si>
  <si>
    <t>停车费</t>
    <phoneticPr fontId="1" type="noConversion"/>
  </si>
  <si>
    <t>修鞋</t>
    <phoneticPr fontId="1" type="noConversion"/>
  </si>
  <si>
    <t>羊肉</t>
    <phoneticPr fontId="1" type="noConversion"/>
  </si>
  <si>
    <t>游泳</t>
    <phoneticPr fontId="1" type="noConversion"/>
  </si>
  <si>
    <t>修脚</t>
    <phoneticPr fontId="1" type="noConversion"/>
  </si>
  <si>
    <t>交通</t>
    <phoneticPr fontId="1" type="noConversion"/>
  </si>
  <si>
    <t>餐饮</t>
    <phoneticPr fontId="1" type="noConversion"/>
  </si>
  <si>
    <t>dota2 ti5宝瓶</t>
    <phoneticPr fontId="1" type="noConversion"/>
  </si>
  <si>
    <t>插座等</t>
    <phoneticPr fontId="1" type="noConversion"/>
  </si>
  <si>
    <t>餐饮</t>
    <phoneticPr fontId="1" type="noConversion"/>
  </si>
  <si>
    <t>饰品护符</t>
    <phoneticPr fontId="1" type="noConversion"/>
  </si>
  <si>
    <t>交通</t>
    <phoneticPr fontId="1" type="noConversion"/>
  </si>
  <si>
    <t>小金本24级</t>
    <phoneticPr fontId="1" type="noConversion"/>
  </si>
  <si>
    <t>必胜客外卖</t>
    <phoneticPr fontId="1" type="noConversion"/>
  </si>
  <si>
    <t>电影</t>
    <phoneticPr fontId="1" type="noConversion"/>
  </si>
  <si>
    <t>餐饮</t>
    <phoneticPr fontId="1" type="noConversion"/>
  </si>
  <si>
    <t>台湾餐厅</t>
    <phoneticPr fontId="1" type="noConversion"/>
  </si>
  <si>
    <t>难吃</t>
    <phoneticPr fontId="1" type="noConversion"/>
  </si>
  <si>
    <t>超市面包等</t>
    <phoneticPr fontId="1" type="noConversion"/>
  </si>
  <si>
    <t>露丝茶餐厅</t>
    <phoneticPr fontId="1" type="noConversion"/>
  </si>
  <si>
    <t>水果</t>
    <phoneticPr fontId="1" type="noConversion"/>
  </si>
  <si>
    <t>新希望</t>
    <phoneticPr fontId="1" type="noConversion"/>
  </si>
  <si>
    <t>餐饮</t>
    <phoneticPr fontId="1" type="noConversion"/>
  </si>
  <si>
    <t>交通</t>
    <phoneticPr fontId="1" type="noConversion"/>
  </si>
  <si>
    <t>洗车</t>
    <phoneticPr fontId="1" type="noConversion"/>
  </si>
  <si>
    <t>购物</t>
    <phoneticPr fontId="1" type="noConversion"/>
  </si>
  <si>
    <t>BOSE soundtrue</t>
    <phoneticPr fontId="1" type="noConversion"/>
  </si>
  <si>
    <t>宋柯颖礼物</t>
    <phoneticPr fontId="1" type="noConversion"/>
  </si>
  <si>
    <t>餐饮</t>
    <phoneticPr fontId="1" type="noConversion"/>
  </si>
  <si>
    <t>娱乐</t>
    <phoneticPr fontId="1" type="noConversion"/>
  </si>
  <si>
    <t>上网</t>
    <phoneticPr fontId="1" type="noConversion"/>
  </si>
  <si>
    <t>理发</t>
    <phoneticPr fontId="1" type="noConversion"/>
  </si>
  <si>
    <t>麦当劳</t>
    <phoneticPr fontId="1" type="noConversion"/>
  </si>
  <si>
    <t>面包水</t>
    <phoneticPr fontId="1" type="noConversion"/>
  </si>
  <si>
    <t>餐饮</t>
    <phoneticPr fontId="1" type="noConversion"/>
  </si>
  <si>
    <t>早餐</t>
    <phoneticPr fontId="1" type="noConversion"/>
  </si>
  <si>
    <t>购物</t>
    <phoneticPr fontId="1" type="noConversion"/>
  </si>
  <si>
    <t>墨镜</t>
    <phoneticPr fontId="1" type="noConversion"/>
  </si>
  <si>
    <t>礼物</t>
    <phoneticPr fontId="1" type="noConversion"/>
  </si>
  <si>
    <t>ti5手办*5，到付44邮费</t>
    <phoneticPr fontId="1" type="noConversion"/>
  </si>
  <si>
    <t>餐饮</t>
    <phoneticPr fontId="1" type="noConversion"/>
  </si>
  <si>
    <t>露丝茶餐厅</t>
    <phoneticPr fontId="1" type="noConversion"/>
  </si>
  <si>
    <t>餐饮</t>
    <phoneticPr fontId="1" type="noConversion"/>
  </si>
  <si>
    <t>糖和面包</t>
    <phoneticPr fontId="1" type="noConversion"/>
  </si>
  <si>
    <t>德国Cambridge&amp;Thames</t>
    <phoneticPr fontId="1" type="noConversion"/>
  </si>
  <si>
    <t>购物</t>
    <phoneticPr fontId="1" type="noConversion"/>
  </si>
  <si>
    <t>交通</t>
    <phoneticPr fontId="1" type="noConversion"/>
  </si>
  <si>
    <t>Uber</t>
    <phoneticPr fontId="1" type="noConversion"/>
  </si>
  <si>
    <t>石羊场</t>
    <phoneticPr fontId="1" type="noConversion"/>
  </si>
  <si>
    <t>娱乐</t>
    <phoneticPr fontId="1" type="noConversion"/>
  </si>
  <si>
    <t>电影</t>
    <phoneticPr fontId="1" type="noConversion"/>
  </si>
  <si>
    <t>烈日灼心</t>
    <phoneticPr fontId="1" type="noConversion"/>
  </si>
  <si>
    <t>餐饮</t>
    <phoneticPr fontId="1" type="noConversion"/>
  </si>
  <si>
    <t>话费</t>
    <phoneticPr fontId="1" type="noConversion"/>
  </si>
  <si>
    <t>餐饮</t>
    <phoneticPr fontId="1" type="noConversion"/>
  </si>
  <si>
    <t>购物</t>
    <phoneticPr fontId="1" type="noConversion"/>
  </si>
  <si>
    <t>硬盘 京东</t>
    <phoneticPr fontId="1" type="noConversion"/>
  </si>
  <si>
    <t>西数 2T</t>
    <phoneticPr fontId="1" type="noConversion"/>
  </si>
  <si>
    <t>交通</t>
    <phoneticPr fontId="1" type="noConversion"/>
  </si>
  <si>
    <t>火锅</t>
    <phoneticPr fontId="1" type="noConversion"/>
  </si>
  <si>
    <t>伊藤超市</t>
    <phoneticPr fontId="1" type="noConversion"/>
  </si>
  <si>
    <t>赵二老火锅 还可以</t>
    <phoneticPr fontId="1" type="noConversion"/>
  </si>
  <si>
    <t>餐饮</t>
    <phoneticPr fontId="1" type="noConversion"/>
  </si>
  <si>
    <t>defy adv3 定金</t>
    <phoneticPr fontId="1" type="noConversion"/>
  </si>
  <si>
    <t>交通</t>
    <phoneticPr fontId="1" type="noConversion"/>
  </si>
  <si>
    <t>专车</t>
    <phoneticPr fontId="1" type="noConversion"/>
  </si>
  <si>
    <t>餐饮</t>
    <phoneticPr fontId="1" type="noConversion"/>
  </si>
  <si>
    <t>餐饮</t>
    <phoneticPr fontId="1" type="noConversion"/>
  </si>
  <si>
    <t>专车</t>
    <phoneticPr fontId="1" type="noConversion"/>
  </si>
  <si>
    <t>别克坏了</t>
    <phoneticPr fontId="1" type="noConversion"/>
  </si>
  <si>
    <t>交通</t>
    <phoneticPr fontId="1" type="noConversion"/>
  </si>
  <si>
    <t>拿到车</t>
    <phoneticPr fontId="1" type="noConversion"/>
  </si>
  <si>
    <t>电影</t>
    <phoneticPr fontId="1" type="noConversion"/>
  </si>
  <si>
    <t>碟中谍5</t>
    <phoneticPr fontId="1" type="noConversion"/>
  </si>
  <si>
    <t>交通</t>
    <phoneticPr fontId="1" type="noConversion"/>
  </si>
  <si>
    <t>未拿到公司出入证</t>
    <phoneticPr fontId="1" type="noConversion"/>
  </si>
  <si>
    <t>购物</t>
    <phoneticPr fontId="1" type="noConversion"/>
  </si>
  <si>
    <t>英雄仿LAMY *2</t>
    <phoneticPr fontId="1" type="noConversion"/>
  </si>
  <si>
    <t>粉色 绿色</t>
    <phoneticPr fontId="1" type="noConversion"/>
  </si>
  <si>
    <t>洗车13 停车10</t>
    <phoneticPr fontId="1" type="noConversion"/>
  </si>
  <si>
    <t>海喧</t>
    <phoneticPr fontId="1" type="noConversion"/>
  </si>
  <si>
    <t>洗车</t>
    <phoneticPr fontId="1" type="noConversion"/>
  </si>
  <si>
    <t>餐饮</t>
    <phoneticPr fontId="1" type="noConversion"/>
  </si>
  <si>
    <t>购物</t>
    <phoneticPr fontId="1" type="noConversion"/>
  </si>
  <si>
    <t>电视支架</t>
    <phoneticPr fontId="1" type="noConversion"/>
  </si>
  <si>
    <t>餐饮</t>
    <phoneticPr fontId="1" type="noConversion"/>
  </si>
  <si>
    <t>伊藤超市</t>
    <phoneticPr fontId="1" type="noConversion"/>
  </si>
  <si>
    <t>话费</t>
    <phoneticPr fontId="1" type="noConversion"/>
  </si>
  <si>
    <t>defy adv3</t>
    <phoneticPr fontId="1" type="noConversion"/>
  </si>
  <si>
    <t>理发 20次</t>
    <phoneticPr fontId="1" type="noConversion"/>
  </si>
  <si>
    <t>娱乐</t>
    <phoneticPr fontId="1" type="noConversion"/>
  </si>
  <si>
    <t>网吧</t>
    <phoneticPr fontId="1" type="noConversion"/>
  </si>
  <si>
    <t>香薰机 + 香薰一枚</t>
    <phoneticPr fontId="1" type="noConversion"/>
  </si>
  <si>
    <t>链条油 + 束裤带</t>
    <phoneticPr fontId="1" type="noConversion"/>
  </si>
  <si>
    <t>捷酷骑行裤</t>
    <phoneticPr fontId="1" type="noConversion"/>
  </si>
  <si>
    <t>自行车架</t>
    <phoneticPr fontId="1" type="noConversion"/>
  </si>
  <si>
    <t>路由器</t>
    <phoneticPr fontId="1" type="noConversion"/>
  </si>
  <si>
    <t>电影</t>
    <phoneticPr fontId="1" type="noConversion"/>
  </si>
  <si>
    <t>头脑特工队 还不错</t>
    <phoneticPr fontId="1" type="noConversion"/>
  </si>
  <si>
    <t>雷音打气筒</t>
    <phoneticPr fontId="1" type="noConversion"/>
  </si>
  <si>
    <t>USB分线器</t>
    <phoneticPr fontId="1" type="noConversion"/>
  </si>
  <si>
    <t>电脑椅</t>
    <phoneticPr fontId="1" type="noConversion"/>
  </si>
  <si>
    <t>大喜川菜</t>
    <phoneticPr fontId="1" type="noConversion"/>
  </si>
  <si>
    <t>交通</t>
    <phoneticPr fontId="1" type="noConversion"/>
  </si>
  <si>
    <t>会展停车</t>
    <phoneticPr fontId="1" type="noConversion"/>
  </si>
  <si>
    <t>抄手</t>
    <phoneticPr fontId="1" type="noConversion"/>
  </si>
  <si>
    <t>味道还可以，5人</t>
    <phoneticPr fontId="1" type="noConversion"/>
  </si>
  <si>
    <t>话费</t>
    <phoneticPr fontId="1" type="noConversion"/>
  </si>
  <si>
    <t>购物</t>
    <phoneticPr fontId="1" type="noConversion"/>
  </si>
  <si>
    <t>小米盒子</t>
    <phoneticPr fontId="1" type="noConversion"/>
  </si>
  <si>
    <t>娱乐</t>
    <phoneticPr fontId="1" type="noConversion"/>
  </si>
  <si>
    <t>餐饮</t>
    <phoneticPr fontId="1" type="noConversion"/>
  </si>
  <si>
    <t>天猫超市</t>
    <phoneticPr fontId="1" type="noConversion"/>
  </si>
  <si>
    <t>纸、油瓶</t>
    <phoneticPr fontId="1" type="noConversion"/>
  </si>
  <si>
    <t>信用卡</t>
    <phoneticPr fontId="1" type="noConversion"/>
  </si>
  <si>
    <t>京东</t>
    <phoneticPr fontId="1" type="noConversion"/>
  </si>
  <si>
    <t>卡乐比麦片</t>
    <phoneticPr fontId="1" type="noConversion"/>
  </si>
  <si>
    <t>DOTA2本子</t>
    <phoneticPr fontId="1" type="noConversion"/>
  </si>
  <si>
    <t>娱乐</t>
    <phoneticPr fontId="1" type="noConversion"/>
  </si>
  <si>
    <t>电影</t>
    <phoneticPr fontId="1" type="noConversion"/>
  </si>
  <si>
    <t>《蚁人》微观不错</t>
    <phoneticPr fontId="1" type="noConversion"/>
  </si>
  <si>
    <t>梳妆台运费</t>
    <phoneticPr fontId="1" type="noConversion"/>
  </si>
  <si>
    <t>电费</t>
    <phoneticPr fontId="1" type="noConversion"/>
  </si>
  <si>
    <t>餐饮</t>
    <phoneticPr fontId="1" type="noConversion"/>
  </si>
  <si>
    <t>77烤生蚝</t>
    <phoneticPr fontId="1" type="noConversion"/>
  </si>
  <si>
    <t>味道还行</t>
    <phoneticPr fontId="1" type="noConversion"/>
  </si>
  <si>
    <t>凯德射箭</t>
    <phoneticPr fontId="1" type="noConversion"/>
  </si>
  <si>
    <t>不错</t>
    <phoneticPr fontId="1" type="noConversion"/>
  </si>
  <si>
    <t>其他</t>
    <phoneticPr fontId="1" type="noConversion"/>
  </si>
  <si>
    <t>moleskine A4 + 口袋型</t>
    <phoneticPr fontId="1" type="noConversion"/>
  </si>
  <si>
    <t>餐饮</t>
    <phoneticPr fontId="1" type="noConversion"/>
  </si>
  <si>
    <t>KFC</t>
    <phoneticPr fontId="1" type="noConversion"/>
  </si>
  <si>
    <t>固定支出</t>
    <phoneticPr fontId="1" type="noConversion"/>
  </si>
  <si>
    <t>宽带年费</t>
    <phoneticPr fontId="1" type="noConversion"/>
  </si>
  <si>
    <t>餐饮</t>
    <phoneticPr fontId="1" type="noConversion"/>
  </si>
  <si>
    <t>买菜</t>
    <phoneticPr fontId="1" type="noConversion"/>
  </si>
  <si>
    <t>买菜</t>
    <phoneticPr fontId="1" type="noConversion"/>
  </si>
  <si>
    <t>购物</t>
    <phoneticPr fontId="1" type="noConversion"/>
  </si>
  <si>
    <t>SSD</t>
    <phoneticPr fontId="1" type="noConversion"/>
  </si>
  <si>
    <t>OCZ ARC 100 480GB</t>
    <phoneticPr fontId="1" type="noConversion"/>
  </si>
  <si>
    <t>alienware alpha</t>
    <phoneticPr fontId="1" type="noConversion"/>
  </si>
  <si>
    <t>餐饮</t>
    <phoneticPr fontId="1" type="noConversion"/>
  </si>
  <si>
    <t>汉堡王</t>
    <phoneticPr fontId="1" type="noConversion"/>
  </si>
  <si>
    <t>交通</t>
    <phoneticPr fontId="1" type="noConversion"/>
  </si>
  <si>
    <t>餐饮</t>
    <phoneticPr fontId="1" type="noConversion"/>
  </si>
  <si>
    <t>娱乐</t>
    <phoneticPr fontId="1" type="noConversion"/>
  </si>
  <si>
    <t>网鱼网咖</t>
    <phoneticPr fontId="1" type="noConversion"/>
  </si>
  <si>
    <t>购物</t>
    <phoneticPr fontId="1" type="noConversion"/>
  </si>
  <si>
    <t>浴足盆</t>
    <phoneticPr fontId="1" type="noConversion"/>
  </si>
  <si>
    <t>餐饮</t>
    <phoneticPr fontId="1" type="noConversion"/>
  </si>
  <si>
    <t>车上矿泉水*15</t>
    <phoneticPr fontId="1" type="noConversion"/>
  </si>
  <si>
    <t>娱乐</t>
    <phoneticPr fontId="1" type="noConversion"/>
  </si>
  <si>
    <t>网吧</t>
    <phoneticPr fontId="1" type="noConversion"/>
  </si>
  <si>
    <t>天猫超市</t>
    <phoneticPr fontId="1" type="noConversion"/>
  </si>
  <si>
    <t>购物</t>
    <phoneticPr fontId="1" type="noConversion"/>
  </si>
  <si>
    <t>京东</t>
    <phoneticPr fontId="1" type="noConversion"/>
  </si>
  <si>
    <t>转换头，U盘，充电线等</t>
    <phoneticPr fontId="1" type="noConversion"/>
  </si>
  <si>
    <t>袜子*2盒</t>
    <phoneticPr fontId="1" type="noConversion"/>
  </si>
  <si>
    <t>信用卡</t>
    <phoneticPr fontId="1" type="noConversion"/>
  </si>
  <si>
    <t>话费</t>
    <phoneticPr fontId="1" type="noConversion"/>
  </si>
  <si>
    <t>pilot百乐钢笔</t>
    <phoneticPr fontId="1" type="noConversion"/>
  </si>
  <si>
    <t>好用</t>
    <phoneticPr fontId="1" type="noConversion"/>
  </si>
  <si>
    <t>电信箱遮挡</t>
    <phoneticPr fontId="1" type="noConversion"/>
  </si>
  <si>
    <t>沙发毯</t>
    <phoneticPr fontId="1" type="noConversion"/>
  </si>
  <si>
    <t>交通</t>
    <phoneticPr fontId="1" type="noConversion"/>
  </si>
  <si>
    <t>滴滴打车</t>
    <phoneticPr fontId="1" type="noConversion"/>
  </si>
  <si>
    <t>黑娃儿</t>
    <phoneticPr fontId="1" type="noConversion"/>
  </si>
  <si>
    <t>Subtotal</t>
    <phoneticPr fontId="1" type="noConversion"/>
  </si>
  <si>
    <t>凯德天府</t>
    <phoneticPr fontId="1" type="noConversion"/>
  </si>
  <si>
    <t>精灵射箭馆会员</t>
    <phoneticPr fontId="1" type="noConversion"/>
  </si>
  <si>
    <t>餐饮</t>
    <phoneticPr fontId="1" type="noConversion"/>
  </si>
  <si>
    <t>德克士</t>
    <phoneticPr fontId="1" type="noConversion"/>
  </si>
  <si>
    <t>永辉超市</t>
    <phoneticPr fontId="1" type="noConversion"/>
  </si>
  <si>
    <t>买菜</t>
    <phoneticPr fontId="1" type="noConversion"/>
  </si>
  <si>
    <t>停车费</t>
    <phoneticPr fontId="1" type="noConversion"/>
  </si>
  <si>
    <t>咖啡</t>
    <phoneticPr fontId="1" type="noConversion"/>
  </si>
  <si>
    <t>购物</t>
    <phoneticPr fontId="1" type="noConversion"/>
  </si>
  <si>
    <t>优衣库</t>
    <phoneticPr fontId="1" type="noConversion"/>
  </si>
  <si>
    <t>衬衣*1</t>
    <phoneticPr fontId="1" type="noConversion"/>
  </si>
  <si>
    <t>K480罗技蓝牙键盘</t>
    <phoneticPr fontId="1" type="noConversion"/>
  </si>
  <si>
    <t>其他</t>
    <phoneticPr fontId="1" type="noConversion"/>
  </si>
  <si>
    <t>信用卡</t>
    <phoneticPr fontId="1" type="noConversion"/>
  </si>
  <si>
    <t>亚马逊</t>
    <phoneticPr fontId="1" type="noConversion"/>
  </si>
  <si>
    <t>沈从文文集</t>
    <phoneticPr fontId="1" type="noConversion"/>
  </si>
  <si>
    <t>Date</t>
    <phoneticPr fontId="1" type="noConversion"/>
  </si>
  <si>
    <t>Cost</t>
    <phoneticPr fontId="1" type="noConversion"/>
  </si>
  <si>
    <t>Category</t>
    <phoneticPr fontId="1" type="noConversion"/>
  </si>
  <si>
    <t>Details</t>
    <phoneticPr fontId="1" type="noConversion"/>
  </si>
  <si>
    <t>Tips</t>
    <phoneticPr fontId="1" type="noConversion"/>
  </si>
  <si>
    <t>100补助</t>
    <phoneticPr fontId="1" type="noConversion"/>
  </si>
  <si>
    <t>1000退房</t>
    <phoneticPr fontId="1" type="noConversion"/>
  </si>
  <si>
    <t>餐饮</t>
    <phoneticPr fontId="1" type="noConversion"/>
  </si>
  <si>
    <t>交通</t>
    <phoneticPr fontId="1" type="noConversion"/>
  </si>
  <si>
    <t>购物</t>
    <phoneticPr fontId="1" type="noConversion"/>
  </si>
  <si>
    <t>松下eneloop充电电池</t>
    <phoneticPr fontId="1" type="noConversion"/>
  </si>
  <si>
    <t>交通</t>
    <phoneticPr fontId="1" type="noConversion"/>
  </si>
  <si>
    <t>餐饮</t>
    <phoneticPr fontId="1" type="noConversion"/>
  </si>
  <si>
    <t>餐饮</t>
    <phoneticPr fontId="1" type="noConversion"/>
  </si>
  <si>
    <t>退回950</t>
    <phoneticPr fontId="1" type="noConversion"/>
  </si>
  <si>
    <t>韩国烤肉</t>
    <phoneticPr fontId="1" type="noConversion"/>
  </si>
  <si>
    <t>Levi's等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</si>
  <si>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</si>
  <si>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</si>
  <si>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</si>
  <si>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</si>
  <si>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</si>
  <si>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</si>
  <si>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</si>
  <si>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</si>
  <si>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</si>
  <si>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</si>
  <si>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</si>
  <si>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</si>
  <si>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购物</t>
    <phoneticPr fontId="1" type="noConversion"/>
  </si>
  <si>
    <t>喷水壶</t>
    <phoneticPr fontId="1" type="noConversion"/>
  </si>
  <si>
    <t>餐饮</t>
    <phoneticPr fontId="1" type="noConversion"/>
  </si>
  <si>
    <t>购物</t>
    <phoneticPr fontId="1" type="noConversion"/>
  </si>
  <si>
    <t>Xbox one 手柄</t>
    <phoneticPr fontId="1" type="noConversion"/>
  </si>
  <si>
    <t>购物</t>
    <phoneticPr fontId="1" type="noConversion"/>
  </si>
  <si>
    <t>小红书：膳魔师*2</t>
    <phoneticPr fontId="1" type="noConversion"/>
  </si>
  <si>
    <t>其他</t>
    <phoneticPr fontId="1" type="noConversion"/>
  </si>
  <si>
    <t>转账</t>
    <phoneticPr fontId="1" type="noConversion"/>
  </si>
  <si>
    <t>柠檬</t>
    <phoneticPr fontId="1" type="noConversion"/>
  </si>
  <si>
    <t>米线、超市、蛋糕等</t>
    <phoneticPr fontId="1" type="noConversion"/>
  </si>
  <si>
    <t>A5 moleskine 亚马逊</t>
    <phoneticPr fontId="1" type="noConversion"/>
  </si>
  <si>
    <t>汉堡王</t>
    <phoneticPr fontId="1" type="noConversion"/>
  </si>
  <si>
    <t>娱乐</t>
    <phoneticPr fontId="1" type="noConversion"/>
  </si>
  <si>
    <t>网鱼网咖</t>
    <phoneticPr fontId="1" type="noConversion"/>
  </si>
  <si>
    <t>餐饮</t>
    <phoneticPr fontId="1" type="noConversion"/>
  </si>
  <si>
    <t>餐饮</t>
    <phoneticPr fontId="1" type="noConversion"/>
  </si>
  <si>
    <t>交通</t>
    <phoneticPr fontId="1" type="noConversion"/>
  </si>
  <si>
    <t>加油</t>
    <phoneticPr fontId="1" type="noConversion"/>
  </si>
  <si>
    <t>滴滴打车</t>
    <phoneticPr fontId="1" type="noConversion"/>
  </si>
  <si>
    <t>购物</t>
    <phoneticPr fontId="1" type="noConversion"/>
  </si>
  <si>
    <t>天猫超市</t>
    <phoneticPr fontId="1" type="noConversion"/>
  </si>
  <si>
    <t>小红书：插座*2</t>
    <phoneticPr fontId="1" type="noConversion"/>
  </si>
  <si>
    <t>娱乐</t>
    <phoneticPr fontId="1" type="noConversion"/>
  </si>
  <si>
    <t>电影</t>
    <phoneticPr fontId="1" type="noConversion"/>
  </si>
  <si>
    <t>寻龙诀</t>
    <phoneticPr fontId="1" type="noConversion"/>
  </si>
  <si>
    <t>餐饮</t>
    <phoneticPr fontId="1" type="noConversion"/>
  </si>
  <si>
    <t>花里寿司</t>
    <phoneticPr fontId="1" type="noConversion"/>
  </si>
  <si>
    <t>奥克斯</t>
    <phoneticPr fontId="1" type="noConversion"/>
  </si>
  <si>
    <t>迅雷会员1年</t>
    <phoneticPr fontId="1" type="noConversion"/>
  </si>
  <si>
    <t>电音</t>
    <phoneticPr fontId="1" type="noConversion"/>
  </si>
  <si>
    <t>老炮儿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</si>
</sst>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6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2"/>
      <scheme val="minor"/>
    </font>
    <font>
      <b/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/>
    <xf numFmtId="14" fontId="0" fillId="0" borderId="0" xfId="0" applyNumberFormat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Border="1" applyAlignment="1"/>
    <xf numFmtId="0" fontId="0" fillId="0" borderId="0" xfId="0" applyFill="1" applyBorder="1" applyAlignme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14" fontId="0" fillId="0" borderId="0" xfId="0" applyNumberForma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'1月'!$A$1:$A$2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'1月'!$B$2:$I$2</c:f>
              <c:numCache>
                <c:formatCode>General</c:formatCode>
                <c:ptCount val="8"/>
                <c:pt idx="0">
                  <c:v>1300</c:v>
                </c:pt>
                <c:pt idx="1">
                  <c:v>227</c:v>
                </c:pt>
                <c:pt idx="2">
                  <c:v>1506</c:v>
                </c:pt>
                <c:pt idx="3">
                  <c:v>140</c:v>
                </c:pt>
                <c:pt idx="4">
                  <c:v>37.6</c:v>
                </c:pt>
                <c:pt idx="5">
                  <c:v>491.20000000000005</c:v>
                </c:pt>
                <c:pt idx="6">
                  <c:v>111.80000000000001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'5月'!$A$3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'5月'!$B$1:$I$1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'5月'!$B$3:$I$3</c:f>
              <c:numCache>
                <c:formatCode>General</c:formatCode>
                <c:ptCount val="8"/>
                <c:pt idx="0">
                  <c:v>800</c:v>
                </c:pt>
                <c:pt idx="1">
                  <c:v>300</c:v>
                </c:pt>
                <c:pt idx="2">
                  <c:v>1500</c:v>
                </c:pt>
                <c:pt idx="3">
                  <c:v>100</c:v>
                </c:pt>
                <c:pt idx="4">
                  <c:v>100</c:v>
                </c:pt>
                <c:pt idx="5">
                  <c:v>300</c:v>
                </c:pt>
                <c:pt idx="6">
                  <c:v>200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50489216"/>
        <c:axId val="50490752"/>
      </c:barChart>
      <c:barChart>
        <c:barDir val="col"/>
        <c:grouping val="clustered"/>
        <c:varyColors val="0"/>
        <c:ser>
          <c:idx val="1"/>
          <c:order val="0"/>
          <c:tx>
            <c:strRef>
              <c:f>'5月'!$A$1:$A$2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'5月'!$B$1:$I$1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'5月'!$B$2:$I$2</c:f>
              <c:numCache>
                <c:formatCode>General</c:formatCode>
                <c:ptCount val="8"/>
                <c:pt idx="0">
                  <c:v>880</c:v>
                </c:pt>
                <c:pt idx="1">
                  <c:v>0</c:v>
                </c:pt>
                <c:pt idx="2">
                  <c:v>1924.3</c:v>
                </c:pt>
                <c:pt idx="3">
                  <c:v>99.5</c:v>
                </c:pt>
                <c:pt idx="4">
                  <c:v>0</c:v>
                </c:pt>
                <c:pt idx="5">
                  <c:v>380.99999999999994</c:v>
                </c:pt>
                <c:pt idx="6">
                  <c:v>444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50498176"/>
        <c:axId val="50496640"/>
      </c:barChart>
      <c:catAx>
        <c:axId val="5048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0752"/>
        <c:crosses val="autoZero"/>
        <c:auto val="1"/>
        <c:lblAlgn val="ctr"/>
        <c:lblOffset val="100"/>
        <c:noMultiLvlLbl val="0"/>
      </c:catAx>
      <c:valAx>
        <c:axId val="504907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0489216"/>
        <c:crosses val="autoZero"/>
        <c:crossBetween val="between"/>
      </c:valAx>
      <c:valAx>
        <c:axId val="504966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498176"/>
        <c:crosses val="max"/>
        <c:crossBetween val="between"/>
      </c:valAx>
      <c:catAx>
        <c:axId val="5049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966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'6月'!$A$1:$A$2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'6月'!$B$1:$I$1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'6月'!$B$2:$I$2</c:f>
              <c:numCache>
                <c:formatCode>General</c:formatCode>
                <c:ptCount val="8"/>
                <c:pt idx="0">
                  <c:v>740</c:v>
                </c:pt>
                <c:pt idx="1">
                  <c:v>0</c:v>
                </c:pt>
                <c:pt idx="2">
                  <c:v>0</c:v>
                </c:pt>
                <c:pt idx="3">
                  <c:v>140.5</c:v>
                </c:pt>
                <c:pt idx="4">
                  <c:v>222</c:v>
                </c:pt>
                <c:pt idx="5">
                  <c:v>436.7</c:v>
                </c:pt>
                <c:pt idx="6">
                  <c:v>153.70000000000002</c:v>
                </c:pt>
                <c:pt idx="7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'6月'!$A$3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'6月'!$B$1:$I$1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'6月'!$B$3:$I$3</c:f>
              <c:numCache>
                <c:formatCode>General</c:formatCode>
                <c:ptCount val="8"/>
                <c:pt idx="0">
                  <c:v>800</c:v>
                </c:pt>
                <c:pt idx="1">
                  <c:v>300</c:v>
                </c:pt>
                <c:pt idx="2">
                  <c:v>1500</c:v>
                </c:pt>
                <c:pt idx="3">
                  <c:v>100</c:v>
                </c:pt>
                <c:pt idx="4">
                  <c:v>100</c:v>
                </c:pt>
                <c:pt idx="5">
                  <c:v>300</c:v>
                </c:pt>
                <c:pt idx="6">
                  <c:v>200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50114560"/>
        <c:axId val="50116096"/>
      </c:barChart>
      <c:barChart>
        <c:barDir val="col"/>
        <c:grouping val="clustered"/>
        <c:varyColors val="0"/>
        <c:ser>
          <c:idx val="1"/>
          <c:order val="0"/>
          <c:tx>
            <c:strRef>
              <c:f>'6月'!$A$1:$A$2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'6月'!$B$1:$I$1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'6月'!$B$2:$I$2</c:f>
              <c:numCache>
                <c:formatCode>General</c:formatCode>
                <c:ptCount val="8"/>
                <c:pt idx="0">
                  <c:v>740</c:v>
                </c:pt>
                <c:pt idx="1">
                  <c:v>0</c:v>
                </c:pt>
                <c:pt idx="2">
                  <c:v>0</c:v>
                </c:pt>
                <c:pt idx="3">
                  <c:v>140.5</c:v>
                </c:pt>
                <c:pt idx="4">
                  <c:v>222</c:v>
                </c:pt>
                <c:pt idx="5">
                  <c:v>436.7</c:v>
                </c:pt>
                <c:pt idx="6">
                  <c:v>153.70000000000002</c:v>
                </c:pt>
                <c:pt idx="7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50119424"/>
        <c:axId val="50117632"/>
      </c:barChart>
      <c:catAx>
        <c:axId val="5011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16096"/>
        <c:crosses val="autoZero"/>
        <c:auto val="1"/>
        <c:lblAlgn val="ctr"/>
        <c:lblOffset val="100"/>
        <c:noMultiLvlLbl val="0"/>
      </c:catAx>
      <c:valAx>
        <c:axId val="50116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0114560"/>
        <c:crosses val="autoZero"/>
        <c:crossBetween val="between"/>
      </c:valAx>
      <c:valAx>
        <c:axId val="501176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119424"/>
        <c:crosses val="max"/>
        <c:crossBetween val="between"/>
      </c:valAx>
      <c:catAx>
        <c:axId val="5011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176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'7月'!$A$1:$A$2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'7月'!$B$1:$I$1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'7月'!$B$2:$I$2</c:f>
              <c:numCache>
                <c:formatCode>General</c:formatCode>
                <c:ptCount val="8"/>
                <c:pt idx="0">
                  <c:v>503</c:v>
                </c:pt>
                <c:pt idx="1">
                  <c:v>0</c:v>
                </c:pt>
                <c:pt idx="2">
                  <c:v>1368.6</c:v>
                </c:pt>
                <c:pt idx="3">
                  <c:v>163.5</c:v>
                </c:pt>
                <c:pt idx="4">
                  <c:v>0</c:v>
                </c:pt>
                <c:pt idx="5">
                  <c:v>1996.8999999999996</c:v>
                </c:pt>
                <c:pt idx="6">
                  <c:v>39.799999999999997</c:v>
                </c:pt>
                <c:pt idx="7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'7月'!$A$3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'7月'!$B$1:$I$1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'7月'!$B$3:$I$3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1500</c:v>
                </c:pt>
                <c:pt idx="3">
                  <c:v>100</c:v>
                </c:pt>
                <c:pt idx="4">
                  <c:v>100</c:v>
                </c:pt>
                <c:pt idx="5">
                  <c:v>600</c:v>
                </c:pt>
                <c:pt idx="6">
                  <c:v>200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55142272"/>
        <c:axId val="55143808"/>
      </c:barChart>
      <c:barChart>
        <c:barDir val="col"/>
        <c:grouping val="clustered"/>
        <c:varyColors val="0"/>
        <c:ser>
          <c:idx val="1"/>
          <c:order val="0"/>
          <c:tx>
            <c:strRef>
              <c:f>'7月'!$A$1:$A$2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'7月'!$B$1:$I$1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'7月'!$B$2:$I$2</c:f>
              <c:numCache>
                <c:formatCode>General</c:formatCode>
                <c:ptCount val="8"/>
                <c:pt idx="0">
                  <c:v>503</c:v>
                </c:pt>
                <c:pt idx="1">
                  <c:v>0</c:v>
                </c:pt>
                <c:pt idx="2">
                  <c:v>1368.6</c:v>
                </c:pt>
                <c:pt idx="3">
                  <c:v>163.5</c:v>
                </c:pt>
                <c:pt idx="4">
                  <c:v>0</c:v>
                </c:pt>
                <c:pt idx="5">
                  <c:v>1996.8999999999996</c:v>
                </c:pt>
                <c:pt idx="6">
                  <c:v>39.799999999999997</c:v>
                </c:pt>
                <c:pt idx="7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55151232"/>
        <c:axId val="55149696"/>
      </c:barChart>
      <c:catAx>
        <c:axId val="5514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43808"/>
        <c:crosses val="autoZero"/>
        <c:auto val="1"/>
        <c:lblAlgn val="ctr"/>
        <c:lblOffset val="100"/>
        <c:noMultiLvlLbl val="0"/>
      </c:catAx>
      <c:valAx>
        <c:axId val="55143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5142272"/>
        <c:crosses val="autoZero"/>
        <c:crossBetween val="between"/>
      </c:valAx>
      <c:valAx>
        <c:axId val="55149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5151232"/>
        <c:crosses val="max"/>
        <c:crossBetween val="between"/>
      </c:valAx>
      <c:catAx>
        <c:axId val="551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496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'8月'!$A$1:$A$2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'8月'!$B$1:$I$1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'8月'!$B$2:$I$2</c:f>
              <c:numCache>
                <c:formatCode>General</c:formatCode>
                <c:ptCount val="8"/>
                <c:pt idx="0">
                  <c:v>421.11</c:v>
                </c:pt>
                <c:pt idx="1">
                  <c:v>370.7</c:v>
                </c:pt>
                <c:pt idx="2">
                  <c:v>1255.5</c:v>
                </c:pt>
                <c:pt idx="3">
                  <c:v>130.5</c:v>
                </c:pt>
                <c:pt idx="4">
                  <c:v>240</c:v>
                </c:pt>
                <c:pt idx="5">
                  <c:v>895.80000000000007</c:v>
                </c:pt>
                <c:pt idx="6">
                  <c:v>124.39999999999999</c:v>
                </c:pt>
                <c:pt idx="7">
                  <c:v>787.4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'8月'!$A$3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'8月'!$B$1:$I$1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'8月'!$B$3:$I$3</c:f>
              <c:numCache>
                <c:formatCode>General</c:formatCode>
                <c:ptCount val="8"/>
                <c:pt idx="0">
                  <c:v>300</c:v>
                </c:pt>
                <c:pt idx="1">
                  <c:v>300</c:v>
                </c:pt>
                <c:pt idx="2">
                  <c:v>1200</c:v>
                </c:pt>
                <c:pt idx="3">
                  <c:v>100</c:v>
                </c:pt>
                <c:pt idx="4">
                  <c:v>100</c:v>
                </c:pt>
                <c:pt idx="5">
                  <c:v>800</c:v>
                </c:pt>
                <c:pt idx="6">
                  <c:v>300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55492608"/>
        <c:axId val="55494144"/>
      </c:barChart>
      <c:barChart>
        <c:barDir val="col"/>
        <c:grouping val="clustered"/>
        <c:varyColors val="0"/>
        <c:ser>
          <c:idx val="1"/>
          <c:order val="0"/>
          <c:tx>
            <c:strRef>
              <c:f>'8月'!$A$1:$A$2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'8月'!$B$1:$I$2</c:f>
              <c:multiLvlStrCache>
                <c:ptCount val="8"/>
                <c:lvl>
                  <c:pt idx="0">
                    <c:v>421.11</c:v>
                  </c:pt>
                  <c:pt idx="1">
                    <c:v>370.7</c:v>
                  </c:pt>
                  <c:pt idx="2">
                    <c:v>1255.5</c:v>
                  </c:pt>
                  <c:pt idx="3">
                    <c:v>130.5</c:v>
                  </c:pt>
                  <c:pt idx="4">
                    <c:v>240</c:v>
                  </c:pt>
                  <c:pt idx="5">
                    <c:v>895.8</c:v>
                  </c:pt>
                  <c:pt idx="6">
                    <c:v>124.4</c:v>
                  </c:pt>
                  <c:pt idx="7">
                    <c:v>787.4</c:v>
                  </c:pt>
                </c:lvl>
                <c:lvl>
                  <c:pt idx="0">
                    <c:v>交通</c:v>
                  </c:pt>
                  <c:pt idx="1">
                    <c:v>生活用品</c:v>
                  </c:pt>
                  <c:pt idx="2">
                    <c:v>购物</c:v>
                  </c:pt>
                  <c:pt idx="3">
                    <c:v>固定支出</c:v>
                  </c:pt>
                  <c:pt idx="4">
                    <c:v>电子类</c:v>
                  </c:pt>
                  <c:pt idx="5">
                    <c:v>餐饮</c:v>
                  </c:pt>
                  <c:pt idx="6">
                    <c:v>娱乐</c:v>
                  </c:pt>
                  <c:pt idx="7">
                    <c:v>其他</c:v>
                  </c:pt>
                </c:lvl>
              </c:multiLvlStrCache>
            </c:multiLvlStrRef>
          </c:cat>
          <c:val>
            <c:numRef>
              <c:f>'8月'!$B$2:$I$2</c:f>
              <c:numCache>
                <c:formatCode>General</c:formatCode>
                <c:ptCount val="8"/>
                <c:pt idx="0">
                  <c:v>421.11</c:v>
                </c:pt>
                <c:pt idx="1">
                  <c:v>370.7</c:v>
                </c:pt>
                <c:pt idx="2">
                  <c:v>1255.5</c:v>
                </c:pt>
                <c:pt idx="3">
                  <c:v>130.5</c:v>
                </c:pt>
                <c:pt idx="4">
                  <c:v>240</c:v>
                </c:pt>
                <c:pt idx="5">
                  <c:v>895.80000000000007</c:v>
                </c:pt>
                <c:pt idx="6">
                  <c:v>124.39999999999999</c:v>
                </c:pt>
                <c:pt idx="7">
                  <c:v>787.4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55497472"/>
        <c:axId val="55495680"/>
      </c:barChart>
      <c:catAx>
        <c:axId val="5549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4144"/>
        <c:crosses val="autoZero"/>
        <c:auto val="1"/>
        <c:lblAlgn val="ctr"/>
        <c:lblOffset val="100"/>
        <c:noMultiLvlLbl val="0"/>
      </c:catAx>
      <c:valAx>
        <c:axId val="55494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5492608"/>
        <c:crosses val="autoZero"/>
        <c:crossBetween val="between"/>
      </c:valAx>
      <c:valAx>
        <c:axId val="554956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5497472"/>
        <c:crosses val="max"/>
        <c:crossBetween val="between"/>
      </c:valAx>
      <c:catAx>
        <c:axId val="554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956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'9月'!$A$1:$A$2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'9月'!$B$1:$I$1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'9月'!$B$2:$I$2</c:f>
              <c:numCache>
                <c:formatCode>General</c:formatCode>
                <c:ptCount val="8"/>
                <c:pt idx="0">
                  <c:v>189.5</c:v>
                </c:pt>
                <c:pt idx="1">
                  <c:v>300</c:v>
                </c:pt>
                <c:pt idx="2">
                  <c:v>8989.6</c:v>
                </c:pt>
                <c:pt idx="3">
                  <c:v>368</c:v>
                </c:pt>
                <c:pt idx="4">
                  <c:v>0</c:v>
                </c:pt>
                <c:pt idx="5">
                  <c:v>1126</c:v>
                </c:pt>
                <c:pt idx="6">
                  <c:v>89.8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'9月'!$A$3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'9月'!$B$1:$I$1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'9月'!$B$3:$I$3</c:f>
              <c:numCache>
                <c:formatCode>General</c:formatCode>
                <c:ptCount val="8"/>
                <c:pt idx="0">
                  <c:v>300</c:v>
                </c:pt>
                <c:pt idx="1">
                  <c:v>300</c:v>
                </c:pt>
                <c:pt idx="2">
                  <c:v>1200</c:v>
                </c:pt>
                <c:pt idx="3">
                  <c:v>100</c:v>
                </c:pt>
                <c:pt idx="4">
                  <c:v>100</c:v>
                </c:pt>
                <c:pt idx="5">
                  <c:v>800</c:v>
                </c:pt>
                <c:pt idx="6">
                  <c:v>300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55609216"/>
        <c:axId val="55610752"/>
      </c:barChart>
      <c:barChart>
        <c:barDir val="col"/>
        <c:grouping val="clustered"/>
        <c:varyColors val="0"/>
        <c:ser>
          <c:idx val="1"/>
          <c:order val="0"/>
          <c:tx>
            <c:strRef>
              <c:f>'9月'!$A$1:$A$2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'9月'!$B$1:$I$2</c:f>
              <c:multiLvlStrCache>
                <c:ptCount val="8"/>
                <c:lvl>
                  <c:pt idx="0">
                    <c:v>189.5</c:v>
                  </c:pt>
                  <c:pt idx="1">
                    <c:v>300</c:v>
                  </c:pt>
                  <c:pt idx="2">
                    <c:v>8989.6</c:v>
                  </c:pt>
                  <c:pt idx="3">
                    <c:v>368</c:v>
                  </c:pt>
                  <c:pt idx="4">
                    <c:v>0</c:v>
                  </c:pt>
                  <c:pt idx="5">
                    <c:v>1126</c:v>
                  </c:pt>
                  <c:pt idx="6">
                    <c:v>89.8</c:v>
                  </c:pt>
                  <c:pt idx="7">
                    <c:v>0</c:v>
                  </c:pt>
                </c:lvl>
                <c:lvl>
                  <c:pt idx="0">
                    <c:v>交通</c:v>
                  </c:pt>
                  <c:pt idx="1">
                    <c:v>生活用品</c:v>
                  </c:pt>
                  <c:pt idx="2">
                    <c:v>购物</c:v>
                  </c:pt>
                  <c:pt idx="3">
                    <c:v>固定支出</c:v>
                  </c:pt>
                  <c:pt idx="4">
                    <c:v>电子类</c:v>
                  </c:pt>
                  <c:pt idx="5">
                    <c:v>餐饮</c:v>
                  </c:pt>
                  <c:pt idx="6">
                    <c:v>娱乐</c:v>
                  </c:pt>
                  <c:pt idx="7">
                    <c:v>其他</c:v>
                  </c:pt>
                </c:lvl>
              </c:multiLvlStrCache>
            </c:multiLvlStrRef>
          </c:cat>
          <c:val>
            <c:numRef>
              <c:f>'9月'!$B$2:$I$2</c:f>
              <c:numCache>
                <c:formatCode>General</c:formatCode>
                <c:ptCount val="8"/>
                <c:pt idx="0">
                  <c:v>189.5</c:v>
                </c:pt>
                <c:pt idx="1">
                  <c:v>300</c:v>
                </c:pt>
                <c:pt idx="2">
                  <c:v>8989.6</c:v>
                </c:pt>
                <c:pt idx="3">
                  <c:v>368</c:v>
                </c:pt>
                <c:pt idx="4">
                  <c:v>0</c:v>
                </c:pt>
                <c:pt idx="5">
                  <c:v>1126</c:v>
                </c:pt>
                <c:pt idx="6">
                  <c:v>89.8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55618176"/>
        <c:axId val="55616640"/>
      </c:barChart>
      <c:catAx>
        <c:axId val="5560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10752"/>
        <c:crosses val="autoZero"/>
        <c:auto val="1"/>
        <c:lblAlgn val="ctr"/>
        <c:lblOffset val="100"/>
        <c:noMultiLvlLbl val="0"/>
      </c:catAx>
      <c:valAx>
        <c:axId val="556107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5609216"/>
        <c:crosses val="autoZero"/>
        <c:crossBetween val="between"/>
      </c:valAx>
      <c:valAx>
        <c:axId val="556166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5618176"/>
        <c:crosses val="max"/>
        <c:crossBetween val="between"/>
      </c:valAx>
      <c:catAx>
        <c:axId val="5561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166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'10月'!$A$1:$A$2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'10月'!$B$1:$I$1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'10月'!$B$2:$I$2</c:f>
              <c:numCache>
                <c:formatCode>General</c:formatCode>
                <c:ptCount val="8"/>
                <c:pt idx="0">
                  <c:v>15</c:v>
                </c:pt>
                <c:pt idx="1">
                  <c:v>113</c:v>
                </c:pt>
                <c:pt idx="2">
                  <c:v>8471</c:v>
                </c:pt>
                <c:pt idx="3">
                  <c:v>1114.5</c:v>
                </c:pt>
                <c:pt idx="4">
                  <c:v>0</c:v>
                </c:pt>
                <c:pt idx="5">
                  <c:v>1218</c:v>
                </c:pt>
                <c:pt idx="6">
                  <c:v>355.6</c:v>
                </c:pt>
                <c:pt idx="7">
                  <c:v>1363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'1月'!$A$3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'1月'!$B$1:$I$1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'1月'!$B$3:$I$3</c:f>
              <c:numCache>
                <c:formatCode>General</c:formatCode>
                <c:ptCount val="8"/>
                <c:pt idx="0">
                  <c:v>1000</c:v>
                </c:pt>
                <c:pt idx="1">
                  <c:v>300</c:v>
                </c:pt>
                <c:pt idx="2">
                  <c:v>1000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48614400"/>
        <c:axId val="48624384"/>
      </c:barChart>
      <c:barChart>
        <c:barDir val="col"/>
        <c:grouping val="clustered"/>
        <c:varyColors val="0"/>
        <c:ser>
          <c:idx val="1"/>
          <c:order val="0"/>
          <c:tx>
            <c:strRef>
              <c:f>'1月'!$A$1:$A$2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'1月'!$B$2:$I$2</c:f>
              <c:numCache>
                <c:formatCode>General</c:formatCode>
                <c:ptCount val="8"/>
                <c:pt idx="0">
                  <c:v>1300</c:v>
                </c:pt>
                <c:pt idx="1">
                  <c:v>227</c:v>
                </c:pt>
                <c:pt idx="2">
                  <c:v>1506</c:v>
                </c:pt>
                <c:pt idx="3">
                  <c:v>140</c:v>
                </c:pt>
                <c:pt idx="4">
                  <c:v>37.6</c:v>
                </c:pt>
                <c:pt idx="5">
                  <c:v>491.20000000000005</c:v>
                </c:pt>
                <c:pt idx="6">
                  <c:v>111.80000000000001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48627712"/>
        <c:axId val="48625920"/>
      </c:barChart>
      <c:catAx>
        <c:axId val="4861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24384"/>
        <c:crosses val="autoZero"/>
        <c:auto val="1"/>
        <c:lblAlgn val="ctr"/>
        <c:lblOffset val="100"/>
        <c:noMultiLvlLbl val="0"/>
      </c:catAx>
      <c:valAx>
        <c:axId val="48624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48614400"/>
        <c:crosses val="autoZero"/>
        <c:crossBetween val="between"/>
      </c:valAx>
      <c:valAx>
        <c:axId val="486259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8627712"/>
        <c:crosses val="max"/>
        <c:crossBetween val="between"/>
      </c:valAx>
      <c:catAx>
        <c:axId val="486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259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'10月'!$A$3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'10月'!$B$1:$I$1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'10月'!$B$3:$I$3</c:f>
              <c:numCache>
                <c:formatCode>General</c:formatCode>
                <c:ptCount val="8"/>
                <c:pt idx="0">
                  <c:v>300</c:v>
                </c:pt>
                <c:pt idx="1">
                  <c:v>300</c:v>
                </c:pt>
                <c:pt idx="2">
                  <c:v>1200</c:v>
                </c:pt>
                <c:pt idx="3">
                  <c:v>100</c:v>
                </c:pt>
                <c:pt idx="4">
                  <c:v>100</c:v>
                </c:pt>
                <c:pt idx="5">
                  <c:v>800</c:v>
                </c:pt>
                <c:pt idx="6">
                  <c:v>300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55308288"/>
        <c:axId val="55309824"/>
      </c:barChart>
      <c:barChart>
        <c:barDir val="col"/>
        <c:grouping val="clustered"/>
        <c:varyColors val="0"/>
        <c:ser>
          <c:idx val="1"/>
          <c:order val="0"/>
          <c:tx>
            <c:strRef>
              <c:f>'10月'!$A$1:$A$2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'10月'!$B$1:$I$2</c:f>
              <c:multiLvlStrCache>
                <c:ptCount val="8"/>
                <c:lvl>
                  <c:pt idx="0">
                    <c:v>15</c:v>
                  </c:pt>
                  <c:pt idx="1">
                    <c:v>113</c:v>
                  </c:pt>
                  <c:pt idx="2">
                    <c:v>8471</c:v>
                  </c:pt>
                  <c:pt idx="3">
                    <c:v>1114.5</c:v>
                  </c:pt>
                  <c:pt idx="4">
                    <c:v>0</c:v>
                  </c:pt>
                  <c:pt idx="5">
                    <c:v>1218</c:v>
                  </c:pt>
                  <c:pt idx="6">
                    <c:v>355.6</c:v>
                  </c:pt>
                  <c:pt idx="7">
                    <c:v>1363</c:v>
                  </c:pt>
                </c:lvl>
                <c:lvl>
                  <c:pt idx="0">
                    <c:v>交通</c:v>
                  </c:pt>
                  <c:pt idx="1">
                    <c:v>生活用品</c:v>
                  </c:pt>
                  <c:pt idx="2">
                    <c:v>购物</c:v>
                  </c:pt>
                  <c:pt idx="3">
                    <c:v>固定支出</c:v>
                  </c:pt>
                  <c:pt idx="4">
                    <c:v>电子类</c:v>
                  </c:pt>
                  <c:pt idx="5">
                    <c:v>餐饮</c:v>
                  </c:pt>
                  <c:pt idx="6">
                    <c:v>娱乐</c:v>
                  </c:pt>
                  <c:pt idx="7">
                    <c:v>其他</c:v>
                  </c:pt>
                </c:lvl>
              </c:multiLvlStrCache>
            </c:multiLvlStrRef>
          </c:cat>
          <c:val>
            <c:numRef>
              <c:f>'10月'!$B$2:$I$2</c:f>
              <c:numCache>
                <c:formatCode>General</c:formatCode>
                <c:ptCount val="8"/>
                <c:pt idx="0">
                  <c:v>15</c:v>
                </c:pt>
                <c:pt idx="1">
                  <c:v>113</c:v>
                </c:pt>
                <c:pt idx="2">
                  <c:v>8471</c:v>
                </c:pt>
                <c:pt idx="3">
                  <c:v>1114.5</c:v>
                </c:pt>
                <c:pt idx="4">
                  <c:v>0</c:v>
                </c:pt>
                <c:pt idx="5">
                  <c:v>1218</c:v>
                </c:pt>
                <c:pt idx="6">
                  <c:v>355.6</c:v>
                </c:pt>
                <c:pt idx="7">
                  <c:v>1363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55321344"/>
        <c:axId val="55311360"/>
      </c:barChart>
      <c:catAx>
        <c:axId val="5530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9824"/>
        <c:crosses val="autoZero"/>
        <c:auto val="1"/>
        <c:lblAlgn val="ctr"/>
        <c:lblOffset val="100"/>
        <c:noMultiLvlLbl val="0"/>
      </c:catAx>
      <c:valAx>
        <c:axId val="55309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5308288"/>
        <c:crosses val="autoZero"/>
        <c:crossBetween val="between"/>
      </c:valAx>
      <c:valAx>
        <c:axId val="553113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5321344"/>
        <c:crosses val="max"/>
        <c:crossBetween val="between"/>
      </c:valAx>
      <c:catAx>
        <c:axId val="5532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113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'11月'!$A$1:$A$2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'11月'!$B$1:$I$1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'11月'!$B$2:$I$2</c:f>
              <c:numCache>
                <c:formatCode>General</c:formatCode>
                <c:ptCount val="8"/>
                <c:pt idx="0">
                  <c:v>53.8</c:v>
                </c:pt>
                <c:pt idx="1">
                  <c:v>0</c:v>
                </c:pt>
                <c:pt idx="2">
                  <c:v>1052.6999999999998</c:v>
                </c:pt>
                <c:pt idx="3">
                  <c:v>98.5</c:v>
                </c:pt>
                <c:pt idx="4">
                  <c:v>0</c:v>
                </c:pt>
                <c:pt idx="5">
                  <c:v>451.2</c:v>
                </c:pt>
                <c:pt idx="6">
                  <c:v>580</c:v>
                </c:pt>
                <c:pt idx="7">
                  <c:v>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'11月'!$A$3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'11月'!$B$1:$I$1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'11月'!$B$3:$I$3</c:f>
              <c:numCache>
                <c:formatCode>General</c:formatCode>
                <c:ptCount val="8"/>
                <c:pt idx="0">
                  <c:v>300</c:v>
                </c:pt>
                <c:pt idx="1">
                  <c:v>300</c:v>
                </c:pt>
                <c:pt idx="2">
                  <c:v>1200</c:v>
                </c:pt>
                <c:pt idx="3">
                  <c:v>100</c:v>
                </c:pt>
                <c:pt idx="4">
                  <c:v>100</c:v>
                </c:pt>
                <c:pt idx="5">
                  <c:v>800</c:v>
                </c:pt>
                <c:pt idx="6">
                  <c:v>300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55416704"/>
        <c:axId val="55418240"/>
      </c:barChart>
      <c:barChart>
        <c:barDir val="col"/>
        <c:grouping val="clustered"/>
        <c:varyColors val="0"/>
        <c:ser>
          <c:idx val="1"/>
          <c:order val="0"/>
          <c:tx>
            <c:strRef>
              <c:f>'11月'!$A$1:$A$2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'11月'!$B$1:$I$2</c:f>
              <c:multiLvlStrCache>
                <c:ptCount val="8"/>
                <c:lvl>
                  <c:pt idx="0">
                    <c:v>53.8</c:v>
                  </c:pt>
                  <c:pt idx="1">
                    <c:v>0</c:v>
                  </c:pt>
                  <c:pt idx="2">
                    <c:v>1052.7</c:v>
                  </c:pt>
                  <c:pt idx="3">
                    <c:v>98.5</c:v>
                  </c:pt>
                  <c:pt idx="4">
                    <c:v>0</c:v>
                  </c:pt>
                  <c:pt idx="5">
                    <c:v>451.2</c:v>
                  </c:pt>
                  <c:pt idx="6">
                    <c:v>580</c:v>
                  </c:pt>
                  <c:pt idx="7">
                    <c:v>2200</c:v>
                  </c:pt>
                </c:lvl>
                <c:lvl>
                  <c:pt idx="0">
                    <c:v>交通</c:v>
                  </c:pt>
                  <c:pt idx="1">
                    <c:v>生活用品</c:v>
                  </c:pt>
                  <c:pt idx="2">
                    <c:v>购物</c:v>
                  </c:pt>
                  <c:pt idx="3">
                    <c:v>固定支出</c:v>
                  </c:pt>
                  <c:pt idx="4">
                    <c:v>电子类</c:v>
                  </c:pt>
                  <c:pt idx="5">
                    <c:v>餐饮</c:v>
                  </c:pt>
                  <c:pt idx="6">
                    <c:v>娱乐</c:v>
                  </c:pt>
                  <c:pt idx="7">
                    <c:v>其他</c:v>
                  </c:pt>
                </c:lvl>
              </c:multiLvlStrCache>
            </c:multiLvlStrRef>
          </c:cat>
          <c:val>
            <c:numRef>
              <c:f>'11月'!$B$2:$I$2</c:f>
              <c:numCache>
                <c:formatCode>General</c:formatCode>
                <c:ptCount val="8"/>
                <c:pt idx="0">
                  <c:v>53.8</c:v>
                </c:pt>
                <c:pt idx="1">
                  <c:v>0</c:v>
                </c:pt>
                <c:pt idx="2">
                  <c:v>1052.6999999999998</c:v>
                </c:pt>
                <c:pt idx="3">
                  <c:v>98.5</c:v>
                </c:pt>
                <c:pt idx="4">
                  <c:v>0</c:v>
                </c:pt>
                <c:pt idx="5">
                  <c:v>451.2</c:v>
                </c:pt>
                <c:pt idx="6">
                  <c:v>580</c:v>
                </c:pt>
                <c:pt idx="7">
                  <c:v>2200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55429760"/>
        <c:axId val="55428224"/>
      </c:barChart>
      <c:catAx>
        <c:axId val="5541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18240"/>
        <c:crosses val="autoZero"/>
        <c:auto val="1"/>
        <c:lblAlgn val="ctr"/>
        <c:lblOffset val="100"/>
        <c:noMultiLvlLbl val="0"/>
      </c:catAx>
      <c:valAx>
        <c:axId val="55418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5416704"/>
        <c:crosses val="autoZero"/>
        <c:crossBetween val="between"/>
      </c:valAx>
      <c:valAx>
        <c:axId val="554282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5429760"/>
        <c:crosses val="max"/>
        <c:crossBetween val="between"/>
      </c:valAx>
      <c:catAx>
        <c:axId val="5542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282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'12月'!$A$1:$A$2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'12月'!$B$1:$I$1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'12月'!$B$2:$I$2</c:f>
              <c:numCache>
                <c:formatCode>General</c:formatCode>
                <c:ptCount val="8"/>
                <c:pt idx="0">
                  <c:v>217.6</c:v>
                </c:pt>
                <c:pt idx="1">
                  <c:v>0</c:v>
                </c:pt>
                <c:pt idx="2">
                  <c:v>1994.3</c:v>
                </c:pt>
                <c:pt idx="3">
                  <c:v>0</c:v>
                </c:pt>
                <c:pt idx="4">
                  <c:v>130</c:v>
                </c:pt>
                <c:pt idx="5">
                  <c:v>778.5</c:v>
                </c:pt>
                <c:pt idx="6">
                  <c:v>158</c:v>
                </c:pt>
                <c:pt idx="7">
                  <c:v>2140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'12月'!$A$3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'12月'!$B$1:$I$1</c:f>
              <c:strCache>
                <c:ptCount val="8"/>
                <c:pt idx="0">
                  <c:v>交通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'12月'!$B$3:$I$3</c:f>
              <c:numCache>
                <c:formatCode>General</c:formatCode>
                <c:ptCount val="8"/>
                <c:pt idx="0">
                  <c:v>300</c:v>
                </c:pt>
                <c:pt idx="1">
                  <c:v>300</c:v>
                </c:pt>
                <c:pt idx="2">
                  <c:v>1200</c:v>
                </c:pt>
                <c:pt idx="3">
                  <c:v>100</c:v>
                </c:pt>
                <c:pt idx="4">
                  <c:v>100</c:v>
                </c:pt>
                <c:pt idx="5">
                  <c:v>800</c:v>
                </c:pt>
                <c:pt idx="6">
                  <c:v>300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90124288"/>
        <c:axId val="90125824"/>
      </c:barChart>
      <c:barChart>
        <c:barDir val="col"/>
        <c:grouping val="clustered"/>
        <c:varyColors val="0"/>
        <c:ser>
          <c:idx val="1"/>
          <c:order val="0"/>
          <c:tx>
            <c:strRef>
              <c:f>'12月'!$A$1:$A$2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'12月'!$B$1:$I$2</c:f>
              <c:multiLvlStrCache>
                <c:ptCount val="8"/>
                <c:lvl>
                  <c:pt idx="0">
                    <c:v>217.6</c:v>
                  </c:pt>
                  <c:pt idx="1">
                    <c:v>0</c:v>
                  </c:pt>
                  <c:pt idx="2">
                    <c:v>1994.3</c:v>
                  </c:pt>
                  <c:pt idx="3">
                    <c:v>0</c:v>
                  </c:pt>
                  <c:pt idx="4">
                    <c:v>130</c:v>
                  </c:pt>
                  <c:pt idx="5">
                    <c:v>778.5</c:v>
                  </c:pt>
                  <c:pt idx="6">
                    <c:v>158</c:v>
                  </c:pt>
                  <c:pt idx="7">
                    <c:v>2140</c:v>
                  </c:pt>
                </c:lvl>
                <c:lvl>
                  <c:pt idx="0">
                    <c:v>交通</c:v>
                  </c:pt>
                  <c:pt idx="1">
                    <c:v>生活用品</c:v>
                  </c:pt>
                  <c:pt idx="2">
                    <c:v>购物</c:v>
                  </c:pt>
                  <c:pt idx="3">
                    <c:v>固定支出</c:v>
                  </c:pt>
                  <c:pt idx="4">
                    <c:v>电子类</c:v>
                  </c:pt>
                  <c:pt idx="5">
                    <c:v>餐饮</c:v>
                  </c:pt>
                  <c:pt idx="6">
                    <c:v>娱乐</c:v>
                  </c:pt>
                  <c:pt idx="7">
                    <c:v>其他</c:v>
                  </c:pt>
                </c:lvl>
              </c:multiLvlStrCache>
            </c:multiLvlStrRef>
          </c:cat>
          <c:val>
            <c:numRef>
              <c:f>'12月'!$B$2:$I$2</c:f>
              <c:numCache>
                <c:formatCode>General</c:formatCode>
                <c:ptCount val="8"/>
                <c:pt idx="0">
                  <c:v>217.6</c:v>
                </c:pt>
                <c:pt idx="1">
                  <c:v>0</c:v>
                </c:pt>
                <c:pt idx="2">
                  <c:v>1994.3</c:v>
                </c:pt>
                <c:pt idx="3">
                  <c:v>0</c:v>
                </c:pt>
                <c:pt idx="4">
                  <c:v>130</c:v>
                </c:pt>
                <c:pt idx="5">
                  <c:v>778.5</c:v>
                </c:pt>
                <c:pt idx="6">
                  <c:v>158</c:v>
                </c:pt>
                <c:pt idx="7">
                  <c:v>2140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90137344"/>
        <c:axId val="90127360"/>
      </c:barChart>
      <c:catAx>
        <c:axId val="901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125824"/>
        <c:crosses val="autoZero"/>
        <c:auto val="1"/>
        <c:lblAlgn val="ctr"/>
        <c:lblOffset val="100"/>
        <c:noMultiLvlLbl val="0"/>
      </c:catAx>
      <c:valAx>
        <c:axId val="90125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90124288"/>
        <c:crosses val="autoZero"/>
        <c:crossBetween val="between"/>
      </c:valAx>
      <c:valAx>
        <c:axId val="901273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0137344"/>
        <c:crosses val="max"/>
        <c:crossBetween val="between"/>
      </c:valAx>
      <c:catAx>
        <c:axId val="9013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273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总结!$A$1:$A$2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总结!$B$1:$H$1</c:f>
              <c:strCache>
                <c:ptCount val="7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</c:strCache>
            </c:strRef>
          </c:cat>
          <c:val>
            <c:numRef>
              <c:f>总结!$B$2:$H$2</c:f>
              <c:numCache>
                <c:formatCode>General</c:formatCode>
                <c:ptCount val="7"/>
                <c:pt idx="0">
                  <c:v>6760</c:v>
                </c:pt>
                <c:pt idx="1">
                  <c:v>1145.7</c:v>
                </c:pt>
                <c:pt idx="2">
                  <c:v>29474.800000000003</c:v>
                </c:pt>
                <c:pt idx="3">
                  <c:v>2553.5</c:v>
                </c:pt>
                <c:pt idx="4">
                  <c:v>1663.2</c:v>
                </c:pt>
                <c:pt idx="5">
                  <c:v>9496.7000000000044</c:v>
                </c:pt>
                <c:pt idx="6">
                  <c:v>2484.0999999999995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总结!$A$33</c:f>
              <c:strCache>
                <c:ptCount val="1"/>
                <c:pt idx="0">
                  <c:v>支出</c:v>
                </c:pt>
              </c:strCache>
            </c:strRef>
          </c:tx>
          <c:cat>
            <c:strRef>
              <c:f>总结!$B$32:$M$32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总结!$B$33:$M$33</c:f>
              <c:numCache>
                <c:formatCode>General</c:formatCode>
                <c:ptCount val="12"/>
                <c:pt idx="0">
                  <c:v>3815.6000000000004</c:v>
                </c:pt>
                <c:pt idx="1">
                  <c:v>3343.1</c:v>
                </c:pt>
                <c:pt idx="2">
                  <c:v>4027.5</c:v>
                </c:pt>
                <c:pt idx="3">
                  <c:v>6063.6999999999989</c:v>
                </c:pt>
                <c:pt idx="4">
                  <c:v>3728.8</c:v>
                </c:pt>
                <c:pt idx="5">
                  <c:v>2066.9</c:v>
                </c:pt>
                <c:pt idx="6">
                  <c:v>4871.7999999999993</c:v>
                </c:pt>
                <c:pt idx="7">
                  <c:v>4225.41</c:v>
                </c:pt>
                <c:pt idx="8">
                  <c:v>11062.9</c:v>
                </c:pt>
                <c:pt idx="9">
                  <c:v>12650.1</c:v>
                </c:pt>
                <c:pt idx="10">
                  <c:v>4436.2</c:v>
                </c:pt>
                <c:pt idx="11">
                  <c:v>5418.4</c:v>
                </c:pt>
              </c:numCache>
            </c:numRef>
          </c:val>
        </c:ser>
        <c:ser>
          <c:idx val="1"/>
          <c:order val="1"/>
          <c:tx>
            <c:strRef>
              <c:f>总结!$A$34</c:f>
              <c:strCache>
                <c:ptCount val="1"/>
                <c:pt idx="0">
                  <c:v>收入</c:v>
                </c:pt>
              </c:strCache>
            </c:strRef>
          </c:tx>
          <c:cat>
            <c:strRef>
              <c:f>总结!$B$32:$M$32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总结!$B$34:$M$34</c:f>
              <c:numCache>
                <c:formatCode>General</c:formatCode>
                <c:ptCount val="12"/>
                <c:pt idx="0">
                  <c:v>2816</c:v>
                </c:pt>
                <c:pt idx="1">
                  <c:v>7382</c:v>
                </c:pt>
                <c:pt idx="2">
                  <c:v>4777</c:v>
                </c:pt>
                <c:pt idx="3">
                  <c:v>3452</c:v>
                </c:pt>
                <c:pt idx="4">
                  <c:v>3495</c:v>
                </c:pt>
                <c:pt idx="5">
                  <c:v>7336</c:v>
                </c:pt>
                <c:pt idx="6">
                  <c:v>5365</c:v>
                </c:pt>
                <c:pt idx="7">
                  <c:v>3451</c:v>
                </c:pt>
                <c:pt idx="8">
                  <c:v>5922</c:v>
                </c:pt>
                <c:pt idx="9">
                  <c:v>3991</c:v>
                </c:pt>
                <c:pt idx="10">
                  <c:v>3437</c:v>
                </c:pt>
                <c:pt idx="11">
                  <c:v>5640</c:v>
                </c:pt>
              </c:numCache>
            </c:numRef>
          </c:val>
        </c:ser>
        <c:ser>
          <c:idx val="2"/>
          <c:order val="2"/>
          <c:tx>
            <c:strRef>
              <c:f>总结!$A$35</c:f>
              <c:strCache>
                <c:ptCount val="1"/>
                <c:pt idx="0">
                  <c:v>合计</c:v>
                </c:pt>
              </c:strCache>
            </c:strRef>
          </c:tx>
          <c:cat>
            <c:strRef>
              <c:f>总结!$B$32:$M$32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总结!$B$35:$M$35</c:f>
              <c:numCache>
                <c:formatCode>General</c:formatCode>
                <c:ptCount val="12"/>
                <c:pt idx="0">
                  <c:v>-999.60000000000036</c:v>
                </c:pt>
                <c:pt idx="1">
                  <c:v>4038.9</c:v>
                </c:pt>
                <c:pt idx="2">
                  <c:v>749.5</c:v>
                </c:pt>
                <c:pt idx="3">
                  <c:v>-2611.6999999999989</c:v>
                </c:pt>
                <c:pt idx="4">
                  <c:v>-233.80000000000018</c:v>
                </c:pt>
                <c:pt idx="5">
                  <c:v>5269.1</c:v>
                </c:pt>
                <c:pt idx="6">
                  <c:v>493.20000000000073</c:v>
                </c:pt>
                <c:pt idx="7">
                  <c:v>-774.40999999999985</c:v>
                </c:pt>
                <c:pt idx="8">
                  <c:v>-5140.8999999999996</c:v>
                </c:pt>
                <c:pt idx="9">
                  <c:v>-8659.1</c:v>
                </c:pt>
                <c:pt idx="10">
                  <c:v>-999.19999999999982</c:v>
                </c:pt>
                <c:pt idx="11">
                  <c:v>221.60000000000036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2624"/>
        <c:axId val="86764160"/>
      </c:areaChart>
      <c:catAx>
        <c:axId val="867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6764160"/>
        <c:crosses val="autoZero"/>
        <c:auto val="1"/>
        <c:lblAlgn val="ctr"/>
        <c:lblOffset val="100"/>
        <c:noMultiLvlLbl val="1"/>
      </c:catAx>
      <c:valAx>
        <c:axId val="867641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86762624"/>
        <c:crosses val="autoZero"/>
        <c:crossBetween val="midCat"/>
      </c:valAx>
    </c:plotArea>
    <c:legend>
      <c:legendPos val="t"/>
      <c:layout/>
      <c:overlay val="0"/>
    </c:legend>
    <c:plotVisOnly val="0"/>
    <c:dispBlanksAs val="zero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'2月'!$B$2:$I$2</c:f>
              <c:numCache>
                <c:formatCode>General</c:formatCode>
                <c:ptCount val="8"/>
                <c:pt idx="0">
                  <c:v>1620</c:v>
                </c:pt>
                <c:pt idx="1">
                  <c:v>0</c:v>
                </c:pt>
                <c:pt idx="2">
                  <c:v>0</c:v>
                </c:pt>
                <c:pt idx="3">
                  <c:v>248.5</c:v>
                </c:pt>
                <c:pt idx="4">
                  <c:v>36.6</c:v>
                </c:pt>
                <c:pt idx="5">
                  <c:v>221</c:v>
                </c:pt>
                <c:pt idx="6">
                  <c:v>370</c:v>
                </c:pt>
                <c:pt idx="7">
                  <c:v>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'2月'!$A$3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'2月'!$B$1:$I$1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'2月'!$B$3:$I$3</c:f>
              <c:numCache>
                <c:formatCode>General</c:formatCode>
                <c:ptCount val="8"/>
                <c:pt idx="0">
                  <c:v>1000</c:v>
                </c:pt>
                <c:pt idx="1">
                  <c:v>300</c:v>
                </c:pt>
                <c:pt idx="2">
                  <c:v>1100</c:v>
                </c:pt>
                <c:pt idx="3">
                  <c:v>100</c:v>
                </c:pt>
                <c:pt idx="4">
                  <c:v>100</c:v>
                </c:pt>
                <c:pt idx="5">
                  <c:v>400</c:v>
                </c:pt>
                <c:pt idx="6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50221824"/>
        <c:axId val="50223360"/>
      </c:barChart>
      <c:barChart>
        <c:barDir val="col"/>
        <c:grouping val="clustered"/>
        <c:varyColors val="0"/>
        <c:ser>
          <c:idx val="1"/>
          <c:order val="0"/>
          <c:tx>
            <c:strRef>
              <c:f>'2月'!$A$1:$A$2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'2月'!$B$2:$I$2</c:f>
              <c:numCache>
                <c:formatCode>General</c:formatCode>
                <c:ptCount val="8"/>
                <c:pt idx="0">
                  <c:v>1620</c:v>
                </c:pt>
                <c:pt idx="1">
                  <c:v>0</c:v>
                </c:pt>
                <c:pt idx="2">
                  <c:v>0</c:v>
                </c:pt>
                <c:pt idx="3">
                  <c:v>248.5</c:v>
                </c:pt>
                <c:pt idx="4">
                  <c:v>36.6</c:v>
                </c:pt>
                <c:pt idx="5">
                  <c:v>221</c:v>
                </c:pt>
                <c:pt idx="6">
                  <c:v>370</c:v>
                </c:pt>
                <c:pt idx="7">
                  <c:v>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50230784"/>
        <c:axId val="50229248"/>
      </c:barChart>
      <c:catAx>
        <c:axId val="5022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23360"/>
        <c:crosses val="autoZero"/>
        <c:auto val="1"/>
        <c:lblAlgn val="ctr"/>
        <c:lblOffset val="100"/>
        <c:noMultiLvlLbl val="0"/>
      </c:catAx>
      <c:valAx>
        <c:axId val="502233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0221824"/>
        <c:crosses val="autoZero"/>
        <c:crossBetween val="between"/>
      </c:valAx>
      <c:valAx>
        <c:axId val="502292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230784"/>
        <c:crosses val="max"/>
        <c:crossBetween val="between"/>
      </c:valAx>
      <c:catAx>
        <c:axId val="5023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292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'3月'!$A$1:$A$2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'3月'!$B$1:$I$1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'3月'!$B$2:$I$2</c:f>
              <c:numCache>
                <c:formatCode>General</c:formatCode>
                <c:ptCount val="8"/>
                <c:pt idx="0">
                  <c:v>1200</c:v>
                </c:pt>
                <c:pt idx="1">
                  <c:v>0</c:v>
                </c:pt>
                <c:pt idx="2">
                  <c:v>237</c:v>
                </c:pt>
                <c:pt idx="3">
                  <c:v>18</c:v>
                </c:pt>
                <c:pt idx="4">
                  <c:v>19</c:v>
                </c:pt>
                <c:pt idx="5">
                  <c:v>696.5</c:v>
                </c:pt>
                <c:pt idx="6">
                  <c:v>57</c:v>
                </c:pt>
                <c:pt idx="7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'3月'!$A$3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'3月'!$B$1:$I$1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'3月'!$B$3:$I$3</c:f>
              <c:numCache>
                <c:formatCode>General</c:formatCode>
                <c:ptCount val="8"/>
                <c:pt idx="0">
                  <c:v>1000</c:v>
                </c:pt>
                <c:pt idx="1">
                  <c:v>300</c:v>
                </c:pt>
                <c:pt idx="2">
                  <c:v>1100</c:v>
                </c:pt>
                <c:pt idx="3">
                  <c:v>100</c:v>
                </c:pt>
                <c:pt idx="4">
                  <c:v>100</c:v>
                </c:pt>
                <c:pt idx="5">
                  <c:v>400</c:v>
                </c:pt>
                <c:pt idx="6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50197248"/>
        <c:axId val="50198784"/>
      </c:barChart>
      <c:barChart>
        <c:barDir val="col"/>
        <c:grouping val="clustered"/>
        <c:varyColors val="0"/>
        <c:ser>
          <c:idx val="1"/>
          <c:order val="0"/>
          <c:tx>
            <c:strRef>
              <c:f>'3月'!$A$1:$A$2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'3月'!$B$1:$I$1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'3月'!$B$2:$I$2</c:f>
              <c:numCache>
                <c:formatCode>General</c:formatCode>
                <c:ptCount val="8"/>
                <c:pt idx="0">
                  <c:v>1200</c:v>
                </c:pt>
                <c:pt idx="1">
                  <c:v>0</c:v>
                </c:pt>
                <c:pt idx="2">
                  <c:v>237</c:v>
                </c:pt>
                <c:pt idx="3">
                  <c:v>18</c:v>
                </c:pt>
                <c:pt idx="4">
                  <c:v>19</c:v>
                </c:pt>
                <c:pt idx="5">
                  <c:v>696.5</c:v>
                </c:pt>
                <c:pt idx="6">
                  <c:v>57</c:v>
                </c:pt>
                <c:pt idx="7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50243072"/>
        <c:axId val="50241536"/>
      </c:barChart>
      <c:catAx>
        <c:axId val="5019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8784"/>
        <c:crosses val="autoZero"/>
        <c:auto val="1"/>
        <c:lblAlgn val="ctr"/>
        <c:lblOffset val="100"/>
        <c:noMultiLvlLbl val="0"/>
      </c:catAx>
      <c:valAx>
        <c:axId val="50198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0197248"/>
        <c:crosses val="autoZero"/>
        <c:crossBetween val="between"/>
      </c:valAx>
      <c:valAx>
        <c:axId val="50241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243072"/>
        <c:crosses val="max"/>
        <c:crossBetween val="between"/>
      </c:valAx>
      <c:catAx>
        <c:axId val="502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415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'4月'!$A$1:$A$2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'4月'!$B$1:$I$1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'4月'!$B$2:$I$2</c:f>
              <c:numCache>
                <c:formatCode>General</c:formatCode>
                <c:ptCount val="8"/>
                <c:pt idx="0">
                  <c:v>1020</c:v>
                </c:pt>
                <c:pt idx="1">
                  <c:v>135</c:v>
                </c:pt>
                <c:pt idx="2">
                  <c:v>2675.7999999999997</c:v>
                </c:pt>
                <c:pt idx="3">
                  <c:v>32</c:v>
                </c:pt>
                <c:pt idx="4">
                  <c:v>978</c:v>
                </c:pt>
                <c:pt idx="5">
                  <c:v>803.9</c:v>
                </c:pt>
                <c:pt idx="6">
                  <c:v>0</c:v>
                </c:pt>
                <c:pt idx="7">
                  <c:v>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'4月'!$A$3</c:f>
              <c:strCache>
                <c:ptCount val="1"/>
                <c:pt idx="0">
                  <c:v>计划支出</c:v>
                </c:pt>
              </c:strCache>
            </c:strRef>
          </c:tx>
          <c:invertIfNegative val="0"/>
          <c:cat>
            <c:strRef>
              <c:f>'4月'!$B$1:$I$1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'4月'!$B$3:$I$3</c:f>
              <c:numCache>
                <c:formatCode>General</c:formatCode>
                <c:ptCount val="8"/>
                <c:pt idx="0">
                  <c:v>1000</c:v>
                </c:pt>
                <c:pt idx="1">
                  <c:v>300</c:v>
                </c:pt>
                <c:pt idx="2">
                  <c:v>1100</c:v>
                </c:pt>
                <c:pt idx="3">
                  <c:v>100</c:v>
                </c:pt>
                <c:pt idx="4">
                  <c:v>100</c:v>
                </c:pt>
                <c:pt idx="5">
                  <c:v>400</c:v>
                </c:pt>
                <c:pt idx="6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70"/>
        <c:axId val="50426240"/>
        <c:axId val="50427776"/>
      </c:barChart>
      <c:barChart>
        <c:barDir val="col"/>
        <c:grouping val="clustered"/>
        <c:varyColors val="0"/>
        <c:ser>
          <c:idx val="1"/>
          <c:order val="0"/>
          <c:tx>
            <c:strRef>
              <c:f>'4月'!$A$1:$A$2</c:f>
              <c:strCache>
                <c:ptCount val="1"/>
                <c:pt idx="0">
                  <c:v>支出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'4月'!$B$2:$I$2</c:f>
              <c:numCache>
                <c:formatCode>General</c:formatCode>
                <c:ptCount val="8"/>
                <c:pt idx="0">
                  <c:v>1020</c:v>
                </c:pt>
                <c:pt idx="1">
                  <c:v>135</c:v>
                </c:pt>
                <c:pt idx="2">
                  <c:v>2675.7999999999997</c:v>
                </c:pt>
                <c:pt idx="3">
                  <c:v>32</c:v>
                </c:pt>
                <c:pt idx="4">
                  <c:v>978</c:v>
                </c:pt>
                <c:pt idx="5">
                  <c:v>803.9</c:v>
                </c:pt>
                <c:pt idx="6">
                  <c:v>0</c:v>
                </c:pt>
                <c:pt idx="7">
                  <c:v>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1"/>
        <c:axId val="50435200"/>
        <c:axId val="50429312"/>
      </c:barChart>
      <c:catAx>
        <c:axId val="5042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27776"/>
        <c:crosses val="autoZero"/>
        <c:auto val="1"/>
        <c:lblAlgn val="ctr"/>
        <c:lblOffset val="100"/>
        <c:noMultiLvlLbl val="0"/>
      </c:catAx>
      <c:valAx>
        <c:axId val="50427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0426240"/>
        <c:crosses val="autoZero"/>
        <c:crossBetween val="between"/>
      </c:valAx>
      <c:valAx>
        <c:axId val="50429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435200"/>
        <c:crosses val="max"/>
        <c:crossBetween val="between"/>
      </c:valAx>
      <c:catAx>
        <c:axId val="5043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293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'5月'!$A$1:$A$2</c:f>
              <c:strCache>
                <c:ptCount val="1"/>
                <c:pt idx="0">
                  <c:v>支出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'5月'!$B$1:$I$1</c:f>
              <c:strCache>
                <c:ptCount val="8"/>
                <c:pt idx="0">
                  <c:v>现金</c:v>
                </c:pt>
                <c:pt idx="1">
                  <c:v>生活用品</c:v>
                </c:pt>
                <c:pt idx="2">
                  <c:v>购物</c:v>
                </c:pt>
                <c:pt idx="3">
                  <c:v>固定支出</c:v>
                </c:pt>
                <c:pt idx="4">
                  <c:v>电子类</c:v>
                </c:pt>
                <c:pt idx="5">
                  <c:v>餐饮</c:v>
                </c:pt>
                <c:pt idx="6">
                  <c:v>娱乐</c:v>
                </c:pt>
                <c:pt idx="7">
                  <c:v>其他</c:v>
                </c:pt>
              </c:strCache>
            </c:strRef>
          </c:cat>
          <c:val>
            <c:numRef>
              <c:f>'5月'!$B$2:$I$2</c:f>
              <c:numCache>
                <c:formatCode>General</c:formatCode>
                <c:ptCount val="8"/>
                <c:pt idx="0">
                  <c:v>880</c:v>
                </c:pt>
                <c:pt idx="1">
                  <c:v>0</c:v>
                </c:pt>
                <c:pt idx="2">
                  <c:v>1924.3</c:v>
                </c:pt>
                <c:pt idx="3">
                  <c:v>99.5</c:v>
                </c:pt>
                <c:pt idx="4">
                  <c:v>0</c:v>
                </c:pt>
                <c:pt idx="5">
                  <c:v>380.99999999999994</c:v>
                </c:pt>
                <c:pt idx="6">
                  <c:v>444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161925</xdr:rowOff>
    </xdr:from>
    <xdr:to>
      <xdr:col>12</xdr:col>
      <xdr:colOff>314325</xdr:colOff>
      <xdr:row>38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8</xdr:col>
      <xdr:colOff>666750</xdr:colOff>
      <xdr:row>62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9525</xdr:rowOff>
    </xdr:from>
    <xdr:to>
      <xdr:col>13</xdr:col>
      <xdr:colOff>285750</xdr:colOff>
      <xdr:row>38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9</xdr:col>
      <xdr:colOff>666750</xdr:colOff>
      <xdr:row>62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9525</xdr:rowOff>
    </xdr:from>
    <xdr:to>
      <xdr:col>13</xdr:col>
      <xdr:colOff>285750</xdr:colOff>
      <xdr:row>38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9</xdr:col>
      <xdr:colOff>666750</xdr:colOff>
      <xdr:row>62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9525</xdr:rowOff>
    </xdr:from>
    <xdr:to>
      <xdr:col>13</xdr:col>
      <xdr:colOff>285750</xdr:colOff>
      <xdr:row>38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9</xdr:col>
      <xdr:colOff>666750</xdr:colOff>
      <xdr:row>62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52386</xdr:rowOff>
    </xdr:from>
    <xdr:to>
      <xdr:col>9</xdr:col>
      <xdr:colOff>323850</xdr:colOff>
      <xdr:row>29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9521</xdr:colOff>
      <xdr:row>36</xdr:row>
      <xdr:rowOff>47625</xdr:rowOff>
    </xdr:from>
    <xdr:to>
      <xdr:col>9</xdr:col>
      <xdr:colOff>361949</xdr:colOff>
      <xdr:row>64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161925</xdr:rowOff>
    </xdr:from>
    <xdr:to>
      <xdr:col>12</xdr:col>
      <xdr:colOff>314325</xdr:colOff>
      <xdr:row>38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8</xdr:col>
      <xdr:colOff>666750</xdr:colOff>
      <xdr:row>62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161925</xdr:rowOff>
    </xdr:from>
    <xdr:to>
      <xdr:col>12</xdr:col>
      <xdr:colOff>314325</xdr:colOff>
      <xdr:row>38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8</xdr:col>
      <xdr:colOff>666750</xdr:colOff>
      <xdr:row>62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161925</xdr:rowOff>
    </xdr:from>
    <xdr:to>
      <xdr:col>12</xdr:col>
      <xdr:colOff>314325</xdr:colOff>
      <xdr:row>38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8</xdr:col>
      <xdr:colOff>666750</xdr:colOff>
      <xdr:row>62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161925</xdr:rowOff>
    </xdr:from>
    <xdr:to>
      <xdr:col>12</xdr:col>
      <xdr:colOff>314325</xdr:colOff>
      <xdr:row>38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8</xdr:col>
      <xdr:colOff>666750</xdr:colOff>
      <xdr:row>62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161925</xdr:rowOff>
    </xdr:from>
    <xdr:to>
      <xdr:col>12</xdr:col>
      <xdr:colOff>314325</xdr:colOff>
      <xdr:row>38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8</xdr:col>
      <xdr:colOff>666750</xdr:colOff>
      <xdr:row>62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161925</xdr:rowOff>
    </xdr:from>
    <xdr:to>
      <xdr:col>13</xdr:col>
      <xdr:colOff>314325</xdr:colOff>
      <xdr:row>38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9</xdr:col>
      <xdr:colOff>666750</xdr:colOff>
      <xdr:row>62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9525</xdr:rowOff>
    </xdr:from>
    <xdr:to>
      <xdr:col>13</xdr:col>
      <xdr:colOff>285750</xdr:colOff>
      <xdr:row>38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9</xdr:col>
      <xdr:colOff>666750</xdr:colOff>
      <xdr:row>62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9525</xdr:rowOff>
    </xdr:from>
    <xdr:to>
      <xdr:col>13</xdr:col>
      <xdr:colOff>285750</xdr:colOff>
      <xdr:row>38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41</xdr:row>
      <xdr:rowOff>166687</xdr:rowOff>
    </xdr:from>
    <xdr:to>
      <xdr:col>9</xdr:col>
      <xdr:colOff>666750</xdr:colOff>
      <xdr:row>62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zoomScale="85" zoomScaleNormal="85" workbookViewId="0">
      <pane ySplit="2" topLeftCell="A366" activePane="bottomLeft" state="frozen"/>
      <selection pane="bottomLeft" activeCell="F381" sqref="F381"/>
    </sheetView>
  </sheetViews>
  <sheetFormatPr defaultColWidth="9" defaultRowHeight="17.100000000000001" customHeight="1" x14ac:dyDescent="0.15"/>
  <cols>
    <col min="1" max="1" width="11.625" style="4" customWidth="1"/>
    <col min="2" max="2" width="9.875" style="2" customWidth="1"/>
    <col min="3" max="3" width="15.875" style="2" customWidth="1"/>
    <col min="4" max="5" width="20.75" style="2" customWidth="1"/>
    <col min="6" max="8" width="9.375" style="2" customWidth="1"/>
    <col min="9" max="9" width="20.375" style="2" bestFit="1" customWidth="1"/>
    <col min="10" max="16384" width="9" style="2"/>
  </cols>
  <sheetData>
    <row r="1" spans="1:9" s="14" customFormat="1" ht="28.5" customHeight="1" x14ac:dyDescent="0.15">
      <c r="A1" s="15" t="s">
        <v>538</v>
      </c>
      <c r="B1" s="15" t="s">
        <v>539</v>
      </c>
      <c r="C1" s="15" t="s">
        <v>540</v>
      </c>
      <c r="D1" s="15" t="s">
        <v>541</v>
      </c>
      <c r="E1" s="15" t="s">
        <v>542</v>
      </c>
      <c r="F1" s="15" t="s">
        <v>12</v>
      </c>
      <c r="G1" s="15" t="s">
        <v>305</v>
      </c>
      <c r="H1" s="15" t="s">
        <v>304</v>
      </c>
      <c r="I1" s="15" t="s">
        <v>521</v>
      </c>
    </row>
    <row r="2" spans="1:9" s="17" customFormat="1" ht="17.100000000000001" customHeight="1" x14ac:dyDescent="0.25">
      <c r="A2" s="18"/>
      <c r="C2" s="19"/>
      <c r="F2" s="16">
        <f>SUM(F3:F3171)</f>
        <v>-65710.409999999989</v>
      </c>
      <c r="G2" s="16">
        <f>SUM(G3:G3171)</f>
        <v>57064</v>
      </c>
      <c r="H2" s="16">
        <f>F2+G2</f>
        <v>-8646.4099999999889</v>
      </c>
    </row>
    <row r="3" spans="1:9" ht="17.100000000000001" customHeight="1" x14ac:dyDescent="0.25">
      <c r="A3" s="4">
        <v>42013</v>
      </c>
      <c r="B3" s="1">
        <v>-100</v>
      </c>
      <c r="C3" s="3" t="s">
        <v>22</v>
      </c>
      <c r="D3" s="3" t="s">
        <v>13</v>
      </c>
      <c r="E3" s="9">
        <v>42035</v>
      </c>
      <c r="F3" s="1">
        <f>SUMIFS(B3:B3171,A3:A3171,"&gt;="&amp;'1月'!L1,A3:A3171,"&lt;="&amp;'1月'!M1)</f>
        <v>-3815.6000000000004</v>
      </c>
      <c r="G3" s="1">
        <v>2816</v>
      </c>
      <c r="H3" s="1">
        <f>F3+G3</f>
        <v>-999.60000000000036</v>
      </c>
    </row>
    <row r="4" spans="1:9" ht="17.100000000000001" customHeight="1" x14ac:dyDescent="0.25">
      <c r="A4" s="4">
        <v>42013</v>
      </c>
      <c r="B4" s="1">
        <v>-500</v>
      </c>
      <c r="C4" s="3" t="s">
        <v>0</v>
      </c>
      <c r="D4" s="3" t="s">
        <v>15</v>
      </c>
      <c r="E4" s="3"/>
      <c r="F4" s="1"/>
      <c r="G4" s="1"/>
      <c r="H4" s="1"/>
    </row>
    <row r="5" spans="1:9" ht="17.100000000000001" customHeight="1" x14ac:dyDescent="0.25">
      <c r="A5" s="4">
        <v>42013</v>
      </c>
      <c r="B5" s="1">
        <v>-2</v>
      </c>
      <c r="C5" s="3" t="s">
        <v>5</v>
      </c>
      <c r="D5" s="3" t="s">
        <v>16</v>
      </c>
      <c r="E5" s="3"/>
      <c r="F5" s="1"/>
      <c r="G5" s="1"/>
      <c r="H5" s="1"/>
    </row>
    <row r="6" spans="1:9" ht="17.100000000000001" customHeight="1" x14ac:dyDescent="0.25">
      <c r="A6" s="4">
        <v>42016</v>
      </c>
      <c r="B6" s="5">
        <v>-10</v>
      </c>
      <c r="C6" s="3" t="s">
        <v>2</v>
      </c>
      <c r="D6" s="6" t="s">
        <v>17</v>
      </c>
      <c r="E6" s="6"/>
    </row>
    <row r="7" spans="1:9" ht="17.100000000000001" customHeight="1" x14ac:dyDescent="0.25">
      <c r="A7" s="4">
        <v>42016</v>
      </c>
      <c r="B7" s="5">
        <v>-3.8</v>
      </c>
      <c r="C7" s="3" t="s">
        <v>3</v>
      </c>
      <c r="D7" s="6" t="s">
        <v>14</v>
      </c>
      <c r="E7" s="6"/>
    </row>
    <row r="8" spans="1:9" ht="17.100000000000001" customHeight="1" x14ac:dyDescent="0.25">
      <c r="A8" s="4">
        <v>42016</v>
      </c>
      <c r="B8" s="5">
        <v>-149</v>
      </c>
      <c r="C8" s="3" t="s">
        <v>11</v>
      </c>
      <c r="D8" s="6" t="s">
        <v>18</v>
      </c>
      <c r="E8" s="6"/>
    </row>
    <row r="9" spans="1:9" ht="16.5" customHeight="1" x14ac:dyDescent="0.25">
      <c r="A9" s="4">
        <v>42016</v>
      </c>
      <c r="B9" s="5">
        <v>-90</v>
      </c>
      <c r="C9" s="3" t="s">
        <v>3</v>
      </c>
      <c r="D9" s="6" t="s">
        <v>19</v>
      </c>
      <c r="E9" s="6"/>
    </row>
    <row r="10" spans="1:9" ht="16.5" customHeight="1" x14ac:dyDescent="0.25">
      <c r="A10" s="4">
        <v>42016</v>
      </c>
      <c r="B10" s="5">
        <v>-246</v>
      </c>
      <c r="C10" s="3" t="s">
        <v>1</v>
      </c>
      <c r="D10" s="6" t="s">
        <v>20</v>
      </c>
      <c r="E10" s="6"/>
    </row>
    <row r="11" spans="1:9" ht="16.5" customHeight="1" x14ac:dyDescent="0.25">
      <c r="A11" s="4">
        <v>42016</v>
      </c>
      <c r="B11" s="5">
        <v>-101</v>
      </c>
      <c r="C11" s="3" t="s">
        <v>3</v>
      </c>
      <c r="D11" s="6" t="s">
        <v>21</v>
      </c>
      <c r="E11" s="6"/>
    </row>
    <row r="12" spans="1:9" ht="16.5" customHeight="1" x14ac:dyDescent="0.25">
      <c r="A12" s="4">
        <v>42017</v>
      </c>
      <c r="B12" s="5">
        <v>-78</v>
      </c>
      <c r="C12" s="6" t="s">
        <v>11</v>
      </c>
      <c r="D12" s="6" t="s">
        <v>23</v>
      </c>
    </row>
    <row r="13" spans="1:9" ht="16.5" customHeight="1" x14ac:dyDescent="0.25">
      <c r="A13" s="4">
        <v>42017</v>
      </c>
      <c r="B13" s="5">
        <v>-150</v>
      </c>
      <c r="C13" s="6" t="s">
        <v>1</v>
      </c>
      <c r="D13" s="6" t="s">
        <v>24</v>
      </c>
    </row>
    <row r="14" spans="1:9" ht="16.5" customHeight="1" x14ac:dyDescent="0.25">
      <c r="A14" s="4">
        <v>42017</v>
      </c>
      <c r="B14" s="5">
        <v>-850</v>
      </c>
      <c r="C14" s="6" t="s">
        <v>1</v>
      </c>
      <c r="D14" s="6" t="s">
        <v>25</v>
      </c>
    </row>
    <row r="15" spans="1:9" ht="16.5" customHeight="1" x14ac:dyDescent="0.25">
      <c r="A15" s="4">
        <v>42017</v>
      </c>
      <c r="B15" s="5">
        <v>-260</v>
      </c>
      <c r="C15" s="6" t="s">
        <v>1</v>
      </c>
      <c r="D15" s="6" t="s">
        <v>26</v>
      </c>
    </row>
    <row r="16" spans="1:9" ht="16.5" customHeight="1" x14ac:dyDescent="0.25">
      <c r="A16" s="4">
        <v>42017</v>
      </c>
      <c r="B16" s="5">
        <v>-37.6</v>
      </c>
      <c r="C16" s="6" t="s">
        <v>6</v>
      </c>
      <c r="D16" s="6" t="s">
        <v>27</v>
      </c>
    </row>
    <row r="17" spans="1:8" ht="16.5" customHeight="1" x14ac:dyDescent="0.25">
      <c r="A17" s="4">
        <v>42023</v>
      </c>
      <c r="B17" s="5">
        <v>-10</v>
      </c>
      <c r="C17" s="6" t="s">
        <v>2</v>
      </c>
      <c r="D17" s="6" t="s">
        <v>28</v>
      </c>
    </row>
    <row r="18" spans="1:8" ht="16.5" customHeight="1" x14ac:dyDescent="0.25">
      <c r="A18" s="4">
        <v>42024</v>
      </c>
      <c r="B18" s="5">
        <v>-164.3</v>
      </c>
      <c r="C18" s="6" t="s">
        <v>3</v>
      </c>
      <c r="D18" s="6" t="s">
        <v>31</v>
      </c>
    </row>
    <row r="19" spans="1:8" ht="16.5" customHeight="1" x14ac:dyDescent="0.25">
      <c r="A19" s="4">
        <v>42026</v>
      </c>
      <c r="B19" s="5">
        <v>-6</v>
      </c>
      <c r="C19" s="6" t="s">
        <v>2</v>
      </c>
      <c r="D19" s="6" t="s">
        <v>47</v>
      </c>
    </row>
    <row r="20" spans="1:8" ht="17.100000000000001" customHeight="1" x14ac:dyDescent="0.25">
      <c r="A20" s="4">
        <v>42027</v>
      </c>
      <c r="B20" s="5">
        <v>-500</v>
      </c>
      <c r="C20" s="6" t="s">
        <v>0</v>
      </c>
      <c r="D20" s="6" t="s">
        <v>32</v>
      </c>
    </row>
    <row r="21" spans="1:8" ht="17.100000000000001" customHeight="1" x14ac:dyDescent="0.25">
      <c r="A21" s="4">
        <v>42027</v>
      </c>
      <c r="B21" s="5">
        <v>-40</v>
      </c>
      <c r="C21" s="6" t="s">
        <v>33</v>
      </c>
      <c r="D21" s="6" t="s">
        <v>17</v>
      </c>
    </row>
    <row r="22" spans="1:8" ht="17.100000000000001" customHeight="1" x14ac:dyDescent="0.25">
      <c r="A22" s="4">
        <v>42027</v>
      </c>
      <c r="B22" s="5">
        <v>-40</v>
      </c>
      <c r="C22" s="6" t="s">
        <v>4</v>
      </c>
      <c r="D22" s="6" t="s">
        <v>34</v>
      </c>
      <c r="E22" s="2" t="s">
        <v>35</v>
      </c>
    </row>
    <row r="23" spans="1:8" ht="17.100000000000001" customHeight="1" x14ac:dyDescent="0.25">
      <c r="A23" s="4">
        <v>42030</v>
      </c>
      <c r="B23" s="5">
        <v>-79</v>
      </c>
      <c r="C23" s="3" t="s">
        <v>3</v>
      </c>
      <c r="D23" s="6" t="s">
        <v>36</v>
      </c>
      <c r="E23" s="2" t="s">
        <v>37</v>
      </c>
    </row>
    <row r="24" spans="1:8" ht="17.100000000000001" customHeight="1" x14ac:dyDescent="0.25">
      <c r="A24" s="4">
        <v>42030</v>
      </c>
      <c r="B24" s="5">
        <v>-53.1</v>
      </c>
      <c r="C24" s="3" t="s">
        <v>3</v>
      </c>
      <c r="D24" s="6" t="s">
        <v>38</v>
      </c>
      <c r="E24" s="2" t="s">
        <v>39</v>
      </c>
    </row>
    <row r="25" spans="1:8" ht="17.100000000000001" customHeight="1" x14ac:dyDescent="0.25">
      <c r="A25" s="4">
        <v>42030</v>
      </c>
      <c r="B25" s="5">
        <v>-39.799999999999997</v>
      </c>
      <c r="C25" s="3" t="s">
        <v>2</v>
      </c>
      <c r="D25" s="6" t="s">
        <v>40</v>
      </c>
      <c r="E25" s="10" t="s">
        <v>41</v>
      </c>
    </row>
    <row r="26" spans="1:8" ht="17.100000000000001" customHeight="1" x14ac:dyDescent="0.25">
      <c r="A26" s="4">
        <v>42030</v>
      </c>
      <c r="B26" s="5">
        <v>-12</v>
      </c>
      <c r="C26" s="3" t="s">
        <v>2</v>
      </c>
      <c r="D26" s="6" t="s">
        <v>42</v>
      </c>
    </row>
    <row r="27" spans="1:8" ht="17.100000000000001" customHeight="1" x14ac:dyDescent="0.25">
      <c r="A27" s="4">
        <v>42030</v>
      </c>
      <c r="B27" s="5">
        <v>-300</v>
      </c>
      <c r="C27" s="6" t="s">
        <v>43</v>
      </c>
      <c r="D27" s="6" t="s">
        <v>44</v>
      </c>
      <c r="E27" s="10" t="s">
        <v>45</v>
      </c>
    </row>
    <row r="28" spans="1:8" ht="17.100000000000001" customHeight="1" x14ac:dyDescent="0.25">
      <c r="A28" s="4">
        <v>42030</v>
      </c>
      <c r="B28" s="5">
        <v>-26</v>
      </c>
      <c r="C28" s="6" t="s">
        <v>2</v>
      </c>
      <c r="D28" s="6" t="s">
        <v>46</v>
      </c>
    </row>
    <row r="29" spans="1:8" ht="17.100000000000001" customHeight="1" x14ac:dyDescent="0.25">
      <c r="A29" s="4">
        <v>42030</v>
      </c>
      <c r="B29" s="5">
        <v>-28</v>
      </c>
      <c r="C29" s="6" t="s">
        <v>2</v>
      </c>
      <c r="D29" s="6" t="s">
        <v>48</v>
      </c>
      <c r="E29" s="10" t="s">
        <v>52</v>
      </c>
    </row>
    <row r="30" spans="1:8" ht="17.100000000000001" customHeight="1" x14ac:dyDescent="0.25">
      <c r="A30" s="4">
        <v>42032</v>
      </c>
      <c r="B30" s="5">
        <v>60</v>
      </c>
      <c r="C30" s="6" t="s">
        <v>2</v>
      </c>
      <c r="D30" s="6" t="s">
        <v>53</v>
      </c>
      <c r="E30" s="2" t="s">
        <v>49</v>
      </c>
    </row>
    <row r="31" spans="1:8" ht="17.100000000000001" customHeight="1" x14ac:dyDescent="0.25">
      <c r="A31" s="4">
        <v>42036</v>
      </c>
      <c r="B31" s="5">
        <v>-462</v>
      </c>
      <c r="C31" s="6" t="s">
        <v>5</v>
      </c>
      <c r="D31" s="10" t="s">
        <v>50</v>
      </c>
      <c r="E31" s="2" t="s">
        <v>51</v>
      </c>
      <c r="F31" s="1">
        <f>SUMIFS(B31:B3201,A31:A3201,"&gt;="&amp;'2月'!L1,A31:A3201,"&lt;="&amp;'2月'!M1)</f>
        <v>-3343.1</v>
      </c>
      <c r="G31" s="1">
        <v>7382</v>
      </c>
      <c r="H31" s="1">
        <f>F31+G31</f>
        <v>4038.9</v>
      </c>
    </row>
    <row r="32" spans="1:8" ht="17.100000000000001" customHeight="1" x14ac:dyDescent="0.25">
      <c r="A32" s="4">
        <v>42046</v>
      </c>
      <c r="B32" s="5">
        <v>-70</v>
      </c>
      <c r="C32" s="6" t="s">
        <v>2</v>
      </c>
      <c r="D32" s="10" t="s">
        <v>54</v>
      </c>
    </row>
    <row r="33" spans="1:8" ht="17.100000000000001" customHeight="1" x14ac:dyDescent="0.25">
      <c r="A33" s="4">
        <v>42046</v>
      </c>
      <c r="B33" s="5">
        <v>-36.6</v>
      </c>
      <c r="C33" s="6" t="s">
        <v>6</v>
      </c>
      <c r="D33" s="10" t="s">
        <v>55</v>
      </c>
    </row>
    <row r="34" spans="1:8" ht="17.100000000000001" customHeight="1" x14ac:dyDescent="0.25">
      <c r="A34" s="4">
        <v>42046</v>
      </c>
      <c r="B34" s="5">
        <v>-500</v>
      </c>
      <c r="C34" s="6" t="s">
        <v>0</v>
      </c>
      <c r="D34" s="10" t="s">
        <v>56</v>
      </c>
    </row>
    <row r="35" spans="1:8" ht="17.100000000000001" customHeight="1" x14ac:dyDescent="0.25">
      <c r="A35" s="4">
        <v>42051</v>
      </c>
      <c r="B35" s="5">
        <v>-600</v>
      </c>
      <c r="C35" s="6" t="s">
        <v>57</v>
      </c>
      <c r="D35" s="10" t="s">
        <v>58</v>
      </c>
    </row>
    <row r="36" spans="1:8" ht="17.100000000000001" customHeight="1" x14ac:dyDescent="0.25">
      <c r="A36" s="4">
        <v>42051</v>
      </c>
      <c r="B36" s="5">
        <v>-6</v>
      </c>
      <c r="C36" s="6" t="s">
        <v>3</v>
      </c>
      <c r="D36" s="10" t="s">
        <v>59</v>
      </c>
    </row>
    <row r="37" spans="1:8" ht="17.100000000000001" customHeight="1" x14ac:dyDescent="0.25">
      <c r="A37" s="4">
        <v>42063</v>
      </c>
      <c r="B37" s="5">
        <v>-200</v>
      </c>
      <c r="C37" s="3" t="s">
        <v>0</v>
      </c>
      <c r="D37" s="10" t="s">
        <v>61</v>
      </c>
      <c r="E37" s="2" t="s">
        <v>63</v>
      </c>
    </row>
    <row r="38" spans="1:8" ht="17.100000000000001" customHeight="1" x14ac:dyDescent="0.25">
      <c r="A38" s="4">
        <v>42063</v>
      </c>
      <c r="B38" s="5">
        <v>-60</v>
      </c>
      <c r="C38" s="3" t="s">
        <v>0</v>
      </c>
      <c r="D38" s="10" t="s">
        <v>62</v>
      </c>
    </row>
    <row r="39" spans="1:8" ht="17.100000000000001" customHeight="1" x14ac:dyDescent="0.25">
      <c r="A39" s="4">
        <v>42063</v>
      </c>
      <c r="B39" s="5">
        <v>-135</v>
      </c>
      <c r="C39" s="3" t="s">
        <v>3</v>
      </c>
      <c r="D39" s="10" t="s">
        <v>64</v>
      </c>
    </row>
    <row r="40" spans="1:8" ht="17.100000000000001" customHeight="1" x14ac:dyDescent="0.25">
      <c r="A40" s="4">
        <v>42063</v>
      </c>
      <c r="B40" s="5">
        <v>-248.5</v>
      </c>
      <c r="C40" s="3" t="s">
        <v>4</v>
      </c>
      <c r="D40" s="10" t="s">
        <v>65</v>
      </c>
      <c r="E40" s="2" t="s">
        <v>66</v>
      </c>
    </row>
    <row r="41" spans="1:8" ht="17.100000000000001" customHeight="1" x14ac:dyDescent="0.25">
      <c r="A41" s="4">
        <v>42063</v>
      </c>
      <c r="B41" s="5">
        <v>-300</v>
      </c>
      <c r="C41" s="3" t="s">
        <v>2</v>
      </c>
      <c r="D41" s="10" t="s">
        <v>67</v>
      </c>
    </row>
    <row r="42" spans="1:8" ht="17.100000000000001" customHeight="1" x14ac:dyDescent="0.25">
      <c r="A42" s="4">
        <v>42063</v>
      </c>
      <c r="B42" s="5">
        <v>-260</v>
      </c>
      <c r="C42" s="3" t="s">
        <v>68</v>
      </c>
      <c r="D42" s="10" t="s">
        <v>69</v>
      </c>
    </row>
    <row r="43" spans="1:8" ht="17.100000000000001" customHeight="1" x14ac:dyDescent="0.25">
      <c r="A43" s="4">
        <v>42063</v>
      </c>
      <c r="B43" s="5">
        <v>-80</v>
      </c>
      <c r="C43" s="3" t="s">
        <v>3</v>
      </c>
      <c r="D43" s="10" t="s">
        <v>70</v>
      </c>
    </row>
    <row r="44" spans="1:8" ht="16.5" customHeight="1" x14ac:dyDescent="0.25">
      <c r="A44" s="4">
        <v>42063</v>
      </c>
      <c r="B44" s="5">
        <v>-385</v>
      </c>
      <c r="C44" s="3" t="s">
        <v>5</v>
      </c>
      <c r="D44" s="10" t="s">
        <v>71</v>
      </c>
    </row>
    <row r="45" spans="1:8" ht="17.100000000000001" customHeight="1" x14ac:dyDescent="0.25">
      <c r="A45" s="4">
        <v>42065</v>
      </c>
      <c r="B45" s="5">
        <v>-700</v>
      </c>
      <c r="C45" s="6" t="s">
        <v>72</v>
      </c>
      <c r="D45" s="10" t="s">
        <v>73</v>
      </c>
      <c r="F45" s="2">
        <f>SUMIFS(B31:B3201,A31:A3201,"&gt;="&amp;'3月'!L1,A31:A3201,"&lt;="&amp;'3月'!M1)</f>
        <v>-4027.5</v>
      </c>
      <c r="G45" s="2">
        <v>4777</v>
      </c>
      <c r="H45" s="2">
        <f>F45+G45</f>
        <v>749.5</v>
      </c>
    </row>
    <row r="46" spans="1:8" ht="17.100000000000001" customHeight="1" x14ac:dyDescent="0.25">
      <c r="A46" s="4">
        <v>42073</v>
      </c>
      <c r="B46" s="5">
        <v>-600</v>
      </c>
      <c r="C46" s="6" t="s">
        <v>5</v>
      </c>
      <c r="D46" s="10" t="s">
        <v>74</v>
      </c>
    </row>
    <row r="47" spans="1:8" ht="17.100000000000001" customHeight="1" x14ac:dyDescent="0.25">
      <c r="A47" s="4">
        <v>42073</v>
      </c>
      <c r="B47" s="5">
        <v>-43</v>
      </c>
      <c r="C47" s="6" t="s">
        <v>3</v>
      </c>
      <c r="D47" s="10" t="s">
        <v>75</v>
      </c>
    </row>
    <row r="48" spans="1:8" ht="17.100000000000001" customHeight="1" x14ac:dyDescent="0.25">
      <c r="A48" s="4">
        <v>42073</v>
      </c>
      <c r="B48" s="5">
        <v>-19</v>
      </c>
      <c r="C48" s="6" t="s">
        <v>6</v>
      </c>
      <c r="D48" s="10" t="s">
        <v>76</v>
      </c>
    </row>
    <row r="49" spans="1:8" ht="17.100000000000001" customHeight="1" x14ac:dyDescent="0.25">
      <c r="A49" s="4">
        <v>42073</v>
      </c>
      <c r="B49" s="5">
        <v>-43</v>
      </c>
      <c r="C49" s="6" t="s">
        <v>3</v>
      </c>
      <c r="D49" s="10" t="s">
        <v>62</v>
      </c>
    </row>
    <row r="50" spans="1:8" ht="17.100000000000001" customHeight="1" x14ac:dyDescent="0.25">
      <c r="A50" s="4">
        <v>42079</v>
      </c>
      <c r="B50" s="5">
        <v>-15</v>
      </c>
      <c r="C50" s="6" t="s">
        <v>2</v>
      </c>
      <c r="D50" s="10" t="s">
        <v>77</v>
      </c>
    </row>
    <row r="51" spans="1:8" ht="17.100000000000001" customHeight="1" x14ac:dyDescent="0.25">
      <c r="A51" s="4">
        <v>42079</v>
      </c>
      <c r="B51" s="5">
        <v>-48</v>
      </c>
      <c r="C51" s="6" t="s">
        <v>78</v>
      </c>
      <c r="D51" s="10" t="s">
        <v>79</v>
      </c>
    </row>
    <row r="52" spans="1:8" ht="17.100000000000001" customHeight="1" x14ac:dyDescent="0.25">
      <c r="A52" s="4">
        <v>42080</v>
      </c>
      <c r="B52" s="5">
        <v>-18</v>
      </c>
      <c r="C52" s="6" t="s">
        <v>4</v>
      </c>
      <c r="D52" s="10" t="s">
        <v>80</v>
      </c>
    </row>
    <row r="53" spans="1:8" ht="17.100000000000001" customHeight="1" x14ac:dyDescent="0.25">
      <c r="A53" s="4">
        <v>42080</v>
      </c>
      <c r="B53" s="5">
        <v>-500</v>
      </c>
      <c r="C53" s="6" t="s">
        <v>81</v>
      </c>
      <c r="D53" s="10" t="s">
        <v>82</v>
      </c>
    </row>
    <row r="54" spans="1:8" ht="17.100000000000001" customHeight="1" x14ac:dyDescent="0.25">
      <c r="A54" s="4">
        <v>42080</v>
      </c>
      <c r="B54" s="5">
        <v>-143.19999999999999</v>
      </c>
      <c r="C54" s="6" t="s">
        <v>3</v>
      </c>
      <c r="D54" s="10" t="s">
        <v>83</v>
      </c>
    </row>
    <row r="55" spans="1:8" ht="17.100000000000001" customHeight="1" x14ac:dyDescent="0.25">
      <c r="A55" s="4">
        <v>42086</v>
      </c>
      <c r="B55" s="5">
        <v>-3.3</v>
      </c>
      <c r="C55" s="6" t="s">
        <v>84</v>
      </c>
      <c r="D55" s="10" t="s">
        <v>85</v>
      </c>
    </row>
    <row r="56" spans="1:8" ht="17.100000000000001" customHeight="1" x14ac:dyDescent="0.25">
      <c r="A56" s="4">
        <v>42086</v>
      </c>
      <c r="B56" s="5">
        <v>-1200</v>
      </c>
      <c r="C56" s="6" t="s">
        <v>86</v>
      </c>
      <c r="D56" s="10" t="s">
        <v>87</v>
      </c>
    </row>
    <row r="57" spans="1:8" ht="17.100000000000001" customHeight="1" x14ac:dyDescent="0.25">
      <c r="A57" s="4">
        <v>42086</v>
      </c>
      <c r="B57" s="5">
        <v>-76</v>
      </c>
      <c r="C57" s="6" t="s">
        <v>88</v>
      </c>
      <c r="D57" s="10" t="s">
        <v>89</v>
      </c>
      <c r="E57" s="2" t="s">
        <v>90</v>
      </c>
    </row>
    <row r="58" spans="1:8" ht="17.100000000000001" customHeight="1" x14ac:dyDescent="0.25">
      <c r="A58" s="4">
        <v>42086</v>
      </c>
      <c r="B58" s="5">
        <v>-56</v>
      </c>
      <c r="C58" s="6" t="s">
        <v>88</v>
      </c>
      <c r="D58" s="10" t="s">
        <v>91</v>
      </c>
    </row>
    <row r="59" spans="1:8" ht="17.100000000000001" customHeight="1" x14ac:dyDescent="0.25">
      <c r="A59" s="4">
        <v>42093</v>
      </c>
      <c r="B59" s="5">
        <v>-237</v>
      </c>
      <c r="C59" s="6" t="s">
        <v>1</v>
      </c>
      <c r="D59" s="10" t="s">
        <v>92</v>
      </c>
      <c r="E59" s="2" t="s">
        <v>93</v>
      </c>
    </row>
    <row r="60" spans="1:8" ht="17.100000000000001" customHeight="1" x14ac:dyDescent="0.25">
      <c r="A60" s="4">
        <v>42093</v>
      </c>
      <c r="B60" s="5">
        <v>-205</v>
      </c>
      <c r="C60" s="6" t="s">
        <v>94</v>
      </c>
      <c r="D60" s="10" t="s">
        <v>95</v>
      </c>
      <c r="E60" s="2" t="s">
        <v>96</v>
      </c>
    </row>
    <row r="61" spans="1:8" ht="17.100000000000001" customHeight="1" x14ac:dyDescent="0.25">
      <c r="A61" s="4">
        <v>42094</v>
      </c>
      <c r="B61" s="5">
        <v>-42</v>
      </c>
      <c r="C61" s="6" t="s">
        <v>2</v>
      </c>
      <c r="D61" s="10" t="s">
        <v>97</v>
      </c>
      <c r="E61" s="10" t="s">
        <v>98</v>
      </c>
    </row>
    <row r="62" spans="1:8" ht="17.100000000000001" customHeight="1" x14ac:dyDescent="0.25">
      <c r="A62" s="4">
        <v>42094</v>
      </c>
      <c r="B62" s="5">
        <v>-79</v>
      </c>
      <c r="C62" s="6" t="s">
        <v>3</v>
      </c>
      <c r="D62" s="10" t="s">
        <v>99</v>
      </c>
    </row>
    <row r="63" spans="1:8" ht="17.100000000000001" customHeight="1" x14ac:dyDescent="0.25">
      <c r="A63" s="4">
        <v>42095</v>
      </c>
      <c r="B63" s="5">
        <v>-899</v>
      </c>
      <c r="C63" s="6" t="s">
        <v>6</v>
      </c>
      <c r="D63" s="10" t="s">
        <v>100</v>
      </c>
      <c r="F63" s="2">
        <f>SUMIFS(B63:B3219,A63:A3219,"&gt;="&amp;'4月'!$L$1,A63:A3219,"&lt;="&amp;'4月'!$M$1)</f>
        <v>-6063.7000000000007</v>
      </c>
      <c r="G63" s="2">
        <v>3452</v>
      </c>
      <c r="H63" s="2">
        <f>F63+G63</f>
        <v>-2611.7000000000007</v>
      </c>
    </row>
    <row r="64" spans="1:8" ht="17.100000000000001" customHeight="1" x14ac:dyDescent="0.25">
      <c r="A64" s="4">
        <v>42095</v>
      </c>
      <c r="B64" s="5">
        <v>-79</v>
      </c>
      <c r="C64" s="6" t="s">
        <v>6</v>
      </c>
      <c r="D64" s="10" t="s">
        <v>101</v>
      </c>
    </row>
    <row r="65" spans="1:5" ht="17.100000000000001" customHeight="1" x14ac:dyDescent="0.25">
      <c r="A65" s="4">
        <v>42104</v>
      </c>
      <c r="B65" s="5">
        <v>-200</v>
      </c>
      <c r="C65" s="6" t="s">
        <v>3</v>
      </c>
      <c r="D65" s="10" t="s">
        <v>102</v>
      </c>
      <c r="E65" s="2" t="s">
        <v>103</v>
      </c>
    </row>
    <row r="66" spans="1:5" ht="17.100000000000001" customHeight="1" x14ac:dyDescent="0.25">
      <c r="A66" s="4">
        <v>42104</v>
      </c>
      <c r="B66" s="5">
        <v>-300</v>
      </c>
      <c r="C66" s="6" t="s">
        <v>0</v>
      </c>
      <c r="D66" s="10" t="s">
        <v>104</v>
      </c>
    </row>
    <row r="67" spans="1:5" ht="17.100000000000001" customHeight="1" x14ac:dyDescent="0.25">
      <c r="A67" s="4">
        <v>42108</v>
      </c>
      <c r="B67" s="5">
        <v>-20</v>
      </c>
      <c r="C67" s="6" t="s">
        <v>0</v>
      </c>
      <c r="D67" s="10" t="s">
        <v>105</v>
      </c>
      <c r="E67" s="2" t="s">
        <v>116</v>
      </c>
    </row>
    <row r="68" spans="1:5" ht="17.100000000000001" customHeight="1" x14ac:dyDescent="0.25">
      <c r="A68" s="4">
        <v>42108</v>
      </c>
      <c r="B68" s="5">
        <v>-419</v>
      </c>
      <c r="C68" s="6" t="s">
        <v>5</v>
      </c>
      <c r="D68" s="10" t="s">
        <v>106</v>
      </c>
    </row>
    <row r="69" spans="1:5" ht="17.100000000000001" customHeight="1" x14ac:dyDescent="0.25">
      <c r="A69" s="4">
        <v>42108</v>
      </c>
      <c r="B69" s="5">
        <v>-69</v>
      </c>
      <c r="C69" s="6" t="s">
        <v>107</v>
      </c>
      <c r="D69" s="10" t="s">
        <v>108</v>
      </c>
      <c r="E69" s="2" t="s">
        <v>109</v>
      </c>
    </row>
    <row r="70" spans="1:5" ht="17.100000000000001" customHeight="1" x14ac:dyDescent="0.25">
      <c r="A70" s="4">
        <v>42108</v>
      </c>
      <c r="B70" s="5">
        <v>-168</v>
      </c>
      <c r="C70" s="6" t="s">
        <v>107</v>
      </c>
      <c r="D70" s="10" t="s">
        <v>110</v>
      </c>
    </row>
    <row r="71" spans="1:5" ht="17.100000000000001" customHeight="1" x14ac:dyDescent="0.25">
      <c r="A71" s="4">
        <v>42108</v>
      </c>
      <c r="B71" s="5">
        <v>-135</v>
      </c>
      <c r="C71" s="6" t="s">
        <v>11</v>
      </c>
      <c r="D71" s="10" t="s">
        <v>111</v>
      </c>
      <c r="E71" s="2" t="s">
        <v>112</v>
      </c>
    </row>
    <row r="72" spans="1:5" ht="17.100000000000001" customHeight="1" x14ac:dyDescent="0.25">
      <c r="A72" s="4">
        <v>42108</v>
      </c>
      <c r="B72" s="5">
        <v>-71.2</v>
      </c>
      <c r="C72" s="6" t="s">
        <v>113</v>
      </c>
      <c r="D72" s="10" t="s">
        <v>114</v>
      </c>
      <c r="E72" s="2" t="s">
        <v>115</v>
      </c>
    </row>
    <row r="73" spans="1:5" ht="17.100000000000001" customHeight="1" x14ac:dyDescent="0.25">
      <c r="A73" s="4">
        <v>42110</v>
      </c>
      <c r="B73" s="5">
        <v>-72.400000000000006</v>
      </c>
      <c r="C73" s="6" t="s">
        <v>117</v>
      </c>
      <c r="D73" s="10" t="s">
        <v>118</v>
      </c>
      <c r="E73" s="10" t="s">
        <v>119</v>
      </c>
    </row>
    <row r="74" spans="1:5" ht="17.100000000000001" customHeight="1" x14ac:dyDescent="0.25">
      <c r="A74" s="4">
        <v>42114</v>
      </c>
      <c r="B74" s="5">
        <v>-2052</v>
      </c>
      <c r="C74" s="6" t="s">
        <v>120</v>
      </c>
      <c r="D74" s="10" t="s">
        <v>121</v>
      </c>
      <c r="E74" s="10" t="s">
        <v>122</v>
      </c>
    </row>
    <row r="75" spans="1:5" ht="17.100000000000001" customHeight="1" x14ac:dyDescent="0.25">
      <c r="A75" s="4">
        <v>42114</v>
      </c>
      <c r="B75" s="5">
        <v>-39.5</v>
      </c>
      <c r="C75" s="6" t="s">
        <v>123</v>
      </c>
      <c r="D75" s="10" t="s">
        <v>124</v>
      </c>
    </row>
    <row r="76" spans="1:5" ht="17.100000000000001" customHeight="1" x14ac:dyDescent="0.25">
      <c r="A76" s="4">
        <v>42114</v>
      </c>
      <c r="B76" s="5">
        <v>-187.2</v>
      </c>
      <c r="C76" s="6" t="s">
        <v>123</v>
      </c>
      <c r="D76" s="10" t="s">
        <v>125</v>
      </c>
      <c r="E76" s="10" t="s">
        <v>126</v>
      </c>
    </row>
    <row r="77" spans="1:5" ht="17.100000000000001" customHeight="1" x14ac:dyDescent="0.25">
      <c r="A77" s="4">
        <v>42114</v>
      </c>
      <c r="B77" s="5">
        <v>-378</v>
      </c>
      <c r="C77" s="6" t="s">
        <v>127</v>
      </c>
      <c r="D77" s="10" t="s">
        <v>128</v>
      </c>
      <c r="E77" s="10" t="s">
        <v>129</v>
      </c>
    </row>
    <row r="78" spans="1:5" ht="17.100000000000001" customHeight="1" x14ac:dyDescent="0.25">
      <c r="A78" s="4">
        <v>42116</v>
      </c>
      <c r="B78" s="5">
        <v>-102.2</v>
      </c>
      <c r="C78" s="6" t="s">
        <v>130</v>
      </c>
      <c r="D78" s="10" t="s">
        <v>131</v>
      </c>
      <c r="E78" s="10" t="s">
        <v>132</v>
      </c>
    </row>
    <row r="79" spans="1:5" ht="17.100000000000001" customHeight="1" x14ac:dyDescent="0.25">
      <c r="A79" s="4">
        <v>42116</v>
      </c>
      <c r="B79" s="5">
        <v>-700</v>
      </c>
      <c r="C79" s="6" t="s">
        <v>133</v>
      </c>
      <c r="D79" s="10" t="s">
        <v>134</v>
      </c>
    </row>
    <row r="80" spans="1:5" ht="17.100000000000001" customHeight="1" x14ac:dyDescent="0.25">
      <c r="A80" s="4">
        <v>42120</v>
      </c>
      <c r="B80" s="5">
        <v>-47.3</v>
      </c>
      <c r="C80" s="3" t="s">
        <v>135</v>
      </c>
      <c r="D80" s="10" t="s">
        <v>136</v>
      </c>
    </row>
    <row r="81" spans="1:8" ht="17.100000000000001" customHeight="1" x14ac:dyDescent="0.25">
      <c r="A81" s="4">
        <v>42120</v>
      </c>
      <c r="B81" s="5">
        <v>-32</v>
      </c>
      <c r="C81" s="3" t="s">
        <v>4</v>
      </c>
      <c r="D81" s="10" t="s">
        <v>137</v>
      </c>
    </row>
    <row r="82" spans="1:8" ht="17.100000000000001" customHeight="1" x14ac:dyDescent="0.25">
      <c r="A82" s="4">
        <v>42120</v>
      </c>
      <c r="B82" s="5">
        <v>-76</v>
      </c>
      <c r="C82" s="3" t="s">
        <v>135</v>
      </c>
      <c r="D82" s="10" t="s">
        <v>138</v>
      </c>
    </row>
    <row r="83" spans="1:8" ht="17.100000000000001" customHeight="1" x14ac:dyDescent="0.25">
      <c r="A83" s="4">
        <v>42120</v>
      </c>
      <c r="B83" s="5">
        <v>-9.1</v>
      </c>
      <c r="C83" s="3" t="s">
        <v>139</v>
      </c>
      <c r="D83" s="10" t="s">
        <v>140</v>
      </c>
    </row>
    <row r="84" spans="1:8" ht="17.100000000000001" customHeight="1" x14ac:dyDescent="0.25">
      <c r="A84" s="4">
        <v>42123</v>
      </c>
      <c r="B84" s="5">
        <v>-7.8</v>
      </c>
      <c r="C84" s="6" t="s">
        <v>141</v>
      </c>
      <c r="D84" s="10" t="s">
        <v>142</v>
      </c>
    </row>
    <row r="85" spans="1:8" ht="17.100000000000001" customHeight="1" x14ac:dyDescent="0.25">
      <c r="A85" s="4">
        <v>42129</v>
      </c>
      <c r="B85" s="5">
        <v>-99.5</v>
      </c>
      <c r="C85" s="6" t="s">
        <v>4</v>
      </c>
      <c r="D85" s="10" t="s">
        <v>147</v>
      </c>
      <c r="F85" s="2">
        <f>SUMIFS(B85:B3241,A85:A3241,"&gt;="&amp;'5月'!$L$1,A85:A3241,"&lt;="&amp;'5月'!$M$1)</f>
        <v>-3728.8</v>
      </c>
      <c r="G85" s="2">
        <v>3495</v>
      </c>
      <c r="H85" s="2">
        <f>F85+G85</f>
        <v>-233.80000000000018</v>
      </c>
    </row>
    <row r="86" spans="1:8" ht="17.100000000000001" customHeight="1" x14ac:dyDescent="0.25">
      <c r="A86" s="4">
        <v>42129</v>
      </c>
      <c r="B86" s="5">
        <v>-162</v>
      </c>
      <c r="C86" s="6" t="s">
        <v>2</v>
      </c>
      <c r="D86" s="10" t="s">
        <v>148</v>
      </c>
    </row>
    <row r="87" spans="1:8" ht="17.100000000000001" customHeight="1" x14ac:dyDescent="0.25">
      <c r="A87" s="4">
        <v>42129</v>
      </c>
      <c r="B87" s="5">
        <v>-238</v>
      </c>
      <c r="C87" s="6" t="s">
        <v>149</v>
      </c>
      <c r="D87" s="10" t="s">
        <v>150</v>
      </c>
    </row>
    <row r="88" spans="1:8" ht="17.100000000000001" customHeight="1" x14ac:dyDescent="0.25">
      <c r="A88" s="4">
        <v>42129</v>
      </c>
      <c r="B88" s="5">
        <v>-54.5</v>
      </c>
      <c r="C88" s="6" t="s">
        <v>151</v>
      </c>
      <c r="D88" s="10" t="s">
        <v>152</v>
      </c>
    </row>
    <row r="89" spans="1:8" ht="17.100000000000001" customHeight="1" x14ac:dyDescent="0.25">
      <c r="A89" s="4">
        <v>42129</v>
      </c>
      <c r="B89" s="5">
        <v>-480</v>
      </c>
      <c r="C89" s="6" t="s">
        <v>153</v>
      </c>
      <c r="D89" s="10" t="s">
        <v>154</v>
      </c>
    </row>
    <row r="90" spans="1:8" ht="17.100000000000001" customHeight="1" x14ac:dyDescent="0.25">
      <c r="A90" s="4">
        <v>42134</v>
      </c>
      <c r="B90" s="5">
        <v>-860</v>
      </c>
      <c r="C90" s="3" t="s">
        <v>155</v>
      </c>
      <c r="D90" s="10" t="s">
        <v>156</v>
      </c>
    </row>
    <row r="91" spans="1:8" ht="17.100000000000001" customHeight="1" x14ac:dyDescent="0.25">
      <c r="A91" s="4">
        <v>42134</v>
      </c>
      <c r="B91" s="5">
        <v>-256</v>
      </c>
      <c r="C91" s="3" t="s">
        <v>155</v>
      </c>
      <c r="D91" s="10" t="s">
        <v>157</v>
      </c>
    </row>
    <row r="92" spans="1:8" ht="17.100000000000001" customHeight="1" x14ac:dyDescent="0.25">
      <c r="A92" s="4">
        <v>42138</v>
      </c>
      <c r="B92" s="5">
        <v>-239.1</v>
      </c>
      <c r="C92" s="6" t="s">
        <v>158</v>
      </c>
      <c r="D92" s="10" t="s">
        <v>159</v>
      </c>
    </row>
    <row r="93" spans="1:8" ht="17.100000000000001" customHeight="1" x14ac:dyDescent="0.25">
      <c r="A93" s="4">
        <v>42138</v>
      </c>
      <c r="B93" s="5">
        <v>-222</v>
      </c>
      <c r="C93" s="6" t="s">
        <v>160</v>
      </c>
      <c r="D93" s="10" t="s">
        <v>162</v>
      </c>
      <c r="E93" s="2" t="s">
        <v>161</v>
      </c>
    </row>
    <row r="94" spans="1:8" ht="17.100000000000001" customHeight="1" x14ac:dyDescent="0.25">
      <c r="A94" s="4">
        <v>42142</v>
      </c>
      <c r="B94" s="5">
        <v>-70.5</v>
      </c>
      <c r="C94" s="6" t="s">
        <v>163</v>
      </c>
      <c r="D94" s="10" t="s">
        <v>164</v>
      </c>
    </row>
    <row r="95" spans="1:8" ht="17.100000000000001" customHeight="1" x14ac:dyDescent="0.25">
      <c r="A95" s="4">
        <v>42142</v>
      </c>
      <c r="B95" s="5">
        <v>-85</v>
      </c>
      <c r="C95" s="6" t="s">
        <v>165</v>
      </c>
      <c r="D95" s="10" t="s">
        <v>166</v>
      </c>
    </row>
    <row r="96" spans="1:8" ht="17.100000000000001" customHeight="1" x14ac:dyDescent="0.25">
      <c r="A96" s="4">
        <v>42144</v>
      </c>
      <c r="B96" s="5">
        <v>-9.5</v>
      </c>
      <c r="C96" s="6" t="s">
        <v>167</v>
      </c>
      <c r="D96" s="10" t="s">
        <v>168</v>
      </c>
      <c r="E96" s="2" t="s">
        <v>169</v>
      </c>
    </row>
    <row r="97" spans="1:9" ht="17.100000000000001" customHeight="1" x14ac:dyDescent="0.25">
      <c r="A97" s="4">
        <v>42144</v>
      </c>
      <c r="B97" s="5">
        <v>-59.9</v>
      </c>
      <c r="C97" s="6" t="s">
        <v>170</v>
      </c>
      <c r="D97" s="10" t="s">
        <v>171</v>
      </c>
      <c r="E97" s="2" t="s">
        <v>172</v>
      </c>
    </row>
    <row r="98" spans="1:9" ht="17.100000000000001" customHeight="1" x14ac:dyDescent="0.25">
      <c r="A98" s="4">
        <v>42144</v>
      </c>
      <c r="B98" s="5">
        <v>-3.2</v>
      </c>
      <c r="C98" s="6" t="s">
        <v>167</v>
      </c>
      <c r="D98" s="10" t="s">
        <v>173</v>
      </c>
      <c r="E98" s="10" t="s">
        <v>174</v>
      </c>
    </row>
    <row r="99" spans="1:9" ht="17.100000000000001" customHeight="1" x14ac:dyDescent="0.25">
      <c r="A99" s="4">
        <v>42144</v>
      </c>
      <c r="B99" s="5">
        <v>-160</v>
      </c>
      <c r="C99" s="6" t="s">
        <v>170</v>
      </c>
      <c r="D99" s="10" t="s">
        <v>175</v>
      </c>
      <c r="E99" s="10" t="s">
        <v>176</v>
      </c>
    </row>
    <row r="100" spans="1:9" ht="17.100000000000001" customHeight="1" x14ac:dyDescent="0.25">
      <c r="A100" s="4">
        <v>42151</v>
      </c>
      <c r="B100" s="5">
        <v>-400</v>
      </c>
      <c r="C100" s="6" t="s">
        <v>177</v>
      </c>
    </row>
    <row r="101" spans="1:9" ht="17.100000000000001" customHeight="1" x14ac:dyDescent="0.25">
      <c r="A101" s="4">
        <v>42151</v>
      </c>
      <c r="B101" s="5">
        <v>-31.5</v>
      </c>
      <c r="C101" s="6" t="s">
        <v>178</v>
      </c>
      <c r="D101" s="10" t="s">
        <v>179</v>
      </c>
    </row>
    <row r="102" spans="1:9" ht="17.100000000000001" customHeight="1" x14ac:dyDescent="0.25">
      <c r="A102" s="4">
        <v>42151</v>
      </c>
      <c r="B102" s="5">
        <v>-111.3</v>
      </c>
      <c r="C102" s="6" t="s">
        <v>180</v>
      </c>
      <c r="D102" s="10" t="s">
        <v>181</v>
      </c>
      <c r="E102" s="10" t="s">
        <v>182</v>
      </c>
    </row>
    <row r="103" spans="1:9" ht="17.100000000000001" customHeight="1" x14ac:dyDescent="0.25">
      <c r="A103" s="4">
        <v>42153</v>
      </c>
      <c r="B103" s="5">
        <v>-8.4</v>
      </c>
      <c r="C103" s="6" t="s">
        <v>183</v>
      </c>
      <c r="D103" s="10" t="s">
        <v>184</v>
      </c>
      <c r="E103" s="10" t="s">
        <v>185</v>
      </c>
    </row>
    <row r="104" spans="1:9" ht="17.100000000000001" customHeight="1" x14ac:dyDescent="0.25">
      <c r="A104" s="4">
        <v>42154</v>
      </c>
      <c r="B104" s="5">
        <v>-60</v>
      </c>
      <c r="C104" s="6" t="s">
        <v>186</v>
      </c>
      <c r="D104" s="10" t="s">
        <v>187</v>
      </c>
      <c r="E104" s="10" t="s">
        <v>188</v>
      </c>
    </row>
    <row r="105" spans="1:9" ht="17.100000000000001" customHeight="1" x14ac:dyDescent="0.25">
      <c r="A105" s="4">
        <v>42155</v>
      </c>
      <c r="B105" s="5">
        <v>-38.4</v>
      </c>
      <c r="C105" s="6" t="s">
        <v>189</v>
      </c>
      <c r="D105" s="10" t="s">
        <v>190</v>
      </c>
    </row>
    <row r="106" spans="1:9" ht="17.100000000000001" customHeight="1" x14ac:dyDescent="0.25">
      <c r="A106" s="4">
        <v>42155</v>
      </c>
      <c r="B106" s="5">
        <v>-80</v>
      </c>
      <c r="C106" s="6" t="s">
        <v>189</v>
      </c>
      <c r="D106" s="10" t="s">
        <v>191</v>
      </c>
      <c r="E106" s="10" t="s">
        <v>192</v>
      </c>
    </row>
    <row r="107" spans="1:9" ht="17.100000000000001" customHeight="1" x14ac:dyDescent="0.25">
      <c r="A107" s="4">
        <v>42156</v>
      </c>
      <c r="B107" s="5">
        <v>-300</v>
      </c>
      <c r="C107" s="6" t="s">
        <v>193</v>
      </c>
      <c r="F107" s="2">
        <f>SUMIFS(B106:B3262,A106:A3262,"&gt;="&amp;'6月'!$L$1,A106:A3262,"&lt;="&amp;'6月'!$M$1)</f>
        <v>-2066.8999999999996</v>
      </c>
      <c r="G107" s="2">
        <v>7336</v>
      </c>
      <c r="H107" s="2">
        <f>F107+G107</f>
        <v>5269.1</v>
      </c>
    </row>
    <row r="108" spans="1:9" ht="17.100000000000001" customHeight="1" x14ac:dyDescent="0.25">
      <c r="A108" s="4">
        <v>42163</v>
      </c>
      <c r="B108" s="5">
        <v>-7</v>
      </c>
      <c r="C108" s="6" t="s">
        <v>194</v>
      </c>
      <c r="D108" s="10" t="s">
        <v>195</v>
      </c>
      <c r="E108" s="10" t="s">
        <v>196</v>
      </c>
      <c r="I108" s="10" t="s">
        <v>239</v>
      </c>
    </row>
    <row r="109" spans="1:9" ht="17.100000000000001" customHeight="1" x14ac:dyDescent="0.25">
      <c r="A109" s="4">
        <v>42163</v>
      </c>
      <c r="B109" s="5">
        <v>-23</v>
      </c>
      <c r="C109" s="6" t="s">
        <v>194</v>
      </c>
      <c r="D109" s="10" t="s">
        <v>197</v>
      </c>
      <c r="I109" s="2" t="s">
        <v>240</v>
      </c>
    </row>
    <row r="110" spans="1:9" ht="17.100000000000001" customHeight="1" x14ac:dyDescent="0.25">
      <c r="A110" s="4">
        <v>42163</v>
      </c>
      <c r="B110" s="5">
        <v>-29</v>
      </c>
      <c r="C110" s="6" t="s">
        <v>194</v>
      </c>
      <c r="D110" s="10" t="s">
        <v>198</v>
      </c>
      <c r="I110" s="2" t="s">
        <v>275</v>
      </c>
    </row>
    <row r="111" spans="1:9" ht="17.100000000000001" customHeight="1" x14ac:dyDescent="0.25">
      <c r="A111" s="4">
        <v>42163</v>
      </c>
      <c r="B111" s="5">
        <v>-99.5</v>
      </c>
      <c r="C111" s="6" t="s">
        <v>199</v>
      </c>
      <c r="D111" s="10" t="s">
        <v>200</v>
      </c>
      <c r="I111" s="10" t="s">
        <v>276</v>
      </c>
    </row>
    <row r="112" spans="1:9" ht="17.100000000000001" customHeight="1" x14ac:dyDescent="0.25">
      <c r="A112" s="4">
        <v>42163</v>
      </c>
      <c r="B112" s="5">
        <v>-209</v>
      </c>
      <c r="C112" s="6" t="s">
        <v>6</v>
      </c>
      <c r="D112" s="10" t="s">
        <v>201</v>
      </c>
      <c r="I112" s="2">
        <f>3436+3900</f>
        <v>7336</v>
      </c>
    </row>
    <row r="113" spans="1:5" ht="17.100000000000001" customHeight="1" x14ac:dyDescent="0.25">
      <c r="A113" s="4">
        <v>42165</v>
      </c>
      <c r="B113" s="5">
        <v>-84</v>
      </c>
      <c r="C113" s="6" t="s">
        <v>202</v>
      </c>
      <c r="D113" s="10" t="s">
        <v>203</v>
      </c>
      <c r="E113" s="2" t="s">
        <v>204</v>
      </c>
    </row>
    <row r="114" spans="1:5" ht="17.100000000000001" customHeight="1" x14ac:dyDescent="0.25">
      <c r="A114" s="4">
        <v>42165</v>
      </c>
      <c r="B114" s="5">
        <v>-9.6</v>
      </c>
      <c r="C114" s="6" t="s">
        <v>205</v>
      </c>
      <c r="D114" s="10" t="s">
        <v>168</v>
      </c>
      <c r="E114" s="2" t="s">
        <v>206</v>
      </c>
    </row>
    <row r="115" spans="1:5" ht="17.100000000000001" customHeight="1" x14ac:dyDescent="0.25">
      <c r="A115" s="4">
        <v>42171</v>
      </c>
      <c r="B115" s="5">
        <v>-59.8</v>
      </c>
      <c r="C115" s="6" t="s">
        <v>2</v>
      </c>
      <c r="D115" s="10" t="s">
        <v>207</v>
      </c>
      <c r="E115" s="2" t="s">
        <v>208</v>
      </c>
    </row>
    <row r="116" spans="1:5" ht="17.100000000000001" customHeight="1" x14ac:dyDescent="0.25">
      <c r="A116" s="4">
        <v>42171</v>
      </c>
      <c r="B116" s="5">
        <v>-38</v>
      </c>
      <c r="C116" s="6" t="s">
        <v>211</v>
      </c>
      <c r="D116" s="10" t="s">
        <v>209</v>
      </c>
      <c r="E116" s="10" t="s">
        <v>210</v>
      </c>
    </row>
    <row r="117" spans="1:5" ht="17.100000000000001" customHeight="1" x14ac:dyDescent="0.25">
      <c r="A117" s="4">
        <v>42171</v>
      </c>
      <c r="B117" s="5">
        <v>-9.9</v>
      </c>
      <c r="C117" s="6" t="s">
        <v>212</v>
      </c>
      <c r="D117" s="10" t="s">
        <v>207</v>
      </c>
      <c r="E117" s="10" t="s">
        <v>213</v>
      </c>
    </row>
    <row r="118" spans="1:5" ht="17.100000000000001" customHeight="1" x14ac:dyDescent="0.25">
      <c r="A118" s="4">
        <v>42171</v>
      </c>
      <c r="B118" s="5">
        <v>-9.3000000000000007</v>
      </c>
      <c r="C118" s="6" t="s">
        <v>211</v>
      </c>
      <c r="D118" s="10" t="s">
        <v>214</v>
      </c>
    </row>
    <row r="119" spans="1:5" ht="17.100000000000001" customHeight="1" x14ac:dyDescent="0.25">
      <c r="A119" s="4">
        <v>42171</v>
      </c>
      <c r="B119" s="5">
        <v>-8.8000000000000007</v>
      </c>
      <c r="C119" s="6" t="s">
        <v>211</v>
      </c>
      <c r="D119" s="10" t="s">
        <v>215</v>
      </c>
    </row>
    <row r="120" spans="1:5" ht="17.100000000000001" customHeight="1" x14ac:dyDescent="0.25">
      <c r="A120" s="4">
        <v>42171</v>
      </c>
      <c r="B120" s="5">
        <v>-600</v>
      </c>
      <c r="C120" s="6" t="s">
        <v>216</v>
      </c>
    </row>
    <row r="121" spans="1:5" ht="17.100000000000001" customHeight="1" x14ac:dyDescent="0.25">
      <c r="A121" s="4">
        <v>42173</v>
      </c>
      <c r="B121" s="5">
        <v>-374</v>
      </c>
      <c r="C121" s="6" t="s">
        <v>5</v>
      </c>
      <c r="D121" s="10" t="s">
        <v>229</v>
      </c>
      <c r="E121" s="2" t="s">
        <v>230</v>
      </c>
    </row>
    <row r="122" spans="1:5" ht="17.100000000000001" customHeight="1" x14ac:dyDescent="0.25">
      <c r="A122" s="4">
        <v>42184</v>
      </c>
      <c r="B122" s="5">
        <v>-41</v>
      </c>
      <c r="C122" s="6" t="s">
        <v>4</v>
      </c>
      <c r="D122" s="10" t="s">
        <v>217</v>
      </c>
    </row>
    <row r="123" spans="1:5" ht="17.100000000000001" customHeight="1" x14ac:dyDescent="0.25">
      <c r="A123" s="4">
        <v>42184</v>
      </c>
      <c r="B123" s="5">
        <v>-89</v>
      </c>
      <c r="C123" s="6" t="s">
        <v>218</v>
      </c>
      <c r="D123" s="10" t="s">
        <v>219</v>
      </c>
      <c r="E123" s="2" t="s">
        <v>220</v>
      </c>
    </row>
    <row r="124" spans="1:5" ht="17.100000000000001" customHeight="1" x14ac:dyDescent="0.25">
      <c r="A124" s="4">
        <v>42184</v>
      </c>
      <c r="B124" s="5">
        <v>-76</v>
      </c>
      <c r="C124" s="6" t="s">
        <v>218</v>
      </c>
      <c r="D124" s="10" t="s">
        <v>221</v>
      </c>
      <c r="E124" s="2" t="s">
        <v>138</v>
      </c>
    </row>
    <row r="125" spans="1:5" ht="17.100000000000001" customHeight="1" x14ac:dyDescent="0.25">
      <c r="A125" s="4">
        <v>42184</v>
      </c>
      <c r="B125" s="5">
        <v>-73</v>
      </c>
      <c r="C125" s="6" t="s">
        <v>218</v>
      </c>
      <c r="D125" s="10" t="s">
        <v>222</v>
      </c>
    </row>
    <row r="126" spans="1:5" ht="17.100000000000001" customHeight="1" x14ac:dyDescent="0.25">
      <c r="A126" s="4">
        <v>42184</v>
      </c>
      <c r="B126" s="5">
        <v>-38</v>
      </c>
      <c r="C126" s="6" t="s">
        <v>218</v>
      </c>
      <c r="D126" s="10" t="s">
        <v>221</v>
      </c>
      <c r="E126" s="2" t="s">
        <v>138</v>
      </c>
    </row>
    <row r="127" spans="1:5" ht="17.100000000000001" customHeight="1" x14ac:dyDescent="0.25">
      <c r="A127" s="4">
        <v>42184</v>
      </c>
      <c r="B127" s="5">
        <v>-13</v>
      </c>
      <c r="C127" s="6" t="s">
        <v>6</v>
      </c>
      <c r="D127" s="10" t="s">
        <v>223</v>
      </c>
      <c r="E127" s="10" t="s">
        <v>224</v>
      </c>
    </row>
    <row r="128" spans="1:5" ht="17.100000000000001" customHeight="1" x14ac:dyDescent="0.25">
      <c r="A128" s="4">
        <v>42184</v>
      </c>
      <c r="B128" s="5">
        <v>-36</v>
      </c>
      <c r="C128" s="6" t="s">
        <v>225</v>
      </c>
      <c r="D128" s="10" t="s">
        <v>226</v>
      </c>
    </row>
    <row r="129" spans="1:9" ht="17.100000000000001" customHeight="1" x14ac:dyDescent="0.25">
      <c r="A129" s="4">
        <v>42184</v>
      </c>
      <c r="B129" s="5">
        <v>160</v>
      </c>
      <c r="C129" s="6" t="s">
        <v>0</v>
      </c>
      <c r="D129" s="10" t="s">
        <v>227</v>
      </c>
      <c r="E129" s="2" t="s">
        <v>228</v>
      </c>
    </row>
    <row r="130" spans="1:9" ht="17.100000000000001" customHeight="1" x14ac:dyDescent="0.25">
      <c r="A130" s="4">
        <v>42187</v>
      </c>
      <c r="B130" s="5">
        <v>-100</v>
      </c>
      <c r="C130" s="6" t="s">
        <v>237</v>
      </c>
      <c r="D130" s="10" t="s">
        <v>231</v>
      </c>
      <c r="F130" s="2">
        <f>SUMIFS(B129:B3285,A129:A3285,"&gt;="&amp;'7月'!$K$1,A129:A3285,"&lt;="&amp;'7月'!$L$1)</f>
        <v>-4871.8</v>
      </c>
      <c r="G130" s="2">
        <v>5365</v>
      </c>
      <c r="H130" s="2">
        <f>$F130+$G130</f>
        <v>493.19999999999982</v>
      </c>
      <c r="I130" s="2">
        <f>SUBTOTAL(9,B131:B198)</f>
        <v>-4771.8</v>
      </c>
    </row>
    <row r="131" spans="1:9" ht="17.100000000000001" customHeight="1" x14ac:dyDescent="0.25">
      <c r="A131" s="4">
        <v>42187</v>
      </c>
      <c r="B131" s="5">
        <v>-8</v>
      </c>
      <c r="C131" s="6" t="s">
        <v>232</v>
      </c>
      <c r="D131" s="10" t="s">
        <v>233</v>
      </c>
      <c r="I131" s="2" t="s">
        <v>251</v>
      </c>
    </row>
    <row r="132" spans="1:9" ht="17.100000000000001" customHeight="1" x14ac:dyDescent="0.25">
      <c r="A132" s="4">
        <v>42188</v>
      </c>
      <c r="B132" s="5">
        <v>-3</v>
      </c>
      <c r="C132" s="6" t="s">
        <v>234</v>
      </c>
      <c r="D132" s="10" t="s">
        <v>235</v>
      </c>
      <c r="I132" s="2">
        <v>1350</v>
      </c>
    </row>
    <row r="133" spans="1:9" ht="17.100000000000001" customHeight="1" x14ac:dyDescent="0.25">
      <c r="A133" s="4">
        <v>42188</v>
      </c>
      <c r="B133" s="5">
        <v>-10</v>
      </c>
      <c r="C133" s="6" t="s">
        <v>234</v>
      </c>
      <c r="D133" s="10" t="s">
        <v>236</v>
      </c>
      <c r="I133" s="2">
        <v>3815</v>
      </c>
    </row>
    <row r="134" spans="1:9" ht="17.100000000000001" customHeight="1" x14ac:dyDescent="0.25">
      <c r="A134" s="4">
        <v>42188</v>
      </c>
      <c r="B134" s="5">
        <v>-4</v>
      </c>
      <c r="C134" s="6" t="s">
        <v>237</v>
      </c>
      <c r="D134" s="10" t="s">
        <v>238</v>
      </c>
    </row>
    <row r="135" spans="1:9" ht="17.100000000000001" customHeight="1" x14ac:dyDescent="0.25">
      <c r="A135" s="4">
        <v>42191</v>
      </c>
      <c r="B135" s="5">
        <v>-10</v>
      </c>
      <c r="C135" s="6" t="s">
        <v>237</v>
      </c>
    </row>
    <row r="136" spans="1:9" ht="17.100000000000001" customHeight="1" x14ac:dyDescent="0.25">
      <c r="A136" s="4">
        <v>42191</v>
      </c>
      <c r="B136" s="5">
        <v>-25</v>
      </c>
      <c r="C136" s="6" t="s">
        <v>237</v>
      </c>
    </row>
    <row r="137" spans="1:9" ht="17.100000000000001" customHeight="1" x14ac:dyDescent="0.25">
      <c r="A137" s="4">
        <v>42191</v>
      </c>
      <c r="B137" s="5">
        <v>-28</v>
      </c>
      <c r="C137" s="6" t="s">
        <v>241</v>
      </c>
      <c r="D137" s="10" t="s">
        <v>242</v>
      </c>
    </row>
    <row r="138" spans="1:9" ht="17.100000000000001" customHeight="1" x14ac:dyDescent="0.25">
      <c r="A138" s="4">
        <v>42191</v>
      </c>
      <c r="B138" s="5">
        <v>-100</v>
      </c>
      <c r="C138" s="6" t="s">
        <v>241</v>
      </c>
      <c r="D138" s="10" t="s">
        <v>243</v>
      </c>
    </row>
    <row r="139" spans="1:9" ht="17.100000000000001" customHeight="1" x14ac:dyDescent="0.25">
      <c r="A139" s="4">
        <v>42191</v>
      </c>
      <c r="B139" s="5">
        <v>-32</v>
      </c>
      <c r="C139" s="6" t="s">
        <v>244</v>
      </c>
      <c r="D139" s="10" t="s">
        <v>245</v>
      </c>
    </row>
    <row r="140" spans="1:9" ht="17.100000000000001" customHeight="1" x14ac:dyDescent="0.25">
      <c r="A140" s="4">
        <v>42191</v>
      </c>
      <c r="B140" s="5">
        <v>-6</v>
      </c>
      <c r="C140" s="6" t="s">
        <v>246</v>
      </c>
      <c r="D140" s="10" t="s">
        <v>247</v>
      </c>
    </row>
    <row r="141" spans="1:9" ht="17.100000000000001" customHeight="1" x14ac:dyDescent="0.25">
      <c r="A141" s="4">
        <v>42191</v>
      </c>
      <c r="B141" s="5">
        <v>-32.5</v>
      </c>
      <c r="C141" s="6" t="s">
        <v>241</v>
      </c>
    </row>
    <row r="142" spans="1:9" ht="17.100000000000001" customHeight="1" x14ac:dyDescent="0.25">
      <c r="A142" s="4">
        <v>42191</v>
      </c>
      <c r="B142" s="5">
        <v>-180</v>
      </c>
      <c r="C142" s="6" t="s">
        <v>241</v>
      </c>
      <c r="D142" s="10" t="s">
        <v>248</v>
      </c>
    </row>
    <row r="143" spans="1:9" ht="17.100000000000001" customHeight="1" x14ac:dyDescent="0.25">
      <c r="A143" s="4">
        <v>42191</v>
      </c>
      <c r="B143" s="5">
        <v>-141</v>
      </c>
      <c r="C143" s="6" t="s">
        <v>241</v>
      </c>
      <c r="D143" s="10" t="s">
        <v>249</v>
      </c>
    </row>
    <row r="144" spans="1:9" ht="17.100000000000001" customHeight="1" x14ac:dyDescent="0.25">
      <c r="A144" s="4">
        <v>42191</v>
      </c>
      <c r="B144" s="5">
        <v>-46</v>
      </c>
      <c r="C144" s="6" t="s">
        <v>250</v>
      </c>
      <c r="D144" s="10" t="s">
        <v>252</v>
      </c>
    </row>
    <row r="145" spans="1:5" ht="17.100000000000001" customHeight="1" x14ac:dyDescent="0.25">
      <c r="A145" s="4">
        <v>42194</v>
      </c>
      <c r="B145" s="5">
        <v>-13.3</v>
      </c>
      <c r="C145" s="6" t="s">
        <v>253</v>
      </c>
      <c r="D145" s="10" t="s">
        <v>254</v>
      </c>
    </row>
    <row r="146" spans="1:5" ht="17.100000000000001" customHeight="1" x14ac:dyDescent="0.25">
      <c r="A146" s="4">
        <v>42194</v>
      </c>
      <c r="B146" s="5">
        <v>-9.1</v>
      </c>
      <c r="C146" s="6" t="s">
        <v>255</v>
      </c>
      <c r="D146" s="10" t="s">
        <v>256</v>
      </c>
    </row>
    <row r="147" spans="1:5" ht="17.100000000000001" customHeight="1" x14ac:dyDescent="0.25">
      <c r="A147" s="4">
        <v>42194</v>
      </c>
      <c r="B147" s="5">
        <v>-22.8</v>
      </c>
      <c r="C147" s="6" t="s">
        <v>257</v>
      </c>
      <c r="D147" s="10" t="s">
        <v>258</v>
      </c>
    </row>
    <row r="148" spans="1:5" ht="17.100000000000001" customHeight="1" x14ac:dyDescent="0.25">
      <c r="A148" s="4">
        <v>42194</v>
      </c>
      <c r="B148" s="5">
        <v>-99.5</v>
      </c>
      <c r="C148" s="6" t="s">
        <v>259</v>
      </c>
      <c r="D148" s="10" t="s">
        <v>260</v>
      </c>
    </row>
    <row r="149" spans="1:5" ht="17.100000000000001" customHeight="1" x14ac:dyDescent="0.25">
      <c r="A149" s="4">
        <v>42199</v>
      </c>
      <c r="B149" s="5">
        <v>-15.8</v>
      </c>
      <c r="C149" s="6" t="s">
        <v>261</v>
      </c>
      <c r="D149" s="10" t="s">
        <v>262</v>
      </c>
    </row>
    <row r="150" spans="1:5" ht="17.100000000000001" customHeight="1" x14ac:dyDescent="0.25">
      <c r="A150" s="4">
        <v>42199</v>
      </c>
      <c r="B150" s="5">
        <v>-200</v>
      </c>
      <c r="C150" s="6" t="s">
        <v>263</v>
      </c>
      <c r="D150" s="10" t="s">
        <v>264</v>
      </c>
    </row>
    <row r="151" spans="1:5" ht="17.100000000000001" customHeight="1" x14ac:dyDescent="0.25">
      <c r="A151" s="4">
        <v>42199</v>
      </c>
      <c r="B151" s="5">
        <v>-13</v>
      </c>
      <c r="C151" s="6" t="s">
        <v>261</v>
      </c>
    </row>
    <row r="152" spans="1:5" ht="17.100000000000001" customHeight="1" x14ac:dyDescent="0.25">
      <c r="A152" s="4">
        <v>42199</v>
      </c>
      <c r="B152" s="5">
        <v>-29</v>
      </c>
      <c r="C152" s="6" t="s">
        <v>263</v>
      </c>
      <c r="D152" s="10" t="s">
        <v>265</v>
      </c>
    </row>
    <row r="153" spans="1:5" ht="17.100000000000001" customHeight="1" x14ac:dyDescent="0.25">
      <c r="A153" s="4">
        <v>42199</v>
      </c>
      <c r="B153" s="5">
        <v>-99</v>
      </c>
      <c r="C153" s="6" t="s">
        <v>266</v>
      </c>
      <c r="D153" s="10" t="s">
        <v>267</v>
      </c>
      <c r="E153" s="2" t="s">
        <v>268</v>
      </c>
    </row>
    <row r="154" spans="1:5" ht="17.100000000000001" customHeight="1" x14ac:dyDescent="0.25">
      <c r="A154" s="4">
        <v>42199</v>
      </c>
      <c r="B154" s="5">
        <v>-400</v>
      </c>
      <c r="C154" s="6" t="s">
        <v>261</v>
      </c>
      <c r="D154" s="10" t="s">
        <v>269</v>
      </c>
    </row>
    <row r="155" spans="1:5" ht="17.100000000000001" customHeight="1" x14ac:dyDescent="0.25">
      <c r="A155" s="4">
        <v>42199</v>
      </c>
      <c r="B155" s="5">
        <v>-34</v>
      </c>
      <c r="C155" s="6" t="s">
        <v>263</v>
      </c>
      <c r="D155" s="10" t="s">
        <v>265</v>
      </c>
    </row>
    <row r="156" spans="1:5" ht="17.100000000000001" customHeight="1" x14ac:dyDescent="0.25">
      <c r="A156" s="4">
        <v>42199</v>
      </c>
      <c r="B156" s="5">
        <v>-12.5</v>
      </c>
      <c r="C156" s="6" t="s">
        <v>261</v>
      </c>
      <c r="D156" s="10" t="s">
        <v>270</v>
      </c>
    </row>
    <row r="157" spans="1:5" ht="17.100000000000001" customHeight="1" x14ac:dyDescent="0.25">
      <c r="A157" s="4">
        <v>42199</v>
      </c>
      <c r="B157" s="5">
        <v>-13</v>
      </c>
      <c r="C157" s="6" t="s">
        <v>263</v>
      </c>
      <c r="D157" s="10" t="s">
        <v>265</v>
      </c>
      <c r="E157" s="2" t="s">
        <v>271</v>
      </c>
    </row>
    <row r="158" spans="1:5" ht="17.100000000000001" customHeight="1" x14ac:dyDescent="0.25">
      <c r="A158" s="4">
        <v>42199</v>
      </c>
      <c r="B158" s="5">
        <v>-66</v>
      </c>
      <c r="C158" s="6" t="s">
        <v>261</v>
      </c>
      <c r="D158" s="10" t="s">
        <v>272</v>
      </c>
    </row>
    <row r="159" spans="1:5" ht="17.100000000000001" customHeight="1" x14ac:dyDescent="0.25">
      <c r="A159" s="4">
        <v>42199</v>
      </c>
      <c r="B159" s="5">
        <v>-16</v>
      </c>
      <c r="C159" s="6" t="s">
        <v>261</v>
      </c>
      <c r="D159" s="10" t="s">
        <v>274</v>
      </c>
    </row>
    <row r="160" spans="1:5" ht="17.100000000000001" customHeight="1" x14ac:dyDescent="0.25">
      <c r="A160" s="4">
        <v>42199</v>
      </c>
      <c r="B160" s="5">
        <v>-3.3</v>
      </c>
      <c r="C160" s="6" t="s">
        <v>261</v>
      </c>
      <c r="D160" s="10" t="s">
        <v>273</v>
      </c>
    </row>
    <row r="161" spans="1:5" ht="17.100000000000001" customHeight="1" x14ac:dyDescent="0.25">
      <c r="A161" s="4">
        <v>42199</v>
      </c>
      <c r="B161" s="5">
        <v>-12</v>
      </c>
      <c r="C161" s="6" t="s">
        <v>261</v>
      </c>
      <c r="D161" s="10" t="s">
        <v>274</v>
      </c>
    </row>
    <row r="162" spans="1:5" ht="17.100000000000001" customHeight="1" x14ac:dyDescent="0.25">
      <c r="A162" s="4">
        <v>42205</v>
      </c>
      <c r="B162" s="5">
        <v>-8.8000000000000007</v>
      </c>
      <c r="C162" s="6" t="s">
        <v>277</v>
      </c>
      <c r="D162" s="10" t="s">
        <v>278</v>
      </c>
    </row>
    <row r="163" spans="1:5" ht="17.100000000000001" customHeight="1" x14ac:dyDescent="0.25">
      <c r="A163" s="4">
        <v>42205</v>
      </c>
      <c r="B163" s="5">
        <v>-1.3</v>
      </c>
      <c r="C163" s="6" t="s">
        <v>277</v>
      </c>
      <c r="D163" s="10" t="s">
        <v>278</v>
      </c>
      <c r="E163" s="2" t="s">
        <v>279</v>
      </c>
    </row>
    <row r="164" spans="1:5" ht="17.100000000000001" customHeight="1" x14ac:dyDescent="0.25">
      <c r="A164" s="4">
        <v>42205</v>
      </c>
      <c r="B164" s="5">
        <v>-8</v>
      </c>
      <c r="C164" s="6" t="s">
        <v>277</v>
      </c>
      <c r="D164" s="10" t="s">
        <v>280</v>
      </c>
    </row>
    <row r="165" spans="1:5" ht="17.100000000000001" customHeight="1" x14ac:dyDescent="0.25">
      <c r="A165" s="4">
        <v>42205</v>
      </c>
      <c r="B165" s="5">
        <v>-3.8</v>
      </c>
      <c r="C165" s="6" t="s">
        <v>277</v>
      </c>
      <c r="D165" s="10" t="s">
        <v>278</v>
      </c>
    </row>
    <row r="166" spans="1:5" ht="17.100000000000001" customHeight="1" x14ac:dyDescent="0.25">
      <c r="A166" s="4">
        <v>42205</v>
      </c>
      <c r="B166" s="5">
        <v>-12</v>
      </c>
      <c r="C166" s="6" t="s">
        <v>277</v>
      </c>
      <c r="D166" s="10" t="s">
        <v>281</v>
      </c>
    </row>
    <row r="167" spans="1:5" ht="17.100000000000001" customHeight="1" x14ac:dyDescent="0.25">
      <c r="A167" s="4">
        <v>42205</v>
      </c>
      <c r="B167" s="5">
        <v>-29</v>
      </c>
      <c r="C167" s="6" t="s">
        <v>282</v>
      </c>
      <c r="D167" s="10" t="s">
        <v>283</v>
      </c>
    </row>
    <row r="168" spans="1:5" ht="17.100000000000001" customHeight="1" x14ac:dyDescent="0.25">
      <c r="A168" s="4">
        <v>42205</v>
      </c>
      <c r="B168" s="5">
        <v>-30</v>
      </c>
      <c r="C168" s="6" t="s">
        <v>277</v>
      </c>
      <c r="D168" s="10" t="s">
        <v>284</v>
      </c>
    </row>
    <row r="169" spans="1:5" ht="17.100000000000001" customHeight="1" x14ac:dyDescent="0.25">
      <c r="A169" s="4">
        <v>42205</v>
      </c>
      <c r="B169" s="5">
        <v>-32</v>
      </c>
      <c r="C169" s="6" t="s">
        <v>4</v>
      </c>
      <c r="D169" s="10" t="s">
        <v>285</v>
      </c>
      <c r="E169" s="2" t="s">
        <v>286</v>
      </c>
    </row>
    <row r="170" spans="1:5" ht="17.100000000000001" customHeight="1" x14ac:dyDescent="0.25">
      <c r="A170" s="4">
        <v>42205</v>
      </c>
      <c r="B170" s="5">
        <v>-30</v>
      </c>
      <c r="C170" s="6" t="s">
        <v>277</v>
      </c>
      <c r="D170" s="10" t="s">
        <v>284</v>
      </c>
    </row>
    <row r="171" spans="1:5" ht="17.100000000000001" customHeight="1" x14ac:dyDescent="0.25">
      <c r="A171" s="4">
        <v>42205</v>
      </c>
      <c r="B171" s="5">
        <v>-12</v>
      </c>
      <c r="C171" s="6" t="s">
        <v>277</v>
      </c>
      <c r="D171" s="10" t="s">
        <v>287</v>
      </c>
      <c r="E171" s="2">
        <v>85</v>
      </c>
    </row>
    <row r="172" spans="1:5" ht="17.100000000000001" customHeight="1" x14ac:dyDescent="0.25">
      <c r="A172" s="4">
        <v>42205</v>
      </c>
      <c r="B172" s="5">
        <v>-800</v>
      </c>
      <c r="C172" s="6" t="s">
        <v>5</v>
      </c>
      <c r="D172" s="10" t="s">
        <v>288</v>
      </c>
      <c r="E172" s="2" t="s">
        <v>289</v>
      </c>
    </row>
    <row r="173" spans="1:5" ht="17.100000000000001" customHeight="1" x14ac:dyDescent="0.25">
      <c r="A173" s="4">
        <v>42205</v>
      </c>
      <c r="B173" s="5">
        <v>-16.5</v>
      </c>
      <c r="C173" s="6" t="s">
        <v>277</v>
      </c>
      <c r="D173" s="10" t="s">
        <v>294</v>
      </c>
      <c r="E173" s="2" t="s">
        <v>295</v>
      </c>
    </row>
    <row r="174" spans="1:5" ht="17.100000000000001" customHeight="1" x14ac:dyDescent="0.25">
      <c r="A174" s="4">
        <v>42205</v>
      </c>
      <c r="B174" s="5">
        <v>-303</v>
      </c>
      <c r="C174" s="6" t="s">
        <v>277</v>
      </c>
      <c r="D174" s="10" t="s">
        <v>290</v>
      </c>
    </row>
    <row r="175" spans="1:5" ht="17.100000000000001" customHeight="1" x14ac:dyDescent="0.25">
      <c r="A175" s="4">
        <v>42205</v>
      </c>
      <c r="B175" s="5">
        <v>33.6</v>
      </c>
      <c r="C175" s="6" t="s">
        <v>277</v>
      </c>
      <c r="D175" s="10" t="s">
        <v>291</v>
      </c>
      <c r="E175" s="2" t="s">
        <v>292</v>
      </c>
    </row>
    <row r="176" spans="1:5" ht="17.100000000000001" customHeight="1" x14ac:dyDescent="0.25">
      <c r="A176" s="4">
        <v>42205</v>
      </c>
      <c r="B176" s="5">
        <v>-38</v>
      </c>
      <c r="C176" s="6" t="s">
        <v>282</v>
      </c>
      <c r="D176" s="10" t="s">
        <v>283</v>
      </c>
      <c r="E176" s="2" t="s">
        <v>293</v>
      </c>
    </row>
    <row r="177" spans="1:5" ht="17.100000000000001" customHeight="1" x14ac:dyDescent="0.25">
      <c r="A177" s="4">
        <v>42205</v>
      </c>
      <c r="B177" s="5">
        <v>-240</v>
      </c>
      <c r="C177" s="6" t="s">
        <v>296</v>
      </c>
      <c r="D177" s="10" t="s">
        <v>297</v>
      </c>
      <c r="E177" s="10" t="s">
        <v>298</v>
      </c>
    </row>
    <row r="178" spans="1:5" ht="17.100000000000001" customHeight="1" x14ac:dyDescent="0.25">
      <c r="A178" s="4">
        <v>42206</v>
      </c>
      <c r="B178" s="5">
        <v>-6.8</v>
      </c>
      <c r="C178" s="6" t="s">
        <v>299</v>
      </c>
      <c r="D178" s="10" t="s">
        <v>300</v>
      </c>
    </row>
    <row r="179" spans="1:5" ht="17.100000000000001" customHeight="1" x14ac:dyDescent="0.25">
      <c r="A179" s="4">
        <v>42206</v>
      </c>
      <c r="B179" s="5">
        <v>-9</v>
      </c>
      <c r="C179" s="6" t="s">
        <v>299</v>
      </c>
      <c r="D179" s="10" t="s">
        <v>301</v>
      </c>
    </row>
    <row r="180" spans="1:5" ht="17.100000000000001" customHeight="1" x14ac:dyDescent="0.25">
      <c r="A180" s="4">
        <v>42206</v>
      </c>
      <c r="B180" s="5">
        <v>-770</v>
      </c>
      <c r="C180" s="6" t="s">
        <v>302</v>
      </c>
      <c r="D180" s="10" t="s">
        <v>303</v>
      </c>
      <c r="E180" s="10" t="s">
        <v>306</v>
      </c>
    </row>
    <row r="181" spans="1:5" ht="17.100000000000001" customHeight="1" x14ac:dyDescent="0.25">
      <c r="A181" s="4">
        <v>42207</v>
      </c>
      <c r="B181" s="5">
        <v>-96</v>
      </c>
      <c r="C181" s="6" t="s">
        <v>307</v>
      </c>
      <c r="D181" s="10" t="s">
        <v>308</v>
      </c>
      <c r="E181" s="10" t="s">
        <v>309</v>
      </c>
    </row>
    <row r="182" spans="1:5" ht="17.100000000000001" customHeight="1" x14ac:dyDescent="0.25">
      <c r="A182" s="4">
        <v>42207</v>
      </c>
      <c r="B182" s="5">
        <v>-10.3</v>
      </c>
      <c r="C182" s="6" t="s">
        <v>310</v>
      </c>
      <c r="D182" s="10" t="s">
        <v>311</v>
      </c>
    </row>
    <row r="183" spans="1:5" ht="16.5" customHeight="1" x14ac:dyDescent="0.25">
      <c r="A183" s="4">
        <v>42207</v>
      </c>
      <c r="B183" s="5">
        <v>-94.8</v>
      </c>
      <c r="C183" s="6" t="s">
        <v>312</v>
      </c>
      <c r="D183" s="10" t="s">
        <v>313</v>
      </c>
      <c r="E183" s="2" t="s">
        <v>314</v>
      </c>
    </row>
    <row r="184" spans="1:5" ht="17.100000000000001" customHeight="1" x14ac:dyDescent="0.25">
      <c r="A184" s="4">
        <v>42209</v>
      </c>
      <c r="B184" s="5">
        <v>-16</v>
      </c>
      <c r="C184" s="6" t="s">
        <v>315</v>
      </c>
      <c r="D184" s="10" t="s">
        <v>316</v>
      </c>
    </row>
    <row r="185" spans="1:5" ht="17.100000000000001" customHeight="1" x14ac:dyDescent="0.25">
      <c r="A185" s="4">
        <v>42210</v>
      </c>
      <c r="B185" s="5">
        <v>-5</v>
      </c>
      <c r="C185" s="6" t="s">
        <v>317</v>
      </c>
      <c r="D185" s="10" t="s">
        <v>318</v>
      </c>
    </row>
    <row r="186" spans="1:5" ht="17.100000000000001" customHeight="1" x14ac:dyDescent="0.25">
      <c r="A186" s="4">
        <v>42210</v>
      </c>
      <c r="B186" s="5">
        <v>-21</v>
      </c>
      <c r="C186" s="6" t="s">
        <v>319</v>
      </c>
      <c r="D186" s="10" t="s">
        <v>320</v>
      </c>
      <c r="E186" s="2" t="s">
        <v>321</v>
      </c>
    </row>
    <row r="187" spans="1:5" ht="17.100000000000001" customHeight="1" x14ac:dyDescent="0.25">
      <c r="A187" s="4">
        <v>42211</v>
      </c>
      <c r="B187" s="5">
        <v>-50</v>
      </c>
      <c r="C187" s="6" t="s">
        <v>319</v>
      </c>
      <c r="D187" s="10" t="s">
        <v>322</v>
      </c>
    </row>
    <row r="188" spans="1:5" ht="17.100000000000001" customHeight="1" x14ac:dyDescent="0.25">
      <c r="A188" s="4">
        <v>42211</v>
      </c>
      <c r="B188" s="5">
        <v>-10</v>
      </c>
      <c r="C188" s="6" t="s">
        <v>319</v>
      </c>
      <c r="D188" s="10" t="s">
        <v>323</v>
      </c>
    </row>
    <row r="189" spans="1:5" ht="17.100000000000001" customHeight="1" x14ac:dyDescent="0.25">
      <c r="A189" s="4">
        <v>42211</v>
      </c>
      <c r="B189" s="5">
        <v>-25</v>
      </c>
      <c r="C189" s="6" t="s">
        <v>319</v>
      </c>
      <c r="D189" s="10" t="s">
        <v>324</v>
      </c>
      <c r="E189" s="2" t="s">
        <v>325</v>
      </c>
    </row>
    <row r="190" spans="1:5" ht="17.100000000000001" customHeight="1" x14ac:dyDescent="0.25">
      <c r="A190" s="4">
        <v>42211</v>
      </c>
      <c r="B190" s="5">
        <v>-220</v>
      </c>
      <c r="C190" s="6" t="s">
        <v>315</v>
      </c>
      <c r="D190" s="10" t="s">
        <v>326</v>
      </c>
      <c r="E190" s="2" t="s">
        <v>327</v>
      </c>
    </row>
    <row r="191" spans="1:5" ht="17.100000000000001" customHeight="1" x14ac:dyDescent="0.25">
      <c r="A191" s="4">
        <v>42211</v>
      </c>
      <c r="B191" s="5">
        <v>-42</v>
      </c>
      <c r="C191" s="6" t="s">
        <v>319</v>
      </c>
      <c r="D191" s="10" t="s">
        <v>328</v>
      </c>
      <c r="E191" s="10" t="s">
        <v>329</v>
      </c>
    </row>
    <row r="192" spans="1:5" ht="17.100000000000001" customHeight="1" x14ac:dyDescent="0.25">
      <c r="A192" s="4">
        <v>42212</v>
      </c>
      <c r="B192" s="5">
        <v>-10</v>
      </c>
      <c r="C192" s="6" t="s">
        <v>330</v>
      </c>
      <c r="D192" s="10" t="s">
        <v>331</v>
      </c>
    </row>
    <row r="193" spans="1:8" ht="17.100000000000001" customHeight="1" x14ac:dyDescent="0.25">
      <c r="A193" s="4">
        <v>42212</v>
      </c>
      <c r="B193" s="5">
        <v>-11.5</v>
      </c>
      <c r="C193" s="6" t="s">
        <v>332</v>
      </c>
    </row>
    <row r="194" spans="1:8" ht="17.100000000000001" customHeight="1" x14ac:dyDescent="0.25">
      <c r="A194" s="4">
        <v>42213</v>
      </c>
      <c r="B194" s="5">
        <v>-19.5</v>
      </c>
      <c r="C194" s="6" t="s">
        <v>332</v>
      </c>
    </row>
    <row r="195" spans="1:8" ht="17.100000000000001" customHeight="1" x14ac:dyDescent="0.25">
      <c r="A195" s="4">
        <v>42214</v>
      </c>
      <c r="B195" s="5">
        <v>-13.5</v>
      </c>
      <c r="C195" s="6" t="s">
        <v>332</v>
      </c>
    </row>
    <row r="196" spans="1:8" ht="17.100000000000001" customHeight="1" x14ac:dyDescent="0.25">
      <c r="A196" s="4">
        <v>42215</v>
      </c>
      <c r="B196" s="5">
        <v>-9</v>
      </c>
      <c r="C196" s="6" t="s">
        <v>332</v>
      </c>
    </row>
    <row r="197" spans="1:8" ht="17.100000000000001" customHeight="1" x14ac:dyDescent="0.25">
      <c r="A197" s="4">
        <v>42216</v>
      </c>
      <c r="B197" s="5">
        <v>-39.799999999999997</v>
      </c>
      <c r="C197" s="6" t="s">
        <v>2</v>
      </c>
      <c r="D197" s="2" t="s">
        <v>333</v>
      </c>
      <c r="E197" s="2" t="s">
        <v>334</v>
      </c>
    </row>
    <row r="198" spans="1:8" ht="17.100000000000001" customHeight="1" x14ac:dyDescent="0.25">
      <c r="A198" s="4">
        <v>42216</v>
      </c>
      <c r="B198" s="5">
        <v>-78</v>
      </c>
      <c r="C198" s="6" t="s">
        <v>335</v>
      </c>
      <c r="D198" s="2" t="s">
        <v>336</v>
      </c>
    </row>
    <row r="199" spans="1:8" ht="17.100000000000001" customHeight="1" x14ac:dyDescent="0.25">
      <c r="A199" s="4">
        <v>42219</v>
      </c>
      <c r="B199" s="5">
        <v>-400</v>
      </c>
      <c r="C199" s="6" t="s">
        <v>5</v>
      </c>
      <c r="D199" s="2" t="s">
        <v>337</v>
      </c>
      <c r="E199" s="10" t="s">
        <v>338</v>
      </c>
      <c r="F199" s="2">
        <f>SUMIFS(B199:B3354,A199:A3354,"&gt;="&amp;'8月'!$K$1,A199:A3354,"&lt;="&amp;'8月'!$L$1)</f>
        <v>-4225.41</v>
      </c>
      <c r="G199" s="2">
        <v>3451</v>
      </c>
      <c r="H199" s="2">
        <f>$F199+$G199</f>
        <v>-774.40999999999985</v>
      </c>
    </row>
    <row r="200" spans="1:8" ht="17.100000000000001" customHeight="1" x14ac:dyDescent="0.25">
      <c r="A200" s="4">
        <v>42219</v>
      </c>
      <c r="B200" s="5">
        <v>-14</v>
      </c>
      <c r="C200" s="6" t="s">
        <v>339</v>
      </c>
    </row>
    <row r="201" spans="1:8" ht="17.100000000000001" customHeight="1" x14ac:dyDescent="0.25">
      <c r="A201" s="4">
        <v>42219</v>
      </c>
      <c r="B201" s="5">
        <v>-20</v>
      </c>
      <c r="C201" s="6" t="s">
        <v>335</v>
      </c>
    </row>
    <row r="202" spans="1:8" ht="17.100000000000001" customHeight="1" x14ac:dyDescent="0.25">
      <c r="A202" s="4">
        <v>42219</v>
      </c>
      <c r="B202" s="5">
        <v>-5</v>
      </c>
      <c r="C202" s="6" t="s">
        <v>339</v>
      </c>
    </row>
    <row r="203" spans="1:8" ht="17.100000000000001" customHeight="1" x14ac:dyDescent="0.25">
      <c r="A203" s="4">
        <v>42219</v>
      </c>
      <c r="B203" s="5">
        <v>-39.9</v>
      </c>
      <c r="C203" s="6" t="s">
        <v>341</v>
      </c>
      <c r="D203" s="2" t="s">
        <v>347</v>
      </c>
    </row>
    <row r="204" spans="1:8" ht="17.100000000000001" customHeight="1" x14ac:dyDescent="0.25">
      <c r="A204" s="4">
        <v>42219</v>
      </c>
      <c r="B204" s="5">
        <v>-62</v>
      </c>
      <c r="C204" s="6" t="s">
        <v>335</v>
      </c>
      <c r="D204" s="2" t="s">
        <v>340</v>
      </c>
    </row>
    <row r="205" spans="1:8" ht="17.100000000000001" customHeight="1" x14ac:dyDescent="0.25">
      <c r="A205" s="4">
        <v>42219</v>
      </c>
      <c r="B205" s="5">
        <v>-128.6</v>
      </c>
      <c r="C205" s="6" t="s">
        <v>341</v>
      </c>
      <c r="D205" s="2" t="s">
        <v>342</v>
      </c>
    </row>
    <row r="206" spans="1:8" ht="17.100000000000001" customHeight="1" x14ac:dyDescent="0.25">
      <c r="A206" s="4">
        <v>42219</v>
      </c>
      <c r="B206" s="5">
        <v>-11.5</v>
      </c>
      <c r="C206" s="6" t="s">
        <v>335</v>
      </c>
      <c r="D206" s="2" t="s">
        <v>343</v>
      </c>
    </row>
    <row r="207" spans="1:8" ht="17.100000000000001" customHeight="1" x14ac:dyDescent="0.25">
      <c r="A207" s="4">
        <v>42219</v>
      </c>
      <c r="B207" s="5">
        <v>-37</v>
      </c>
      <c r="C207" s="6" t="s">
        <v>344</v>
      </c>
      <c r="D207" s="10" t="s">
        <v>345</v>
      </c>
    </row>
    <row r="208" spans="1:8" ht="17.100000000000001" customHeight="1" x14ac:dyDescent="0.25">
      <c r="A208" s="4">
        <v>42219</v>
      </c>
      <c r="B208" s="5">
        <v>-157.69999999999999</v>
      </c>
      <c r="C208" s="6" t="s">
        <v>11</v>
      </c>
      <c r="D208" s="10" t="s">
        <v>346</v>
      </c>
    </row>
    <row r="209" spans="1:4" ht="17.100000000000001" customHeight="1" x14ac:dyDescent="0.25">
      <c r="A209" s="4">
        <v>42219</v>
      </c>
      <c r="B209" s="5">
        <v>-34</v>
      </c>
      <c r="C209" s="6" t="s">
        <v>348</v>
      </c>
    </row>
    <row r="210" spans="1:4" ht="17.100000000000001" customHeight="1" x14ac:dyDescent="0.25">
      <c r="A210" s="4">
        <v>42220</v>
      </c>
      <c r="B210" s="5">
        <v>-52</v>
      </c>
      <c r="C210" s="6" t="s">
        <v>6</v>
      </c>
      <c r="D210" s="10" t="s">
        <v>349</v>
      </c>
    </row>
    <row r="211" spans="1:4" ht="17.100000000000001" customHeight="1" x14ac:dyDescent="0.25">
      <c r="A211" s="4">
        <v>42220</v>
      </c>
      <c r="B211" s="5">
        <v>-98.5</v>
      </c>
      <c r="C211" s="6" t="s">
        <v>350</v>
      </c>
      <c r="D211" s="10" t="s">
        <v>351</v>
      </c>
    </row>
    <row r="212" spans="1:4" ht="17.100000000000001" customHeight="1" x14ac:dyDescent="0.25">
      <c r="A212" s="4">
        <v>42221</v>
      </c>
      <c r="B212" s="5">
        <v>-200</v>
      </c>
      <c r="C212" s="6" t="s">
        <v>352</v>
      </c>
      <c r="D212" s="10" t="s">
        <v>353</v>
      </c>
    </row>
    <row r="213" spans="1:4" ht="17.100000000000001" customHeight="1" x14ac:dyDescent="0.25">
      <c r="A213" s="4">
        <v>42221</v>
      </c>
      <c r="B213" s="5">
        <v>-47.3</v>
      </c>
      <c r="C213" s="6" t="s">
        <v>348</v>
      </c>
    </row>
    <row r="214" spans="1:4" ht="17.100000000000001" customHeight="1" x14ac:dyDescent="0.25">
      <c r="A214" s="4">
        <v>42222</v>
      </c>
      <c r="B214" s="5">
        <v>-23.5</v>
      </c>
      <c r="C214" s="6" t="s">
        <v>348</v>
      </c>
    </row>
    <row r="215" spans="1:4" ht="17.100000000000001" customHeight="1" x14ac:dyDescent="0.25">
      <c r="A215" s="4">
        <v>42222</v>
      </c>
      <c r="B215" s="5">
        <v>-10</v>
      </c>
      <c r="C215" s="6" t="s">
        <v>352</v>
      </c>
      <c r="D215" s="10" t="s">
        <v>354</v>
      </c>
    </row>
    <row r="216" spans="1:4" ht="17.100000000000001" customHeight="1" x14ac:dyDescent="0.25">
      <c r="A216" s="4">
        <v>42222</v>
      </c>
      <c r="B216" s="5">
        <v>-50</v>
      </c>
      <c r="C216" s="6" t="s">
        <v>5</v>
      </c>
      <c r="D216" s="10" t="s">
        <v>355</v>
      </c>
    </row>
    <row r="217" spans="1:4" ht="17.100000000000001" customHeight="1" x14ac:dyDescent="0.25">
      <c r="A217" s="4">
        <v>42223</v>
      </c>
      <c r="B217" s="5">
        <v>-29</v>
      </c>
      <c r="C217" s="6" t="s">
        <v>352</v>
      </c>
    </row>
    <row r="218" spans="1:4" ht="17.100000000000001" customHeight="1" x14ac:dyDescent="0.25">
      <c r="A218" s="4">
        <v>42223</v>
      </c>
      <c r="B218" s="5">
        <v>-30</v>
      </c>
      <c r="C218" s="6" t="s">
        <v>348</v>
      </c>
      <c r="D218" s="2" t="s">
        <v>356</v>
      </c>
    </row>
    <row r="219" spans="1:4" ht="17.100000000000001" customHeight="1" x14ac:dyDescent="0.25">
      <c r="A219" s="4">
        <v>42224</v>
      </c>
      <c r="B219" s="5">
        <v>-20</v>
      </c>
      <c r="C219" s="6" t="s">
        <v>2</v>
      </c>
      <c r="D219" s="10" t="s">
        <v>357</v>
      </c>
    </row>
    <row r="220" spans="1:4" ht="17.100000000000001" customHeight="1" x14ac:dyDescent="0.25">
      <c r="A220" s="4">
        <v>42224</v>
      </c>
      <c r="B220" s="5">
        <v>-20</v>
      </c>
      <c r="C220" s="6" t="s">
        <v>348</v>
      </c>
    </row>
    <row r="221" spans="1:4" ht="17.100000000000001" customHeight="1" x14ac:dyDescent="0.25">
      <c r="A221" s="4">
        <v>42225</v>
      </c>
      <c r="B221" s="5">
        <v>-344</v>
      </c>
      <c r="C221" s="6" t="s">
        <v>1</v>
      </c>
      <c r="D221" s="10" t="s">
        <v>393</v>
      </c>
    </row>
    <row r="222" spans="1:4" ht="17.100000000000001" customHeight="1" x14ac:dyDescent="0.25">
      <c r="A222" s="4">
        <v>42225</v>
      </c>
      <c r="B222" s="5">
        <v>-25</v>
      </c>
      <c r="C222" s="6" t="s">
        <v>11</v>
      </c>
      <c r="D222" s="10" t="s">
        <v>358</v>
      </c>
    </row>
    <row r="223" spans="1:4" ht="17.100000000000001" customHeight="1" x14ac:dyDescent="0.25">
      <c r="A223" s="4">
        <v>42225</v>
      </c>
      <c r="B223" s="5">
        <v>-29</v>
      </c>
      <c r="C223" s="6" t="s">
        <v>359</v>
      </c>
    </row>
    <row r="224" spans="1:4" ht="17.100000000000001" customHeight="1" x14ac:dyDescent="0.25">
      <c r="A224" s="4">
        <v>42226</v>
      </c>
      <c r="B224" s="5">
        <v>-28</v>
      </c>
      <c r="C224" s="6" t="s">
        <v>360</v>
      </c>
    </row>
    <row r="225" spans="1:5" ht="17.100000000000001" customHeight="1" x14ac:dyDescent="0.25">
      <c r="A225" s="4">
        <v>42226</v>
      </c>
      <c r="B225" s="5">
        <v>-120</v>
      </c>
      <c r="C225" s="6" t="s">
        <v>6</v>
      </c>
      <c r="D225" s="2" t="s">
        <v>361</v>
      </c>
    </row>
    <row r="226" spans="1:5" ht="17.100000000000001" customHeight="1" x14ac:dyDescent="0.25">
      <c r="A226" s="4">
        <v>42228</v>
      </c>
      <c r="B226" s="5">
        <v>-188</v>
      </c>
      <c r="C226" s="6" t="s">
        <v>11</v>
      </c>
      <c r="D226" s="10" t="s">
        <v>362</v>
      </c>
    </row>
    <row r="227" spans="1:5" ht="17.100000000000001" customHeight="1" x14ac:dyDescent="0.25">
      <c r="A227" s="4">
        <v>42228</v>
      </c>
      <c r="B227" s="5">
        <v>-21.6</v>
      </c>
      <c r="C227" s="6" t="s">
        <v>363</v>
      </c>
      <c r="D227" s="10"/>
    </row>
    <row r="228" spans="1:5" ht="17.100000000000001" customHeight="1" x14ac:dyDescent="0.25">
      <c r="A228" s="4">
        <v>42228</v>
      </c>
      <c r="B228" s="5">
        <v>-8</v>
      </c>
      <c r="C228" s="6" t="s">
        <v>6</v>
      </c>
      <c r="D228" s="10" t="s">
        <v>364</v>
      </c>
    </row>
    <row r="229" spans="1:5" ht="17.100000000000001" customHeight="1" x14ac:dyDescent="0.25">
      <c r="A229" s="4">
        <v>42229</v>
      </c>
      <c r="B229" s="5">
        <v>-10</v>
      </c>
      <c r="C229" s="6" t="s">
        <v>365</v>
      </c>
      <c r="D229" s="10"/>
    </row>
    <row r="230" spans="1:5" ht="17.100000000000001" customHeight="1" x14ac:dyDescent="0.25">
      <c r="A230" s="4">
        <v>42229</v>
      </c>
      <c r="B230" s="5">
        <v>-16</v>
      </c>
      <c r="C230" s="6" t="s">
        <v>363</v>
      </c>
      <c r="D230" s="10"/>
    </row>
    <row r="231" spans="1:5" ht="17.100000000000001" customHeight="1" x14ac:dyDescent="0.25">
      <c r="A231" s="4">
        <v>42229</v>
      </c>
      <c r="B231" s="5">
        <v>-60</v>
      </c>
      <c r="C231" s="6" t="s">
        <v>6</v>
      </c>
      <c r="D231" s="10" t="s">
        <v>366</v>
      </c>
    </row>
    <row r="232" spans="1:5" ht="17.100000000000001" customHeight="1" x14ac:dyDescent="0.25">
      <c r="A232" s="4">
        <v>42230</v>
      </c>
      <c r="B232" s="5">
        <v>-10</v>
      </c>
      <c r="C232" s="6" t="s">
        <v>363</v>
      </c>
      <c r="D232" s="10"/>
    </row>
    <row r="233" spans="1:5" ht="17.100000000000001" customHeight="1" x14ac:dyDescent="0.25">
      <c r="A233" s="4">
        <v>42231</v>
      </c>
      <c r="B233" s="5">
        <v>-38</v>
      </c>
      <c r="C233" s="6" t="s">
        <v>363</v>
      </c>
      <c r="D233" s="10" t="s">
        <v>367</v>
      </c>
    </row>
    <row r="234" spans="1:5" ht="17.100000000000001" customHeight="1" x14ac:dyDescent="0.25">
      <c r="A234" s="4">
        <v>42231</v>
      </c>
      <c r="B234" s="5">
        <v>-39.6</v>
      </c>
      <c r="C234" s="6" t="s">
        <v>2</v>
      </c>
      <c r="D234" s="2" t="s">
        <v>368</v>
      </c>
    </row>
    <row r="235" spans="1:5" ht="17.100000000000001" customHeight="1" x14ac:dyDescent="0.25">
      <c r="A235" s="4">
        <v>42231</v>
      </c>
      <c r="B235" s="5">
        <v>-45</v>
      </c>
      <c r="C235" s="6" t="s">
        <v>369</v>
      </c>
      <c r="D235" s="10" t="s">
        <v>370</v>
      </c>
      <c r="E235" s="2" t="s">
        <v>371</v>
      </c>
    </row>
    <row r="236" spans="1:5" ht="17.100000000000001" customHeight="1" x14ac:dyDescent="0.25">
      <c r="A236" s="4">
        <v>42231</v>
      </c>
      <c r="B236" s="5">
        <v>-30</v>
      </c>
      <c r="C236" s="6" t="s">
        <v>363</v>
      </c>
      <c r="D236" s="10" t="s">
        <v>372</v>
      </c>
    </row>
    <row r="237" spans="1:5" ht="17.100000000000001" customHeight="1" x14ac:dyDescent="0.25">
      <c r="A237" s="4">
        <v>42232</v>
      </c>
      <c r="B237" s="5">
        <v>-80</v>
      </c>
      <c r="C237" s="6" t="s">
        <v>363</v>
      </c>
      <c r="D237" s="10" t="s">
        <v>373</v>
      </c>
    </row>
    <row r="238" spans="1:5" ht="17.100000000000001" customHeight="1" x14ac:dyDescent="0.25">
      <c r="A238" s="4">
        <v>42232</v>
      </c>
      <c r="B238" s="5">
        <v>-18</v>
      </c>
      <c r="C238" s="6" t="s">
        <v>363</v>
      </c>
      <c r="D238" s="10" t="s">
        <v>374</v>
      </c>
    </row>
    <row r="239" spans="1:5" ht="17.100000000000001" customHeight="1" x14ac:dyDescent="0.25">
      <c r="A239" s="4">
        <v>42232</v>
      </c>
      <c r="B239" s="5">
        <v>-12.1</v>
      </c>
      <c r="C239" s="6" t="s">
        <v>363</v>
      </c>
      <c r="D239" s="10" t="s">
        <v>375</v>
      </c>
    </row>
    <row r="240" spans="1:5" ht="17.100000000000001" customHeight="1" x14ac:dyDescent="0.25">
      <c r="A240" s="4">
        <v>42233</v>
      </c>
      <c r="B240" s="5">
        <v>-12.5</v>
      </c>
      <c r="C240" s="6" t="s">
        <v>376</v>
      </c>
      <c r="D240" s="10"/>
    </row>
    <row r="241" spans="1:5" ht="17.100000000000001" customHeight="1" x14ac:dyDescent="0.25">
      <c r="A241" s="4">
        <v>42234</v>
      </c>
      <c r="B241" s="5">
        <v>-21.5</v>
      </c>
      <c r="C241" s="6" t="s">
        <v>376</v>
      </c>
      <c r="D241" s="10"/>
    </row>
    <row r="242" spans="1:5" ht="17.100000000000001" customHeight="1" x14ac:dyDescent="0.25">
      <c r="A242" s="4">
        <v>42234</v>
      </c>
      <c r="B242" s="5">
        <v>-25</v>
      </c>
      <c r="C242" s="6" t="s">
        <v>377</v>
      </c>
      <c r="D242" s="10" t="s">
        <v>378</v>
      </c>
    </row>
    <row r="243" spans="1:5" ht="17.100000000000001" customHeight="1" x14ac:dyDescent="0.25">
      <c r="A243" s="4">
        <v>42235</v>
      </c>
      <c r="B243" s="5">
        <v>-699</v>
      </c>
      <c r="C243" s="6" t="s">
        <v>379</v>
      </c>
      <c r="D243" s="10" t="s">
        <v>380</v>
      </c>
    </row>
    <row r="244" spans="1:5" ht="17.100000000000001" customHeight="1" x14ac:dyDescent="0.25">
      <c r="A244" s="4">
        <v>42235</v>
      </c>
      <c r="B244" s="5">
        <v>-337.4</v>
      </c>
      <c r="C244" s="6" t="s">
        <v>482</v>
      </c>
      <c r="D244" s="10" t="s">
        <v>483</v>
      </c>
      <c r="E244" s="2" t="s">
        <v>381</v>
      </c>
    </row>
    <row r="245" spans="1:5" ht="17.100000000000001" customHeight="1" x14ac:dyDescent="0.25">
      <c r="A245" s="4">
        <v>42235</v>
      </c>
      <c r="B245" s="5">
        <v>-17</v>
      </c>
      <c r="C245" s="6" t="s">
        <v>382</v>
      </c>
      <c r="D245" s="10"/>
    </row>
    <row r="246" spans="1:5" ht="17.100000000000001" customHeight="1" x14ac:dyDescent="0.25">
      <c r="A246" s="4">
        <v>42236</v>
      </c>
      <c r="B246" s="5">
        <v>-24</v>
      </c>
      <c r="C246" s="6" t="s">
        <v>382</v>
      </c>
      <c r="D246" s="10"/>
    </row>
    <row r="247" spans="1:5" ht="17.100000000000001" customHeight="1" x14ac:dyDescent="0.25">
      <c r="A247" s="4">
        <v>42237</v>
      </c>
      <c r="B247" s="5">
        <v>-17</v>
      </c>
      <c r="C247" s="6" t="s">
        <v>382</v>
      </c>
      <c r="D247" s="10"/>
    </row>
    <row r="248" spans="1:5" ht="17.100000000000001" customHeight="1" x14ac:dyDescent="0.25">
      <c r="A248" s="4">
        <v>42237</v>
      </c>
      <c r="B248" s="5">
        <v>-34</v>
      </c>
      <c r="C248" s="6" t="s">
        <v>246</v>
      </c>
      <c r="D248" s="10"/>
    </row>
    <row r="249" spans="1:5" ht="17.100000000000001" customHeight="1" x14ac:dyDescent="0.25">
      <c r="A249" s="4">
        <v>42238</v>
      </c>
      <c r="B249" s="5">
        <v>-25</v>
      </c>
      <c r="C249" s="6" t="s">
        <v>383</v>
      </c>
      <c r="D249" s="10" t="s">
        <v>384</v>
      </c>
    </row>
    <row r="250" spans="1:5" ht="17.100000000000001" customHeight="1" x14ac:dyDescent="0.25">
      <c r="A250" s="4">
        <v>42238</v>
      </c>
      <c r="B250" s="5">
        <v>-32</v>
      </c>
      <c r="C250" s="6" t="s">
        <v>4</v>
      </c>
      <c r="D250" s="10" t="s">
        <v>385</v>
      </c>
    </row>
    <row r="251" spans="1:5" ht="17.100000000000001" customHeight="1" x14ac:dyDescent="0.25">
      <c r="A251" s="4">
        <v>42239</v>
      </c>
      <c r="B251" s="5">
        <v>-51</v>
      </c>
      <c r="C251" s="6" t="s">
        <v>382</v>
      </c>
      <c r="D251" s="10" t="s">
        <v>386</v>
      </c>
    </row>
    <row r="252" spans="1:5" ht="17.100000000000001" customHeight="1" x14ac:dyDescent="0.25">
      <c r="A252" s="4">
        <v>42240</v>
      </c>
      <c r="B252" s="5">
        <v>-6</v>
      </c>
      <c r="C252" s="6" t="s">
        <v>382</v>
      </c>
      <c r="D252" s="10" t="s">
        <v>387</v>
      </c>
    </row>
    <row r="253" spans="1:5" ht="17.100000000000001" customHeight="1" x14ac:dyDescent="0.25">
      <c r="A253" s="4">
        <v>42241</v>
      </c>
      <c r="B253" s="5">
        <v>-9</v>
      </c>
      <c r="C253" s="6" t="s">
        <v>388</v>
      </c>
      <c r="D253" s="10" t="s">
        <v>389</v>
      </c>
    </row>
    <row r="254" spans="1:5" ht="17.100000000000001" customHeight="1" x14ac:dyDescent="0.25">
      <c r="A254" s="4">
        <v>42241</v>
      </c>
      <c r="B254" s="5">
        <v>-82</v>
      </c>
      <c r="C254" s="6" t="s">
        <v>394</v>
      </c>
      <c r="D254" s="10" t="s">
        <v>395</v>
      </c>
    </row>
    <row r="255" spans="1:5" ht="17.100000000000001" customHeight="1" x14ac:dyDescent="0.25">
      <c r="A255" s="4">
        <v>42241</v>
      </c>
      <c r="B255" s="5">
        <v>-33.5</v>
      </c>
      <c r="C255" s="6" t="s">
        <v>396</v>
      </c>
      <c r="D255" s="10" t="s">
        <v>397</v>
      </c>
      <c r="E255" s="2" t="s">
        <v>398</v>
      </c>
    </row>
    <row r="256" spans="1:5" ht="17.100000000000001" customHeight="1" x14ac:dyDescent="0.25">
      <c r="A256" s="4">
        <v>42242</v>
      </c>
      <c r="B256" s="5">
        <v>-16.3</v>
      </c>
      <c r="C256" s="6" t="s">
        <v>394</v>
      </c>
      <c r="D256" s="10"/>
    </row>
    <row r="257" spans="1:9" ht="17.100000000000001" customHeight="1" x14ac:dyDescent="0.25">
      <c r="A257" s="4">
        <v>42243</v>
      </c>
      <c r="B257" s="5">
        <v>-44</v>
      </c>
      <c r="C257" s="6" t="s">
        <v>399</v>
      </c>
      <c r="D257" s="10"/>
    </row>
    <row r="258" spans="1:9" ht="17.100000000000001" customHeight="1" x14ac:dyDescent="0.25">
      <c r="A258" s="4">
        <v>42244</v>
      </c>
      <c r="B258" s="5">
        <v>-6.11</v>
      </c>
      <c r="C258" s="6" t="s">
        <v>400</v>
      </c>
      <c r="D258" s="10" t="s">
        <v>401</v>
      </c>
    </row>
    <row r="259" spans="1:9" ht="17.100000000000001" customHeight="1" x14ac:dyDescent="0.25">
      <c r="A259" s="4">
        <v>42244</v>
      </c>
      <c r="B259" s="5">
        <v>-30</v>
      </c>
      <c r="C259" s="6" t="s">
        <v>400</v>
      </c>
      <c r="D259" s="10" t="s">
        <v>402</v>
      </c>
    </row>
    <row r="260" spans="1:9" ht="17.100000000000001" customHeight="1" x14ac:dyDescent="0.25">
      <c r="A260" s="4">
        <v>42246</v>
      </c>
      <c r="B260" s="5">
        <v>-29</v>
      </c>
      <c r="C260" s="6" t="s">
        <v>400</v>
      </c>
      <c r="D260" s="10"/>
    </row>
    <row r="261" spans="1:9" ht="17.100000000000001" customHeight="1" x14ac:dyDescent="0.25">
      <c r="A261" s="4">
        <v>42246</v>
      </c>
      <c r="B261" s="5">
        <v>-39.799999999999997</v>
      </c>
      <c r="C261" s="6" t="s">
        <v>403</v>
      </c>
      <c r="D261" s="10" t="s">
        <v>404</v>
      </c>
      <c r="E261" s="2" t="s">
        <v>405</v>
      </c>
    </row>
    <row r="262" spans="1:9" ht="17.100000000000001" customHeight="1" x14ac:dyDescent="0.25">
      <c r="A262" s="4">
        <v>42247</v>
      </c>
      <c r="B262" s="5">
        <v>-22</v>
      </c>
      <c r="C262" s="6" t="s">
        <v>406</v>
      </c>
      <c r="D262" s="10"/>
    </row>
    <row r="263" spans="1:9" ht="17.100000000000001" customHeight="1" x14ac:dyDescent="0.25">
      <c r="A263" s="4">
        <v>42248</v>
      </c>
      <c r="B263" s="5">
        <v>-895</v>
      </c>
      <c r="C263" s="6" t="s">
        <v>390</v>
      </c>
      <c r="D263" s="10" t="s">
        <v>391</v>
      </c>
      <c r="E263" s="2" t="s">
        <v>392</v>
      </c>
      <c r="F263" s="2">
        <f>SUMIFS(B263:B3419,A263:A3419,"&gt;="&amp;'9月'!$K$1,A263:A3419,"&lt;="&amp;'9月'!$L$1)</f>
        <v>-11062.9</v>
      </c>
      <c r="G263" s="2">
        <v>5922</v>
      </c>
      <c r="H263" s="2">
        <f>$F263+$G263</f>
        <v>-5140.8999999999996</v>
      </c>
    </row>
    <row r="264" spans="1:9" ht="17.100000000000001" customHeight="1" x14ac:dyDescent="0.25">
      <c r="A264" s="4">
        <v>42248</v>
      </c>
      <c r="B264" s="5">
        <v>-99.5</v>
      </c>
      <c r="C264" s="6" t="s">
        <v>4</v>
      </c>
      <c r="D264" s="10" t="s">
        <v>407</v>
      </c>
      <c r="I264" s="2" t="s">
        <v>543</v>
      </c>
    </row>
    <row r="265" spans="1:9" ht="17.100000000000001" customHeight="1" x14ac:dyDescent="0.25">
      <c r="A265" s="4">
        <v>42249</v>
      </c>
      <c r="B265" s="5">
        <v>-47</v>
      </c>
      <c r="C265" s="6" t="s">
        <v>408</v>
      </c>
      <c r="D265" s="10"/>
      <c r="I265" s="2" t="s">
        <v>544</v>
      </c>
    </row>
    <row r="266" spans="1:9" ht="17.100000000000001" customHeight="1" x14ac:dyDescent="0.25">
      <c r="A266" s="4">
        <v>42249</v>
      </c>
      <c r="B266" s="5">
        <v>-599</v>
      </c>
      <c r="C266" s="6" t="s">
        <v>409</v>
      </c>
      <c r="D266" s="10" t="s">
        <v>410</v>
      </c>
      <c r="E266" s="2" t="s">
        <v>411</v>
      </c>
      <c r="I266" s="2">
        <v>3472</v>
      </c>
    </row>
    <row r="267" spans="1:9" ht="17.100000000000001" customHeight="1" x14ac:dyDescent="0.25">
      <c r="A267" s="4">
        <v>42250</v>
      </c>
      <c r="B267" s="5">
        <v>-20</v>
      </c>
      <c r="C267" s="6" t="s">
        <v>408</v>
      </c>
      <c r="D267" s="10"/>
      <c r="I267" s="10">
        <v>1350</v>
      </c>
    </row>
    <row r="268" spans="1:9" ht="17.100000000000001" customHeight="1" x14ac:dyDescent="0.25">
      <c r="A268" s="4">
        <v>42250</v>
      </c>
      <c r="B268" s="5">
        <v>-30</v>
      </c>
      <c r="C268" s="6" t="s">
        <v>412</v>
      </c>
      <c r="D268" s="10"/>
    </row>
    <row r="269" spans="1:9" ht="17.100000000000001" customHeight="1" x14ac:dyDescent="0.25">
      <c r="A269" s="4">
        <v>42251</v>
      </c>
      <c r="B269" s="5">
        <v>-7</v>
      </c>
      <c r="C269" s="6" t="s">
        <v>412</v>
      </c>
      <c r="D269" s="10"/>
    </row>
    <row r="270" spans="1:9" ht="17.100000000000001" customHeight="1" x14ac:dyDescent="0.25">
      <c r="A270" s="4">
        <v>42251</v>
      </c>
      <c r="B270" s="5">
        <v>-15</v>
      </c>
      <c r="C270" s="6" t="s">
        <v>408</v>
      </c>
      <c r="D270" s="10"/>
    </row>
    <row r="271" spans="1:9" ht="17.100000000000001" customHeight="1" x14ac:dyDescent="0.25">
      <c r="A271" s="4">
        <v>42252</v>
      </c>
      <c r="B271" s="5">
        <v>-40</v>
      </c>
      <c r="C271" s="6" t="s">
        <v>408</v>
      </c>
      <c r="D271" s="10" t="s">
        <v>414</v>
      </c>
    </row>
    <row r="272" spans="1:9" ht="17.100000000000001" customHeight="1" x14ac:dyDescent="0.25">
      <c r="A272" s="4">
        <v>42252</v>
      </c>
      <c r="B272" s="5">
        <v>-136</v>
      </c>
      <c r="C272" s="6" t="s">
        <v>408</v>
      </c>
      <c r="D272" s="10" t="s">
        <v>413</v>
      </c>
      <c r="E272" s="2" t="s">
        <v>415</v>
      </c>
    </row>
    <row r="273" spans="1:5" ht="17.100000000000001" customHeight="1" x14ac:dyDescent="0.25">
      <c r="A273" s="4">
        <v>42252</v>
      </c>
      <c r="B273" s="5">
        <v>-40</v>
      </c>
      <c r="C273" s="6" t="s">
        <v>412</v>
      </c>
      <c r="D273" s="10"/>
    </row>
    <row r="274" spans="1:5" ht="17.100000000000001" customHeight="1" x14ac:dyDescent="0.25">
      <c r="A274" s="4">
        <v>42253</v>
      </c>
      <c r="B274" s="5">
        <v>-20.8</v>
      </c>
      <c r="C274" s="6" t="s">
        <v>416</v>
      </c>
      <c r="D274" s="10"/>
    </row>
    <row r="275" spans="1:5" ht="17.100000000000001" customHeight="1" x14ac:dyDescent="0.25">
      <c r="A275" s="4">
        <v>42253</v>
      </c>
      <c r="B275" s="5">
        <v>-1000</v>
      </c>
      <c r="C275" s="6" t="s">
        <v>1</v>
      </c>
      <c r="D275" s="10" t="s">
        <v>417</v>
      </c>
    </row>
    <row r="276" spans="1:5" ht="17.100000000000001" customHeight="1" x14ac:dyDescent="0.25">
      <c r="A276" s="4">
        <v>42254</v>
      </c>
      <c r="B276" s="5">
        <v>-25</v>
      </c>
      <c r="C276" s="6" t="s">
        <v>416</v>
      </c>
      <c r="D276" s="10"/>
    </row>
    <row r="277" spans="1:5" ht="17.100000000000001" customHeight="1" x14ac:dyDescent="0.25">
      <c r="A277" s="4">
        <v>42256</v>
      </c>
      <c r="B277" s="5">
        <v>-22.3</v>
      </c>
      <c r="C277" s="6" t="s">
        <v>416</v>
      </c>
      <c r="D277" s="10"/>
    </row>
    <row r="278" spans="1:5" ht="17.100000000000001" customHeight="1" x14ac:dyDescent="0.25">
      <c r="A278" s="4">
        <v>42257</v>
      </c>
      <c r="B278" s="5">
        <v>-9.6999999999999993</v>
      </c>
      <c r="C278" s="6" t="s">
        <v>418</v>
      </c>
      <c r="D278" s="10" t="s">
        <v>419</v>
      </c>
      <c r="E278" s="2" t="s">
        <v>423</v>
      </c>
    </row>
    <row r="279" spans="1:5" ht="17.100000000000001" customHeight="1" x14ac:dyDescent="0.25">
      <c r="A279" s="4">
        <v>42257</v>
      </c>
      <c r="B279" s="5">
        <v>-18</v>
      </c>
      <c r="C279" s="6" t="s">
        <v>420</v>
      </c>
      <c r="D279" s="10"/>
    </row>
    <row r="280" spans="1:5" ht="17.100000000000001" customHeight="1" x14ac:dyDescent="0.25">
      <c r="A280" s="4">
        <v>42258</v>
      </c>
      <c r="B280" s="5">
        <v>-23.2</v>
      </c>
      <c r="C280" s="6" t="s">
        <v>421</v>
      </c>
      <c r="D280" s="10"/>
    </row>
    <row r="281" spans="1:5" ht="17.100000000000001" customHeight="1" x14ac:dyDescent="0.25">
      <c r="A281" s="4">
        <v>42258</v>
      </c>
      <c r="B281" s="5">
        <v>-9.3000000000000007</v>
      </c>
      <c r="C281" s="6" t="s">
        <v>418</v>
      </c>
      <c r="D281" s="10" t="s">
        <v>422</v>
      </c>
    </row>
    <row r="282" spans="1:5" ht="17.100000000000001" customHeight="1" x14ac:dyDescent="0.25">
      <c r="A282" s="4">
        <v>42259</v>
      </c>
      <c r="B282" s="5">
        <v>-69</v>
      </c>
      <c r="C282" s="6" t="s">
        <v>420</v>
      </c>
      <c r="D282" s="10"/>
    </row>
    <row r="283" spans="1:5" ht="17.100000000000001" customHeight="1" x14ac:dyDescent="0.25">
      <c r="A283" s="4">
        <v>42259</v>
      </c>
      <c r="B283" s="5">
        <v>-10.5</v>
      </c>
      <c r="C283" s="6" t="s">
        <v>424</v>
      </c>
      <c r="D283" s="10"/>
      <c r="E283" s="2" t="s">
        <v>425</v>
      </c>
    </row>
    <row r="284" spans="1:5" ht="17.100000000000001" customHeight="1" x14ac:dyDescent="0.25">
      <c r="A284" s="4">
        <v>42260</v>
      </c>
      <c r="B284" s="5">
        <v>-101</v>
      </c>
      <c r="C284" s="6" t="s">
        <v>420</v>
      </c>
      <c r="D284" s="10"/>
    </row>
    <row r="285" spans="1:5" ht="17.100000000000001" customHeight="1" x14ac:dyDescent="0.25">
      <c r="A285" s="4">
        <v>42260</v>
      </c>
      <c r="B285" s="5">
        <v>-59.8</v>
      </c>
      <c r="C285" s="6" t="s">
        <v>2</v>
      </c>
      <c r="D285" s="10" t="s">
        <v>426</v>
      </c>
      <c r="E285" s="2" t="s">
        <v>427</v>
      </c>
    </row>
    <row r="286" spans="1:5" ht="17.100000000000001" customHeight="1" x14ac:dyDescent="0.25">
      <c r="A286" s="4">
        <v>42261</v>
      </c>
      <c r="B286" s="5">
        <v>-21.5</v>
      </c>
      <c r="C286" s="6" t="s">
        <v>420</v>
      </c>
      <c r="D286" s="10"/>
    </row>
    <row r="287" spans="1:5" ht="17.100000000000001" customHeight="1" x14ac:dyDescent="0.25">
      <c r="A287" s="4">
        <v>42261</v>
      </c>
      <c r="B287" s="5">
        <v>-10</v>
      </c>
      <c r="C287" s="6" t="s">
        <v>424</v>
      </c>
      <c r="D287" s="10" t="s">
        <v>429</v>
      </c>
    </row>
    <row r="288" spans="1:5" ht="17.100000000000001" customHeight="1" x14ac:dyDescent="0.25">
      <c r="A288" s="4">
        <v>42262</v>
      </c>
      <c r="B288" s="5">
        <v>-10</v>
      </c>
      <c r="C288" s="6" t="s">
        <v>428</v>
      </c>
      <c r="D288" s="10"/>
    </row>
    <row r="289" spans="1:5" ht="17.100000000000001" customHeight="1" x14ac:dyDescent="0.25">
      <c r="A289" s="4">
        <v>42262</v>
      </c>
      <c r="B289" s="5">
        <v>-45.6</v>
      </c>
      <c r="C289" s="6" t="s">
        <v>430</v>
      </c>
      <c r="D289" s="10" t="s">
        <v>431</v>
      </c>
      <c r="E289" s="2" t="s">
        <v>432</v>
      </c>
    </row>
    <row r="290" spans="1:5" ht="17.100000000000001" customHeight="1" x14ac:dyDescent="0.25">
      <c r="A290" s="4">
        <v>42262</v>
      </c>
      <c r="B290" s="5">
        <v>-7.7</v>
      </c>
      <c r="C290" s="6" t="s">
        <v>421</v>
      </c>
      <c r="D290" s="10"/>
    </row>
    <row r="291" spans="1:5" ht="17.100000000000001" customHeight="1" x14ac:dyDescent="0.25">
      <c r="A291" s="4">
        <v>42263</v>
      </c>
      <c r="B291" s="5">
        <v>-10</v>
      </c>
      <c r="C291" s="6" t="s">
        <v>418</v>
      </c>
      <c r="D291" s="10"/>
    </row>
    <row r="292" spans="1:5" ht="17.100000000000001" customHeight="1" x14ac:dyDescent="0.25">
      <c r="A292" s="4">
        <v>42264</v>
      </c>
      <c r="B292" s="5">
        <v>-23</v>
      </c>
      <c r="C292" s="6" t="s">
        <v>424</v>
      </c>
      <c r="D292" s="10" t="s">
        <v>433</v>
      </c>
    </row>
    <row r="293" spans="1:5" ht="17.100000000000001" customHeight="1" x14ac:dyDescent="0.25">
      <c r="A293" s="4">
        <v>42264</v>
      </c>
      <c r="B293" s="5">
        <v>-30</v>
      </c>
      <c r="C293" s="6" t="s">
        <v>420</v>
      </c>
      <c r="D293" s="10"/>
    </row>
    <row r="294" spans="1:5" ht="17.100000000000001" customHeight="1" x14ac:dyDescent="0.25">
      <c r="A294" s="4">
        <v>42265</v>
      </c>
      <c r="B294" s="5">
        <v>-22</v>
      </c>
      <c r="C294" s="6" t="s">
        <v>420</v>
      </c>
      <c r="D294" s="10"/>
    </row>
    <row r="295" spans="1:5" ht="17.100000000000001" customHeight="1" x14ac:dyDescent="0.25">
      <c r="A295" s="4">
        <v>42266</v>
      </c>
      <c r="B295" s="5">
        <v>-59.5</v>
      </c>
      <c r="C295" s="6" t="s">
        <v>420</v>
      </c>
      <c r="D295" s="10"/>
    </row>
    <row r="296" spans="1:5" ht="17.100000000000001" customHeight="1" x14ac:dyDescent="0.25">
      <c r="A296" s="4">
        <v>42267</v>
      </c>
      <c r="B296" s="5">
        <v>-150</v>
      </c>
      <c r="C296" s="6" t="s">
        <v>420</v>
      </c>
      <c r="D296" s="10" t="s">
        <v>434</v>
      </c>
    </row>
    <row r="297" spans="1:5" ht="17.100000000000001" customHeight="1" x14ac:dyDescent="0.25">
      <c r="A297" s="4">
        <v>42268</v>
      </c>
      <c r="B297" s="5">
        <v>-10</v>
      </c>
      <c r="C297" s="6" t="s">
        <v>418</v>
      </c>
      <c r="D297" s="10"/>
    </row>
    <row r="298" spans="1:5" ht="17.100000000000001" customHeight="1" x14ac:dyDescent="0.25">
      <c r="A298" s="4">
        <v>42269</v>
      </c>
      <c r="B298" s="5">
        <v>-18</v>
      </c>
      <c r="C298" s="6" t="s">
        <v>421</v>
      </c>
      <c r="D298" s="10"/>
    </row>
    <row r="299" spans="1:5" ht="17.100000000000001" customHeight="1" x14ac:dyDescent="0.25">
      <c r="A299" s="4">
        <v>42270</v>
      </c>
      <c r="B299" s="5">
        <v>-13.5</v>
      </c>
      <c r="C299" s="6" t="s">
        <v>420</v>
      </c>
      <c r="D299" s="10"/>
    </row>
    <row r="300" spans="1:5" ht="17.100000000000001" customHeight="1" x14ac:dyDescent="0.25">
      <c r="A300" s="4">
        <v>42270</v>
      </c>
      <c r="B300" s="5">
        <v>-10</v>
      </c>
      <c r="C300" s="6" t="s">
        <v>418</v>
      </c>
      <c r="D300" s="10"/>
    </row>
    <row r="301" spans="1:5" ht="17.100000000000001" customHeight="1" x14ac:dyDescent="0.25">
      <c r="A301" s="4">
        <v>42271</v>
      </c>
      <c r="B301" s="5">
        <v>-10</v>
      </c>
      <c r="C301" s="6" t="s">
        <v>428</v>
      </c>
      <c r="D301" s="10" t="s">
        <v>435</v>
      </c>
    </row>
    <row r="302" spans="1:5" ht="17.100000000000001" customHeight="1" x14ac:dyDescent="0.25">
      <c r="A302" s="4">
        <v>42271</v>
      </c>
      <c r="B302" s="5">
        <v>-14</v>
      </c>
      <c r="C302" s="6" t="s">
        <v>436</v>
      </c>
      <c r="D302" s="10"/>
    </row>
    <row r="303" spans="1:5" ht="17.100000000000001" customHeight="1" x14ac:dyDescent="0.25">
      <c r="A303" s="4">
        <v>42272</v>
      </c>
      <c r="B303" s="5">
        <v>-55.5</v>
      </c>
      <c r="C303" s="6" t="s">
        <v>436</v>
      </c>
      <c r="D303" s="10"/>
    </row>
    <row r="304" spans="1:5" ht="17.100000000000001" customHeight="1" x14ac:dyDescent="0.25">
      <c r="A304" s="4">
        <v>42273</v>
      </c>
      <c r="B304" s="5">
        <v>-300</v>
      </c>
      <c r="C304" s="6" t="s">
        <v>11</v>
      </c>
      <c r="D304" s="10" t="s">
        <v>438</v>
      </c>
    </row>
    <row r="305" spans="1:8" ht="17.100000000000001" customHeight="1" x14ac:dyDescent="0.25">
      <c r="A305" s="4">
        <v>42273</v>
      </c>
      <c r="B305" s="5">
        <v>-30</v>
      </c>
      <c r="C305" s="6" t="s">
        <v>439</v>
      </c>
      <c r="D305" s="10" t="s">
        <v>440</v>
      </c>
    </row>
    <row r="306" spans="1:8" ht="17.100000000000001" customHeight="1" x14ac:dyDescent="0.25">
      <c r="A306" s="4">
        <v>42273</v>
      </c>
      <c r="B306" s="5">
        <v>-28</v>
      </c>
      <c r="C306" s="6" t="s">
        <v>436</v>
      </c>
      <c r="D306" s="10"/>
    </row>
    <row r="307" spans="1:8" ht="17.100000000000001" customHeight="1" x14ac:dyDescent="0.25">
      <c r="A307" s="4">
        <v>42274</v>
      </c>
      <c r="B307" s="5">
        <v>-30</v>
      </c>
      <c r="C307" s="6" t="s">
        <v>436</v>
      </c>
      <c r="D307" s="10"/>
    </row>
    <row r="308" spans="1:8" ht="17.100000000000001" customHeight="1" x14ac:dyDescent="0.25">
      <c r="A308" s="4">
        <v>42274</v>
      </c>
      <c r="B308" s="5">
        <v>-98.5</v>
      </c>
      <c r="C308" s="6" t="s">
        <v>4</v>
      </c>
      <c r="D308" s="10" t="s">
        <v>441</v>
      </c>
    </row>
    <row r="309" spans="1:8" ht="17.100000000000001" customHeight="1" x14ac:dyDescent="0.25">
      <c r="A309" s="4">
        <v>42274</v>
      </c>
      <c r="B309" s="5">
        <v>-6450</v>
      </c>
      <c r="C309" s="6" t="s">
        <v>437</v>
      </c>
      <c r="D309" s="10" t="s">
        <v>442</v>
      </c>
    </row>
    <row r="310" spans="1:8" ht="17.100000000000001" customHeight="1" x14ac:dyDescent="0.25">
      <c r="A310" s="4">
        <v>42275</v>
      </c>
      <c r="B310" s="5">
        <v>-50</v>
      </c>
      <c r="C310" s="6" t="s">
        <v>439</v>
      </c>
      <c r="D310" s="10"/>
    </row>
    <row r="311" spans="1:8" ht="17.100000000000001" customHeight="1" x14ac:dyDescent="0.25">
      <c r="A311" s="4">
        <v>42276</v>
      </c>
      <c r="B311" s="5">
        <v>-170</v>
      </c>
      <c r="C311" s="6" t="s">
        <v>4</v>
      </c>
      <c r="D311" s="10" t="s">
        <v>443</v>
      </c>
    </row>
    <row r="312" spans="1:8" ht="17.100000000000001" customHeight="1" x14ac:dyDescent="0.25">
      <c r="A312" s="4">
        <v>42276</v>
      </c>
      <c r="B312" s="5">
        <v>-59</v>
      </c>
      <c r="C312" s="6" t="s">
        <v>436</v>
      </c>
      <c r="D312" s="10"/>
    </row>
    <row r="313" spans="1:8" ht="17.100000000000001" customHeight="1" x14ac:dyDescent="0.25">
      <c r="A313" s="4">
        <v>42277</v>
      </c>
      <c r="B313" s="5">
        <v>-30</v>
      </c>
      <c r="C313" s="6" t="s">
        <v>444</v>
      </c>
      <c r="D313" s="10" t="s">
        <v>445</v>
      </c>
    </row>
    <row r="314" spans="1:8" ht="17.100000000000001" customHeight="1" x14ac:dyDescent="0.25">
      <c r="A314" s="4">
        <v>42278</v>
      </c>
      <c r="B314" s="5">
        <v>-650</v>
      </c>
      <c r="C314" s="6" t="s">
        <v>437</v>
      </c>
      <c r="D314" s="10" t="s">
        <v>446</v>
      </c>
      <c r="F314" s="2">
        <f>SUMIFS(B314:B3471,A314:A3471,"&gt;="&amp;'10月'!$K$1,A314:A3471,"&lt;="&amp;'10月'!$L$1)</f>
        <v>-12650.1</v>
      </c>
      <c r="G314" s="2">
        <v>3991</v>
      </c>
      <c r="H314" s="2">
        <f>$F314+$G314</f>
        <v>-8659.1</v>
      </c>
    </row>
    <row r="315" spans="1:8" ht="17.100000000000001" customHeight="1" x14ac:dyDescent="0.25">
      <c r="A315" s="4">
        <v>42281</v>
      </c>
      <c r="B315" s="5">
        <v>-100</v>
      </c>
      <c r="C315" s="6" t="s">
        <v>436</v>
      </c>
      <c r="D315" s="10"/>
    </row>
    <row r="316" spans="1:8" ht="17.100000000000001" customHeight="1" x14ac:dyDescent="0.25">
      <c r="A316" s="4">
        <v>42282</v>
      </c>
      <c r="B316" s="5">
        <v>-69</v>
      </c>
      <c r="C316" s="6" t="s">
        <v>437</v>
      </c>
      <c r="D316" s="10" t="s">
        <v>447</v>
      </c>
    </row>
    <row r="317" spans="1:8" ht="17.100000000000001" customHeight="1" x14ac:dyDescent="0.25">
      <c r="A317" s="4">
        <v>42282</v>
      </c>
      <c r="B317" s="5">
        <v>-298</v>
      </c>
      <c r="C317" s="6" t="s">
        <v>437</v>
      </c>
      <c r="D317" s="10" t="s">
        <v>448</v>
      </c>
    </row>
    <row r="318" spans="1:8" ht="17.100000000000001" customHeight="1" x14ac:dyDescent="0.25">
      <c r="A318" s="4">
        <v>42282</v>
      </c>
      <c r="B318" s="5">
        <v>-77</v>
      </c>
      <c r="C318" s="6" t="s">
        <v>437</v>
      </c>
      <c r="D318" s="10" t="s">
        <v>449</v>
      </c>
    </row>
    <row r="319" spans="1:8" ht="17.100000000000001" customHeight="1" x14ac:dyDescent="0.25">
      <c r="A319" s="4">
        <v>42282</v>
      </c>
      <c r="B319" s="5">
        <v>-178</v>
      </c>
      <c r="C319" s="6" t="s">
        <v>437</v>
      </c>
      <c r="D319" s="10" t="s">
        <v>450</v>
      </c>
    </row>
    <row r="320" spans="1:8" ht="17.100000000000001" customHeight="1" x14ac:dyDescent="0.25">
      <c r="A320" s="4">
        <v>42283</v>
      </c>
      <c r="B320" s="5">
        <v>-200</v>
      </c>
      <c r="C320" s="6" t="s">
        <v>3</v>
      </c>
    </row>
    <row r="321" spans="1:5" ht="17.100000000000001" customHeight="1" x14ac:dyDescent="0.25">
      <c r="A321" s="4">
        <v>42283</v>
      </c>
      <c r="B321" s="5">
        <v>-18.600000000000001</v>
      </c>
      <c r="C321" s="6" t="s">
        <v>444</v>
      </c>
      <c r="D321" s="10" t="s">
        <v>451</v>
      </c>
      <c r="E321" s="2" t="s">
        <v>452</v>
      </c>
    </row>
    <row r="322" spans="1:5" ht="17.100000000000001" customHeight="1" x14ac:dyDescent="0.25">
      <c r="A322" s="4">
        <v>42284</v>
      </c>
      <c r="B322" s="5">
        <v>-254</v>
      </c>
      <c r="C322" s="6" t="s">
        <v>437</v>
      </c>
      <c r="D322" s="10" t="s">
        <v>453</v>
      </c>
    </row>
    <row r="323" spans="1:5" ht="17.100000000000001" customHeight="1" x14ac:dyDescent="0.25">
      <c r="A323" s="4">
        <v>42284</v>
      </c>
      <c r="B323" s="5">
        <v>-49</v>
      </c>
      <c r="C323" s="6" t="s">
        <v>437</v>
      </c>
      <c r="D323" s="10" t="s">
        <v>454</v>
      </c>
    </row>
    <row r="324" spans="1:5" ht="17.100000000000001" customHeight="1" x14ac:dyDescent="0.25">
      <c r="A324" s="4">
        <v>42284</v>
      </c>
      <c r="B324" s="5">
        <v>-497</v>
      </c>
      <c r="C324" s="6" t="s">
        <v>437</v>
      </c>
      <c r="D324" s="10" t="s">
        <v>455</v>
      </c>
    </row>
    <row r="325" spans="1:5" ht="17.100000000000001" customHeight="1" x14ac:dyDescent="0.25">
      <c r="A325" s="4">
        <v>42285</v>
      </c>
      <c r="B325" s="5">
        <v>-378</v>
      </c>
      <c r="C325" s="6" t="s">
        <v>436</v>
      </c>
      <c r="D325" s="10" t="s">
        <v>456</v>
      </c>
      <c r="E325" s="2" t="s">
        <v>460</v>
      </c>
    </row>
    <row r="326" spans="1:5" ht="17.100000000000001" customHeight="1" x14ac:dyDescent="0.25">
      <c r="A326" s="4">
        <v>42285</v>
      </c>
      <c r="B326" s="5">
        <v>-9</v>
      </c>
      <c r="C326" s="6" t="s">
        <v>457</v>
      </c>
      <c r="D326" s="10" t="s">
        <v>458</v>
      </c>
    </row>
    <row r="327" spans="1:5" ht="17.100000000000001" customHeight="1" x14ac:dyDescent="0.25">
      <c r="A327" s="4">
        <v>42286</v>
      </c>
      <c r="B327" s="5">
        <v>-5</v>
      </c>
      <c r="C327" s="6" t="s">
        <v>436</v>
      </c>
      <c r="D327" s="10" t="s">
        <v>459</v>
      </c>
    </row>
    <row r="328" spans="1:5" ht="17.100000000000001" customHeight="1" x14ac:dyDescent="0.25">
      <c r="A328" s="4">
        <v>42287</v>
      </c>
      <c r="B328" s="5">
        <v>-98.5</v>
      </c>
      <c r="C328" s="6" t="s">
        <v>4</v>
      </c>
      <c r="D328" s="10" t="s">
        <v>461</v>
      </c>
    </row>
    <row r="329" spans="1:5" ht="17.100000000000001" customHeight="1" x14ac:dyDescent="0.25">
      <c r="A329" s="4">
        <v>42289</v>
      </c>
      <c r="B329" s="5">
        <v>-299</v>
      </c>
      <c r="C329" s="6" t="s">
        <v>462</v>
      </c>
      <c r="D329" s="10" t="s">
        <v>463</v>
      </c>
    </row>
    <row r="330" spans="1:5" ht="17.100000000000001" customHeight="1" x14ac:dyDescent="0.25">
      <c r="A330" s="4">
        <v>42289</v>
      </c>
      <c r="B330" s="5">
        <v>-60</v>
      </c>
      <c r="C330" s="6" t="s">
        <v>464</v>
      </c>
      <c r="D330" s="10" t="s">
        <v>471</v>
      </c>
    </row>
    <row r="331" spans="1:5" ht="17.100000000000001" customHeight="1" x14ac:dyDescent="0.25">
      <c r="A331" s="4">
        <v>42290</v>
      </c>
      <c r="B331" s="5">
        <v>-79</v>
      </c>
      <c r="C331" s="6" t="s">
        <v>465</v>
      </c>
      <c r="D331" s="10"/>
    </row>
    <row r="332" spans="1:5" ht="17.100000000000001" customHeight="1" x14ac:dyDescent="0.25">
      <c r="A332" s="4">
        <v>42291</v>
      </c>
      <c r="B332" s="5">
        <v>-113</v>
      </c>
      <c r="C332" s="6" t="s">
        <v>11</v>
      </c>
      <c r="D332" s="10" t="s">
        <v>466</v>
      </c>
      <c r="E332" s="2" t="s">
        <v>467</v>
      </c>
    </row>
    <row r="333" spans="1:5" ht="17.100000000000001" customHeight="1" x14ac:dyDescent="0.25">
      <c r="A333" s="4">
        <v>42292</v>
      </c>
      <c r="B333" s="5">
        <v>-1363</v>
      </c>
      <c r="C333" s="6" t="s">
        <v>5</v>
      </c>
      <c r="D333" s="10" t="s">
        <v>468</v>
      </c>
    </row>
    <row r="334" spans="1:5" ht="17.100000000000001" customHeight="1" x14ac:dyDescent="0.25">
      <c r="A334" s="4">
        <v>42293</v>
      </c>
      <c r="B334" s="5">
        <v>-144</v>
      </c>
      <c r="C334" s="6" t="s">
        <v>465</v>
      </c>
      <c r="D334" s="10" t="s">
        <v>469</v>
      </c>
      <c r="E334" s="2" t="s">
        <v>470</v>
      </c>
    </row>
    <row r="335" spans="1:5" ht="17.100000000000001" customHeight="1" x14ac:dyDescent="0.25">
      <c r="A335" s="4">
        <v>42293</v>
      </c>
      <c r="B335" s="5">
        <v>-114</v>
      </c>
      <c r="C335" s="6" t="s">
        <v>472</v>
      </c>
      <c r="D335" s="10" t="s">
        <v>473</v>
      </c>
      <c r="E335" s="2" t="s">
        <v>474</v>
      </c>
    </row>
    <row r="336" spans="1:5" ht="17.100000000000001" customHeight="1" x14ac:dyDescent="0.25">
      <c r="A336" s="4">
        <v>42294</v>
      </c>
      <c r="B336" s="5">
        <v>-150</v>
      </c>
      <c r="C336" s="6" t="s">
        <v>1</v>
      </c>
      <c r="D336" s="10" t="s">
        <v>475</v>
      </c>
    </row>
    <row r="337" spans="1:8" ht="17.100000000000001" customHeight="1" x14ac:dyDescent="0.25">
      <c r="A337" s="4">
        <v>42294</v>
      </c>
      <c r="B337" s="5">
        <v>-200</v>
      </c>
      <c r="C337" s="6" t="s">
        <v>4</v>
      </c>
      <c r="D337" s="10" t="s">
        <v>476</v>
      </c>
    </row>
    <row r="338" spans="1:8" ht="17.100000000000001" customHeight="1" x14ac:dyDescent="0.25">
      <c r="A338" s="4">
        <v>42294</v>
      </c>
      <c r="B338" s="5">
        <v>-146</v>
      </c>
      <c r="C338" s="6" t="s">
        <v>477</v>
      </c>
      <c r="D338" s="10" t="s">
        <v>478</v>
      </c>
      <c r="E338" s="2" t="s">
        <v>479</v>
      </c>
    </row>
    <row r="339" spans="1:8" ht="17.100000000000001" customHeight="1" x14ac:dyDescent="0.25">
      <c r="A339" s="4">
        <v>42295</v>
      </c>
      <c r="B339" s="5">
        <v>-100</v>
      </c>
      <c r="C339" s="6" t="s">
        <v>472</v>
      </c>
      <c r="D339" s="10" t="s">
        <v>480</v>
      </c>
      <c r="E339" s="10" t="s">
        <v>481</v>
      </c>
    </row>
    <row r="340" spans="1:8" ht="17.100000000000001" customHeight="1" x14ac:dyDescent="0.25">
      <c r="A340" s="4">
        <v>42300</v>
      </c>
      <c r="B340" s="5">
        <v>-70.5</v>
      </c>
      <c r="C340" s="6" t="s">
        <v>484</v>
      </c>
      <c r="D340" s="10" t="s">
        <v>485</v>
      </c>
    </row>
    <row r="341" spans="1:8" ht="17.100000000000001" customHeight="1" x14ac:dyDescent="0.25">
      <c r="A341" s="4">
        <v>42300</v>
      </c>
      <c r="B341" s="5">
        <v>-816</v>
      </c>
      <c r="C341" s="6" t="s">
        <v>486</v>
      </c>
      <c r="D341" s="10" t="s">
        <v>487</v>
      </c>
    </row>
    <row r="342" spans="1:8" ht="17.100000000000001" customHeight="1" x14ac:dyDescent="0.25">
      <c r="A342" s="4">
        <v>42301</v>
      </c>
      <c r="B342" s="5">
        <v>-8</v>
      </c>
      <c r="C342" s="6" t="s">
        <v>488</v>
      </c>
      <c r="D342" s="10" t="s">
        <v>489</v>
      </c>
    </row>
    <row r="343" spans="1:8" ht="17.100000000000001" customHeight="1" x14ac:dyDescent="0.25">
      <c r="A343" s="4">
        <v>42302</v>
      </c>
      <c r="B343" s="5">
        <v>-33.5</v>
      </c>
      <c r="C343" s="6" t="s">
        <v>488</v>
      </c>
      <c r="D343" s="10" t="s">
        <v>490</v>
      </c>
    </row>
    <row r="344" spans="1:8" ht="17.100000000000001" customHeight="1" x14ac:dyDescent="0.25">
      <c r="A344" s="4">
        <v>42303</v>
      </c>
      <c r="B344" s="5">
        <v>-1200</v>
      </c>
      <c r="C344" s="6" t="s">
        <v>491</v>
      </c>
      <c r="D344" s="10" t="s">
        <v>492</v>
      </c>
      <c r="E344" s="2" t="s">
        <v>493</v>
      </c>
    </row>
    <row r="345" spans="1:8" ht="17.100000000000001" customHeight="1" x14ac:dyDescent="0.25">
      <c r="A345" s="4">
        <v>42304</v>
      </c>
      <c r="B345" s="5">
        <v>-4750</v>
      </c>
      <c r="C345" s="6" t="s">
        <v>1</v>
      </c>
      <c r="D345" s="10" t="s">
        <v>494</v>
      </c>
      <c r="E345" s="2" t="s">
        <v>552</v>
      </c>
    </row>
    <row r="346" spans="1:8" ht="17.100000000000001" customHeight="1" x14ac:dyDescent="0.25">
      <c r="A346" s="4">
        <v>42304</v>
      </c>
      <c r="B346" s="5">
        <v>-23</v>
      </c>
      <c r="C346" s="6" t="s">
        <v>495</v>
      </c>
      <c r="D346" s="10" t="s">
        <v>496</v>
      </c>
    </row>
    <row r="347" spans="1:8" ht="17.100000000000001" customHeight="1" x14ac:dyDescent="0.25">
      <c r="A347" s="4">
        <v>42304</v>
      </c>
      <c r="B347" s="5">
        <v>-6</v>
      </c>
      <c r="C347" s="6" t="s">
        <v>497</v>
      </c>
      <c r="D347" s="10"/>
    </row>
    <row r="348" spans="1:8" ht="17.100000000000001" customHeight="1" x14ac:dyDescent="0.25">
      <c r="A348" s="4">
        <v>42306</v>
      </c>
      <c r="B348" s="5">
        <v>-19</v>
      </c>
      <c r="C348" s="6" t="s">
        <v>495</v>
      </c>
      <c r="D348" s="10"/>
    </row>
    <row r="349" spans="1:8" ht="17.100000000000001" customHeight="1" x14ac:dyDescent="0.25">
      <c r="A349" s="4">
        <v>42307</v>
      </c>
      <c r="B349" s="5">
        <v>-12</v>
      </c>
      <c r="C349" s="6" t="s">
        <v>498</v>
      </c>
      <c r="D349" s="10"/>
    </row>
    <row r="350" spans="1:8" ht="17.100000000000001" customHeight="1" x14ac:dyDescent="0.25">
      <c r="A350" s="4">
        <v>42308</v>
      </c>
      <c r="B350" s="5">
        <v>-63</v>
      </c>
      <c r="C350" s="6" t="s">
        <v>499</v>
      </c>
      <c r="D350" s="10" t="s">
        <v>500</v>
      </c>
    </row>
    <row r="351" spans="1:8" ht="17.100000000000001" customHeight="1" x14ac:dyDescent="0.25">
      <c r="A351" s="4">
        <v>42310</v>
      </c>
      <c r="B351" s="5">
        <v>-219</v>
      </c>
      <c r="C351" s="6" t="s">
        <v>501</v>
      </c>
      <c r="D351" s="10" t="s">
        <v>502</v>
      </c>
      <c r="F351" s="2">
        <f>SUMIFS(B351:B3508,A351:A3508,"&gt;="&amp;'11月'!$K$1,A351:A3508,"&lt;="&amp;'11月'!$L$1)</f>
        <v>-4436.2</v>
      </c>
      <c r="G351" s="2">
        <f>'11月'!$B$6</f>
        <v>3437</v>
      </c>
      <c r="H351" s="2">
        <f>$F351+$G351</f>
        <v>-999.19999999999982</v>
      </c>
    </row>
    <row r="352" spans="1:8" ht="17.100000000000001" customHeight="1" x14ac:dyDescent="0.25">
      <c r="A352" s="4">
        <v>42314</v>
      </c>
      <c r="B352" s="5">
        <v>-33</v>
      </c>
      <c r="C352" s="6" t="s">
        <v>3</v>
      </c>
      <c r="D352" s="10"/>
    </row>
    <row r="353" spans="1:5" ht="17.100000000000001" customHeight="1" x14ac:dyDescent="0.25">
      <c r="A353" s="4">
        <v>42315</v>
      </c>
      <c r="B353" s="5">
        <v>-45</v>
      </c>
      <c r="C353" s="6" t="s">
        <v>503</v>
      </c>
      <c r="D353" s="10" t="s">
        <v>504</v>
      </c>
    </row>
    <row r="354" spans="1:5" ht="17.100000000000001" customHeight="1" x14ac:dyDescent="0.25">
      <c r="A354" s="4">
        <v>42315</v>
      </c>
      <c r="B354" s="5">
        <v>-70</v>
      </c>
      <c r="C354" s="6" t="s">
        <v>505</v>
      </c>
      <c r="D354" s="10" t="s">
        <v>506</v>
      </c>
    </row>
    <row r="355" spans="1:5" ht="17.100000000000001" customHeight="1" x14ac:dyDescent="0.25">
      <c r="A355" s="4">
        <v>42317</v>
      </c>
      <c r="B355" s="5">
        <v>-90.5</v>
      </c>
      <c r="C355" s="6" t="s">
        <v>503</v>
      </c>
      <c r="D355" s="10" t="s">
        <v>507</v>
      </c>
    </row>
    <row r="356" spans="1:5" ht="17.100000000000001" customHeight="1" x14ac:dyDescent="0.25">
      <c r="A356" s="4">
        <v>42318</v>
      </c>
      <c r="B356" s="5">
        <v>-110</v>
      </c>
      <c r="C356" s="6" t="s">
        <v>508</v>
      </c>
      <c r="D356" s="10" t="s">
        <v>509</v>
      </c>
      <c r="E356" s="2" t="s">
        <v>510</v>
      </c>
    </row>
    <row r="357" spans="1:5" ht="17.100000000000001" customHeight="1" x14ac:dyDescent="0.25">
      <c r="A357" s="4">
        <v>42318</v>
      </c>
      <c r="B357" s="5">
        <v>-29.9</v>
      </c>
      <c r="C357" s="6" t="s">
        <v>508</v>
      </c>
      <c r="D357" s="10" t="s">
        <v>511</v>
      </c>
    </row>
    <row r="358" spans="1:5" ht="17.100000000000001" customHeight="1" x14ac:dyDescent="0.25">
      <c r="A358" s="4">
        <v>42319</v>
      </c>
      <c r="B358" s="5">
        <v>-1000</v>
      </c>
      <c r="C358" s="6" t="s">
        <v>5</v>
      </c>
      <c r="D358" s="10" t="s">
        <v>512</v>
      </c>
    </row>
    <row r="359" spans="1:5" ht="17.100000000000001" customHeight="1" x14ac:dyDescent="0.25">
      <c r="A359" s="4">
        <v>42319</v>
      </c>
      <c r="B359" s="5">
        <v>-98.5</v>
      </c>
      <c r="C359" s="6" t="s">
        <v>4</v>
      </c>
      <c r="D359" s="10" t="s">
        <v>513</v>
      </c>
    </row>
    <row r="360" spans="1:5" ht="17.100000000000001" customHeight="1" x14ac:dyDescent="0.25">
      <c r="A360" s="4">
        <v>42319</v>
      </c>
      <c r="B360" s="5">
        <v>-59.4</v>
      </c>
      <c r="C360" s="6" t="s">
        <v>508</v>
      </c>
      <c r="D360" s="10" t="s">
        <v>514</v>
      </c>
      <c r="E360" s="2" t="s">
        <v>515</v>
      </c>
    </row>
    <row r="361" spans="1:5" ht="17.100000000000001" customHeight="1" x14ac:dyDescent="0.25">
      <c r="A361" s="4">
        <v>42319</v>
      </c>
      <c r="B361" s="5">
        <v>-72.3</v>
      </c>
      <c r="C361" s="6" t="s">
        <v>508</v>
      </c>
      <c r="D361" s="10" t="s">
        <v>516</v>
      </c>
    </row>
    <row r="362" spans="1:5" ht="17.100000000000001" customHeight="1" x14ac:dyDescent="0.25">
      <c r="A362" s="4">
        <v>42319</v>
      </c>
      <c r="B362" s="5">
        <v>-62.5</v>
      </c>
      <c r="C362" s="6" t="s">
        <v>508</v>
      </c>
      <c r="D362" s="10" t="s">
        <v>517</v>
      </c>
    </row>
    <row r="363" spans="1:5" ht="17.100000000000001" customHeight="1" x14ac:dyDescent="0.25">
      <c r="A363" s="4">
        <v>42321</v>
      </c>
      <c r="B363" s="5">
        <v>-13.8</v>
      </c>
      <c r="C363" s="6" t="s">
        <v>518</v>
      </c>
      <c r="D363" s="10" t="s">
        <v>519</v>
      </c>
      <c r="E363" s="2" t="s">
        <v>520</v>
      </c>
    </row>
    <row r="364" spans="1:5" ht="17.100000000000001" customHeight="1" x14ac:dyDescent="0.25">
      <c r="A364" s="4">
        <v>42322</v>
      </c>
      <c r="B364" s="5">
        <v>-500</v>
      </c>
      <c r="C364" s="6" t="s">
        <v>2</v>
      </c>
      <c r="D364" s="10" t="s">
        <v>523</v>
      </c>
      <c r="E364" s="2" t="s">
        <v>522</v>
      </c>
    </row>
    <row r="365" spans="1:5" ht="17.100000000000001" customHeight="1" x14ac:dyDescent="0.25">
      <c r="A365" s="4">
        <v>42322</v>
      </c>
      <c r="B365" s="5">
        <v>-18</v>
      </c>
      <c r="C365" s="6" t="s">
        <v>524</v>
      </c>
      <c r="D365" s="10" t="s">
        <v>525</v>
      </c>
    </row>
    <row r="366" spans="1:5" ht="17.100000000000001" customHeight="1" x14ac:dyDescent="0.25">
      <c r="A366" s="4">
        <v>42322</v>
      </c>
      <c r="B366" s="5">
        <v>-38.700000000000003</v>
      </c>
      <c r="C366" s="6" t="s">
        <v>524</v>
      </c>
      <c r="D366" s="10" t="s">
        <v>526</v>
      </c>
      <c r="E366" s="2" t="s">
        <v>527</v>
      </c>
    </row>
    <row r="367" spans="1:5" ht="17.100000000000001" customHeight="1" x14ac:dyDescent="0.25">
      <c r="A367" s="4">
        <v>42323</v>
      </c>
      <c r="B367" s="5">
        <v>-10</v>
      </c>
      <c r="C367" s="6" t="s">
        <v>518</v>
      </c>
      <c r="D367" s="10" t="s">
        <v>528</v>
      </c>
    </row>
    <row r="368" spans="1:5" ht="17.100000000000001" customHeight="1" x14ac:dyDescent="0.25">
      <c r="A368" s="4">
        <v>42323</v>
      </c>
      <c r="B368" s="5">
        <v>-33</v>
      </c>
      <c r="C368" s="6" t="s">
        <v>524</v>
      </c>
      <c r="D368" s="10" t="s">
        <v>529</v>
      </c>
    </row>
    <row r="369" spans="1:8" ht="17.100000000000001" customHeight="1" x14ac:dyDescent="0.25">
      <c r="A369" s="4">
        <v>42323</v>
      </c>
      <c r="B369" s="5">
        <v>-142.6</v>
      </c>
      <c r="C369" s="6" t="s">
        <v>530</v>
      </c>
      <c r="D369" s="10" t="s">
        <v>531</v>
      </c>
      <c r="E369" s="2" t="s">
        <v>532</v>
      </c>
    </row>
    <row r="370" spans="1:8" ht="17.100000000000001" customHeight="1" x14ac:dyDescent="0.25">
      <c r="A370" s="4">
        <v>42324</v>
      </c>
      <c r="B370" s="5">
        <v>-169</v>
      </c>
      <c r="C370" s="6" t="s">
        <v>508</v>
      </c>
      <c r="D370" s="10" t="s">
        <v>509</v>
      </c>
      <c r="E370" s="2" t="s">
        <v>533</v>
      </c>
    </row>
    <row r="371" spans="1:8" ht="17.100000000000001" customHeight="1" x14ac:dyDescent="0.25">
      <c r="A371" s="4">
        <v>42324</v>
      </c>
      <c r="B371" s="5">
        <v>-1200</v>
      </c>
      <c r="C371" s="6" t="s">
        <v>534</v>
      </c>
      <c r="D371" s="10" t="s">
        <v>535</v>
      </c>
    </row>
    <row r="372" spans="1:8" ht="17.100000000000001" customHeight="1" x14ac:dyDescent="0.25">
      <c r="A372" s="4">
        <v>42325</v>
      </c>
      <c r="B372" s="5">
        <v>-10</v>
      </c>
      <c r="C372" s="6" t="s">
        <v>2</v>
      </c>
      <c r="D372" s="10" t="s">
        <v>536</v>
      </c>
      <c r="E372" s="2" t="s">
        <v>537</v>
      </c>
    </row>
    <row r="373" spans="1:8" ht="17.100000000000001" customHeight="1" x14ac:dyDescent="0.25">
      <c r="A373" s="4">
        <v>42326</v>
      </c>
      <c r="B373" s="5">
        <v>-13</v>
      </c>
      <c r="C373" s="6" t="s">
        <v>545</v>
      </c>
      <c r="D373" s="10"/>
    </row>
    <row r="374" spans="1:8" ht="17.100000000000001" customHeight="1" x14ac:dyDescent="0.25">
      <c r="A374" s="4">
        <v>42327</v>
      </c>
      <c r="B374" s="5">
        <v>-10</v>
      </c>
      <c r="C374" s="6" t="s">
        <v>546</v>
      </c>
      <c r="D374" s="10"/>
    </row>
    <row r="375" spans="1:8" ht="17.100000000000001" customHeight="1" x14ac:dyDescent="0.25">
      <c r="A375" s="4">
        <v>42327</v>
      </c>
      <c r="B375" s="5">
        <v>-188</v>
      </c>
      <c r="C375" s="6" t="s">
        <v>547</v>
      </c>
      <c r="D375" s="10" t="s">
        <v>548</v>
      </c>
    </row>
    <row r="376" spans="1:8" ht="17.100000000000001" customHeight="1" x14ac:dyDescent="0.25">
      <c r="A376" s="4">
        <v>42329</v>
      </c>
      <c r="B376" s="5">
        <v>-20</v>
      </c>
      <c r="C376" s="6" t="s">
        <v>549</v>
      </c>
      <c r="D376" s="10"/>
    </row>
    <row r="377" spans="1:8" ht="17.100000000000001" customHeight="1" x14ac:dyDescent="0.25">
      <c r="A377" s="4">
        <v>42330</v>
      </c>
      <c r="B377" s="5">
        <v>-60</v>
      </c>
      <c r="C377" s="6" t="s">
        <v>551</v>
      </c>
      <c r="D377" s="10"/>
    </row>
    <row r="378" spans="1:8" ht="17.100000000000001" customHeight="1" x14ac:dyDescent="0.25">
      <c r="A378" s="4">
        <v>42334</v>
      </c>
      <c r="B378" s="5">
        <v>-14</v>
      </c>
      <c r="C378" s="6" t="s">
        <v>545</v>
      </c>
    </row>
    <row r="379" spans="1:8" ht="17.100000000000001" customHeight="1" x14ac:dyDescent="0.25">
      <c r="A379" s="4">
        <v>42335</v>
      </c>
      <c r="B379" s="5">
        <v>-79</v>
      </c>
      <c r="C379" s="6" t="s">
        <v>550</v>
      </c>
    </row>
    <row r="380" spans="1:8" ht="17.100000000000001" customHeight="1" x14ac:dyDescent="0.25">
      <c r="A380" s="4">
        <v>42337</v>
      </c>
      <c r="B380" s="5">
        <v>-27</v>
      </c>
      <c r="C380" s="6" t="s">
        <v>550</v>
      </c>
    </row>
    <row r="381" spans="1:8" ht="17.100000000000001" customHeight="1" x14ac:dyDescent="0.25">
      <c r="A381" s="4">
        <v>42339</v>
      </c>
      <c r="B381" s="5">
        <v>-95</v>
      </c>
      <c r="C381" s="6" t="s">
        <v>550</v>
      </c>
      <c r="D381" s="2" t="s">
        <v>553</v>
      </c>
      <c r="F381" s="2">
        <f>SUMIFS(B381:B3538,A381:A3538,"&gt;="&amp;'12月'!$K$1,A381:A3538,"&lt;="&amp;'12月'!$L$1)</f>
        <v>-5418.4000000000005</v>
      </c>
      <c r="G381" s="2">
        <f>'12月'!$B$6</f>
        <v>5640</v>
      </c>
      <c r="H381" s="2">
        <f>$F381+$G381</f>
        <v>221.59999999999945</v>
      </c>
    </row>
    <row r="382" spans="1:8" ht="17.100000000000001" customHeight="1" x14ac:dyDescent="0.25">
      <c r="A382" s="4">
        <v>42340</v>
      </c>
      <c r="B382" s="5">
        <v>-1021</v>
      </c>
      <c r="C382" s="6" t="s">
        <v>547</v>
      </c>
      <c r="D382" s="2" t="s">
        <v>554</v>
      </c>
    </row>
    <row r="383" spans="1:8" ht="17.100000000000001" customHeight="1" x14ac:dyDescent="0.25">
      <c r="A383" s="4">
        <v>42340</v>
      </c>
      <c r="B383" s="5">
        <v>-13.8</v>
      </c>
      <c r="C383" s="6" t="s">
        <v>567</v>
      </c>
      <c r="D383" s="2" t="s">
        <v>568</v>
      </c>
    </row>
    <row r="384" spans="1:8" ht="17.100000000000001" customHeight="1" x14ac:dyDescent="0.25">
      <c r="A384" s="4">
        <v>42341</v>
      </c>
      <c r="B384" s="5">
        <v>-29</v>
      </c>
      <c r="C384" s="6" t="s">
        <v>569</v>
      </c>
    </row>
    <row r="385" spans="1:4" ht="17.100000000000001" customHeight="1" x14ac:dyDescent="0.25">
      <c r="A385" s="4">
        <v>42342</v>
      </c>
      <c r="B385" s="5">
        <v>-240.1</v>
      </c>
      <c r="C385" s="6" t="s">
        <v>570</v>
      </c>
      <c r="D385" s="10" t="s">
        <v>571</v>
      </c>
    </row>
    <row r="386" spans="1:4" ht="17.100000000000001" customHeight="1" x14ac:dyDescent="0.25">
      <c r="A386" s="4">
        <v>42343</v>
      </c>
      <c r="B386" s="5">
        <v>-356</v>
      </c>
      <c r="C386" s="6" t="s">
        <v>572</v>
      </c>
      <c r="D386" s="10" t="s">
        <v>573</v>
      </c>
    </row>
    <row r="387" spans="1:4" ht="17.100000000000001" customHeight="1" x14ac:dyDescent="0.25">
      <c r="A387" s="4">
        <v>42343</v>
      </c>
      <c r="B387" s="5">
        <v>-20</v>
      </c>
      <c r="C387" s="6" t="s">
        <v>574</v>
      </c>
      <c r="D387" s="10" t="s">
        <v>575</v>
      </c>
    </row>
    <row r="388" spans="1:4" ht="17.100000000000001" customHeight="1" x14ac:dyDescent="0.25">
      <c r="A388" s="4">
        <v>42344</v>
      </c>
      <c r="B388" s="5">
        <v>-15.9</v>
      </c>
      <c r="C388" s="6" t="s">
        <v>572</v>
      </c>
      <c r="D388" s="10" t="s">
        <v>576</v>
      </c>
    </row>
    <row r="389" spans="1:4" ht="17.100000000000001" customHeight="1" x14ac:dyDescent="0.25">
      <c r="A389" s="4">
        <v>42344</v>
      </c>
      <c r="B389" s="5">
        <v>-180</v>
      </c>
      <c r="C389" s="6" t="s">
        <v>569</v>
      </c>
      <c r="D389" s="10" t="s">
        <v>577</v>
      </c>
    </row>
    <row r="390" spans="1:4" ht="17.100000000000001" customHeight="1" x14ac:dyDescent="0.25">
      <c r="A390" s="4">
        <v>42345</v>
      </c>
      <c r="B390" s="5">
        <v>-2000</v>
      </c>
      <c r="C390" s="6" t="s">
        <v>574</v>
      </c>
      <c r="D390" s="10" t="s">
        <v>575</v>
      </c>
    </row>
    <row r="391" spans="1:4" ht="17.100000000000001" customHeight="1" x14ac:dyDescent="0.25">
      <c r="A391" s="4">
        <v>42346</v>
      </c>
      <c r="B391" s="5">
        <v>-120</v>
      </c>
      <c r="C391" s="6" t="s">
        <v>574</v>
      </c>
      <c r="D391" s="10" t="s">
        <v>575</v>
      </c>
    </row>
    <row r="392" spans="1:4" ht="17.100000000000001" customHeight="1" x14ac:dyDescent="0.25">
      <c r="A392" s="4">
        <v>42346</v>
      </c>
      <c r="B392" s="5">
        <v>-153.30000000000001</v>
      </c>
      <c r="C392" s="6" t="s">
        <v>572</v>
      </c>
      <c r="D392" s="10" t="s">
        <v>578</v>
      </c>
    </row>
    <row r="393" spans="1:4" ht="17.100000000000001" customHeight="1" x14ac:dyDescent="0.25">
      <c r="A393" s="4">
        <v>42347</v>
      </c>
      <c r="B393" s="5">
        <v>-46</v>
      </c>
      <c r="C393" s="6" t="s">
        <v>569</v>
      </c>
      <c r="D393" s="10" t="s">
        <v>579</v>
      </c>
    </row>
    <row r="394" spans="1:4" ht="17.100000000000001" customHeight="1" x14ac:dyDescent="0.25">
      <c r="A394" s="4">
        <v>42347</v>
      </c>
      <c r="B394" s="5">
        <v>-50</v>
      </c>
      <c r="C394" s="6" t="s">
        <v>580</v>
      </c>
      <c r="D394" s="10" t="s">
        <v>581</v>
      </c>
    </row>
    <row r="395" spans="1:4" ht="17.100000000000001" customHeight="1" x14ac:dyDescent="0.25">
      <c r="A395" s="4">
        <v>42350</v>
      </c>
      <c r="B395" s="5">
        <v>-120</v>
      </c>
      <c r="C395" s="6" t="s">
        <v>582</v>
      </c>
    </row>
    <row r="396" spans="1:4" ht="17.100000000000001" customHeight="1" x14ac:dyDescent="0.25">
      <c r="A396" s="4">
        <v>42351</v>
      </c>
      <c r="B396" s="5">
        <v>-80</v>
      </c>
      <c r="C396" s="6" t="s">
        <v>583</v>
      </c>
    </row>
    <row r="397" spans="1:4" ht="17.100000000000001" customHeight="1" x14ac:dyDescent="0.25">
      <c r="A397" s="4">
        <v>42352</v>
      </c>
      <c r="B397" s="5">
        <v>-200</v>
      </c>
      <c r="C397" s="6" t="s">
        <v>584</v>
      </c>
      <c r="D397" s="10" t="s">
        <v>585</v>
      </c>
    </row>
    <row r="398" spans="1:4" ht="17.100000000000001" customHeight="1" x14ac:dyDescent="0.25">
      <c r="A398" s="4">
        <v>42353</v>
      </c>
      <c r="B398" s="5">
        <v>-17.600000000000001</v>
      </c>
      <c r="C398" s="6" t="s">
        <v>584</v>
      </c>
      <c r="D398" s="10" t="s">
        <v>586</v>
      </c>
    </row>
    <row r="399" spans="1:4" ht="17.100000000000001" customHeight="1" x14ac:dyDescent="0.25">
      <c r="A399" s="4">
        <v>42354</v>
      </c>
      <c r="B399" s="5">
        <v>-86.2</v>
      </c>
      <c r="C399" s="6" t="s">
        <v>587</v>
      </c>
      <c r="D399" s="10" t="s">
        <v>588</v>
      </c>
    </row>
    <row r="400" spans="1:4" ht="17.100000000000001" customHeight="1" x14ac:dyDescent="0.25">
      <c r="A400" s="4">
        <v>42355</v>
      </c>
      <c r="B400" s="5">
        <v>-108</v>
      </c>
      <c r="C400" s="6" t="s">
        <v>587</v>
      </c>
      <c r="D400" s="10" t="s">
        <v>589</v>
      </c>
    </row>
    <row r="401" spans="1:5" ht="17.100000000000001" customHeight="1" x14ac:dyDescent="0.25">
      <c r="A401" s="4">
        <v>42355</v>
      </c>
      <c r="B401" s="5">
        <v>-50</v>
      </c>
      <c r="C401" s="6" t="s">
        <v>590</v>
      </c>
      <c r="D401" s="10" t="s">
        <v>591</v>
      </c>
      <c r="E401" s="2" t="s">
        <v>592</v>
      </c>
    </row>
    <row r="402" spans="1:5" ht="17.100000000000001" customHeight="1" x14ac:dyDescent="0.25">
      <c r="A402" s="4">
        <v>42356</v>
      </c>
      <c r="B402" s="5">
        <v>-10</v>
      </c>
      <c r="C402" s="6" t="s">
        <v>593</v>
      </c>
    </row>
    <row r="403" spans="1:5" ht="17.100000000000001" customHeight="1" x14ac:dyDescent="0.25">
      <c r="A403" s="4">
        <v>42358</v>
      </c>
      <c r="B403" s="5">
        <v>-90</v>
      </c>
      <c r="C403" s="6" t="s">
        <v>593</v>
      </c>
      <c r="D403" s="10" t="s">
        <v>594</v>
      </c>
    </row>
    <row r="404" spans="1:5" ht="17.100000000000001" customHeight="1" x14ac:dyDescent="0.25">
      <c r="A404" s="4">
        <v>42361</v>
      </c>
      <c r="B404" s="5">
        <v>-63</v>
      </c>
      <c r="C404" s="6" t="s">
        <v>582</v>
      </c>
      <c r="D404" s="10" t="s">
        <v>595</v>
      </c>
    </row>
    <row r="405" spans="1:5" ht="17.100000000000001" customHeight="1" x14ac:dyDescent="0.25">
      <c r="A405" s="4">
        <v>42362</v>
      </c>
      <c r="B405" s="5">
        <v>-50</v>
      </c>
      <c r="C405" s="6" t="s">
        <v>593</v>
      </c>
    </row>
    <row r="406" spans="1:5" ht="17.100000000000001" customHeight="1" x14ac:dyDescent="0.25">
      <c r="A406" s="4">
        <v>42365</v>
      </c>
      <c r="B406" s="5">
        <v>-58</v>
      </c>
      <c r="C406" s="6" t="s">
        <v>590</v>
      </c>
      <c r="D406" s="10" t="s">
        <v>597</v>
      </c>
      <c r="E406" s="2" t="s">
        <v>598</v>
      </c>
    </row>
    <row r="407" spans="1:5" ht="17.100000000000001" customHeight="1" x14ac:dyDescent="0.25">
      <c r="A407" s="4">
        <v>42367</v>
      </c>
      <c r="B407" s="5">
        <v>-15.5</v>
      </c>
      <c r="C407" s="6" t="s">
        <v>593</v>
      </c>
    </row>
    <row r="408" spans="1:5" ht="17.100000000000001" customHeight="1" x14ac:dyDescent="0.25">
      <c r="A408" s="4">
        <v>42369</v>
      </c>
      <c r="B408" s="5">
        <v>-130</v>
      </c>
      <c r="C408" s="6" t="s">
        <v>6</v>
      </c>
      <c r="D408" s="2" t="s">
        <v>596</v>
      </c>
    </row>
  </sheetData>
  <autoFilter ref="A1:K382"/>
  <dataConsolidate/>
  <phoneticPr fontId="1" type="noConversion"/>
  <dataValidations count="1">
    <dataValidation type="list" allowBlank="1" showInputMessage="1" showErrorMessage="1" sqref="C2:C1048576">
      <formula1>"交通,现金,生活用品,购物,固定支出,电子类,餐饮,娱乐,其他"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J5" sqref="J5"/>
    </sheetView>
  </sheetViews>
  <sheetFormatPr defaultRowHeight="13.5" x14ac:dyDescent="0.15"/>
  <cols>
    <col min="1" max="8" width="10.625" customWidth="1"/>
    <col min="11" max="11" width="9.5" bestFit="1" customWidth="1"/>
    <col min="12" max="12" width="10.5" bestFit="1" customWidth="1"/>
    <col min="13" max="13" width="10.25" customWidth="1"/>
    <col min="14" max="14" width="10.375" bestFit="1" customWidth="1"/>
  </cols>
  <sheetData>
    <row r="1" spans="1:12" s="8" customFormat="1" x14ac:dyDescent="0.15">
      <c r="A1" s="20" t="s">
        <v>8</v>
      </c>
      <c r="B1" s="7" t="s">
        <v>237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K1" s="11">
        <v>42248</v>
      </c>
      <c r="L1" s="12">
        <v>42277</v>
      </c>
    </row>
    <row r="2" spans="1:12" x14ac:dyDescent="0.15">
      <c r="A2" s="20"/>
      <c r="B2">
        <f>ABS(SUMIFS(详细!B:B,详细!C:C,B1,详细!A:A,"&gt;="&amp;K1,详细!A:A,"&lt;="&amp;L1))</f>
        <v>189.5</v>
      </c>
      <c r="C2">
        <f>ABS(SUMIFS(详细!B:B,详细!C:C,C1,详细!A:A,"&gt;="&amp;K1,详细!A:A,"&lt;="&amp;L1))</f>
        <v>300</v>
      </c>
      <c r="D2">
        <f>ABS(SUMIFS(详细!B:B,详细!C:C,D1,详细!A:A,"&gt;="&amp;K1,详细!A:A,"&lt;="&amp;L1))</f>
        <v>8989.6</v>
      </c>
      <c r="E2">
        <f>ABS(SUMIFS(详细!B:B,详细!C:C,E1,详细!A:A,"&gt;="&amp;K1,详细!A:A,"&lt;="&amp;L1))</f>
        <v>368</v>
      </c>
      <c r="F2">
        <f>ABS(SUMIFS(详细!B:B,详细!C:C,F1,详细!A:A,"&gt;="&amp;K1,详细!A:A,"&lt;="&amp;L1))</f>
        <v>0</v>
      </c>
      <c r="G2">
        <f>ABS(SUMIFS(详细!B:B,详细!C:C,G1,详细!A:A,"&gt;="&amp;K1,详细!A:A,"&lt;="&amp;L1))</f>
        <v>1126</v>
      </c>
      <c r="H2">
        <f>ABS(SUMIFS(详细!B:B,详细!C:C,H1,详细!A:A,"&gt;="&amp;K1,详细!A:A,"&lt;="&amp;L1))</f>
        <v>89.8</v>
      </c>
      <c r="I2">
        <f>ABS(SUMIFS(详细!B:B,详细!C:C,I1,详细!A:A,"&gt;="&amp;K1,详细!A:A,"&lt;="&amp;L1))</f>
        <v>0</v>
      </c>
      <c r="J2">
        <f>SUM(B2:I2)</f>
        <v>11062.9</v>
      </c>
    </row>
    <row r="3" spans="1:12" x14ac:dyDescent="0.15">
      <c r="A3" t="s">
        <v>29</v>
      </c>
      <c r="B3">
        <v>300</v>
      </c>
      <c r="C3">
        <v>300</v>
      </c>
      <c r="D3">
        <v>1200</v>
      </c>
      <c r="E3">
        <v>100</v>
      </c>
      <c r="F3">
        <v>100</v>
      </c>
      <c r="G3">
        <v>800</v>
      </c>
      <c r="H3">
        <v>300</v>
      </c>
      <c r="I3">
        <v>0</v>
      </c>
      <c r="J3">
        <f>SUM(B3:I3)</f>
        <v>3100</v>
      </c>
    </row>
    <row r="5" spans="1:12" x14ac:dyDescent="0.15">
      <c r="A5" s="20" t="s">
        <v>9</v>
      </c>
      <c r="B5" t="s">
        <v>10</v>
      </c>
      <c r="E5" t="s">
        <v>60</v>
      </c>
    </row>
    <row r="6" spans="1:12" x14ac:dyDescent="0.15">
      <c r="A6" s="20"/>
      <c r="B6">
        <f>详细!G263</f>
        <v>5922</v>
      </c>
    </row>
  </sheetData>
  <mergeCells count="2">
    <mergeCell ref="A1:A2"/>
    <mergeCell ref="A5:A6"/>
  </mergeCells>
  <phoneticPr fontId="1" type="noConversion"/>
  <dataValidations count="1">
    <dataValidation type="list" allowBlank="1" showInputMessage="1" showErrorMessage="1" sqref="B1:J1">
      <formula1>"交通,现金,生活用品,购物,固定支出,电子类,餐饮,娱乐,其他"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7" sqref="B7"/>
    </sheetView>
  </sheetViews>
  <sheetFormatPr defaultRowHeight="13.5" x14ac:dyDescent="0.15"/>
  <cols>
    <col min="1" max="8" width="10.625" customWidth="1"/>
    <col min="11" max="11" width="10.5" bestFit="1" customWidth="1"/>
    <col min="12" max="12" width="11.625" bestFit="1" customWidth="1"/>
    <col min="13" max="13" width="10.25" customWidth="1"/>
    <col min="14" max="14" width="10.375" bestFit="1" customWidth="1"/>
  </cols>
  <sheetData>
    <row r="1" spans="1:12" s="8" customFormat="1" x14ac:dyDescent="0.15">
      <c r="A1" s="20" t="s">
        <v>8</v>
      </c>
      <c r="B1" s="7" t="s">
        <v>237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K1" s="11">
        <v>42278</v>
      </c>
      <c r="L1" s="12">
        <v>42308</v>
      </c>
    </row>
    <row r="2" spans="1:12" x14ac:dyDescent="0.15">
      <c r="A2" s="20"/>
      <c r="B2">
        <f>ABS(SUMIFS(详细!B:B,详细!C:C,B1,详细!A:A,"&gt;="&amp;K1,详细!A:A,"&lt;="&amp;L1))</f>
        <v>15</v>
      </c>
      <c r="C2">
        <f>ABS(SUMIFS(详细!B:B,详细!C:C,C1,详细!A:A,"&gt;="&amp;K1,详细!A:A,"&lt;="&amp;L1))</f>
        <v>113</v>
      </c>
      <c r="D2">
        <f>ABS(SUMIFS(详细!B:B,详细!C:C,D1,详细!A:A,"&gt;="&amp;K1,详细!A:A,"&lt;="&amp;L1))</f>
        <v>8471</v>
      </c>
      <c r="E2">
        <f>ABS(SUMIFS(详细!B:B,详细!C:C,E1,详细!A:A,"&gt;="&amp;K1,详细!A:A,"&lt;="&amp;L1))</f>
        <v>1114.5</v>
      </c>
      <c r="F2">
        <f>ABS(SUMIFS(详细!B:B,详细!C:C,F1,详细!A:A,"&gt;="&amp;K1,详细!A:A,"&lt;="&amp;L1))</f>
        <v>0</v>
      </c>
      <c r="G2">
        <f>ABS(SUMIFS(详细!B:B,详细!C:C,G1,详细!A:A,"&gt;="&amp;K1,详细!A:A,"&lt;="&amp;L1))</f>
        <v>1218</v>
      </c>
      <c r="H2">
        <f>ABS(SUMIFS(详细!B:B,详细!C:C,H1,详细!A:A,"&gt;="&amp;K1,详细!A:A,"&lt;="&amp;L1))</f>
        <v>355.6</v>
      </c>
      <c r="I2">
        <f>ABS(SUMIFS(详细!B:B,详细!C:C,I1,详细!A:A,"&gt;="&amp;K1,详细!A:A,"&lt;="&amp;L1))</f>
        <v>1363</v>
      </c>
      <c r="J2">
        <f>SUM(B2:I2)</f>
        <v>12650.1</v>
      </c>
    </row>
    <row r="3" spans="1:12" x14ac:dyDescent="0.15">
      <c r="A3" t="s">
        <v>29</v>
      </c>
      <c r="B3">
        <v>300</v>
      </c>
      <c r="C3">
        <v>300</v>
      </c>
      <c r="D3">
        <v>1200</v>
      </c>
      <c r="E3">
        <v>100</v>
      </c>
      <c r="F3">
        <v>100</v>
      </c>
      <c r="G3">
        <v>800</v>
      </c>
      <c r="H3">
        <v>300</v>
      </c>
      <c r="I3">
        <v>0</v>
      </c>
      <c r="J3">
        <f>SUM(B3:I3)</f>
        <v>3100</v>
      </c>
    </row>
    <row r="5" spans="1:12" x14ac:dyDescent="0.15">
      <c r="A5" s="20" t="s">
        <v>9</v>
      </c>
      <c r="B5" t="s">
        <v>10</v>
      </c>
      <c r="E5" t="s">
        <v>60</v>
      </c>
    </row>
    <row r="6" spans="1:12" x14ac:dyDescent="0.15">
      <c r="A6" s="20"/>
      <c r="B6">
        <v>3991</v>
      </c>
    </row>
  </sheetData>
  <mergeCells count="2">
    <mergeCell ref="A1:A2"/>
    <mergeCell ref="A5:A6"/>
  </mergeCells>
  <phoneticPr fontId="1" type="noConversion"/>
  <dataValidations count="1">
    <dataValidation type="list" allowBlank="1" showInputMessage="1" showErrorMessage="1" sqref="B1:J1">
      <formula1>"交通,现金,生活用品,购物,固定支出,电子类,餐饮,娱乐,其他"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6" sqref="B6"/>
    </sheetView>
  </sheetViews>
  <sheetFormatPr defaultRowHeight="13.5" x14ac:dyDescent="0.15"/>
  <cols>
    <col min="1" max="8" width="10.625" customWidth="1"/>
    <col min="11" max="11" width="10.5" bestFit="1" customWidth="1"/>
    <col min="12" max="12" width="11.625" bestFit="1" customWidth="1"/>
    <col min="13" max="13" width="10.25" customWidth="1"/>
    <col min="14" max="14" width="10.375" bestFit="1" customWidth="1"/>
  </cols>
  <sheetData>
    <row r="1" spans="1:12" s="8" customFormat="1" x14ac:dyDescent="0.15">
      <c r="A1" s="20" t="s">
        <v>8</v>
      </c>
      <c r="B1" s="7" t="s">
        <v>237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K1" s="11">
        <v>42309</v>
      </c>
      <c r="L1" s="12">
        <v>42338</v>
      </c>
    </row>
    <row r="2" spans="1:12" x14ac:dyDescent="0.15">
      <c r="A2" s="20"/>
      <c r="B2">
        <f>ABS(SUMIFS(详细!B:B,详细!C:C,B1,详细!A:A,"&gt;="&amp;K1,详细!A:A,"&lt;="&amp;L1))</f>
        <v>53.8</v>
      </c>
      <c r="C2">
        <f>ABS(SUMIFS(详细!B:B,详细!C:C,C1,详细!A:A,"&gt;="&amp;K1,详细!A:A,"&lt;="&amp;L1))</f>
        <v>0</v>
      </c>
      <c r="D2">
        <f>ABS(SUMIFS(详细!B:B,详细!C:C,D1,详细!A:A,"&gt;="&amp;K1,详细!A:A,"&lt;="&amp;L1))</f>
        <v>1052.6999999999998</v>
      </c>
      <c r="E2">
        <f>ABS(SUMIFS(详细!B:B,详细!C:C,E1,详细!A:A,"&gt;="&amp;K1,详细!A:A,"&lt;="&amp;L1))</f>
        <v>98.5</v>
      </c>
      <c r="F2">
        <f>ABS(SUMIFS(详细!B:B,详细!C:C,F1,详细!A:A,"&gt;="&amp;K1,详细!A:A,"&lt;="&amp;L1))</f>
        <v>0</v>
      </c>
      <c r="G2">
        <f>ABS(SUMIFS(详细!B:B,详细!C:C,G1,详细!A:A,"&gt;="&amp;K1,详细!A:A,"&lt;="&amp;L1))</f>
        <v>451.2</v>
      </c>
      <c r="H2">
        <f>ABS(SUMIFS(详细!B:B,详细!C:C,H1,详细!A:A,"&gt;="&amp;K1,详细!A:A,"&lt;="&amp;L1))</f>
        <v>580</v>
      </c>
      <c r="I2">
        <f>ABS(SUMIFS(详细!B:B,详细!C:C,I1,详细!A:A,"&gt;="&amp;K1,详细!A:A,"&lt;="&amp;L1))</f>
        <v>2200</v>
      </c>
      <c r="J2">
        <f>SUM(B2:I2)</f>
        <v>4436.2</v>
      </c>
    </row>
    <row r="3" spans="1:12" x14ac:dyDescent="0.15">
      <c r="A3" t="s">
        <v>29</v>
      </c>
      <c r="B3">
        <v>300</v>
      </c>
      <c r="C3">
        <v>300</v>
      </c>
      <c r="D3">
        <v>1200</v>
      </c>
      <c r="E3">
        <v>100</v>
      </c>
      <c r="F3">
        <v>100</v>
      </c>
      <c r="G3">
        <v>800</v>
      </c>
      <c r="H3">
        <v>300</v>
      </c>
      <c r="I3">
        <v>0</v>
      </c>
      <c r="J3">
        <f>SUM(B3:I3)</f>
        <v>3100</v>
      </c>
    </row>
    <row r="5" spans="1:12" x14ac:dyDescent="0.15">
      <c r="A5" s="20" t="s">
        <v>9</v>
      </c>
      <c r="B5" t="s">
        <v>10</v>
      </c>
      <c r="E5" t="s">
        <v>60</v>
      </c>
    </row>
    <row r="6" spans="1:12" x14ac:dyDescent="0.15">
      <c r="A6" s="20"/>
      <c r="B6">
        <v>3437</v>
      </c>
    </row>
  </sheetData>
  <mergeCells count="2">
    <mergeCell ref="A1:A2"/>
    <mergeCell ref="A5:A6"/>
  </mergeCells>
  <phoneticPr fontId="1" type="noConversion"/>
  <dataValidations count="1">
    <dataValidation type="list" allowBlank="1" showInputMessage="1" showErrorMessage="1" sqref="B1:J1">
      <formula1>"交通,现金,生活用品,购物,固定支出,电子类,餐饮,娱乐,其他"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7" sqref="B7"/>
    </sheetView>
  </sheetViews>
  <sheetFormatPr defaultRowHeight="13.5" x14ac:dyDescent="0.15"/>
  <cols>
    <col min="1" max="8" width="10.625" customWidth="1"/>
    <col min="11" max="11" width="10.5" bestFit="1" customWidth="1"/>
    <col min="12" max="12" width="11.625" bestFit="1" customWidth="1"/>
    <col min="13" max="13" width="10.25" customWidth="1"/>
    <col min="14" max="14" width="10.375" bestFit="1" customWidth="1"/>
  </cols>
  <sheetData>
    <row r="1" spans="1:12" s="8" customFormat="1" x14ac:dyDescent="0.15">
      <c r="A1" s="20" t="s">
        <v>8</v>
      </c>
      <c r="B1" s="7" t="s">
        <v>237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K1" s="11">
        <v>42339</v>
      </c>
      <c r="L1" s="12">
        <v>42369</v>
      </c>
    </row>
    <row r="2" spans="1:12" x14ac:dyDescent="0.15">
      <c r="A2" s="20"/>
      <c r="B2">
        <f>ABS(SUMIFS(详细!B:B,详细!C:C,B1,详细!A:A,"&gt;="&amp;K1,详细!A:A,"&lt;="&amp;L1))</f>
        <v>217.6</v>
      </c>
      <c r="C2">
        <f>ABS(SUMIFS(详细!B:B,详细!C:C,C1,详细!A:A,"&gt;="&amp;K1,详细!A:A,"&lt;="&amp;L1))</f>
        <v>0</v>
      </c>
      <c r="D2">
        <f>ABS(SUMIFS(详细!B:B,详细!C:C,D1,详细!A:A,"&gt;="&amp;K1,详细!A:A,"&lt;="&amp;L1))</f>
        <v>1994.3</v>
      </c>
      <c r="E2">
        <f>ABS(SUMIFS(详细!B:B,详细!C:C,E1,详细!A:A,"&gt;="&amp;K1,详细!A:A,"&lt;="&amp;L1))</f>
        <v>0</v>
      </c>
      <c r="F2">
        <f>ABS(SUMIFS(详细!B:B,详细!C:C,F1,详细!A:A,"&gt;="&amp;K1,详细!A:A,"&lt;="&amp;L1))</f>
        <v>130</v>
      </c>
      <c r="G2">
        <f>ABS(SUMIFS(详细!B:B,详细!C:C,G1,详细!A:A,"&gt;="&amp;K1,详细!A:A,"&lt;="&amp;L1))</f>
        <v>778.5</v>
      </c>
      <c r="H2">
        <f>ABS(SUMIFS(详细!B:B,详细!C:C,H1,详细!A:A,"&gt;="&amp;K1,详细!A:A,"&lt;="&amp;L1))</f>
        <v>158</v>
      </c>
      <c r="I2">
        <f>ABS(SUMIFS(详细!B:B,详细!C:C,I1,详细!A:A,"&gt;="&amp;K1,详细!A:A,"&lt;="&amp;L1))</f>
        <v>2140</v>
      </c>
      <c r="J2">
        <f>SUM(B2:I2)</f>
        <v>5418.4</v>
      </c>
    </row>
    <row r="3" spans="1:12" x14ac:dyDescent="0.15">
      <c r="A3" t="s">
        <v>29</v>
      </c>
      <c r="B3">
        <v>300</v>
      </c>
      <c r="C3">
        <v>300</v>
      </c>
      <c r="D3">
        <v>1200</v>
      </c>
      <c r="E3">
        <v>100</v>
      </c>
      <c r="F3">
        <v>100</v>
      </c>
      <c r="G3">
        <v>800</v>
      </c>
      <c r="H3">
        <v>300</v>
      </c>
      <c r="I3">
        <v>0</v>
      </c>
      <c r="J3">
        <f>SUM(B3:I3)</f>
        <v>3100</v>
      </c>
    </row>
    <row r="5" spans="1:12" x14ac:dyDescent="0.15">
      <c r="A5" s="20" t="s">
        <v>9</v>
      </c>
      <c r="B5" t="s">
        <v>10</v>
      </c>
      <c r="E5" t="s">
        <v>60</v>
      </c>
    </row>
    <row r="6" spans="1:12" x14ac:dyDescent="0.15">
      <c r="A6" s="20"/>
      <c r="B6">
        <v>5640</v>
      </c>
      <c r="F6">
        <f>3417+1350</f>
        <v>4767</v>
      </c>
      <c r="G6">
        <v>873</v>
      </c>
      <c r="H6">
        <f>F6+G6</f>
        <v>5640</v>
      </c>
    </row>
  </sheetData>
  <mergeCells count="2">
    <mergeCell ref="A1:A2"/>
    <mergeCell ref="A5:A6"/>
  </mergeCells>
  <phoneticPr fontId="1" type="noConversion"/>
  <dataValidations count="1">
    <dataValidation type="list" allowBlank="1" showInputMessage="1" showErrorMessage="1" sqref="B1:J1">
      <formula1>"交通,现金,生活用品,购物,固定支出,电子类,餐饮,娱乐,其他"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0" workbookViewId="0">
      <selection activeCell="M36" sqref="M36"/>
    </sheetView>
  </sheetViews>
  <sheetFormatPr defaultRowHeight="13.5" x14ac:dyDescent="0.15"/>
  <cols>
    <col min="1" max="7" width="10.625" customWidth="1"/>
  </cols>
  <sheetData>
    <row r="1" spans="1:11" s="8" customFormat="1" x14ac:dyDescent="0.15">
      <c r="A1" s="20" t="s">
        <v>8</v>
      </c>
      <c r="B1" s="7" t="s">
        <v>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237</v>
      </c>
      <c r="J1" s="7" t="s">
        <v>5</v>
      </c>
      <c r="K1" s="8" t="s">
        <v>30</v>
      </c>
    </row>
    <row r="2" spans="1:11" x14ac:dyDescent="0.15">
      <c r="A2" s="20"/>
      <c r="B2">
        <f>ABS(SUMIFS(详细!B:B,详细!C:C,B1))</f>
        <v>6760</v>
      </c>
      <c r="C2">
        <f>ABS(SUMIFS(详细!B:B,详细!C:C,C1))</f>
        <v>1145.7</v>
      </c>
      <c r="D2">
        <f>ABS(SUMIFS(详细!B:B,详细!C:C,D1))</f>
        <v>29474.800000000003</v>
      </c>
      <c r="E2">
        <f>ABS(SUMIFS(详细!B:B,详细!C:C,E1))</f>
        <v>2553.5</v>
      </c>
      <c r="F2">
        <f>ABS(SUMIFS(详细!B:B,详细!C:C,F1))</f>
        <v>1663.2</v>
      </c>
      <c r="G2">
        <f>ABS(SUMIFS(详细!B:B,详细!C:C,G1))</f>
        <v>9496.7000000000044</v>
      </c>
      <c r="H2">
        <f>ABS(SUMIFS(详细!B:B,详细!C:C,H1))</f>
        <v>2484.0999999999995</v>
      </c>
      <c r="I2">
        <f>ABS(SUMIFS(详细!B:B,详细!C:C,I1))</f>
        <v>1400.01</v>
      </c>
      <c r="J2">
        <f>ABS(SUMIFS(详细!B:B,详细!C:C,J1))</f>
        <v>10732.4</v>
      </c>
      <c r="K2">
        <f>SUM(B2:J2)</f>
        <v>65710.41</v>
      </c>
    </row>
    <row r="3" spans="1:11" x14ac:dyDescent="0.15">
      <c r="A3" s="20" t="s">
        <v>9</v>
      </c>
      <c r="B3" t="s">
        <v>10</v>
      </c>
      <c r="K3">
        <f>B4-K2</f>
        <v>-8646.4100000000035</v>
      </c>
    </row>
    <row r="4" spans="1:11" x14ac:dyDescent="0.15">
      <c r="A4" s="20"/>
      <c r="B4">
        <f>SUM(详细!G3:G403)</f>
        <v>57064</v>
      </c>
    </row>
    <row r="32" spans="2:14" x14ac:dyDescent="0.15">
      <c r="B32" t="s">
        <v>555</v>
      </c>
      <c r="C32" t="s">
        <v>556</v>
      </c>
      <c r="D32" t="s">
        <v>557</v>
      </c>
      <c r="E32" t="s">
        <v>558</v>
      </c>
      <c r="F32" t="s">
        <v>559</v>
      </c>
      <c r="G32" t="s">
        <v>560</v>
      </c>
      <c r="H32" t="s">
        <v>561</v>
      </c>
      <c r="I32" t="s">
        <v>562</v>
      </c>
      <c r="J32" t="s">
        <v>563</v>
      </c>
      <c r="K32" t="s">
        <v>564</v>
      </c>
      <c r="L32" t="s">
        <v>565</v>
      </c>
      <c r="M32" t="s">
        <v>566</v>
      </c>
      <c r="N32" t="s">
        <v>146</v>
      </c>
    </row>
    <row r="33" spans="1:14" x14ac:dyDescent="0.15">
      <c r="A33" t="s">
        <v>143</v>
      </c>
      <c r="B33">
        <f ca="1">INDIRECT(""&amp;B32&amp;"!$J$2")</f>
        <v>3815.6000000000004</v>
      </c>
      <c r="C33">
        <f t="shared" ref="C33:M33" ca="1" si="0">INDIRECT(""&amp;C32&amp;"!$J$2")</f>
        <v>3343.1</v>
      </c>
      <c r="D33">
        <f t="shared" ca="1" si="0"/>
        <v>4027.5</v>
      </c>
      <c r="E33">
        <f t="shared" ca="1" si="0"/>
        <v>6063.6999999999989</v>
      </c>
      <c r="F33">
        <f t="shared" ca="1" si="0"/>
        <v>3728.8</v>
      </c>
      <c r="G33">
        <f t="shared" ca="1" si="0"/>
        <v>2066.9</v>
      </c>
      <c r="H33">
        <f t="shared" ca="1" si="0"/>
        <v>4871.7999999999993</v>
      </c>
      <c r="I33">
        <f t="shared" ca="1" si="0"/>
        <v>4225.41</v>
      </c>
      <c r="J33">
        <f t="shared" ca="1" si="0"/>
        <v>11062.9</v>
      </c>
      <c r="K33">
        <f t="shared" ca="1" si="0"/>
        <v>12650.1</v>
      </c>
      <c r="L33">
        <f t="shared" ca="1" si="0"/>
        <v>4436.2</v>
      </c>
      <c r="M33">
        <f t="shared" ca="1" si="0"/>
        <v>5418.4</v>
      </c>
      <c r="N33">
        <f ca="1">SUM(B33:M33)</f>
        <v>65710.409999999989</v>
      </c>
    </row>
    <row r="34" spans="1:14" x14ac:dyDescent="0.15">
      <c r="A34" t="s">
        <v>144</v>
      </c>
      <c r="B34" s="2">
        <f>'1月'!$B$6</f>
        <v>2816</v>
      </c>
      <c r="C34" s="2">
        <f>'2月'!$B$6</f>
        <v>7382</v>
      </c>
      <c r="D34" s="2">
        <f>'3月'!$B$6</f>
        <v>4777</v>
      </c>
      <c r="E34" s="2">
        <f>'4月'!$B$6</f>
        <v>3452</v>
      </c>
      <c r="F34" s="2">
        <f>'5月'!$B$6</f>
        <v>3495</v>
      </c>
      <c r="G34" s="2">
        <f>'6月'!$B$6</f>
        <v>7336</v>
      </c>
      <c r="H34" s="2">
        <f>'7月'!$B$6</f>
        <v>5365</v>
      </c>
      <c r="I34" s="2">
        <f>'8月'!$B$6</f>
        <v>3451</v>
      </c>
      <c r="J34" s="2">
        <f>'9月'!$B$6</f>
        <v>5922</v>
      </c>
      <c r="K34" s="2">
        <f>'10月'!$B$6</f>
        <v>3991</v>
      </c>
      <c r="L34" s="2">
        <f>'11月'!$B$6</f>
        <v>3437</v>
      </c>
      <c r="M34" s="2">
        <f>'12月'!$B$6</f>
        <v>5640</v>
      </c>
      <c r="N34">
        <f>SUM(B34:M34)</f>
        <v>57064</v>
      </c>
    </row>
    <row r="35" spans="1:14" x14ac:dyDescent="0.15">
      <c r="A35" s="13" t="s">
        <v>145</v>
      </c>
      <c r="B35">
        <f ca="1">B34-B33</f>
        <v>-999.60000000000036</v>
      </c>
      <c r="C35">
        <f t="shared" ref="C35:M35" ca="1" si="1">C34-C33</f>
        <v>4038.9</v>
      </c>
      <c r="D35">
        <f t="shared" ca="1" si="1"/>
        <v>749.5</v>
      </c>
      <c r="E35">
        <f t="shared" ca="1" si="1"/>
        <v>-2611.6999999999989</v>
      </c>
      <c r="F35">
        <f t="shared" ca="1" si="1"/>
        <v>-233.80000000000018</v>
      </c>
      <c r="G35">
        <f t="shared" ca="1" si="1"/>
        <v>5269.1</v>
      </c>
      <c r="H35">
        <f t="shared" ca="1" si="1"/>
        <v>493.20000000000073</v>
      </c>
      <c r="I35">
        <f t="shared" ca="1" si="1"/>
        <v>-774.40999999999985</v>
      </c>
      <c r="J35">
        <f t="shared" ca="1" si="1"/>
        <v>-5140.8999999999996</v>
      </c>
      <c r="K35">
        <f t="shared" ca="1" si="1"/>
        <v>-8659.1</v>
      </c>
      <c r="L35">
        <f t="shared" ca="1" si="1"/>
        <v>-999.19999999999982</v>
      </c>
      <c r="M35">
        <f t="shared" ca="1" si="1"/>
        <v>221.60000000000036</v>
      </c>
      <c r="N35">
        <f ca="1">SUM(B35:M35)</f>
        <v>-8646.409999999998</v>
      </c>
    </row>
  </sheetData>
  <mergeCells count="2">
    <mergeCell ref="A1:A2"/>
    <mergeCell ref="A3:A4"/>
  </mergeCells>
  <phoneticPr fontId="1" type="noConversion"/>
  <dataValidations count="3">
    <dataValidation type="list" allowBlank="1" showInputMessage="1" showErrorMessage="1" sqref="B1 D1:H1 J1">
      <formula1>"现金,购物,固定支出,电子类,餐饮,娱乐,其他"</formula1>
    </dataValidation>
    <dataValidation type="list" allowBlank="1" showInputMessage="1" showErrorMessage="1" sqref="C1">
      <formula1>"现金,生活用品,购物,固定支出,电子类,餐饮,娱乐,其他"</formula1>
    </dataValidation>
    <dataValidation type="list" allowBlank="1" showInputMessage="1" showErrorMessage="1" sqref="I1">
      <formula1>"现金,购物,固定支出,电子类,餐饮,娱乐,交通,其他"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J2" sqref="J2"/>
    </sheetView>
  </sheetViews>
  <sheetFormatPr defaultRowHeight="13.5" x14ac:dyDescent="0.15"/>
  <cols>
    <col min="1" max="7" width="10.625" customWidth="1"/>
    <col min="12" max="12" width="9.375" bestFit="1" customWidth="1"/>
    <col min="13" max="13" width="10.375" bestFit="1" customWidth="1"/>
  </cols>
  <sheetData>
    <row r="1" spans="1:13" s="8" customFormat="1" x14ac:dyDescent="0.15">
      <c r="A1" s="20" t="s">
        <v>8</v>
      </c>
      <c r="B1" s="7" t="s">
        <v>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L1" s="11">
        <v>42005</v>
      </c>
      <c r="M1" s="12">
        <v>42035</v>
      </c>
    </row>
    <row r="2" spans="1:13" x14ac:dyDescent="0.15">
      <c r="A2" s="20"/>
      <c r="B2">
        <f>ABS(SUMIFS(详细!B:B,详细!C:C,B1,详细!A:A,"&gt;="&amp;L1,详细!A:A,"&lt;="&amp;M1))</f>
        <v>1300</v>
      </c>
      <c r="C2">
        <f>ABS(SUMIFS(详细!B:B,详细!C:C,C1,详细!A:A,"&gt;="&amp;L1,详细!A:A,"&lt;="&amp;M1))</f>
        <v>227</v>
      </c>
      <c r="D2">
        <f>ABS(SUMIFS(详细!B:B,详细!C:C,D1,详细!A:A,"&gt;="&amp;L1,详细!A:A,"&lt;="&amp;M1))</f>
        <v>1506</v>
      </c>
      <c r="E2">
        <f>ABS(SUMIFS(详细!B:B,详细!C:C,E1,详细!A:A,"&gt;="&amp;L1,详细!A:A,"&lt;="&amp;M1))</f>
        <v>140</v>
      </c>
      <c r="F2">
        <f>ABS(SUMIFS(详细!B:B,详细!C:C,F1,详细!A:A,"&gt;="&amp;L1,详细!A:A,"&lt;="&amp;M1))</f>
        <v>37.6</v>
      </c>
      <c r="G2">
        <f>ABS(SUMIFS(详细!B:B,详细!C:C,G1,详细!A:A,"&gt;="&amp;L1,详细!A:A,"&lt;="&amp;M1))</f>
        <v>491.20000000000005</v>
      </c>
      <c r="H2">
        <f>ABS(SUMIFS(详细!B:B,详细!C:C,H1,详细!A:A,"&gt;="&amp;L1,详细!A:A,"&lt;="&amp;M1))</f>
        <v>111.80000000000001</v>
      </c>
      <c r="I2">
        <f>ABS(SUMIFS(详细!B:B,详细!C:C,I1,详细!A:A,"&gt;="&amp;L1,详细!A:A,"&lt;="&amp;M1))</f>
        <v>2</v>
      </c>
      <c r="J2">
        <f>SUM(B2:I2)</f>
        <v>3815.6000000000004</v>
      </c>
    </row>
    <row r="3" spans="1:13" x14ac:dyDescent="0.15">
      <c r="A3" t="s">
        <v>29</v>
      </c>
      <c r="B3">
        <v>1000</v>
      </c>
      <c r="C3">
        <v>300</v>
      </c>
      <c r="D3">
        <v>1000</v>
      </c>
      <c r="E3">
        <v>100</v>
      </c>
      <c r="F3">
        <v>100</v>
      </c>
      <c r="G3">
        <v>500</v>
      </c>
      <c r="H3">
        <v>200</v>
      </c>
      <c r="J3">
        <f>SUM(B3:I3)</f>
        <v>3200</v>
      </c>
    </row>
    <row r="5" spans="1:13" x14ac:dyDescent="0.15">
      <c r="A5" s="20" t="s">
        <v>9</v>
      </c>
      <c r="B5" t="s">
        <v>10</v>
      </c>
    </row>
    <row r="6" spans="1:13" x14ac:dyDescent="0.15">
      <c r="A6" s="20"/>
      <c r="B6">
        <f>详细!G3</f>
        <v>2816</v>
      </c>
    </row>
  </sheetData>
  <mergeCells count="2">
    <mergeCell ref="A1:A2"/>
    <mergeCell ref="A5:A6"/>
  </mergeCells>
  <phoneticPr fontId="1" type="noConversion"/>
  <dataValidations count="2">
    <dataValidation type="list" allowBlank="1" showInputMessage="1" showErrorMessage="1" sqref="C1">
      <formula1>"现金,生活用品,购物,固定支出,电子类,餐饮,娱乐,其他"</formula1>
    </dataValidation>
    <dataValidation type="list" allowBlank="1" showInputMessage="1" showErrorMessage="1" sqref="B1 D1:I1">
      <formula1>"现金,购物,固定支出,电子类,餐饮,娱乐,其他"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E6" sqref="E6"/>
    </sheetView>
  </sheetViews>
  <sheetFormatPr defaultRowHeight="13.5" x14ac:dyDescent="0.15"/>
  <cols>
    <col min="1" max="7" width="10.625" customWidth="1"/>
    <col min="12" max="12" width="9.375" bestFit="1" customWidth="1"/>
    <col min="13" max="13" width="10.375" bestFit="1" customWidth="1"/>
  </cols>
  <sheetData>
    <row r="1" spans="1:13" s="8" customFormat="1" x14ac:dyDescent="0.15">
      <c r="A1" s="20" t="s">
        <v>8</v>
      </c>
      <c r="B1" s="7" t="s">
        <v>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L1" s="11">
        <v>42036</v>
      </c>
      <c r="M1" s="12">
        <v>42063</v>
      </c>
    </row>
    <row r="2" spans="1:13" x14ac:dyDescent="0.15">
      <c r="A2" s="20"/>
      <c r="B2">
        <f>ABS(SUMIFS(详细!B:B,详细!C:C,B1,详细!A:A,"&gt;="&amp;L1,详细!A:A,"&lt;="&amp;M1))</f>
        <v>1620</v>
      </c>
      <c r="C2">
        <f>ABS(SUMIFS(详细!B:B,详细!C:C,C1,详细!A:A,"&gt;="&amp;L1,详细!A:A,"&lt;="&amp;M1))</f>
        <v>0</v>
      </c>
      <c r="D2">
        <f>ABS(SUMIFS(详细!B:B,详细!C:C,D1,详细!A:A,"&gt;="&amp;L1,详细!A:A,"&lt;="&amp;M1))</f>
        <v>0</v>
      </c>
      <c r="E2">
        <f>ABS(SUMIFS(详细!B:B,详细!C:C,E1,详细!A:A,"&gt;="&amp;L1,详细!A:A,"&lt;="&amp;M1))</f>
        <v>248.5</v>
      </c>
      <c r="F2">
        <f>ABS(SUMIFS(详细!B:B,详细!C:C,F1,详细!A:A,"&gt;="&amp;L1,详细!A:A,"&lt;="&amp;M1))</f>
        <v>36.6</v>
      </c>
      <c r="G2">
        <f>ABS(SUMIFS(详细!B:B,详细!C:C,G1,详细!A:A,"&gt;="&amp;L1,详细!A:A,"&lt;="&amp;M1))</f>
        <v>221</v>
      </c>
      <c r="H2">
        <f>ABS(SUMIFS(详细!B:B,详细!C:C,H1,详细!A:A,"&gt;="&amp;L1,详细!A:A,"&lt;="&amp;M1))</f>
        <v>370</v>
      </c>
      <c r="I2">
        <f>ABS(SUMIFS(详细!B:B,详细!C:C,I1,详细!A:A,"&gt;="&amp;L1,详细!A:A,"&lt;="&amp;M1))</f>
        <v>847</v>
      </c>
      <c r="J2">
        <f>SUM(B2:I2)</f>
        <v>3343.1</v>
      </c>
    </row>
    <row r="3" spans="1:13" x14ac:dyDescent="0.15">
      <c r="A3" t="s">
        <v>29</v>
      </c>
      <c r="B3">
        <v>1000</v>
      </c>
      <c r="C3">
        <v>300</v>
      </c>
      <c r="D3">
        <v>1100</v>
      </c>
      <c r="E3">
        <v>100</v>
      </c>
      <c r="F3">
        <v>100</v>
      </c>
      <c r="G3">
        <v>400</v>
      </c>
      <c r="H3">
        <v>200</v>
      </c>
      <c r="J3">
        <f>SUM(B3:I3)</f>
        <v>3200</v>
      </c>
    </row>
    <row r="5" spans="1:13" x14ac:dyDescent="0.15">
      <c r="A5" s="20" t="s">
        <v>9</v>
      </c>
      <c r="B5" t="s">
        <v>10</v>
      </c>
      <c r="D5" t="s">
        <v>60</v>
      </c>
    </row>
    <row r="6" spans="1:13" x14ac:dyDescent="0.15">
      <c r="A6" s="20"/>
      <c r="B6">
        <f>详细!G31</f>
        <v>7382</v>
      </c>
      <c r="D6">
        <v>4400</v>
      </c>
      <c r="E6">
        <f>D6-B6</f>
        <v>-2982</v>
      </c>
    </row>
  </sheetData>
  <mergeCells count="2">
    <mergeCell ref="A1:A2"/>
    <mergeCell ref="A5:A6"/>
  </mergeCells>
  <phoneticPr fontId="1" type="noConversion"/>
  <dataValidations count="2">
    <dataValidation type="list" allowBlank="1" showInputMessage="1" showErrorMessage="1" sqref="B1 D1:I1">
      <formula1>"现金,购物,固定支出,电子类,餐饮,娱乐,其他"</formula1>
    </dataValidation>
    <dataValidation type="list" allowBlank="1" showInputMessage="1" showErrorMessage="1" sqref="C1">
      <formula1>"现金,生活用品,购物,固定支出,电子类,餐饮,娱乐,其他"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I3" sqref="I3"/>
    </sheetView>
  </sheetViews>
  <sheetFormatPr defaultRowHeight="13.5" x14ac:dyDescent="0.15"/>
  <cols>
    <col min="1" max="7" width="10.625" customWidth="1"/>
    <col min="12" max="12" width="9.375" bestFit="1" customWidth="1"/>
    <col min="13" max="13" width="10.375" bestFit="1" customWidth="1"/>
  </cols>
  <sheetData>
    <row r="1" spans="1:13" s="8" customFormat="1" x14ac:dyDescent="0.15">
      <c r="A1" s="20" t="s">
        <v>8</v>
      </c>
      <c r="B1" s="7" t="s">
        <v>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L1" s="11">
        <v>42064</v>
      </c>
      <c r="M1" s="12">
        <v>42094</v>
      </c>
    </row>
    <row r="2" spans="1:13" x14ac:dyDescent="0.15">
      <c r="A2" s="20"/>
      <c r="B2">
        <f>ABS(SUMIFS(详细!B:B,详细!C:C,B1,详细!A:A,"&gt;="&amp;L1,详细!A:A,"&lt;="&amp;M1))</f>
        <v>1200</v>
      </c>
      <c r="C2">
        <f>ABS(SUMIFS(详细!B:B,详细!C:C,C1,详细!A:A,"&gt;="&amp;L1,详细!A:A,"&lt;="&amp;M1))</f>
        <v>0</v>
      </c>
      <c r="D2">
        <f>ABS(SUMIFS(详细!B:B,详细!C:C,D1,详细!A:A,"&gt;="&amp;L1,详细!A:A,"&lt;="&amp;M1))</f>
        <v>237</v>
      </c>
      <c r="E2">
        <f>ABS(SUMIFS(详细!B:B,详细!C:C,E1,详细!A:A,"&gt;="&amp;L1,详细!A:A,"&lt;="&amp;M1))</f>
        <v>18</v>
      </c>
      <c r="F2">
        <f>ABS(SUMIFS(详细!B:B,详细!C:C,F1,详细!A:A,"&gt;="&amp;L1,详细!A:A,"&lt;="&amp;M1))</f>
        <v>19</v>
      </c>
      <c r="G2">
        <f>ABS(SUMIFS(详细!B:B,详细!C:C,G1,详细!A:A,"&gt;="&amp;L1,详细!A:A,"&lt;="&amp;M1))</f>
        <v>696.5</v>
      </c>
      <c r="H2">
        <f>ABS(SUMIFS(详细!B:B,详细!C:C,H1,详细!A:A,"&gt;="&amp;L1,详细!A:A,"&lt;="&amp;M1))</f>
        <v>57</v>
      </c>
      <c r="I2">
        <f>ABS(SUMIFS(详细!B:B,详细!C:C,I1,详细!A:A,"&gt;="&amp;L1,详细!A:A,"&lt;="&amp;M1))</f>
        <v>1800</v>
      </c>
      <c r="J2">
        <f>SUM(B2:I2)</f>
        <v>4027.5</v>
      </c>
    </row>
    <row r="3" spans="1:13" x14ac:dyDescent="0.15">
      <c r="A3" t="s">
        <v>29</v>
      </c>
      <c r="B3">
        <v>1000</v>
      </c>
      <c r="C3">
        <v>300</v>
      </c>
      <c r="D3">
        <v>1100</v>
      </c>
      <c r="E3">
        <v>100</v>
      </c>
      <c r="F3">
        <v>100</v>
      </c>
      <c r="G3">
        <v>400</v>
      </c>
      <c r="H3">
        <v>200</v>
      </c>
      <c r="J3">
        <f>SUM(B3:I3)</f>
        <v>3200</v>
      </c>
    </row>
    <row r="5" spans="1:13" x14ac:dyDescent="0.15">
      <c r="A5" s="20" t="s">
        <v>9</v>
      </c>
      <c r="B5" t="s">
        <v>10</v>
      </c>
      <c r="D5" t="s">
        <v>60</v>
      </c>
    </row>
    <row r="6" spans="1:13" x14ac:dyDescent="0.15">
      <c r="A6" s="20"/>
      <c r="B6">
        <f>详细!G45</f>
        <v>4777</v>
      </c>
    </row>
  </sheetData>
  <mergeCells count="2">
    <mergeCell ref="A1:A2"/>
    <mergeCell ref="A5:A6"/>
  </mergeCells>
  <phoneticPr fontId="4" type="noConversion"/>
  <dataValidations count="2">
    <dataValidation type="list" allowBlank="1" showInputMessage="1" showErrorMessage="1" sqref="C1">
      <formula1>"现金,生活用品,购物,固定支出,电子类,餐饮,娱乐,其他"</formula1>
    </dataValidation>
    <dataValidation type="list" allowBlank="1" showInputMessage="1" showErrorMessage="1" sqref="B1 D1:I1">
      <formula1>"现金,购物,固定支出,电子类,餐饮,娱乐,其他"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6" sqref="D6"/>
    </sheetView>
  </sheetViews>
  <sheetFormatPr defaultRowHeight="13.5" x14ac:dyDescent="0.15"/>
  <cols>
    <col min="1" max="7" width="10.625" customWidth="1"/>
    <col min="12" max="12" width="9.375" bestFit="1" customWidth="1"/>
    <col min="13" max="13" width="10.375" bestFit="1" customWidth="1"/>
  </cols>
  <sheetData>
    <row r="1" spans="1:13" s="8" customFormat="1" x14ac:dyDescent="0.15">
      <c r="A1" s="20" t="s">
        <v>8</v>
      </c>
      <c r="B1" s="7" t="s">
        <v>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L1" s="11">
        <v>42095</v>
      </c>
      <c r="M1" s="12">
        <v>42124</v>
      </c>
    </row>
    <row r="2" spans="1:13" x14ac:dyDescent="0.15">
      <c r="A2" s="20"/>
      <c r="B2">
        <f>ABS(SUMIFS(详细!B:B,详细!C:C,B1,详细!A:A,"&gt;="&amp;L1,详细!A:A,"&lt;="&amp;M1))</f>
        <v>1020</v>
      </c>
      <c r="C2">
        <f>ABS(SUMIFS(详细!B:B,详细!C:C,C1,详细!A:A,"&gt;="&amp;L1,详细!A:A,"&lt;="&amp;M1))</f>
        <v>135</v>
      </c>
      <c r="D2">
        <f>ABS(SUMIFS(详细!B:B,详细!C:C,D1,详细!A:A,"&gt;="&amp;L1,详细!A:A,"&lt;="&amp;M1))</f>
        <v>2675.7999999999997</v>
      </c>
      <c r="E2">
        <f>ABS(SUMIFS(详细!B:B,详细!C:C,E1,详细!A:A,"&gt;="&amp;L1,详细!A:A,"&lt;="&amp;M1))</f>
        <v>32</v>
      </c>
      <c r="F2">
        <f>ABS(SUMIFS(详细!B:B,详细!C:C,F1,详细!A:A,"&gt;="&amp;L1,详细!A:A,"&lt;="&amp;M1))</f>
        <v>978</v>
      </c>
      <c r="G2">
        <f>ABS(SUMIFS(详细!B:B,详细!C:C,G1,详细!A:A,"&gt;="&amp;L1,详细!A:A,"&lt;="&amp;M1))</f>
        <v>803.9</v>
      </c>
      <c r="H2">
        <f>ABS(SUMIFS(详细!B:B,详细!C:C,H1,详细!A:A,"&gt;="&amp;L1,详细!A:A,"&lt;="&amp;M1))</f>
        <v>0</v>
      </c>
      <c r="I2">
        <f>ABS(SUMIFS(详细!B:B,详细!C:C,I1,详细!A:A,"&gt;="&amp;L1,详细!A:A,"&lt;="&amp;M1))</f>
        <v>419</v>
      </c>
      <c r="J2">
        <f>SUM(B2:I2)</f>
        <v>6063.6999999999989</v>
      </c>
    </row>
    <row r="3" spans="1:13" x14ac:dyDescent="0.15">
      <c r="A3" t="s">
        <v>29</v>
      </c>
      <c r="B3">
        <v>1000</v>
      </c>
      <c r="C3">
        <v>300</v>
      </c>
      <c r="D3">
        <v>1100</v>
      </c>
      <c r="E3">
        <v>100</v>
      </c>
      <c r="F3">
        <v>100</v>
      </c>
      <c r="G3">
        <v>400</v>
      </c>
      <c r="H3">
        <v>200</v>
      </c>
      <c r="J3">
        <f>SUM(B3:I3)</f>
        <v>3200</v>
      </c>
    </row>
    <row r="5" spans="1:13" x14ac:dyDescent="0.15">
      <c r="A5" s="20" t="s">
        <v>9</v>
      </c>
      <c r="B5" t="s">
        <v>10</v>
      </c>
      <c r="D5" t="s">
        <v>60</v>
      </c>
    </row>
    <row r="6" spans="1:13" x14ac:dyDescent="0.15">
      <c r="A6" s="20"/>
      <c r="B6">
        <f>详细!G63</f>
        <v>3452</v>
      </c>
    </row>
  </sheetData>
  <mergeCells count="2">
    <mergeCell ref="A1:A2"/>
    <mergeCell ref="A5:A6"/>
  </mergeCells>
  <phoneticPr fontId="1" type="noConversion"/>
  <dataValidations count="2">
    <dataValidation type="list" allowBlank="1" showInputMessage="1" showErrorMessage="1" sqref="B1 D1:I1">
      <formula1>"现金,购物,固定支出,电子类,餐饮,娱乐,其他"</formula1>
    </dataValidation>
    <dataValidation type="list" allowBlank="1" showInputMessage="1" showErrorMessage="1" sqref="C1">
      <formula1>"现金,生活用品,购物,固定支出,电子类,餐饮,娱乐,其他"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F41" sqref="F41"/>
    </sheetView>
  </sheetViews>
  <sheetFormatPr defaultRowHeight="13.5" x14ac:dyDescent="0.15"/>
  <cols>
    <col min="1" max="7" width="10.625" customWidth="1"/>
    <col min="12" max="12" width="9.375" bestFit="1" customWidth="1"/>
    <col min="13" max="13" width="10.375" bestFit="1" customWidth="1"/>
  </cols>
  <sheetData>
    <row r="1" spans="1:13" s="8" customFormat="1" x14ac:dyDescent="0.15">
      <c r="A1" s="20" t="s">
        <v>8</v>
      </c>
      <c r="B1" s="7" t="s">
        <v>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L1" s="11">
        <v>42125</v>
      </c>
      <c r="M1" s="12">
        <v>42155</v>
      </c>
    </row>
    <row r="2" spans="1:13" x14ac:dyDescent="0.15">
      <c r="A2" s="20"/>
      <c r="B2">
        <f>ABS(SUMIFS(详细!B:B,详细!C:C,B1,详细!A:A,"&gt;="&amp;L1,详细!A:A,"&lt;="&amp;M1))</f>
        <v>880</v>
      </c>
      <c r="C2">
        <f>ABS(SUMIFS(详细!B:B,详细!C:C,C1,详细!A:A,"&gt;="&amp;L1,详细!A:A,"&lt;="&amp;M1))</f>
        <v>0</v>
      </c>
      <c r="D2">
        <f>ABS(SUMIFS(详细!B:B,详细!C:C,D1,详细!A:A,"&gt;="&amp;L1,详细!A:A,"&lt;="&amp;M1))</f>
        <v>1924.3</v>
      </c>
      <c r="E2">
        <f>ABS(SUMIFS(详细!B:B,详细!C:C,E1,详细!A:A,"&gt;="&amp;L1,详细!A:A,"&lt;="&amp;M1))</f>
        <v>99.5</v>
      </c>
      <c r="F2">
        <f>ABS(SUMIFS(详细!B:B,详细!C:C,F1,详细!A:A,"&gt;="&amp;L1,详细!A:A,"&lt;="&amp;M1))</f>
        <v>0</v>
      </c>
      <c r="G2">
        <f>ABS(SUMIFS(详细!B:B,详细!C:C,G1,详细!A:A,"&gt;="&amp;L1,详细!A:A,"&lt;="&amp;M1))</f>
        <v>380.99999999999994</v>
      </c>
      <c r="H2">
        <f>ABS(SUMIFS(详细!B:B,详细!C:C,H1,详细!A:A,"&gt;="&amp;L1,详细!A:A,"&lt;="&amp;M1))</f>
        <v>444</v>
      </c>
      <c r="I2">
        <f>ABS(SUMIFS(详细!B:B,详细!C:C,I1,详细!A:A,"&gt;="&amp;L1,详细!A:A,"&lt;="&amp;M1))</f>
        <v>0</v>
      </c>
      <c r="J2">
        <f>SUM(B2:I2)</f>
        <v>3728.8</v>
      </c>
    </row>
    <row r="3" spans="1:13" x14ac:dyDescent="0.15">
      <c r="A3" t="s">
        <v>29</v>
      </c>
      <c r="B3">
        <v>800</v>
      </c>
      <c r="C3">
        <v>300</v>
      </c>
      <c r="D3">
        <v>1500</v>
      </c>
      <c r="E3">
        <v>100</v>
      </c>
      <c r="F3">
        <v>100</v>
      </c>
      <c r="G3">
        <v>300</v>
      </c>
      <c r="H3">
        <v>200</v>
      </c>
      <c r="I3">
        <v>0</v>
      </c>
      <c r="J3">
        <f>SUM(B3:I3)</f>
        <v>3300</v>
      </c>
    </row>
    <row r="5" spans="1:13" x14ac:dyDescent="0.15">
      <c r="A5" s="20" t="s">
        <v>9</v>
      </c>
      <c r="B5" t="s">
        <v>10</v>
      </c>
      <c r="D5" t="s">
        <v>60</v>
      </c>
    </row>
    <row r="6" spans="1:13" x14ac:dyDescent="0.15">
      <c r="A6" s="20"/>
      <c r="B6">
        <f>详细!G85</f>
        <v>3495</v>
      </c>
    </row>
  </sheetData>
  <mergeCells count="2">
    <mergeCell ref="A1:A2"/>
    <mergeCell ref="A5:A6"/>
  </mergeCells>
  <phoneticPr fontId="1" type="noConversion"/>
  <dataValidations count="2">
    <dataValidation type="list" allowBlank="1" showInputMessage="1" showErrorMessage="1" sqref="C1">
      <formula1>"现金,生活用品,购物,固定支出,电子类,餐饮,娱乐,其他"</formula1>
    </dataValidation>
    <dataValidation type="list" allowBlank="1" showInputMessage="1" showErrorMessage="1" sqref="B1 D1:I1">
      <formula1>"现金,购物,固定支出,电子类,餐饮,娱乐,其他"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6" sqref="B6"/>
    </sheetView>
  </sheetViews>
  <sheetFormatPr defaultRowHeight="13.5" x14ac:dyDescent="0.15"/>
  <cols>
    <col min="1" max="7" width="10.625" customWidth="1"/>
    <col min="12" max="12" width="9.375" bestFit="1" customWidth="1"/>
    <col min="13" max="13" width="10.375" bestFit="1" customWidth="1"/>
  </cols>
  <sheetData>
    <row r="1" spans="1:13" s="8" customFormat="1" x14ac:dyDescent="0.15">
      <c r="A1" s="20" t="s">
        <v>8</v>
      </c>
      <c r="B1" s="7" t="s">
        <v>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L1" s="11">
        <v>42156</v>
      </c>
      <c r="M1" s="12">
        <v>42185</v>
      </c>
    </row>
    <row r="2" spans="1:13" x14ac:dyDescent="0.15">
      <c r="A2" s="20"/>
      <c r="B2">
        <f>ABS(SUMIFS(详细!B:B,详细!C:C,B1,详细!A:A,"&gt;="&amp;L1,详细!A:A,"&lt;="&amp;M1))</f>
        <v>740</v>
      </c>
      <c r="C2">
        <f>ABS(SUMIFS(详细!B:B,详细!C:C,C1,详细!A:A,"&gt;="&amp;L1,详细!A:A,"&lt;="&amp;M1))</f>
        <v>0</v>
      </c>
      <c r="D2">
        <f>ABS(SUMIFS(详细!B:B,详细!C:C,D1,详细!A:A,"&gt;="&amp;L1,详细!A:A,"&lt;="&amp;M1))</f>
        <v>0</v>
      </c>
      <c r="E2">
        <f>ABS(SUMIFS(详细!B:B,详细!C:C,E1,详细!A:A,"&gt;="&amp;L1,详细!A:A,"&lt;="&amp;M1))</f>
        <v>140.5</v>
      </c>
      <c r="F2">
        <f>ABS(SUMIFS(详细!B:B,详细!C:C,F1,详细!A:A,"&gt;="&amp;L1,详细!A:A,"&lt;="&amp;M1))</f>
        <v>222</v>
      </c>
      <c r="G2">
        <f>ABS(SUMIFS(详细!B:B,详细!C:C,G1,详细!A:A,"&gt;="&amp;L1,详细!A:A,"&lt;="&amp;M1))</f>
        <v>436.7</v>
      </c>
      <c r="H2">
        <f>ABS(SUMIFS(详细!B:B,详细!C:C,H1,详细!A:A,"&gt;="&amp;L1,详细!A:A,"&lt;="&amp;M1))</f>
        <v>153.70000000000002</v>
      </c>
      <c r="I2">
        <f>ABS(SUMIFS(详细!B:B,详细!C:C,I1,详细!A:A,"&gt;="&amp;L1,详细!A:A,"&lt;="&amp;M1))</f>
        <v>374</v>
      </c>
      <c r="J2">
        <f>SUM(B2:I2)</f>
        <v>2066.9</v>
      </c>
    </row>
    <row r="3" spans="1:13" x14ac:dyDescent="0.15">
      <c r="A3" t="s">
        <v>29</v>
      </c>
      <c r="B3">
        <v>800</v>
      </c>
      <c r="C3">
        <v>300</v>
      </c>
      <c r="D3">
        <v>1500</v>
      </c>
      <c r="E3">
        <v>100</v>
      </c>
      <c r="F3">
        <v>100</v>
      </c>
      <c r="G3">
        <v>300</v>
      </c>
      <c r="H3">
        <v>200</v>
      </c>
      <c r="I3">
        <v>0</v>
      </c>
      <c r="J3">
        <f>SUM(B3:I3)</f>
        <v>3300</v>
      </c>
    </row>
    <row r="5" spans="1:13" x14ac:dyDescent="0.15">
      <c r="A5" s="20" t="s">
        <v>9</v>
      </c>
      <c r="B5" t="s">
        <v>10</v>
      </c>
    </row>
    <row r="6" spans="1:13" x14ac:dyDescent="0.15">
      <c r="A6" s="20"/>
      <c r="B6">
        <f>详细!G107</f>
        <v>7336</v>
      </c>
    </row>
  </sheetData>
  <mergeCells count="2">
    <mergeCell ref="A1:A2"/>
    <mergeCell ref="A5:A6"/>
  </mergeCells>
  <phoneticPr fontId="1" type="noConversion"/>
  <dataValidations count="2">
    <dataValidation type="list" allowBlank="1" showInputMessage="1" showErrorMessage="1" sqref="B1 D1:I1">
      <formula1>"现金,购物,固定支出,电子类,餐饮,娱乐,其他"</formula1>
    </dataValidation>
    <dataValidation type="list" allowBlank="1" showInputMessage="1" showErrorMessage="1" sqref="C1">
      <formula1>"现金,生活用品,购物,固定支出,电子类,餐饮,娱乐,其他"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3" sqref="D3"/>
    </sheetView>
  </sheetViews>
  <sheetFormatPr defaultRowHeight="13.5" x14ac:dyDescent="0.15"/>
  <cols>
    <col min="1" max="8" width="10.625" customWidth="1"/>
    <col min="11" max="11" width="9.5" bestFit="1" customWidth="1"/>
    <col min="12" max="12" width="10.5" bestFit="1" customWidth="1"/>
    <col min="13" max="13" width="10.25" customWidth="1"/>
    <col min="14" max="14" width="10.375" bestFit="1" customWidth="1"/>
  </cols>
  <sheetData>
    <row r="1" spans="1:12" s="8" customFormat="1" x14ac:dyDescent="0.15">
      <c r="A1" s="20" t="s">
        <v>8</v>
      </c>
      <c r="B1" s="7" t="s">
        <v>237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K1" s="11">
        <v>42186</v>
      </c>
      <c r="L1" s="12">
        <v>42216</v>
      </c>
    </row>
    <row r="2" spans="1:12" x14ac:dyDescent="0.15">
      <c r="A2" s="20"/>
      <c r="B2">
        <f>ABS(SUMIFS(详细!B:B,详细!C:C,B1,详细!A:A,"&gt;="&amp;K1,详细!A:A,"&lt;="&amp;L1))</f>
        <v>503</v>
      </c>
      <c r="C2">
        <f>ABS(SUMIFS(详细!B:B,详细!C:C,C1,详细!A:A,"&gt;="&amp;K1,详细!A:A,"&lt;="&amp;L1))</f>
        <v>0</v>
      </c>
      <c r="D2">
        <f>ABS(SUMIFS(详细!B:B,详细!C:C,D1,详细!A:A,"&gt;="&amp;K1,详细!A:A,"&lt;="&amp;L1))</f>
        <v>1368.6</v>
      </c>
      <c r="E2">
        <f>ABS(SUMIFS(详细!B:B,详细!C:C,E1,详细!A:A,"&gt;="&amp;K1,详细!A:A,"&lt;="&amp;L1))</f>
        <v>163.5</v>
      </c>
      <c r="F2">
        <f>ABS(SUMIFS(详细!B:B,详细!C:C,F1,详细!A:A,"&gt;="&amp;K1,详细!A:A,"&lt;="&amp;L1))</f>
        <v>0</v>
      </c>
      <c r="G2">
        <f>ABS(SUMIFS(详细!B:B,详细!C:C,G1,详细!A:A,"&gt;="&amp;K1,详细!A:A,"&lt;="&amp;L1))</f>
        <v>1996.8999999999996</v>
      </c>
      <c r="H2">
        <f>ABS(SUMIFS(详细!B:B,详细!C:C,H1,详细!A:A,"&gt;="&amp;K1,详细!A:A,"&lt;="&amp;L1))</f>
        <v>39.799999999999997</v>
      </c>
      <c r="I2">
        <f>ABS(SUMIFS(详细!B:B,详细!C:C,I1,详细!A:A,"&gt;="&amp;K1,详细!A:A,"&lt;="&amp;L1))</f>
        <v>800</v>
      </c>
      <c r="J2">
        <f>SUM(B2:I2)</f>
        <v>4871.7999999999993</v>
      </c>
    </row>
    <row r="3" spans="1:12" x14ac:dyDescent="0.15">
      <c r="A3" t="s">
        <v>29</v>
      </c>
      <c r="B3">
        <v>200</v>
      </c>
      <c r="C3">
        <v>300</v>
      </c>
      <c r="D3">
        <v>1500</v>
      </c>
      <c r="E3">
        <v>100</v>
      </c>
      <c r="F3">
        <v>100</v>
      </c>
      <c r="G3">
        <v>600</v>
      </c>
      <c r="H3">
        <v>200</v>
      </c>
      <c r="I3">
        <v>0</v>
      </c>
      <c r="J3">
        <f>SUM(B3:I3)</f>
        <v>3000</v>
      </c>
    </row>
    <row r="5" spans="1:12" x14ac:dyDescent="0.15">
      <c r="A5" s="20" t="s">
        <v>9</v>
      </c>
      <c r="B5" t="s">
        <v>10</v>
      </c>
      <c r="E5" t="s">
        <v>60</v>
      </c>
    </row>
    <row r="6" spans="1:12" x14ac:dyDescent="0.15">
      <c r="A6" s="20"/>
      <c r="B6">
        <f>详细!G130</f>
        <v>5365</v>
      </c>
    </row>
  </sheetData>
  <mergeCells count="2">
    <mergeCell ref="A1:A2"/>
    <mergeCell ref="A5:A6"/>
  </mergeCells>
  <phoneticPr fontId="1" type="noConversion"/>
  <dataValidations count="1">
    <dataValidation type="list" allowBlank="1" showInputMessage="1" showErrorMessage="1" sqref="B1:J1">
      <formula1>"交通,现金,生活用品,购物,固定支出,电子类,餐饮,娱乐,其他"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6" sqref="C6"/>
    </sheetView>
  </sheetViews>
  <sheetFormatPr defaultRowHeight="13.5" x14ac:dyDescent="0.15"/>
  <cols>
    <col min="1" max="8" width="10.625" customWidth="1"/>
    <col min="11" max="11" width="9.5" bestFit="1" customWidth="1"/>
    <col min="12" max="12" width="10.5" bestFit="1" customWidth="1"/>
    <col min="13" max="13" width="10.25" customWidth="1"/>
    <col min="14" max="14" width="10.375" bestFit="1" customWidth="1"/>
  </cols>
  <sheetData>
    <row r="1" spans="1:12" s="8" customFormat="1" x14ac:dyDescent="0.15">
      <c r="A1" s="20" t="s">
        <v>8</v>
      </c>
      <c r="B1" s="7" t="s">
        <v>237</v>
      </c>
      <c r="C1" s="3" t="s">
        <v>11</v>
      </c>
      <c r="D1" s="7" t="s">
        <v>1</v>
      </c>
      <c r="E1" s="7" t="s">
        <v>4</v>
      </c>
      <c r="F1" s="7" t="s">
        <v>6</v>
      </c>
      <c r="G1" s="7" t="s">
        <v>3</v>
      </c>
      <c r="H1" s="7" t="s">
        <v>2</v>
      </c>
      <c r="I1" s="7" t="s">
        <v>5</v>
      </c>
      <c r="J1" s="8" t="s">
        <v>30</v>
      </c>
      <c r="K1" s="11">
        <v>42217</v>
      </c>
      <c r="L1" s="12">
        <v>42247</v>
      </c>
    </row>
    <row r="2" spans="1:12" x14ac:dyDescent="0.15">
      <c r="A2" s="20"/>
      <c r="B2">
        <f>ABS(SUMIFS(详细!B:B,详细!C:C,B1,详细!A:A,"&gt;="&amp;K1,详细!A:A,"&lt;="&amp;L1))</f>
        <v>421.11</v>
      </c>
      <c r="C2">
        <f>ABS(SUMIFS(详细!B:B,详细!C:C,C1,详细!A:A,"&gt;="&amp;K1,详细!A:A,"&lt;="&amp;L1))</f>
        <v>370.7</v>
      </c>
      <c r="D2">
        <f>ABS(SUMIFS(详细!B:B,详细!C:C,D1,详细!A:A,"&gt;="&amp;K1,详细!A:A,"&lt;="&amp;L1))</f>
        <v>1255.5</v>
      </c>
      <c r="E2">
        <f>ABS(SUMIFS(详细!B:B,详细!C:C,E1,详细!A:A,"&gt;="&amp;K1,详细!A:A,"&lt;="&amp;L1))</f>
        <v>130.5</v>
      </c>
      <c r="F2">
        <f>ABS(SUMIFS(详细!B:B,详细!C:C,F1,详细!A:A,"&gt;="&amp;K1,详细!A:A,"&lt;="&amp;L1))</f>
        <v>240</v>
      </c>
      <c r="G2">
        <f>ABS(SUMIFS(详细!B:B,详细!C:C,G1,详细!A:A,"&gt;="&amp;K1,详细!A:A,"&lt;="&amp;L1))</f>
        <v>895.80000000000007</v>
      </c>
      <c r="H2">
        <f>ABS(SUMIFS(详细!B:B,详细!C:C,H1,详细!A:A,"&gt;="&amp;K1,详细!A:A,"&lt;="&amp;L1))</f>
        <v>124.39999999999999</v>
      </c>
      <c r="I2">
        <f>ABS(SUMIFS(详细!B:B,详细!C:C,I1,详细!A:A,"&gt;="&amp;K1,详细!A:A,"&lt;="&amp;L1))</f>
        <v>787.4</v>
      </c>
      <c r="J2">
        <f>SUM(B2:I2)</f>
        <v>4225.41</v>
      </c>
    </row>
    <row r="3" spans="1:12" x14ac:dyDescent="0.15">
      <c r="A3" t="s">
        <v>29</v>
      </c>
      <c r="B3">
        <v>300</v>
      </c>
      <c r="C3">
        <v>300</v>
      </c>
      <c r="D3">
        <v>1200</v>
      </c>
      <c r="E3">
        <v>100</v>
      </c>
      <c r="F3">
        <v>100</v>
      </c>
      <c r="G3">
        <v>800</v>
      </c>
      <c r="H3">
        <v>300</v>
      </c>
      <c r="I3">
        <v>0</v>
      </c>
      <c r="J3">
        <f>SUM(B3:I3)</f>
        <v>3100</v>
      </c>
    </row>
    <row r="5" spans="1:12" x14ac:dyDescent="0.15">
      <c r="A5" s="20" t="s">
        <v>9</v>
      </c>
      <c r="B5" t="s">
        <v>10</v>
      </c>
      <c r="E5" t="s">
        <v>60</v>
      </c>
    </row>
    <row r="6" spans="1:12" x14ac:dyDescent="0.15">
      <c r="A6" s="20"/>
      <c r="B6">
        <f>详细!G199</f>
        <v>3451</v>
      </c>
    </row>
  </sheetData>
  <mergeCells count="2">
    <mergeCell ref="A1:A2"/>
    <mergeCell ref="A5:A6"/>
  </mergeCells>
  <phoneticPr fontId="1" type="noConversion"/>
  <dataValidations count="1">
    <dataValidation type="list" allowBlank="1" showInputMessage="1" showErrorMessage="1" sqref="B1:J1">
      <formula1>"交通,现金,生活用品,购物,固定支出,电子类,餐饮,娱乐,其他"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详细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总结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2016-01-13T02:29:27Z</dcterms:modified>
</cp:coreProperties>
</file>