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9465" activeTab="1"/>
  </bookViews>
  <sheets>
    <sheet name="多维度统计汇总" sheetId="2" r:id="rId1"/>
    <sheet name="data" sheetId="7" r:id="rId2"/>
  </sheets>
  <calcPr calcId="145621"/>
</workbook>
</file>

<file path=xl/calcChain.xml><?xml version="1.0" encoding="utf-8"?>
<calcChain xmlns="http://schemas.openxmlformats.org/spreadsheetml/2006/main">
  <c r="I15" i="7" l="1"/>
  <c r="H15" i="7"/>
  <c r="H8" i="7"/>
  <c r="I8" i="7"/>
  <c r="C3" i="2" l="1"/>
  <c r="D3" i="2"/>
  <c r="M29" i="7" l="1"/>
  <c r="Y14" i="7"/>
  <c r="X14" i="7"/>
  <c r="V14" i="7"/>
  <c r="U14" i="7"/>
  <c r="T14" i="7"/>
  <c r="R14" i="7"/>
  <c r="Q14" i="7"/>
  <c r="P14" i="7"/>
  <c r="N14" i="7"/>
  <c r="M14" i="7"/>
  <c r="L14" i="7"/>
  <c r="J14" i="7"/>
  <c r="D14" i="7"/>
  <c r="C14" i="7"/>
  <c r="B26" i="2" s="1"/>
  <c r="Y11" i="7"/>
  <c r="X11" i="7"/>
  <c r="V11" i="7"/>
  <c r="U11" i="7"/>
  <c r="T11" i="7"/>
  <c r="R11" i="7"/>
  <c r="Q11" i="7"/>
  <c r="P11" i="7"/>
  <c r="N11" i="7"/>
  <c r="M11" i="7"/>
  <c r="L11" i="7"/>
  <c r="J11" i="7"/>
  <c r="D11" i="7"/>
  <c r="C11" i="7"/>
  <c r="B25" i="2" s="1"/>
  <c r="Y8" i="7"/>
  <c r="X8" i="7"/>
  <c r="V8" i="7"/>
  <c r="U8" i="7"/>
  <c r="T8" i="7"/>
  <c r="R8" i="7"/>
  <c r="Q8" i="7"/>
  <c r="P8" i="7"/>
  <c r="P15" i="7" s="1"/>
  <c r="C21" i="2" s="1"/>
  <c r="N8" i="7"/>
  <c r="M8" i="7"/>
  <c r="L8" i="7"/>
  <c r="J8" i="7"/>
  <c r="J15" i="7" s="1"/>
  <c r="B20" i="2" s="1"/>
  <c r="F8" i="7"/>
  <c r="D8" i="7"/>
  <c r="G7" i="7"/>
  <c r="C7" i="7"/>
  <c r="K7" i="7" s="1"/>
  <c r="G6" i="7"/>
  <c r="C6" i="7"/>
  <c r="O6" i="7" s="1"/>
  <c r="G5" i="7"/>
  <c r="C5" i="7"/>
  <c r="S5" i="7" s="1"/>
  <c r="G4" i="7"/>
  <c r="C4" i="7"/>
  <c r="O4" i="7" s="1"/>
  <c r="G3" i="7"/>
  <c r="G8" i="7" s="1"/>
  <c r="C3" i="7"/>
  <c r="W3" i="7" s="1"/>
  <c r="D24" i="2" l="1"/>
  <c r="E11" i="7"/>
  <c r="C26" i="2"/>
  <c r="D26" i="2"/>
  <c r="C24" i="2"/>
  <c r="C25" i="2"/>
  <c r="E14" i="7"/>
  <c r="K4" i="7"/>
  <c r="W7" i="7"/>
  <c r="W14" i="7"/>
  <c r="K6" i="7"/>
  <c r="Q15" i="7"/>
  <c r="D21" i="2" s="1"/>
  <c r="O14" i="7"/>
  <c r="D25" i="2"/>
  <c r="K14" i="7"/>
  <c r="G15" i="7"/>
  <c r="W11" i="7"/>
  <c r="S6" i="7"/>
  <c r="L15" i="7"/>
  <c r="C20" i="2" s="1"/>
  <c r="V15" i="7"/>
  <c r="B23" i="2" s="1"/>
  <c r="M15" i="7"/>
  <c r="D20" i="2" s="1"/>
  <c r="S4" i="7"/>
  <c r="E6" i="7"/>
  <c r="W6" i="7"/>
  <c r="D15" i="7"/>
  <c r="B19" i="2" s="1"/>
  <c r="R15" i="7"/>
  <c r="B22" i="2" s="1"/>
  <c r="X15" i="7"/>
  <c r="C23" i="2" s="1"/>
  <c r="Y15" i="7"/>
  <c r="D23" i="2" s="1"/>
  <c r="C8" i="7"/>
  <c r="B24" i="2" s="1"/>
  <c r="E4" i="7"/>
  <c r="F15" i="7"/>
  <c r="N15" i="7"/>
  <c r="B21" i="2" s="1"/>
  <c r="T15" i="7"/>
  <c r="C22" i="2" s="1"/>
  <c r="U15" i="7"/>
  <c r="D22" i="2" s="1"/>
  <c r="S14" i="7"/>
  <c r="P18" i="7"/>
  <c r="L18" i="7"/>
  <c r="O5" i="7"/>
  <c r="O3" i="7"/>
  <c r="W5" i="7"/>
  <c r="O7" i="7"/>
  <c r="K11" i="7"/>
  <c r="O11" i="7"/>
  <c r="S11" i="7"/>
  <c r="E3" i="7"/>
  <c r="S3" i="7"/>
  <c r="W4" i="7"/>
  <c r="K5" i="7"/>
  <c r="E7" i="7"/>
  <c r="S7" i="7"/>
  <c r="K3" i="7"/>
  <c r="E5" i="7"/>
  <c r="L16" i="7" l="1"/>
  <c r="P16" i="7"/>
  <c r="T18" i="7"/>
  <c r="D18" i="2"/>
  <c r="D4" i="2" s="1"/>
  <c r="D19" i="2"/>
  <c r="K8" i="7"/>
  <c r="T16" i="7"/>
  <c r="Q18" i="7"/>
  <c r="C18" i="2"/>
  <c r="C19" i="2"/>
  <c r="S8" i="7"/>
  <c r="O8" i="7"/>
  <c r="W8" i="7"/>
  <c r="E8" i="7"/>
  <c r="M18" i="7"/>
  <c r="Q16" i="7"/>
  <c r="C4" i="2"/>
  <c r="U16" i="7"/>
  <c r="U18" i="7"/>
  <c r="M16" i="7"/>
  <c r="C15" i="7"/>
  <c r="B18" i="2" s="1"/>
  <c r="W15" i="7" l="1"/>
  <c r="S15" i="7"/>
  <c r="E15" i="7"/>
  <c r="B4" i="2"/>
  <c r="O15" i="7"/>
  <c r="K15" i="7"/>
  <c r="D12" i="2"/>
  <c r="D11" i="2"/>
  <c r="D10" i="2"/>
  <c r="D9" i="2"/>
  <c r="D8" i="2"/>
  <c r="D7" i="2"/>
  <c r="D6" i="2"/>
  <c r="D5" i="2"/>
  <c r="C12" i="2"/>
  <c r="C11" i="2"/>
  <c r="C10" i="2"/>
  <c r="C9" i="2"/>
  <c r="C8" i="2"/>
  <c r="C7" i="2"/>
  <c r="C6" i="2"/>
  <c r="C5" i="2"/>
  <c r="B6" i="2"/>
  <c r="B7" i="2"/>
  <c r="B8" i="2"/>
  <c r="B9" i="2"/>
  <c r="B10" i="2"/>
  <c r="B11" i="2"/>
  <c r="B12" i="2"/>
  <c r="B5" i="2"/>
  <c r="B17" i="2" l="1"/>
  <c r="B3" i="2" s="1"/>
</calcChain>
</file>

<file path=xl/sharedStrings.xml><?xml version="1.0" encoding="utf-8"?>
<sst xmlns="http://schemas.openxmlformats.org/spreadsheetml/2006/main" count="76" uniqueCount="45">
  <si>
    <t>研发中心自身任务资源投入</t>
  </si>
  <si>
    <t>BBG资源投入</t>
  </si>
  <si>
    <t>IBG（国内任务）资源投入</t>
  </si>
  <si>
    <t>IBG（海外任务）资源投入</t>
  </si>
  <si>
    <t>工作量</t>
  </si>
  <si>
    <t>总工作量占比</t>
  </si>
  <si>
    <t>核心人员</t>
  </si>
  <si>
    <t>普通人员</t>
  </si>
  <si>
    <t>基础/产品类团队</t>
  </si>
  <si>
    <t>合计</t>
  </si>
  <si>
    <t>IBG（海外）投入</t>
    <phoneticPr fontId="5" type="noConversion"/>
  </si>
  <si>
    <t>其他投入</t>
    <phoneticPr fontId="5" type="noConversion"/>
  </si>
  <si>
    <t>类别</t>
    <phoneticPr fontId="5" type="noConversion"/>
  </si>
  <si>
    <t>基础/产品类</t>
    <phoneticPr fontId="5" type="noConversion"/>
  </si>
  <si>
    <t>制作中心</t>
    <phoneticPr fontId="5" type="noConversion"/>
  </si>
  <si>
    <t>非标定制</t>
    <phoneticPr fontId="5" type="noConversion"/>
  </si>
  <si>
    <t>系统类项目</t>
    <phoneticPr fontId="5" type="noConversion"/>
  </si>
  <si>
    <t>核心</t>
    <phoneticPr fontId="5" type="noConversion"/>
  </si>
  <si>
    <t>普通</t>
    <phoneticPr fontId="5" type="noConversion"/>
  </si>
  <si>
    <t>可标准化定制项目团队</t>
  </si>
  <si>
    <t>新/非标定制类项目团队</t>
  </si>
  <si>
    <t>产品投入</t>
    <phoneticPr fontId="5" type="noConversion"/>
  </si>
  <si>
    <t>BBG投入</t>
    <phoneticPr fontId="5" type="noConversion"/>
  </si>
  <si>
    <t>IBG（国内）投入</t>
    <phoneticPr fontId="5" type="noConversion"/>
  </si>
  <si>
    <t>制作产品研发中心</t>
    <phoneticPr fontId="5" type="noConversion"/>
  </si>
  <si>
    <t>总资源
（人）</t>
    <phoneticPr fontId="5" type="noConversion"/>
  </si>
  <si>
    <t>NBG资源投入</t>
    <phoneticPr fontId="5" type="noConversion"/>
  </si>
  <si>
    <t>核心</t>
    <phoneticPr fontId="5" type="noConversion"/>
  </si>
  <si>
    <t>普通</t>
    <phoneticPr fontId="5" type="noConversion"/>
  </si>
  <si>
    <t>制作产品部</t>
    <phoneticPr fontId="9" type="noConversion"/>
  </si>
  <si>
    <t>视觉包装研发部</t>
    <phoneticPr fontId="9" type="noConversion"/>
  </si>
  <si>
    <t>视觉应用研发部</t>
    <phoneticPr fontId="9" type="noConversion"/>
  </si>
  <si>
    <t>非编产品研发部</t>
    <phoneticPr fontId="9" type="noConversion"/>
  </si>
  <si>
    <t>非编系统研发部</t>
    <phoneticPr fontId="9" type="noConversion"/>
  </si>
  <si>
    <t>项目团队维度合计：</t>
    <phoneticPr fontId="5" type="noConversion"/>
  </si>
  <si>
    <t>人员价值维度合计：</t>
    <phoneticPr fontId="5" type="noConversion"/>
  </si>
  <si>
    <t>中心核心人员数</t>
    <phoneticPr fontId="5" type="noConversion"/>
  </si>
  <si>
    <t>中心普通人员数</t>
    <phoneticPr fontId="5" type="noConversion"/>
  </si>
  <si>
    <t>工作量（人日）</t>
    <phoneticPr fontId="5" type="noConversion"/>
  </si>
  <si>
    <t>人员（人）</t>
    <phoneticPr fontId="5" type="noConversion"/>
  </si>
  <si>
    <t>总投入（人日）</t>
    <phoneticPr fontId="5" type="noConversion"/>
  </si>
  <si>
    <t>注：百分比</t>
    <phoneticPr fontId="5" type="noConversion"/>
  </si>
  <si>
    <t>注：人日</t>
    <phoneticPr fontId="5" type="noConversion"/>
  </si>
  <si>
    <t>新产品</t>
    <phoneticPr fontId="5" type="noConversion"/>
  </si>
  <si>
    <t>历史维护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</si>
</sst>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#,##0_);[Red]\(#,##0\)"/>
    <numFmt numFmtId="178" formatCode="0.0"/>
  </numFmts>
  <fonts count="13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2" fillId="0" borderId="0" xfId="4">
      <alignment vertical="center"/>
    </xf>
    <xf numFmtId="0" fontId="1" fillId="3" borderId="4" xfId="3" applyFont="1" applyFill="1" applyBorder="1" applyAlignment="1">
      <alignment horizontal="center" vertical="center" wrapText="1"/>
    </xf>
    <xf numFmtId="0" fontId="1" fillId="4" borderId="4" xfId="3" applyFont="1" applyFill="1" applyBorder="1" applyAlignment="1">
      <alignment horizontal="center" vertical="center" wrapText="1"/>
    </xf>
    <xf numFmtId="0" fontId="1" fillId="5" borderId="4" xfId="3" applyFont="1" applyFill="1" applyBorder="1" applyAlignment="1">
      <alignment horizontal="center" vertical="center" wrapText="1"/>
    </xf>
    <xf numFmtId="0" fontId="2" fillId="0" borderId="4" xfId="3" applyBorder="1" applyAlignment="1">
      <alignment horizontal="center" vertical="center"/>
    </xf>
    <xf numFmtId="0" fontId="2" fillId="3" borderId="4" xfId="3" applyFill="1" applyBorder="1" applyAlignment="1">
      <alignment horizontal="center" vertical="center"/>
    </xf>
    <xf numFmtId="9" fontId="0" fillId="3" borderId="4" xfId="5" applyFont="1" applyFill="1" applyBorder="1" applyAlignment="1">
      <alignment horizontal="center" vertical="center"/>
    </xf>
    <xf numFmtId="0" fontId="2" fillId="4" borderId="4" xfId="3" applyFill="1" applyBorder="1" applyAlignment="1">
      <alignment horizontal="center" vertical="center"/>
    </xf>
    <xf numFmtId="9" fontId="0" fillId="4" borderId="4" xfId="5" applyFont="1" applyFill="1" applyBorder="1" applyAlignment="1">
      <alignment horizontal="center" vertical="center"/>
    </xf>
    <xf numFmtId="0" fontId="2" fillId="5" borderId="4" xfId="3" applyFill="1" applyBorder="1" applyAlignment="1">
      <alignment horizontal="center" vertical="center"/>
    </xf>
    <xf numFmtId="9" fontId="0" fillId="5" borderId="4" xfId="5" applyFont="1" applyFill="1" applyBorder="1" applyAlignment="1">
      <alignment horizontal="center" vertical="center"/>
    </xf>
    <xf numFmtId="0" fontId="1" fillId="0" borderId="4" xfId="3" applyFont="1" applyBorder="1" applyAlignment="1">
      <alignment horizontal="right" vertical="center"/>
    </xf>
    <xf numFmtId="0" fontId="1" fillId="0" borderId="4" xfId="3" applyFont="1" applyBorder="1" applyAlignment="1">
      <alignment horizontal="center" vertical="center"/>
    </xf>
    <xf numFmtId="0" fontId="1" fillId="3" borderId="4" xfId="3" applyFont="1" applyFill="1" applyBorder="1" applyAlignment="1">
      <alignment horizontal="center" vertical="center"/>
    </xf>
    <xf numFmtId="9" fontId="1" fillId="3" borderId="4" xfId="5" applyFont="1" applyFill="1" applyBorder="1" applyAlignment="1">
      <alignment horizontal="center" vertical="center"/>
    </xf>
    <xf numFmtId="0" fontId="1" fillId="4" borderId="4" xfId="3" applyFont="1" applyFill="1" applyBorder="1" applyAlignment="1">
      <alignment horizontal="center" vertical="center"/>
    </xf>
    <xf numFmtId="9" fontId="1" fillId="4" borderId="4" xfId="5" applyFont="1" applyFill="1" applyBorder="1" applyAlignment="1">
      <alignment horizontal="center" vertical="center"/>
    </xf>
    <xf numFmtId="0" fontId="1" fillId="5" borderId="4" xfId="3" applyFont="1" applyFill="1" applyBorder="1" applyAlignment="1">
      <alignment horizontal="center" vertical="center"/>
    </xf>
    <xf numFmtId="9" fontId="1" fillId="5" borderId="4" xfId="5" applyFont="1" applyFill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3" borderId="4" xfId="3" applyFont="1" applyFill="1" applyBorder="1" applyAlignment="1">
      <alignment horizontal="center" vertical="center"/>
    </xf>
    <xf numFmtId="0" fontId="6" fillId="4" borderId="4" xfId="3" applyFont="1" applyFill="1" applyBorder="1" applyAlignment="1">
      <alignment horizontal="center" vertical="center"/>
    </xf>
    <xf numFmtId="9" fontId="6" fillId="4" borderId="4" xfId="5" applyFont="1" applyFill="1" applyBorder="1" applyAlignment="1">
      <alignment horizontal="center" vertical="center"/>
    </xf>
    <xf numFmtId="0" fontId="6" fillId="5" borderId="4" xfId="3" applyFont="1" applyFill="1" applyBorder="1" applyAlignment="1">
      <alignment horizontal="center" vertical="center"/>
    </xf>
    <xf numFmtId="0" fontId="2" fillId="0" borderId="0" xfId="4" applyFont="1">
      <alignment vertical="center"/>
    </xf>
    <xf numFmtId="0" fontId="8" fillId="0" borderId="0" xfId="4" applyFont="1">
      <alignment vertical="center"/>
    </xf>
    <xf numFmtId="0" fontId="1" fillId="0" borderId="0" xfId="4" applyFont="1">
      <alignment vertical="center"/>
    </xf>
    <xf numFmtId="176" fontId="8" fillId="0" borderId="0" xfId="5" applyNumberFormat="1" applyFont="1">
      <alignment vertical="center"/>
    </xf>
    <xf numFmtId="0" fontId="1" fillId="2" borderId="4" xfId="3" applyFont="1" applyFill="1" applyBorder="1" applyAlignment="1">
      <alignment horizontal="center" vertical="center" wrapText="1"/>
    </xf>
    <xf numFmtId="0" fontId="2" fillId="0" borderId="4" xfId="4" applyBorder="1">
      <alignment vertical="center"/>
    </xf>
    <xf numFmtId="0" fontId="2" fillId="0" borderId="4" xfId="4" applyBorder="1" applyAlignment="1">
      <alignment horizontal="center" vertical="center"/>
    </xf>
    <xf numFmtId="0" fontId="2" fillId="3" borderId="4" xfId="4" applyFill="1" applyBorder="1" applyAlignment="1">
      <alignment horizontal="center" vertical="center"/>
    </xf>
    <xf numFmtId="0" fontId="2" fillId="2" borderId="4" xfId="4" applyFill="1" applyBorder="1" applyAlignment="1">
      <alignment horizontal="center" vertical="center"/>
    </xf>
    <xf numFmtId="9" fontId="0" fillId="2" borderId="4" xfId="5" applyFont="1" applyFill="1" applyBorder="1" applyAlignment="1">
      <alignment horizontal="center" vertical="center"/>
    </xf>
    <xf numFmtId="0" fontId="2" fillId="4" borderId="4" xfId="4" applyFill="1" applyBorder="1" applyAlignment="1">
      <alignment horizontal="center" vertical="center"/>
    </xf>
    <xf numFmtId="0" fontId="2" fillId="5" borderId="4" xfId="4" applyFill="1" applyBorder="1" applyAlignment="1">
      <alignment horizontal="center" vertical="center"/>
    </xf>
    <xf numFmtId="0" fontId="1" fillId="2" borderId="4" xfId="3" applyFont="1" applyFill="1" applyBorder="1" applyAlignment="1">
      <alignment horizontal="center" vertical="center"/>
    </xf>
    <xf numFmtId="9" fontId="1" fillId="2" borderId="4" xfId="5" applyFont="1" applyFill="1" applyBorder="1" applyAlignment="1">
      <alignment horizontal="center" vertical="center"/>
    </xf>
    <xf numFmtId="0" fontId="10" fillId="0" borderId="4" xfId="4" applyFont="1" applyBorder="1" applyAlignment="1">
      <alignment vertical="center" wrapText="1"/>
    </xf>
    <xf numFmtId="0" fontId="2" fillId="0" borderId="4" xfId="3" applyBorder="1" applyAlignment="1">
      <alignment vertical="center" wrapText="1"/>
    </xf>
    <xf numFmtId="0" fontId="2" fillId="2" borderId="4" xfId="3" applyFill="1" applyBorder="1" applyAlignment="1">
      <alignment horizontal="center" vertical="center"/>
    </xf>
    <xf numFmtId="0" fontId="2" fillId="0" borderId="4" xfId="3" applyFill="1" applyBorder="1" applyAlignment="1">
      <alignment vertical="center" wrapText="1"/>
    </xf>
    <xf numFmtId="0" fontId="2" fillId="0" borderId="4" xfId="3" applyFont="1" applyFill="1" applyBorder="1" applyAlignment="1">
      <alignment vertical="center" wrapText="1"/>
    </xf>
    <xf numFmtId="0" fontId="6" fillId="2" borderId="4" xfId="3" applyFont="1" applyFill="1" applyBorder="1" applyAlignment="1">
      <alignment horizontal="center" vertical="center"/>
    </xf>
    <xf numFmtId="9" fontId="6" fillId="2" borderId="4" xfId="5" applyFont="1" applyFill="1" applyBorder="1" applyAlignment="1">
      <alignment horizontal="center" vertical="center"/>
    </xf>
    <xf numFmtId="0" fontId="2" fillId="0" borderId="0" xfId="4" applyFill="1">
      <alignment vertical="center"/>
    </xf>
    <xf numFmtId="176" fontId="8" fillId="0" borderId="0" xfId="5" applyNumberFormat="1" applyFont="1" applyFill="1">
      <alignment vertical="center"/>
    </xf>
    <xf numFmtId="0" fontId="1" fillId="0" borderId="0" xfId="4" applyFont="1" applyFill="1">
      <alignment vertical="center"/>
    </xf>
    <xf numFmtId="0" fontId="1" fillId="0" borderId="0" xfId="3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9" fontId="6" fillId="0" borderId="0" xfId="5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left" vertical="center" wrapText="1"/>
    </xf>
    <xf numFmtId="0" fontId="12" fillId="8" borderId="4" xfId="0" applyFont="1" applyFill="1" applyBorder="1" applyAlignment="1">
      <alignment horizontal="center" vertical="center" wrapText="1"/>
    </xf>
    <xf numFmtId="177" fontId="12" fillId="8" borderId="4" xfId="0" applyNumberFormat="1" applyFont="1" applyFill="1" applyBorder="1" applyAlignment="1">
      <alignment horizontal="center" vertical="center" wrapText="1"/>
    </xf>
    <xf numFmtId="9" fontId="12" fillId="7" borderId="4" xfId="2" applyNumberFormat="1" applyFont="1" applyFill="1" applyBorder="1" applyAlignment="1">
      <alignment horizontal="center" vertical="center" wrapText="1"/>
    </xf>
    <xf numFmtId="9" fontId="12" fillId="6" borderId="4" xfId="2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7" fontId="12" fillId="7" borderId="4" xfId="2" applyNumberFormat="1" applyFont="1" applyFill="1" applyBorder="1" applyAlignment="1">
      <alignment horizontal="center" vertical="center" wrapText="1"/>
    </xf>
    <xf numFmtId="177" fontId="12" fillId="6" borderId="4" xfId="0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2" fillId="4" borderId="0" xfId="0" applyFont="1" applyFill="1">
      <alignment vertical="center"/>
    </xf>
    <xf numFmtId="9" fontId="12" fillId="7" borderId="3" xfId="2" applyNumberFormat="1" applyFont="1" applyFill="1" applyBorder="1" applyAlignment="1">
      <alignment horizontal="center" vertical="center" wrapText="1"/>
    </xf>
    <xf numFmtId="9" fontId="12" fillId="6" borderId="13" xfId="2" applyNumberFormat="1" applyFont="1" applyFill="1" applyBorder="1" applyAlignment="1">
      <alignment horizontal="center" vertical="center" wrapText="1"/>
    </xf>
    <xf numFmtId="9" fontId="12" fillId="6" borderId="19" xfId="2" applyNumberFormat="1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left" vertical="center" wrapText="1"/>
    </xf>
    <xf numFmtId="0" fontId="11" fillId="4" borderId="15" xfId="0" applyFont="1" applyFill="1" applyBorder="1" applyAlignment="1">
      <alignment horizontal="left" vertical="center" wrapText="1"/>
    </xf>
    <xf numFmtId="0" fontId="11" fillId="4" borderId="18" xfId="0" applyFont="1" applyFill="1" applyBorder="1" applyAlignment="1">
      <alignment horizontal="left" vertical="center" wrapText="1"/>
    </xf>
    <xf numFmtId="177" fontId="12" fillId="6" borderId="19" xfId="0" applyNumberFormat="1" applyFont="1" applyFill="1" applyBorder="1" applyAlignment="1">
      <alignment horizontal="center" vertical="center" wrapText="1"/>
    </xf>
    <xf numFmtId="177" fontId="12" fillId="7" borderId="3" xfId="2" applyNumberFormat="1" applyFont="1" applyFill="1" applyBorder="1" applyAlignment="1">
      <alignment horizontal="center" vertical="center" wrapText="1"/>
    </xf>
    <xf numFmtId="177" fontId="12" fillId="6" borderId="13" xfId="0" applyNumberFormat="1" applyFont="1" applyFill="1" applyBorder="1" applyAlignment="1">
      <alignment horizontal="center" vertical="center" wrapText="1"/>
    </xf>
    <xf numFmtId="0" fontId="11" fillId="10" borderId="15" xfId="0" applyFont="1" applyFill="1" applyBorder="1" applyAlignment="1">
      <alignment horizontal="left" vertical="center" wrapText="1"/>
    </xf>
    <xf numFmtId="0" fontId="11" fillId="10" borderId="16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178" fontId="0" fillId="0" borderId="0" xfId="0" applyNumberFormat="1" applyBorder="1" applyAlignment="1">
      <alignment vertical="center" wrapText="1"/>
    </xf>
    <xf numFmtId="0" fontId="2" fillId="10" borderId="4" xfId="3" applyFill="1" applyBorder="1" applyAlignment="1">
      <alignment horizontal="center" vertical="center"/>
    </xf>
    <xf numFmtId="0" fontId="1" fillId="10" borderId="4" xfId="3" applyFont="1" applyFill="1" applyBorder="1" applyAlignment="1">
      <alignment horizontal="center" vertical="center"/>
    </xf>
    <xf numFmtId="0" fontId="8" fillId="10" borderId="4" xfId="3" applyFont="1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center" vertical="center"/>
    </xf>
    <xf numFmtId="0" fontId="1" fillId="2" borderId="6" xfId="3" applyFont="1" applyFill="1" applyBorder="1" applyAlignment="1">
      <alignment horizontal="center" vertical="center"/>
    </xf>
    <xf numFmtId="0" fontId="1" fillId="2" borderId="3" xfId="3" applyFont="1" applyFill="1" applyBorder="1" applyAlignment="1">
      <alignment horizontal="center" vertical="center" wrapText="1"/>
    </xf>
    <xf numFmtId="0" fontId="1" fillId="2" borderId="7" xfId="3" applyFont="1" applyFill="1" applyBorder="1" applyAlignment="1">
      <alignment horizontal="center" vertical="center"/>
    </xf>
    <xf numFmtId="0" fontId="1" fillId="2" borderId="9" xfId="3" applyFont="1" applyFill="1" applyBorder="1" applyAlignment="1">
      <alignment horizontal="center" vertical="center" wrapText="1"/>
    </xf>
    <xf numFmtId="0" fontId="1" fillId="2" borderId="11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3" fillId="5" borderId="9" xfId="3" applyFont="1" applyFill="1" applyBorder="1" applyAlignment="1">
      <alignment horizontal="center" vertical="center" wrapText="1"/>
    </xf>
    <xf numFmtId="0" fontId="3" fillId="5" borderId="11" xfId="3" applyFont="1" applyFill="1" applyBorder="1" applyAlignment="1">
      <alignment horizontal="center" vertical="center" wrapText="1"/>
    </xf>
    <xf numFmtId="0" fontId="2" fillId="0" borderId="3" xfId="3" applyBorder="1" applyAlignment="1">
      <alignment horizontal="center" vertical="center" wrapText="1"/>
    </xf>
    <xf numFmtId="0" fontId="2" fillId="0" borderId="8" xfId="3" applyBorder="1" applyAlignment="1">
      <alignment horizontal="center" vertical="center" wrapText="1"/>
    </xf>
    <xf numFmtId="0" fontId="2" fillId="0" borderId="7" xfId="3" applyBorder="1" applyAlignment="1">
      <alignment horizontal="center" vertical="center" wrapText="1"/>
    </xf>
    <xf numFmtId="0" fontId="1" fillId="0" borderId="9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0" fontId="1" fillId="4" borderId="9" xfId="3" applyFont="1" applyFill="1" applyBorder="1" applyAlignment="1">
      <alignment horizontal="center" vertical="center" wrapText="1"/>
    </xf>
    <xf numFmtId="0" fontId="1" fillId="4" borderId="11" xfId="3" applyFont="1" applyFill="1" applyBorder="1" applyAlignment="1">
      <alignment horizontal="center" vertical="center" wrapText="1"/>
    </xf>
    <xf numFmtId="0" fontId="1" fillId="4" borderId="10" xfId="3" applyFont="1" applyFill="1" applyBorder="1" applyAlignment="1">
      <alignment horizontal="center" vertical="center" wrapText="1"/>
    </xf>
    <xf numFmtId="0" fontId="1" fillId="3" borderId="9" xfId="3" applyFont="1" applyFill="1" applyBorder="1" applyAlignment="1">
      <alignment horizontal="center" vertical="center" wrapText="1"/>
    </xf>
    <xf numFmtId="0" fontId="1" fillId="3" borderId="11" xfId="3" applyFont="1" applyFill="1" applyBorder="1" applyAlignment="1">
      <alignment horizontal="center" vertical="center" wrapText="1"/>
    </xf>
    <xf numFmtId="0" fontId="1" fillId="3" borderId="10" xfId="3" applyFont="1" applyFill="1" applyBorder="1" applyAlignment="1">
      <alignment horizontal="center" vertical="center" wrapText="1"/>
    </xf>
  </cellXfs>
  <cellStyles count="6">
    <cellStyle name="百分比" xfId="2" builtinId="5"/>
    <cellStyle name="百分比 2" xfId="5"/>
    <cellStyle name="常规" xfId="0" builtinId="0"/>
    <cellStyle name="常规 2" xfId="4"/>
    <cellStyle name="普通" xfId="1"/>
    <cellStyle name="普通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workbookViewId="0">
      <selection activeCell="E2" sqref="E1:J1048576"/>
    </sheetView>
  </sheetViews>
  <sheetFormatPr defaultRowHeight="16.5"/>
  <cols>
    <col min="1" max="1" width="13.5" customWidth="1"/>
    <col min="2" max="4" width="8.625" customWidth="1"/>
    <col min="5" max="5" width="9" style="61"/>
  </cols>
  <sheetData>
    <row r="1" spans="1:5" ht="16.5" customHeight="1">
      <c r="A1" s="79" t="s">
        <v>12</v>
      </c>
      <c r="B1" s="81" t="s">
        <v>14</v>
      </c>
      <c r="C1" s="81"/>
      <c r="D1" s="81"/>
      <c r="E1" s="62" t="s">
        <v>41</v>
      </c>
    </row>
    <row r="2" spans="1:5" ht="33">
      <c r="A2" s="80"/>
      <c r="B2" s="52" t="s">
        <v>40</v>
      </c>
      <c r="C2" s="52" t="s">
        <v>17</v>
      </c>
      <c r="D2" s="52" t="s">
        <v>18</v>
      </c>
    </row>
    <row r="3" spans="1:5">
      <c r="A3" s="53" t="s">
        <v>39</v>
      </c>
      <c r="B3" s="54">
        <f t="shared" ref="B3:D3" si="0">B17</f>
        <v>61</v>
      </c>
      <c r="C3" s="54">
        <f t="shared" si="0"/>
        <v>26</v>
      </c>
      <c r="D3" s="54">
        <f t="shared" si="0"/>
        <v>35</v>
      </c>
    </row>
    <row r="4" spans="1:5">
      <c r="A4" s="53" t="s">
        <v>38</v>
      </c>
      <c r="B4" s="55">
        <f t="shared" ref="B4:C4" si="1">B18</f>
        <v>14640</v>
      </c>
      <c r="C4" s="55">
        <f t="shared" si="1"/>
        <v>6240</v>
      </c>
      <c r="D4" s="55">
        <f>D18</f>
        <v>8400</v>
      </c>
    </row>
    <row r="5" spans="1:5">
      <c r="A5" s="72" t="s">
        <v>21</v>
      </c>
      <c r="B5" s="56">
        <f t="shared" ref="B5:B12" si="2">B19/$B$18</f>
        <v>0.51639344262295084</v>
      </c>
      <c r="C5" s="56">
        <f t="shared" ref="C5:C12" si="3">C19/$C$18</f>
        <v>0.44230769230769229</v>
      </c>
      <c r="D5" s="56">
        <f t="shared" ref="D5:D12" si="4">D19/$D$18</f>
        <v>0.5714285714285714</v>
      </c>
    </row>
    <row r="6" spans="1:5">
      <c r="A6" s="72" t="s">
        <v>22</v>
      </c>
      <c r="B6" s="56">
        <f t="shared" si="2"/>
        <v>0.15573770491803279</v>
      </c>
      <c r="C6" s="56">
        <f t="shared" si="3"/>
        <v>0.13461538461538461</v>
      </c>
      <c r="D6" s="56">
        <f t="shared" si="4"/>
        <v>0.17142857142857143</v>
      </c>
    </row>
    <row r="7" spans="1:5">
      <c r="A7" s="72" t="s">
        <v>23</v>
      </c>
      <c r="B7" s="56">
        <f t="shared" si="2"/>
        <v>9.8360655737704916E-2</v>
      </c>
      <c r="C7" s="56">
        <f t="shared" si="3"/>
        <v>0.15384615384615385</v>
      </c>
      <c r="D7" s="56">
        <f t="shared" si="4"/>
        <v>5.7142857142857141E-2</v>
      </c>
    </row>
    <row r="8" spans="1:5">
      <c r="A8" s="72" t="s">
        <v>10</v>
      </c>
      <c r="B8" s="56">
        <f t="shared" si="2"/>
        <v>0.19672131147540983</v>
      </c>
      <c r="C8" s="56">
        <f t="shared" si="3"/>
        <v>0.26923076923076922</v>
      </c>
      <c r="D8" s="56">
        <f t="shared" si="4"/>
        <v>0.14285714285714285</v>
      </c>
    </row>
    <row r="9" spans="1:5" ht="17.25" thickBot="1">
      <c r="A9" s="73" t="s">
        <v>11</v>
      </c>
      <c r="B9" s="63">
        <f t="shared" si="2"/>
        <v>3.2786885245901641E-2</v>
      </c>
      <c r="C9" s="63">
        <f t="shared" si="3"/>
        <v>0</v>
      </c>
      <c r="D9" s="63">
        <f t="shared" si="4"/>
        <v>5.7142857142857141E-2</v>
      </c>
    </row>
    <row r="10" spans="1:5">
      <c r="A10" s="66" t="s">
        <v>13</v>
      </c>
      <c r="B10" s="64">
        <f t="shared" si="2"/>
        <v>1</v>
      </c>
      <c r="C10" s="64">
        <f t="shared" si="3"/>
        <v>1</v>
      </c>
      <c r="D10" s="64">
        <f t="shared" si="4"/>
        <v>1</v>
      </c>
    </row>
    <row r="11" spans="1:5">
      <c r="A11" s="67" t="s">
        <v>16</v>
      </c>
      <c r="B11" s="57">
        <f t="shared" si="2"/>
        <v>0</v>
      </c>
      <c r="C11" s="57">
        <f t="shared" si="3"/>
        <v>0</v>
      </c>
      <c r="D11" s="57">
        <f t="shared" si="4"/>
        <v>0</v>
      </c>
    </row>
    <row r="12" spans="1:5" ht="17.25" thickBot="1">
      <c r="A12" s="68" t="s">
        <v>15</v>
      </c>
      <c r="B12" s="65">
        <f t="shared" si="2"/>
        <v>0</v>
      </c>
      <c r="C12" s="65">
        <f t="shared" si="3"/>
        <v>0</v>
      </c>
      <c r="D12" s="65">
        <f t="shared" si="4"/>
        <v>0</v>
      </c>
    </row>
    <row r="13" spans="1:5">
      <c r="A13" s="74"/>
      <c r="B13" s="75"/>
      <c r="C13" s="75"/>
      <c r="D13" s="75"/>
    </row>
    <row r="14" spans="1:5" ht="17.25" thickBot="1">
      <c r="A14" s="58"/>
      <c r="B14" s="58"/>
      <c r="C14" s="58"/>
      <c r="D14" s="58"/>
    </row>
    <row r="15" spans="1:5" ht="16.5" customHeight="1">
      <c r="A15" s="79" t="s">
        <v>12</v>
      </c>
      <c r="B15" s="81" t="s">
        <v>14</v>
      </c>
      <c r="C15" s="81"/>
      <c r="D15" s="81"/>
      <c r="E15" s="62" t="s">
        <v>42</v>
      </c>
    </row>
    <row r="16" spans="1:5" ht="33">
      <c r="A16" s="80"/>
      <c r="B16" s="52" t="s">
        <v>40</v>
      </c>
      <c r="C16" s="52" t="s">
        <v>17</v>
      </c>
      <c r="D16" s="52" t="s">
        <v>18</v>
      </c>
    </row>
    <row r="17" spans="1:4">
      <c r="A17" s="53" t="s">
        <v>39</v>
      </c>
      <c r="B17" s="54">
        <f>C17+D17</f>
        <v>61</v>
      </c>
      <c r="C17" s="54">
        <v>26</v>
      </c>
      <c r="D17" s="54">
        <v>35</v>
      </c>
    </row>
    <row r="18" spans="1:4">
      <c r="A18" s="53" t="s">
        <v>38</v>
      </c>
      <c r="B18" s="55">
        <f>data!C15*240</f>
        <v>14640</v>
      </c>
      <c r="C18" s="55">
        <f>(data!F15+data!L15+data!P15+data!T15+data!X15)*240</f>
        <v>6240</v>
      </c>
      <c r="D18" s="55">
        <f>(data!G15+data!M15+data!Q15+data!U15+data!Y15)*240</f>
        <v>8400</v>
      </c>
    </row>
    <row r="19" spans="1:4">
      <c r="A19" s="72" t="s">
        <v>21</v>
      </c>
      <c r="B19" s="59">
        <f>data!D15*240</f>
        <v>7560</v>
      </c>
      <c r="C19" s="59">
        <f>data!F15*240</f>
        <v>2760</v>
      </c>
      <c r="D19" s="59">
        <f>data!G15*240</f>
        <v>4800</v>
      </c>
    </row>
    <row r="20" spans="1:4">
      <c r="A20" s="72" t="s">
        <v>22</v>
      </c>
      <c r="B20" s="59">
        <f>data!J15*240</f>
        <v>2280</v>
      </c>
      <c r="C20" s="59">
        <f>data!L15*240</f>
        <v>840</v>
      </c>
      <c r="D20" s="59">
        <f>data!M15*240</f>
        <v>1440</v>
      </c>
    </row>
    <row r="21" spans="1:4">
      <c r="A21" s="72" t="s">
        <v>23</v>
      </c>
      <c r="B21" s="59">
        <f>data!N15*240</f>
        <v>1440</v>
      </c>
      <c r="C21" s="59">
        <f>data!P15*240</f>
        <v>960</v>
      </c>
      <c r="D21" s="59">
        <f>data!Q15*240</f>
        <v>480</v>
      </c>
    </row>
    <row r="22" spans="1:4">
      <c r="A22" s="72" t="s">
        <v>10</v>
      </c>
      <c r="B22" s="59">
        <f>data!R15*240</f>
        <v>2880</v>
      </c>
      <c r="C22" s="59">
        <f>data!T15*240</f>
        <v>1680</v>
      </c>
      <c r="D22" s="59">
        <f>data!U15*240</f>
        <v>1200</v>
      </c>
    </row>
    <row r="23" spans="1:4" ht="17.25" thickBot="1">
      <c r="A23" s="73" t="s">
        <v>11</v>
      </c>
      <c r="B23" s="70">
        <f>data!V15*240</f>
        <v>480</v>
      </c>
      <c r="C23" s="70">
        <f>data!X15*240</f>
        <v>0</v>
      </c>
      <c r="D23" s="70">
        <f>data!Y15*240</f>
        <v>480</v>
      </c>
    </row>
    <row r="24" spans="1:4">
      <c r="A24" s="66" t="s">
        <v>13</v>
      </c>
      <c r="B24" s="71">
        <f>data!C8*240</f>
        <v>14640</v>
      </c>
      <c r="C24" s="71">
        <f>(data!F8+data!L8+data!P8+data!T8+data!X8)*240</f>
        <v>6240</v>
      </c>
      <c r="D24" s="71">
        <f>(data!G8+data!M8+data!Q8+data!U8+data!Y8)*240</f>
        <v>8400</v>
      </c>
    </row>
    <row r="25" spans="1:4">
      <c r="A25" s="67" t="s">
        <v>16</v>
      </c>
      <c r="B25" s="60">
        <f>data!C11*240</f>
        <v>0</v>
      </c>
      <c r="C25" s="60">
        <f>(data!F11+data!L11+data!P11+data!T11+data!X11)*240</f>
        <v>0</v>
      </c>
      <c r="D25" s="60">
        <f>(data!G11+data!M11+data!Q11+data!U11+data!Y11)*240</f>
        <v>0</v>
      </c>
    </row>
    <row r="26" spans="1:4" ht="17.25" thickBot="1">
      <c r="A26" s="68" t="s">
        <v>15</v>
      </c>
      <c r="B26" s="69">
        <f>data!C14*240</f>
        <v>0</v>
      </c>
      <c r="C26" s="69">
        <f>(data!F14+data!L14+data!P14+data!T14+data!X14)*240</f>
        <v>0</v>
      </c>
      <c r="D26" s="69">
        <f>(data!G14+data!M14+data!Q14+data!U14+data!Y14)*240</f>
        <v>0</v>
      </c>
    </row>
  </sheetData>
  <mergeCells count="4">
    <mergeCell ref="A1:A2"/>
    <mergeCell ref="B1:D1"/>
    <mergeCell ref="A15:A16"/>
    <mergeCell ref="B15:D15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J24" sqref="J24"/>
    </sheetView>
  </sheetViews>
  <sheetFormatPr defaultColWidth="8.875" defaultRowHeight="13.5"/>
  <cols>
    <col min="1" max="1" width="9.875" style="1" customWidth="1"/>
    <col min="2" max="2" width="16" style="1" customWidth="1"/>
    <col min="3" max="3" width="9.125" style="1" customWidth="1"/>
    <col min="4" max="4" width="7.625" style="1" customWidth="1"/>
    <col min="5" max="5" width="14.125" style="1" customWidth="1"/>
    <col min="6" max="9" width="9.625" style="46" customWidth="1"/>
    <col min="10" max="10" width="7.625" style="1" customWidth="1"/>
    <col min="11" max="11" width="13.625" style="1" customWidth="1"/>
    <col min="12" max="13" width="9.375" style="1" customWidth="1"/>
    <col min="14" max="14" width="7.625" style="1" customWidth="1"/>
    <col min="15" max="15" width="14.125" style="1" customWidth="1"/>
    <col min="16" max="17" width="9.625" style="1" customWidth="1"/>
    <col min="18" max="18" width="7.625" style="1" customWidth="1"/>
    <col min="19" max="19" width="14.125" style="1" customWidth="1"/>
    <col min="20" max="21" width="9.625" style="1" customWidth="1"/>
    <col min="22" max="22" width="7.625" style="1" customWidth="1"/>
    <col min="23" max="23" width="13.25" style="1" customWidth="1"/>
    <col min="24" max="25" width="9.625" style="46" customWidth="1"/>
    <col min="26" max="16384" width="8.875" style="1"/>
  </cols>
  <sheetData>
    <row r="1" spans="1:25" ht="23.25" customHeight="1">
      <c r="A1" s="84" t="s">
        <v>24</v>
      </c>
      <c r="B1" s="85"/>
      <c r="C1" s="88" t="s">
        <v>25</v>
      </c>
      <c r="D1" s="103" t="s">
        <v>0</v>
      </c>
      <c r="E1" s="104"/>
      <c r="F1" s="104"/>
      <c r="G1" s="104"/>
      <c r="H1" s="104"/>
      <c r="I1" s="105"/>
      <c r="J1" s="90" t="s">
        <v>1</v>
      </c>
      <c r="K1" s="91"/>
      <c r="L1" s="91"/>
      <c r="M1" s="92"/>
      <c r="N1" s="100" t="s">
        <v>2</v>
      </c>
      <c r="O1" s="101"/>
      <c r="P1" s="101"/>
      <c r="Q1" s="102"/>
      <c r="R1" s="100" t="s">
        <v>3</v>
      </c>
      <c r="S1" s="101"/>
      <c r="T1" s="101"/>
      <c r="U1" s="102"/>
      <c r="V1" s="93" t="s">
        <v>26</v>
      </c>
      <c r="W1" s="94"/>
      <c r="X1" s="94"/>
      <c r="Y1" s="94"/>
    </row>
    <row r="2" spans="1:25" ht="18" customHeight="1">
      <c r="A2" s="86"/>
      <c r="B2" s="87"/>
      <c r="C2" s="89"/>
      <c r="D2" s="2" t="s">
        <v>4</v>
      </c>
      <c r="E2" s="2" t="s">
        <v>5</v>
      </c>
      <c r="F2" s="2" t="s">
        <v>27</v>
      </c>
      <c r="G2" s="2" t="s">
        <v>28</v>
      </c>
      <c r="H2" s="78" t="s">
        <v>43</v>
      </c>
      <c r="I2" s="78" t="s">
        <v>44</v>
      </c>
      <c r="J2" s="29" t="s">
        <v>4</v>
      </c>
      <c r="K2" s="29" t="s">
        <v>5</v>
      </c>
      <c r="L2" s="29" t="s">
        <v>6</v>
      </c>
      <c r="M2" s="29" t="s">
        <v>7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4</v>
      </c>
      <c r="S2" s="3" t="s">
        <v>5</v>
      </c>
      <c r="T2" s="3" t="s">
        <v>6</v>
      </c>
      <c r="U2" s="3" t="s">
        <v>7</v>
      </c>
      <c r="V2" s="4" t="s">
        <v>4</v>
      </c>
      <c r="W2" s="4" t="s">
        <v>5</v>
      </c>
      <c r="X2" s="4" t="s">
        <v>27</v>
      </c>
      <c r="Y2" s="4" t="s">
        <v>28</v>
      </c>
    </row>
    <row r="3" spans="1:25">
      <c r="A3" s="95" t="s">
        <v>8</v>
      </c>
      <c r="B3" s="30" t="s">
        <v>29</v>
      </c>
      <c r="C3" s="31">
        <f>D3+J3+N3+R3+V3</f>
        <v>10</v>
      </c>
      <c r="D3" s="32">
        <v>7.5</v>
      </c>
      <c r="E3" s="7">
        <f>D3/C3</f>
        <v>0.75</v>
      </c>
      <c r="F3" s="6">
        <v>2</v>
      </c>
      <c r="G3" s="6">
        <f>D3-F3</f>
        <v>5.5</v>
      </c>
      <c r="H3" s="76"/>
      <c r="I3" s="76"/>
      <c r="J3" s="33">
        <v>0.5</v>
      </c>
      <c r="K3" s="34">
        <f>J3/C3</f>
        <v>0.05</v>
      </c>
      <c r="L3" s="33"/>
      <c r="M3" s="33">
        <v>0.5</v>
      </c>
      <c r="N3" s="35">
        <v>1</v>
      </c>
      <c r="O3" s="9">
        <f>N3/C3</f>
        <v>0.1</v>
      </c>
      <c r="P3" s="35">
        <v>1</v>
      </c>
      <c r="Q3" s="35"/>
      <c r="R3" s="35">
        <v>1</v>
      </c>
      <c r="S3" s="9">
        <f>R3/C3</f>
        <v>0.1</v>
      </c>
      <c r="T3" s="35">
        <v>1</v>
      </c>
      <c r="U3" s="35">
        <v>0</v>
      </c>
      <c r="V3" s="36">
        <v>0</v>
      </c>
      <c r="W3" s="11">
        <f>V3/C3</f>
        <v>0</v>
      </c>
      <c r="X3" s="10"/>
      <c r="Y3" s="10"/>
    </row>
    <row r="4" spans="1:25">
      <c r="A4" s="96"/>
      <c r="B4" s="30" t="s">
        <v>30</v>
      </c>
      <c r="C4" s="31">
        <f t="shared" ref="C4:C7" si="0">D4+J4+N4+R4+V4</f>
        <v>9</v>
      </c>
      <c r="D4" s="32">
        <v>9</v>
      </c>
      <c r="E4" s="7">
        <f t="shared" ref="E4:E7" si="1">D4/C4</f>
        <v>1</v>
      </c>
      <c r="F4" s="6">
        <v>3</v>
      </c>
      <c r="G4" s="6">
        <f t="shared" ref="G4:G7" si="2">D4-F4</f>
        <v>6</v>
      </c>
      <c r="H4" s="76"/>
      <c r="I4" s="76"/>
      <c r="J4" s="33">
        <v>0</v>
      </c>
      <c r="K4" s="34">
        <f t="shared" ref="K4:K7" si="3">J4/C4</f>
        <v>0</v>
      </c>
      <c r="L4" s="33">
        <v>0</v>
      </c>
      <c r="M4" s="33">
        <v>0</v>
      </c>
      <c r="N4" s="35">
        <v>0</v>
      </c>
      <c r="O4" s="9">
        <f t="shared" ref="O4:O7" si="4">N4/C4</f>
        <v>0</v>
      </c>
      <c r="P4" s="35">
        <v>0</v>
      </c>
      <c r="Q4" s="35">
        <v>0</v>
      </c>
      <c r="R4" s="35">
        <v>0</v>
      </c>
      <c r="S4" s="9">
        <f t="shared" ref="S4:S7" si="5">R4/C4</f>
        <v>0</v>
      </c>
      <c r="T4" s="35">
        <v>0</v>
      </c>
      <c r="U4" s="35">
        <v>0</v>
      </c>
      <c r="V4" s="36">
        <v>0</v>
      </c>
      <c r="W4" s="11">
        <f t="shared" ref="W4:W7" si="6">V4/C4</f>
        <v>0</v>
      </c>
      <c r="X4" s="10"/>
      <c r="Y4" s="10"/>
    </row>
    <row r="5" spans="1:25">
      <c r="A5" s="96"/>
      <c r="B5" s="30" t="s">
        <v>31</v>
      </c>
      <c r="C5" s="31">
        <f t="shared" si="0"/>
        <v>12</v>
      </c>
      <c r="D5" s="32">
        <v>4</v>
      </c>
      <c r="E5" s="7">
        <f t="shared" si="1"/>
        <v>0.33333333333333331</v>
      </c>
      <c r="F5" s="6">
        <v>0.5</v>
      </c>
      <c r="G5" s="6">
        <f t="shared" si="2"/>
        <v>3.5</v>
      </c>
      <c r="H5" s="76"/>
      <c r="I5" s="76"/>
      <c r="J5" s="33">
        <v>3.5</v>
      </c>
      <c r="K5" s="34">
        <f t="shared" si="3"/>
        <v>0.29166666666666669</v>
      </c>
      <c r="L5" s="33">
        <v>1</v>
      </c>
      <c r="M5" s="33">
        <v>2.5</v>
      </c>
      <c r="N5" s="35">
        <v>0.5</v>
      </c>
      <c r="O5" s="9">
        <f t="shared" si="4"/>
        <v>4.1666666666666664E-2</v>
      </c>
      <c r="P5" s="35">
        <v>0.5</v>
      </c>
      <c r="Q5" s="35"/>
      <c r="R5" s="35">
        <v>4</v>
      </c>
      <c r="S5" s="9">
        <f t="shared" si="5"/>
        <v>0.33333333333333331</v>
      </c>
      <c r="T5" s="35">
        <v>2</v>
      </c>
      <c r="U5" s="35">
        <v>2</v>
      </c>
      <c r="V5" s="36">
        <v>0</v>
      </c>
      <c r="W5" s="11">
        <f t="shared" si="6"/>
        <v>0</v>
      </c>
      <c r="X5" s="10"/>
      <c r="Y5" s="10"/>
    </row>
    <row r="6" spans="1:25">
      <c r="A6" s="96"/>
      <c r="B6" s="30" t="s">
        <v>32</v>
      </c>
      <c r="C6" s="31">
        <f t="shared" si="0"/>
        <v>19</v>
      </c>
      <c r="D6" s="32">
        <v>7.5</v>
      </c>
      <c r="E6" s="7">
        <f t="shared" si="1"/>
        <v>0.39473684210526316</v>
      </c>
      <c r="F6" s="6">
        <v>5</v>
      </c>
      <c r="G6" s="6">
        <f t="shared" si="2"/>
        <v>2.5</v>
      </c>
      <c r="H6" s="76"/>
      <c r="I6" s="76"/>
      <c r="J6" s="33">
        <v>3.5</v>
      </c>
      <c r="K6" s="34">
        <f t="shared" si="3"/>
        <v>0.18421052631578946</v>
      </c>
      <c r="L6" s="33">
        <v>1.5</v>
      </c>
      <c r="M6" s="33">
        <v>2</v>
      </c>
      <c r="N6" s="35">
        <v>3</v>
      </c>
      <c r="O6" s="9">
        <f t="shared" si="4"/>
        <v>0.15789473684210525</v>
      </c>
      <c r="P6" s="35">
        <v>1.5</v>
      </c>
      <c r="Q6" s="35">
        <v>1.5</v>
      </c>
      <c r="R6" s="35">
        <v>3</v>
      </c>
      <c r="S6" s="9">
        <f t="shared" si="5"/>
        <v>0.15789473684210525</v>
      </c>
      <c r="T6" s="35">
        <v>2</v>
      </c>
      <c r="U6" s="35">
        <v>1</v>
      </c>
      <c r="V6" s="36">
        <v>2</v>
      </c>
      <c r="W6" s="11">
        <f t="shared" si="6"/>
        <v>0.10526315789473684</v>
      </c>
      <c r="X6" s="10"/>
      <c r="Y6" s="10">
        <v>2</v>
      </c>
    </row>
    <row r="7" spans="1:25">
      <c r="A7" s="96"/>
      <c r="B7" s="30" t="s">
        <v>33</v>
      </c>
      <c r="C7" s="31">
        <f t="shared" si="0"/>
        <v>11</v>
      </c>
      <c r="D7" s="32">
        <v>3.5</v>
      </c>
      <c r="E7" s="7">
        <f t="shared" si="1"/>
        <v>0.31818181818181818</v>
      </c>
      <c r="F7" s="6">
        <v>1</v>
      </c>
      <c r="G7" s="6">
        <f t="shared" si="2"/>
        <v>2.5</v>
      </c>
      <c r="H7" s="76"/>
      <c r="I7" s="76"/>
      <c r="J7" s="33">
        <v>2</v>
      </c>
      <c r="K7" s="34">
        <f t="shared" si="3"/>
        <v>0.18181818181818182</v>
      </c>
      <c r="L7" s="33">
        <v>1</v>
      </c>
      <c r="M7" s="33">
        <v>1</v>
      </c>
      <c r="N7" s="35">
        <v>1.5</v>
      </c>
      <c r="O7" s="9">
        <f t="shared" si="4"/>
        <v>0.13636363636363635</v>
      </c>
      <c r="P7" s="35">
        <v>1</v>
      </c>
      <c r="Q7" s="35">
        <v>0.5</v>
      </c>
      <c r="R7" s="35">
        <v>4</v>
      </c>
      <c r="S7" s="9">
        <f t="shared" si="5"/>
        <v>0.36363636363636365</v>
      </c>
      <c r="T7" s="35">
        <v>2</v>
      </c>
      <c r="U7" s="35">
        <v>2</v>
      </c>
      <c r="V7" s="36">
        <v>0</v>
      </c>
      <c r="W7" s="11">
        <f t="shared" si="6"/>
        <v>0</v>
      </c>
      <c r="X7" s="10"/>
      <c r="Y7" s="10"/>
    </row>
    <row r="8" spans="1:25">
      <c r="A8" s="97"/>
      <c r="B8" s="12" t="s">
        <v>9</v>
      </c>
      <c r="C8" s="13">
        <f>SUBTOTAL(9,C3:C7)</f>
        <v>61</v>
      </c>
      <c r="D8" s="14">
        <f>SUBTOTAL(9,D3:D7)</f>
        <v>31.5</v>
      </c>
      <c r="E8" s="15">
        <f t="shared" ref="E8" si="7">D8/C8</f>
        <v>0.51639344262295084</v>
      </c>
      <c r="F8" s="14">
        <f>SUBTOTAL(9,F3:F7)</f>
        <v>11.5</v>
      </c>
      <c r="G8" s="14">
        <f>SUBTOTAL(9,G3:G7)</f>
        <v>20</v>
      </c>
      <c r="H8" s="77">
        <f>SUBTOTAL(9,H3:H7)</f>
        <v>0</v>
      </c>
      <c r="I8" s="77">
        <f>SUBTOTAL(9,I3:I7)</f>
        <v>0</v>
      </c>
      <c r="J8" s="37">
        <f>SUBTOTAL(9,J3:J7)</f>
        <v>9.5</v>
      </c>
      <c r="K8" s="38">
        <f t="shared" ref="K8" si="8">J8/C8</f>
        <v>0.15573770491803279</v>
      </c>
      <c r="L8" s="37">
        <f>SUBTOTAL(9,L3:L7)</f>
        <v>3.5</v>
      </c>
      <c r="M8" s="37">
        <f>SUBTOTAL(9,M3:M7)</f>
        <v>6</v>
      </c>
      <c r="N8" s="16">
        <f>SUBTOTAL(9,N3:N7)</f>
        <v>6</v>
      </c>
      <c r="O8" s="17">
        <f t="shared" ref="O8" si="9">N8/C8</f>
        <v>9.8360655737704916E-2</v>
      </c>
      <c r="P8" s="16">
        <f>SUBTOTAL(9,P3:P7)</f>
        <v>4</v>
      </c>
      <c r="Q8" s="16">
        <f>SUBTOTAL(9,Q3:Q7)</f>
        <v>2</v>
      </c>
      <c r="R8" s="16">
        <f>SUBTOTAL(9,R3:R7)</f>
        <v>12</v>
      </c>
      <c r="S8" s="17">
        <f t="shared" ref="S8" si="10">R8/C8</f>
        <v>0.19672131147540983</v>
      </c>
      <c r="T8" s="16">
        <f>SUBTOTAL(9,T3:T7)</f>
        <v>7</v>
      </c>
      <c r="U8" s="16">
        <f>SUBTOTAL(9,U3:U7)</f>
        <v>5</v>
      </c>
      <c r="V8" s="18">
        <f>SUBTOTAL(9,V3:V7)</f>
        <v>2</v>
      </c>
      <c r="W8" s="19">
        <f t="shared" ref="W8" si="11">V8/C8</f>
        <v>3.2786885245901641E-2</v>
      </c>
      <c r="X8" s="18">
        <f>SUBTOTAL(9,X3:X7)</f>
        <v>0</v>
      </c>
      <c r="Y8" s="18">
        <f>SUBTOTAL(9,Y3:Y7)</f>
        <v>2</v>
      </c>
    </row>
    <row r="9" spans="1:25">
      <c r="A9" s="95" t="s">
        <v>19</v>
      </c>
      <c r="B9" s="39"/>
      <c r="C9" s="31"/>
      <c r="D9" s="32"/>
      <c r="E9" s="7"/>
      <c r="F9" s="6"/>
      <c r="G9" s="6"/>
      <c r="H9" s="76"/>
      <c r="I9" s="76"/>
      <c r="J9" s="33"/>
      <c r="K9" s="34"/>
      <c r="L9" s="33"/>
      <c r="M9" s="33"/>
      <c r="N9" s="35"/>
      <c r="O9" s="9"/>
      <c r="P9" s="35"/>
      <c r="Q9" s="35"/>
      <c r="R9" s="35"/>
      <c r="S9" s="9"/>
      <c r="T9" s="35"/>
      <c r="U9" s="35"/>
      <c r="V9" s="36"/>
      <c r="W9" s="11"/>
      <c r="X9" s="10"/>
      <c r="Y9" s="10"/>
    </row>
    <row r="10" spans="1:25">
      <c r="A10" s="96"/>
      <c r="B10" s="42"/>
      <c r="C10" s="5"/>
      <c r="D10" s="6"/>
      <c r="E10" s="7"/>
      <c r="F10" s="6"/>
      <c r="G10" s="6"/>
      <c r="H10" s="76"/>
      <c r="I10" s="76"/>
      <c r="J10" s="41"/>
      <c r="K10" s="34"/>
      <c r="L10" s="41"/>
      <c r="M10" s="41"/>
      <c r="N10" s="8"/>
      <c r="O10" s="9"/>
      <c r="P10" s="8"/>
      <c r="Q10" s="8"/>
      <c r="R10" s="8"/>
      <c r="S10" s="9"/>
      <c r="T10" s="8"/>
      <c r="U10" s="8"/>
      <c r="V10" s="10"/>
      <c r="W10" s="11"/>
      <c r="X10" s="10"/>
      <c r="Y10" s="10"/>
    </row>
    <row r="11" spans="1:25">
      <c r="A11" s="97"/>
      <c r="B11" s="12" t="s">
        <v>9</v>
      </c>
      <c r="C11" s="13">
        <f>SUBTOTAL(9,C9:C10)</f>
        <v>0</v>
      </c>
      <c r="D11" s="14">
        <f>SUBTOTAL(9,D9:D10)</f>
        <v>0</v>
      </c>
      <c r="E11" s="15" t="e">
        <f t="shared" ref="E11" si="12">D11/C11</f>
        <v>#DIV/0!</v>
      </c>
      <c r="F11" s="14">
        <v>0</v>
      </c>
      <c r="G11" s="14">
        <v>0</v>
      </c>
      <c r="H11" s="77">
        <v>0</v>
      </c>
      <c r="I11" s="77">
        <v>0</v>
      </c>
      <c r="J11" s="37">
        <f>SUBTOTAL(9,J9:J10)</f>
        <v>0</v>
      </c>
      <c r="K11" s="38" t="e">
        <f t="shared" ref="K11" si="13">J11/C11</f>
        <v>#DIV/0!</v>
      </c>
      <c r="L11" s="37">
        <f>SUBTOTAL(9,L9:L10)</f>
        <v>0</v>
      </c>
      <c r="M11" s="37">
        <f>SUBTOTAL(9,M9:M10)</f>
        <v>0</v>
      </c>
      <c r="N11" s="16">
        <f>SUBTOTAL(9,N9:N10)</f>
        <v>0</v>
      </c>
      <c r="O11" s="17" t="e">
        <f t="shared" ref="O11" si="14">N11/C11</f>
        <v>#DIV/0!</v>
      </c>
      <c r="P11" s="16">
        <f>SUBTOTAL(9,P9:P10)</f>
        <v>0</v>
      </c>
      <c r="Q11" s="16">
        <f>SUBTOTAL(9,Q9:Q10)</f>
        <v>0</v>
      </c>
      <c r="R11" s="16">
        <f>SUBTOTAL(9,R9:R10)</f>
        <v>0</v>
      </c>
      <c r="S11" s="17" t="e">
        <f t="shared" ref="S11" si="15">R11/C11</f>
        <v>#DIV/0!</v>
      </c>
      <c r="T11" s="16">
        <f>SUBTOTAL(9,T9:T10)</f>
        <v>0</v>
      </c>
      <c r="U11" s="16">
        <f>SUBTOTAL(9,U9:U10)</f>
        <v>0</v>
      </c>
      <c r="V11" s="18">
        <f>SUBTOTAL(9,V9:V10)</f>
        <v>0</v>
      </c>
      <c r="W11" s="19" t="e">
        <f t="shared" ref="W11" si="16">V11/C11</f>
        <v>#DIV/0!</v>
      </c>
      <c r="X11" s="18">
        <f>SUBTOTAL(9,X9:X10)</f>
        <v>0</v>
      </c>
      <c r="Y11" s="18">
        <f>SUBTOTAL(9,Y9:Y10)</f>
        <v>0</v>
      </c>
    </row>
    <row r="12" spans="1:25">
      <c r="A12" s="95" t="s">
        <v>20</v>
      </c>
      <c r="B12" s="40"/>
      <c r="C12" s="5"/>
      <c r="D12" s="6"/>
      <c r="E12" s="7"/>
      <c r="F12" s="6"/>
      <c r="G12" s="6"/>
      <c r="H12" s="76"/>
      <c r="I12" s="76"/>
      <c r="J12" s="41"/>
      <c r="K12" s="34"/>
      <c r="L12" s="41"/>
      <c r="M12" s="41"/>
      <c r="N12" s="8"/>
      <c r="O12" s="9"/>
      <c r="P12" s="8"/>
      <c r="Q12" s="8"/>
      <c r="R12" s="8"/>
      <c r="S12" s="9"/>
      <c r="T12" s="8"/>
      <c r="U12" s="8"/>
      <c r="V12" s="10"/>
      <c r="W12" s="11"/>
      <c r="X12" s="10"/>
      <c r="Y12" s="10"/>
    </row>
    <row r="13" spans="1:25">
      <c r="A13" s="96"/>
      <c r="B13" s="43"/>
      <c r="C13" s="5"/>
      <c r="D13" s="6"/>
      <c r="E13" s="7"/>
      <c r="F13" s="6"/>
      <c r="G13" s="6"/>
      <c r="H13" s="76"/>
      <c r="I13" s="76"/>
      <c r="J13" s="41"/>
      <c r="K13" s="34"/>
      <c r="L13" s="41"/>
      <c r="M13" s="41"/>
      <c r="N13" s="8"/>
      <c r="O13" s="9"/>
      <c r="P13" s="8"/>
      <c r="Q13" s="8"/>
      <c r="R13" s="8"/>
      <c r="S13" s="9"/>
      <c r="T13" s="8"/>
      <c r="U13" s="8"/>
      <c r="V13" s="10"/>
      <c r="W13" s="11"/>
      <c r="X13" s="10"/>
      <c r="Y13" s="10"/>
    </row>
    <row r="14" spans="1:25">
      <c r="A14" s="97"/>
      <c r="B14" s="12" t="s">
        <v>9</v>
      </c>
      <c r="C14" s="13">
        <f>SUBTOTAL(9,C12:C13)</f>
        <v>0</v>
      </c>
      <c r="D14" s="14">
        <f>SUBTOTAL(9,D12:D13)</f>
        <v>0</v>
      </c>
      <c r="E14" s="15" t="e">
        <f t="shared" ref="E14:E15" si="17">D14/C14</f>
        <v>#DIV/0!</v>
      </c>
      <c r="F14" s="14">
        <v>0</v>
      </c>
      <c r="G14" s="14">
        <v>0</v>
      </c>
      <c r="H14" s="77">
        <v>0</v>
      </c>
      <c r="I14" s="77">
        <v>0</v>
      </c>
      <c r="J14" s="37">
        <f>SUBTOTAL(9,J12:J13)</f>
        <v>0</v>
      </c>
      <c r="K14" s="38" t="e">
        <f t="shared" ref="K14:K15" si="18">J14/C14</f>
        <v>#DIV/0!</v>
      </c>
      <c r="L14" s="37">
        <f>SUBTOTAL(9,L12:L13)</f>
        <v>0</v>
      </c>
      <c r="M14" s="37">
        <f>SUBTOTAL(9,M12:M13)</f>
        <v>0</v>
      </c>
      <c r="N14" s="16">
        <f>SUBTOTAL(9,N12:N13)</f>
        <v>0</v>
      </c>
      <c r="O14" s="17" t="e">
        <f t="shared" ref="O14:O15" si="19">N14/C14</f>
        <v>#DIV/0!</v>
      </c>
      <c r="P14" s="16">
        <f>SUBTOTAL(9,P12:P13)</f>
        <v>0</v>
      </c>
      <c r="Q14" s="16">
        <f>SUBTOTAL(9,Q12:Q13)</f>
        <v>0</v>
      </c>
      <c r="R14" s="16">
        <f>SUBTOTAL(9,R12:R13)</f>
        <v>0</v>
      </c>
      <c r="S14" s="17" t="e">
        <f t="shared" ref="S14:S15" si="20">R14/C14</f>
        <v>#DIV/0!</v>
      </c>
      <c r="T14" s="16">
        <f>SUBTOTAL(9,T12:T13)</f>
        <v>0</v>
      </c>
      <c r="U14" s="16">
        <f>SUBTOTAL(9,U12:U13)</f>
        <v>0</v>
      </c>
      <c r="V14" s="18">
        <f>SUBTOTAL(9,V12:V13)</f>
        <v>0</v>
      </c>
      <c r="W14" s="19" t="e">
        <f t="shared" ref="W14:W15" si="21">V14/C14</f>
        <v>#DIV/0!</v>
      </c>
      <c r="X14" s="18">
        <f>SUBTOTAL(9,X12:X13)</f>
        <v>0</v>
      </c>
      <c r="Y14" s="18">
        <f>SUBTOTAL(9,Y12:Y13)</f>
        <v>0</v>
      </c>
    </row>
    <row r="15" spans="1:25">
      <c r="A15" s="98" t="s">
        <v>34</v>
      </c>
      <c r="B15" s="99"/>
      <c r="C15" s="13">
        <f>C8+C11+C14</f>
        <v>61</v>
      </c>
      <c r="D15" s="14">
        <f>D8+D11+D14</f>
        <v>31.5</v>
      </c>
      <c r="E15" s="15">
        <f t="shared" si="17"/>
        <v>0.51639344262295084</v>
      </c>
      <c r="F15" s="14">
        <f>F8+F11+F14</f>
        <v>11.5</v>
      </c>
      <c r="G15" s="14">
        <f>G8+G11+G14</f>
        <v>20</v>
      </c>
      <c r="H15" s="77">
        <f>H8+H11+H14</f>
        <v>0</v>
      </c>
      <c r="I15" s="77">
        <f>I8+I11+I14</f>
        <v>0</v>
      </c>
      <c r="J15" s="37">
        <f>J8+J11+J14</f>
        <v>9.5</v>
      </c>
      <c r="K15" s="38">
        <f t="shared" si="18"/>
        <v>0.15573770491803279</v>
      </c>
      <c r="L15" s="37">
        <f>L8+L11+L14</f>
        <v>3.5</v>
      </c>
      <c r="M15" s="37">
        <f>M8+M11+M14</f>
        <v>6</v>
      </c>
      <c r="N15" s="16">
        <f>N8+N11+N14</f>
        <v>6</v>
      </c>
      <c r="O15" s="17">
        <f t="shared" si="19"/>
        <v>9.8360655737704916E-2</v>
      </c>
      <c r="P15" s="16">
        <f>P8+P11+P14</f>
        <v>4</v>
      </c>
      <c r="Q15" s="16">
        <f>Q8+Q11+Q14</f>
        <v>2</v>
      </c>
      <c r="R15" s="16">
        <f>R8+R11+R14</f>
        <v>12</v>
      </c>
      <c r="S15" s="17">
        <f t="shared" si="20"/>
        <v>0.19672131147540983</v>
      </c>
      <c r="T15" s="16">
        <f>T8+T11+T14</f>
        <v>7</v>
      </c>
      <c r="U15" s="16">
        <f>U8+U11+U14</f>
        <v>5</v>
      </c>
      <c r="V15" s="18">
        <f>V8+V11+V14</f>
        <v>2</v>
      </c>
      <c r="W15" s="19">
        <f t="shared" si="21"/>
        <v>3.2786885245901641E-2</v>
      </c>
      <c r="X15" s="18">
        <f>X8+X11+X14</f>
        <v>0</v>
      </c>
      <c r="Y15" s="18">
        <f>Y8+Y11+Y14</f>
        <v>2</v>
      </c>
    </row>
    <row r="16" spans="1:25">
      <c r="A16" s="82" t="s">
        <v>35</v>
      </c>
      <c r="B16" s="83"/>
      <c r="C16" s="20"/>
      <c r="D16" s="21"/>
      <c r="E16" s="21"/>
      <c r="F16" s="6"/>
      <c r="G16" s="6"/>
      <c r="H16" s="76"/>
      <c r="I16" s="76"/>
      <c r="J16" s="44"/>
      <c r="K16" s="44"/>
      <c r="L16" s="45">
        <f>L15/J15</f>
        <v>0.36842105263157893</v>
      </c>
      <c r="M16" s="45">
        <f>M15/J15</f>
        <v>0.63157894736842102</v>
      </c>
      <c r="N16" s="22"/>
      <c r="O16" s="22"/>
      <c r="P16" s="23">
        <f>P15/N15</f>
        <v>0.66666666666666663</v>
      </c>
      <c r="Q16" s="23">
        <f>Q15/N15</f>
        <v>0.33333333333333331</v>
      </c>
      <c r="R16" s="22"/>
      <c r="S16" s="22"/>
      <c r="T16" s="23">
        <f>T15/R15</f>
        <v>0.58333333333333337</v>
      </c>
      <c r="U16" s="23">
        <f>U15/R15</f>
        <v>0.41666666666666669</v>
      </c>
      <c r="V16" s="24"/>
      <c r="W16" s="24"/>
      <c r="X16" s="10"/>
      <c r="Y16" s="10"/>
    </row>
    <row r="17" spans="2:25">
      <c r="F17" s="49"/>
      <c r="G17" s="49"/>
      <c r="H17" s="49"/>
      <c r="I17" s="49"/>
      <c r="X17" s="49"/>
      <c r="Y17" s="49"/>
    </row>
    <row r="18" spans="2:25">
      <c r="B18" s="25" t="s">
        <v>36</v>
      </c>
      <c r="C18" s="26">
        <v>26</v>
      </c>
      <c r="D18" s="27"/>
      <c r="E18" s="27"/>
      <c r="F18" s="50"/>
      <c r="G18" s="50"/>
      <c r="H18" s="50"/>
      <c r="I18" s="50"/>
      <c r="J18" s="27"/>
      <c r="K18" s="27"/>
      <c r="L18" s="28">
        <f>L15/C18</f>
        <v>0.13461538461538461</v>
      </c>
      <c r="M18" s="28">
        <f>M15/C19</f>
        <v>0.17142857142857143</v>
      </c>
      <c r="N18" s="27"/>
      <c r="O18" s="27"/>
      <c r="P18" s="28">
        <f>P15/C18</f>
        <v>0.15384615384615385</v>
      </c>
      <c r="Q18" s="28">
        <f>Q15/C19</f>
        <v>5.7142857142857141E-2</v>
      </c>
      <c r="R18" s="27"/>
      <c r="S18" s="27"/>
      <c r="T18" s="28">
        <f>T15/C18</f>
        <v>0.26923076923076922</v>
      </c>
      <c r="U18" s="28">
        <f>U15/C19</f>
        <v>0.14285714285714285</v>
      </c>
      <c r="X18" s="50"/>
      <c r="Y18" s="50"/>
    </row>
    <row r="19" spans="2:25">
      <c r="B19" s="25" t="s">
        <v>37</v>
      </c>
      <c r="C19" s="26">
        <v>35</v>
      </c>
      <c r="D19" s="27"/>
      <c r="E19" s="27"/>
      <c r="F19" s="50"/>
      <c r="G19" s="50"/>
      <c r="H19" s="50"/>
      <c r="I19" s="50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X19" s="50"/>
      <c r="Y19" s="50"/>
    </row>
    <row r="20" spans="2:25">
      <c r="F20" s="50"/>
      <c r="G20" s="50"/>
      <c r="H20" s="50"/>
      <c r="I20" s="50"/>
      <c r="X20" s="50"/>
      <c r="Y20" s="50"/>
    </row>
    <row r="21" spans="2:25">
      <c r="F21" s="50"/>
      <c r="G21" s="50"/>
      <c r="H21" s="50"/>
      <c r="I21" s="50"/>
      <c r="X21" s="50"/>
      <c r="Y21" s="50"/>
    </row>
    <row r="22" spans="2:25">
      <c r="F22" s="50"/>
      <c r="G22" s="50"/>
      <c r="H22" s="50"/>
      <c r="I22" s="50"/>
      <c r="X22" s="50"/>
      <c r="Y22" s="50"/>
    </row>
    <row r="23" spans="2:25">
      <c r="F23" s="50"/>
      <c r="G23" s="50"/>
      <c r="H23" s="50"/>
      <c r="I23" s="50"/>
      <c r="X23" s="50"/>
      <c r="Y23" s="50"/>
    </row>
    <row r="24" spans="2:25">
      <c r="F24" s="50"/>
      <c r="G24" s="50"/>
      <c r="H24" s="50"/>
      <c r="I24" s="50"/>
      <c r="X24" s="50"/>
      <c r="Y24" s="50"/>
    </row>
    <row r="25" spans="2:25">
      <c r="F25" s="50"/>
      <c r="G25" s="50"/>
      <c r="H25" s="50"/>
      <c r="I25" s="50"/>
      <c r="X25" s="50"/>
      <c r="Y25" s="50"/>
    </row>
    <row r="26" spans="2:25">
      <c r="F26" s="50"/>
      <c r="G26" s="50"/>
      <c r="H26" s="50"/>
      <c r="I26" s="50"/>
      <c r="X26" s="50"/>
      <c r="Y26" s="50"/>
    </row>
    <row r="27" spans="2:25">
      <c r="F27" s="49"/>
      <c r="G27" s="49"/>
      <c r="H27" s="49"/>
      <c r="I27" s="49"/>
      <c r="X27" s="49"/>
      <c r="Y27" s="49"/>
    </row>
    <row r="28" spans="2:25">
      <c r="F28" s="49"/>
      <c r="G28" s="49"/>
      <c r="H28" s="49"/>
      <c r="I28" s="49"/>
      <c r="X28" s="49"/>
      <c r="Y28" s="49"/>
    </row>
    <row r="29" spans="2:25">
      <c r="F29" s="51"/>
      <c r="G29" s="51"/>
      <c r="H29" s="51"/>
      <c r="I29" s="51"/>
      <c r="M29" s="1">
        <f>4+7+3.5</f>
        <v>14.5</v>
      </c>
      <c r="X29" s="51"/>
      <c r="Y29" s="51"/>
    </row>
    <row r="31" spans="2:25">
      <c r="F31" s="47"/>
      <c r="G31" s="47"/>
      <c r="H31" s="47"/>
      <c r="I31" s="47"/>
      <c r="X31" s="47"/>
      <c r="Y31" s="47"/>
    </row>
    <row r="32" spans="2:25">
      <c r="F32" s="48"/>
      <c r="G32" s="48"/>
      <c r="H32" s="48"/>
      <c r="I32" s="48"/>
      <c r="X32" s="48"/>
      <c r="Y32" s="48"/>
    </row>
  </sheetData>
  <mergeCells count="12">
    <mergeCell ref="A16:B16"/>
    <mergeCell ref="A1:B2"/>
    <mergeCell ref="C1:C2"/>
    <mergeCell ref="J1:M1"/>
    <mergeCell ref="V1:Y1"/>
    <mergeCell ref="A3:A8"/>
    <mergeCell ref="A9:A11"/>
    <mergeCell ref="A12:A14"/>
    <mergeCell ref="A15:B15"/>
    <mergeCell ref="N1:Q1"/>
    <mergeCell ref="R1:U1"/>
    <mergeCell ref="D1:I1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多维度统计汇总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Wu</dc:creator>
  <cp:lastModifiedBy>peter</cp:lastModifiedBy>
  <dcterms:created xsi:type="dcterms:W3CDTF">2015-11-25T07:40:00Z</dcterms:created>
  <dcterms:modified xsi:type="dcterms:W3CDTF">2015-12-23T06:23:50Z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