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XWork\1688857809349078\Cache\File\2026-09\"/>
    </mc:Choice>
  </mc:AlternateContent>
  <bookViews>
    <workbookView windowWidth="27945" windowHeight="12375" activeTab="1"/>
  </bookViews>
  <sheets>
    <sheet name="头程系统" sheetId="1" r:id="rId1"/>
    <sheet name="海外仓系统" sheetId="2" r:id="rId2"/>
    <sheet name="Sheet3" sheetId="3" r:id="rId3"/>
  </sheets>
  <definedNames>
    <definedName name="_xlnm._FilterDatabase" localSheetId="0" hidden="1">头程系统!$A$1:$D$9</definedName>
    <definedName name="_xlnm._FilterDatabase" localSheetId="1" hidden="1">海外仓系统!$A$1:$G$17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9E25C98555604F329E1E22B9BAE0279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24250" y="257175"/>
          <a:ext cx="16792575" cy="7334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08E14BD6AB654AD4B4B9E2B5E2FC599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409950" y="904875"/>
          <a:ext cx="18192750" cy="6896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1D9868271DF64304947AB26F1A3E612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00550" y="2114550"/>
          <a:ext cx="18240375" cy="8439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11A3399711F349798F3588DC5DFEBBF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38300" y="305435"/>
          <a:ext cx="14363700" cy="5610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7F971A7E817A4E5CB5ECC250470C3A1F"/>
        <xdr:cNvPicPr>
          <a:picLocks noChangeAspect="1"/>
        </xdr:cNvPicPr>
      </xdr:nvPicPr>
      <xdr:blipFill>
        <a:blip r:embed="rId5" r:link="rId6"/>
        <a:stretch>
          <a:fillRect/>
        </a:stretch>
      </xdr:blipFill>
      <xdr:spPr>
        <a:xfrm>
          <a:off x="4467225" y="2503805"/>
          <a:ext cx="13287375" cy="612457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7" name="ID_4EDB9CF31635421A8861FF0610F83CFF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896100" y="5311140"/>
          <a:ext cx="13125450" cy="7486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CE8CBCFB57ED47F2ABA310A18F688C6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819775" y="4668520"/>
          <a:ext cx="16430625" cy="1419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D8A9F3FEB42E49C5AAC8689474981B64" descr="企业微信截图_1788573349851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619500" y="2599055"/>
          <a:ext cx="10058400" cy="5198110"/>
        </a:xfrm>
        <a:prstGeom prst="rect">
          <a:avLst/>
        </a:prstGeom>
      </xdr:spPr>
    </xdr:pic>
  </etc:cellImage>
  <etc:cellImage>
    <xdr:pic>
      <xdr:nvPicPr>
        <xdr:cNvPr id="20" name="ID_50C001B4565842B2A978D74062055D59"/>
        <xdr:cNvPicPr>
          <a:picLocks noChangeAspect="1"/>
        </xdr:cNvPicPr>
      </xdr:nvPicPr>
      <xdr:blipFill>
        <a:blip r:embed="rId10" r:link="rId6"/>
        <a:stretch>
          <a:fillRect/>
        </a:stretch>
      </xdr:blipFill>
      <xdr:spPr>
        <a:xfrm>
          <a:off x="6686550" y="702310"/>
          <a:ext cx="16668750" cy="572452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6" name="ID_25E2359E754945B3B2E540C69E70031D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571875" y="1151255"/>
          <a:ext cx="13268325" cy="7315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80C577E56B8E4EC5A8D0E6D941C219E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743200" y="1275080"/>
          <a:ext cx="17183100" cy="9401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86BE77C3AA30409A83D975C9D356D47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667375" y="1103630"/>
          <a:ext cx="14363700" cy="777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4847C47AF17F42248B266D273E5EF262"/>
        <xdr:cNvPicPr>
          <a:picLocks noChangeAspect="1"/>
        </xdr:cNvPicPr>
      </xdr:nvPicPr>
      <xdr:blipFill>
        <a:blip r:embed="rId14" r:link="rId6"/>
        <a:stretch>
          <a:fillRect/>
        </a:stretch>
      </xdr:blipFill>
      <xdr:spPr>
        <a:xfrm>
          <a:off x="6581775" y="2465705"/>
          <a:ext cx="13401675" cy="74104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1" name="ID_6E2D1AABA31840B6931A34E3F830B69E"/>
        <xdr:cNvPicPr>
          <a:picLocks noChangeAspect="1"/>
        </xdr:cNvPicPr>
      </xdr:nvPicPr>
      <xdr:blipFill>
        <a:blip r:embed="rId15" r:link="rId6"/>
        <a:stretch>
          <a:fillRect/>
        </a:stretch>
      </xdr:blipFill>
      <xdr:spPr>
        <a:xfrm>
          <a:off x="4762500" y="3056255"/>
          <a:ext cx="15754350" cy="621982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2" name="ID_EAB299D6B6ED411EAED48D18B4F37A20"/>
        <xdr:cNvPicPr>
          <a:picLocks noChangeAspect="1"/>
        </xdr:cNvPicPr>
      </xdr:nvPicPr>
      <xdr:blipFill>
        <a:blip r:embed="rId16" r:link="rId6"/>
        <a:stretch>
          <a:fillRect/>
        </a:stretch>
      </xdr:blipFill>
      <xdr:spPr>
        <a:xfrm>
          <a:off x="5648325" y="3151505"/>
          <a:ext cx="3990975" cy="44958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3" name="ID_3C9F6265DD2443919345CE84E763DD81"/>
        <xdr:cNvPicPr>
          <a:picLocks noChangeAspect="1"/>
        </xdr:cNvPicPr>
      </xdr:nvPicPr>
      <xdr:blipFill>
        <a:blip r:embed="rId17" r:link="rId6"/>
        <a:stretch>
          <a:fillRect/>
        </a:stretch>
      </xdr:blipFill>
      <xdr:spPr>
        <a:xfrm>
          <a:off x="4648200" y="4166235"/>
          <a:ext cx="17154525" cy="239077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4" name="ID_6B7905C4A59E4F43ACC6D7204269B946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695825" y="4658995"/>
          <a:ext cx="14287500" cy="782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251E787E605D49818BE021FCDCC10CB5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800600" y="5168265"/>
          <a:ext cx="15039975" cy="7248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08D577BB4FF5451C81E0192F56AEB7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5648325" y="4930140"/>
          <a:ext cx="15154275" cy="7239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1C71CD42F01D408B8548D4EC5E6DF53E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7553325" y="4806315"/>
          <a:ext cx="14144625" cy="7143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2316592519F048A99DA61642804245CC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371850" y="2786380"/>
          <a:ext cx="16402050" cy="8858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943EB39DD6724F26B35945CE020EE4DD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400425" y="3556635"/>
          <a:ext cx="15992475" cy="8743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479DDD35B3514AB388AB1A45C5ADCCED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105525" y="3441700"/>
          <a:ext cx="5572125" cy="4838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03C78C2867FF4D73B8688A62D0A8D228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4867275" y="5544820"/>
          <a:ext cx="5248275" cy="4800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D088A5E6E275448A8CE3E793379BBBCE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6229350" y="5611495"/>
          <a:ext cx="17306925" cy="782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0E96FF91E8A74DD9AACD877C7B6C0E4A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7086600" y="4378960"/>
          <a:ext cx="18145125" cy="8591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8B05C65591B94D469E819C90D63FFF95"/>
        <xdr:cNvPicPr>
          <a:picLocks noChangeAspect="1"/>
        </xdr:cNvPicPr>
      </xdr:nvPicPr>
      <xdr:blipFill>
        <a:blip r:embed="rId28" r:link="rId6"/>
        <a:stretch>
          <a:fillRect/>
        </a:stretch>
      </xdr:blipFill>
      <xdr:spPr>
        <a:xfrm>
          <a:off x="8153400" y="4493260"/>
          <a:ext cx="18288000" cy="88011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9" name="ID_202DAE5DF75947EC9DEFEE62915B7D98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6143625" y="647700"/>
          <a:ext cx="14544675" cy="7629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77F91D1D854D4737A106E674CC13514E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8305800" y="1212215"/>
          <a:ext cx="18240375" cy="9334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FC2B3DF9B18A4CA889495CB8A1F14C51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6267450" y="2318385"/>
          <a:ext cx="18059400" cy="9105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1754094F79D44ED789F79C106B79111F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238375" y="247650"/>
          <a:ext cx="13877925" cy="4429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D4D4EBDFFABE419F8444F29EB38F75A4"/>
        <xdr:cNvPicPr>
          <a:picLocks noChangeAspect="1"/>
        </xdr:cNvPicPr>
      </xdr:nvPicPr>
      <xdr:blipFill>
        <a:blip r:embed="rId33" r:link="rId6"/>
        <a:stretch>
          <a:fillRect/>
        </a:stretch>
      </xdr:blipFill>
      <xdr:spPr>
        <a:xfrm>
          <a:off x="6153150" y="11140440"/>
          <a:ext cx="17468850" cy="856297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4" name="ID_D0CAF3528CEB4ABEBE99BAEDBD84708C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6143625" y="10953750"/>
          <a:ext cx="17706975" cy="8705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" name="ID_1975CB7D3FE94CE5B662078AB60827B7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6124575" y="12992735"/>
          <a:ext cx="18288000" cy="8248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" name="ID_961AC74E9488467D9D5ED720768B2312"/>
        <xdr:cNvPicPr>
          <a:picLocks noChangeAspect="1"/>
        </xdr:cNvPicPr>
      </xdr:nvPicPr>
      <xdr:blipFill>
        <a:blip r:embed="rId36" r:link="rId6"/>
        <a:stretch>
          <a:fillRect/>
        </a:stretch>
      </xdr:blipFill>
      <xdr:spPr>
        <a:xfrm>
          <a:off x="6124575" y="13952220"/>
          <a:ext cx="18059400" cy="917257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7" name="ID_ECE2A65EC04D4BCF9A643CB1F7BCA837"/>
        <xdr:cNvPicPr>
          <a:picLocks noChangeAspect="1"/>
        </xdr:cNvPicPr>
      </xdr:nvPicPr>
      <xdr:blipFill>
        <a:blip r:embed="rId37" r:link="rId6"/>
        <a:stretch>
          <a:fillRect/>
        </a:stretch>
      </xdr:blipFill>
      <xdr:spPr>
        <a:xfrm>
          <a:off x="6086475" y="15001875"/>
          <a:ext cx="17830800" cy="812482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8" name="ID_24DF5914538A47C68DBB96A84500102F"/>
        <xdr:cNvPicPr>
          <a:picLocks noChangeAspect="1"/>
        </xdr:cNvPicPr>
      </xdr:nvPicPr>
      <xdr:blipFill>
        <a:blip r:embed="rId38" r:link="rId6"/>
        <a:stretch>
          <a:fillRect/>
        </a:stretch>
      </xdr:blipFill>
      <xdr:spPr>
        <a:xfrm>
          <a:off x="8258175" y="15020925"/>
          <a:ext cx="17773650" cy="749617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9" name="ID_916A0ECE5B0B40F495F5A4BED84FEB83"/>
        <xdr:cNvPicPr>
          <a:picLocks noChangeAspect="1"/>
        </xdr:cNvPicPr>
      </xdr:nvPicPr>
      <xdr:blipFill>
        <a:blip r:embed="rId39" r:link="rId6"/>
        <a:stretch>
          <a:fillRect/>
        </a:stretch>
      </xdr:blipFill>
      <xdr:spPr>
        <a:xfrm>
          <a:off x="6115050" y="15953105"/>
          <a:ext cx="14859000" cy="90297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0" name="ID_B786C41FB9B14D57A348738D83A3F255"/>
        <xdr:cNvPicPr>
          <a:picLocks noChangeAspect="1"/>
        </xdr:cNvPicPr>
      </xdr:nvPicPr>
      <xdr:blipFill>
        <a:blip r:embed="rId40" r:link="rId6"/>
        <a:stretch>
          <a:fillRect/>
        </a:stretch>
      </xdr:blipFill>
      <xdr:spPr>
        <a:xfrm>
          <a:off x="8286750" y="16076930"/>
          <a:ext cx="18030825" cy="900112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1" name="ID_69AE3DBC7DDB4B6B8F2736F37EC93599"/>
        <xdr:cNvPicPr>
          <a:picLocks noChangeAspect="1"/>
        </xdr:cNvPicPr>
      </xdr:nvPicPr>
      <xdr:blipFill>
        <a:blip r:embed="rId41" r:link="rId6"/>
        <a:stretch>
          <a:fillRect/>
        </a:stretch>
      </xdr:blipFill>
      <xdr:spPr>
        <a:xfrm>
          <a:off x="6191250" y="17256125"/>
          <a:ext cx="17421225" cy="8943975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<sst xmlns="http://schemas.openxmlformats.org/spreadsheetml/2006/main" count="64" uniqueCount="45">
  <si>
    <t>节点</t>
  </si>
  <si>
    <t>功能</t>
  </si>
  <si>
    <t>问题描述</t>
  </si>
  <si>
    <t>截图</t>
  </si>
  <si>
    <t>主单实际费用</t>
  </si>
  <si>
    <t>COSU9508365060这个提单是原提单，费用冲减为0了。换绑后的新提单是 COSU9509185780这个，原提单冲减费用的记录全部跟到新提单上了。费用记录不属于新提单的，不用跟到新提单上。不然看着很乱</t>
  </si>
  <si>
    <t>主单实际费用界面 加一个服务商简称一列</t>
  </si>
  <si>
    <t>付款管理</t>
  </si>
  <si>
    <t>增加根据币别筛选的</t>
  </si>
  <si>
    <t>修改汇率</t>
  </si>
  <si>
    <t>可以修改到4位数，现在只能修改到3位</t>
  </si>
  <si>
    <t>现金流量表</t>
  </si>
  <si>
    <t>全部功能</t>
  </si>
  <si>
    <t>银行凭证有的功能，现金流量都没有，比如修改汇率，修改备注，手工添加流水</t>
  </si>
  <si>
    <t>财务备注</t>
  </si>
  <si>
    <t xml:space="preserve">水单汇率*账单美金-月初汇率*账单美金=汇损流水
月初汇率*账单美金-水单汇率*账单美金=认领服务商核销流水
直接根据这个逻辑生成金额,正数就是正数,负数就是负数。
</t>
  </si>
  <si>
    <t>汇损流水对应的格式以及认领服务商的流水格式不一致，需要按照要求生成。</t>
  </si>
  <si>
    <t>自动生成的汇损，财务备注金额要抓取凭证金额，而不是人民币金额。</t>
  </si>
  <si>
    <t>序号</t>
  </si>
  <si>
    <t>新系统</t>
  </si>
  <si>
    <t>老系统</t>
  </si>
  <si>
    <t>本地私仓卡派</t>
  </si>
  <si>
    <t>有承运商没有距离，有的两个都没有（如果显示留仓）</t>
  </si>
  <si>
    <t>货件汇总</t>
  </si>
  <si>
    <t>货件汇总导出来没有准确的拆柜备注，包括修补信息
实际拆出件数跟预报有差异，超板数据，需要私仓地址距离，预报渠道，实际出库渠道，表头要显示中文，加一个千克的重量列，私卡需要把具体地址显示出来（FBACODE）</t>
  </si>
  <si>
    <t>应收明细</t>
  </si>
  <si>
    <t>货件汇总的数据 都要有</t>
  </si>
  <si>
    <t xml:space="preserve">26NJPR2002-21-334这个单号最终是跟哪些单号合并发车的，系统搜索有很多单号出来。 </t>
  </si>
  <si>
    <t xml:space="preserve">26NJPR2002-8-370 这票老系统实际走了一个大车跟一个小车，新系统没有体现
</t>
  </si>
  <si>
    <t>新系统测的距离跟实际去地图测试的距离基本上都会差1英里以内
725FA59578-LTGREYHE142 差的更多</t>
  </si>
  <si>
    <t>这种合并发货的，导出来只有一条合计的
包括距离也是合计</t>
  </si>
  <si>
    <t>新系统合并发货的板数和总板数对不上，明细是28，合计显示是26</t>
  </si>
  <si>
    <t>距离抓取是否是避开收费站</t>
  </si>
  <si>
    <t>付款凭证管理</t>
  </si>
  <si>
    <t>付款凭证管理需要增加批量导入流水</t>
  </si>
  <si>
    <t>提拆派计划</t>
  </si>
  <si>
    <t>增加提单号  提拆派这里 加一列提单号显示</t>
  </si>
  <si>
    <t>工单管理</t>
  </si>
  <si>
    <t>工单管理点击已完成 需要填写处理意见，并生成对应费用</t>
  </si>
  <si>
    <t>应付管理-应付明细</t>
  </si>
  <si>
    <t>加上 对应的拆柜时间 一列</t>
  </si>
  <si>
    <t>货件汇总 要带上 拆柜报告的  拆柜异常反馈  这一列，加上重量（千克）这一列</t>
  </si>
  <si>
    <t>客户管理</t>
  </si>
  <si>
    <t>加一个客户全称 一列</t>
  </si>
  <si>
    <t>批量维护业务员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</si>
</sst>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5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6" borderId="5">
      <alignment vertical="center"/>
    </xf>
    <xf numFmtId="0" fontId="10" fillId="7" borderId="6">
      <alignment vertical="center"/>
    </xf>
    <xf numFmtId="0" fontId="11" fillId="7" borderId="5">
      <alignment vertical="center"/>
    </xf>
    <xf numFmtId="0" fontId="12" fillId="8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9" borderId="0">
      <alignment vertical="center"/>
    </xf>
    <xf numFmtId="0" fontId="16" fillId="10" borderId="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18" fillId="15" borderId="0">
      <alignment vertical="center"/>
    </xf>
    <xf numFmtId="0" fontId="18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18" fillId="19" borderId="0">
      <alignment vertical="center"/>
    </xf>
    <xf numFmtId="0" fontId="18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18" fillId="23" borderId="0">
      <alignment vertical="center"/>
    </xf>
    <xf numFmtId="0" fontId="18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18" fillId="27" borderId="0">
      <alignment vertical="center"/>
    </xf>
    <xf numFmtId="0" fontId="18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18" fillId="31" borderId="0">
      <alignment vertical="center"/>
    </xf>
    <xf numFmtId="0" fontId="18" fillId="3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18" fillId="35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>
      <alignment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8.png"/><Relationship Id="rId8" Type="http://schemas.openxmlformats.org/officeDocument/2006/relationships/image" Target="media/image7.png"/><Relationship Id="rId7" Type="http://schemas.openxmlformats.org/officeDocument/2006/relationships/image" Target="media/image6.png"/><Relationship Id="rId6" Type="http://schemas.openxmlformats.org/officeDocument/2006/relationships/image" Target="NULL" TargetMode="External"/><Relationship Id="rId5" Type="http://schemas.openxmlformats.org/officeDocument/2006/relationships/image" Target="media/image5.png"/><Relationship Id="rId41" Type="http://schemas.openxmlformats.org/officeDocument/2006/relationships/image" Target="media/image40.png"/><Relationship Id="rId40" Type="http://schemas.openxmlformats.org/officeDocument/2006/relationships/image" Target="media/image39.png"/><Relationship Id="rId4" Type="http://schemas.openxmlformats.org/officeDocument/2006/relationships/image" Target="media/image4.png"/><Relationship Id="rId39" Type="http://schemas.openxmlformats.org/officeDocument/2006/relationships/image" Target="media/image38.png"/><Relationship Id="rId38" Type="http://schemas.openxmlformats.org/officeDocument/2006/relationships/image" Target="media/image37.png"/><Relationship Id="rId37" Type="http://schemas.openxmlformats.org/officeDocument/2006/relationships/image" Target="media/image36.png"/><Relationship Id="rId36" Type="http://schemas.openxmlformats.org/officeDocument/2006/relationships/image" Target="media/image35.png"/><Relationship Id="rId35" Type="http://schemas.openxmlformats.org/officeDocument/2006/relationships/image" Target="media/image34.png"/><Relationship Id="rId34" Type="http://schemas.openxmlformats.org/officeDocument/2006/relationships/image" Target="media/image33.png"/><Relationship Id="rId33" Type="http://schemas.openxmlformats.org/officeDocument/2006/relationships/image" Target="media/image32.png"/><Relationship Id="rId32" Type="http://schemas.openxmlformats.org/officeDocument/2006/relationships/image" Target="media/image31.png"/><Relationship Id="rId31" Type="http://schemas.openxmlformats.org/officeDocument/2006/relationships/image" Target="media/image30.png"/><Relationship Id="rId30" Type="http://schemas.openxmlformats.org/officeDocument/2006/relationships/image" Target="media/image29.png"/><Relationship Id="rId3" Type="http://schemas.openxmlformats.org/officeDocument/2006/relationships/image" Target="media/image3.png"/><Relationship Id="rId29" Type="http://schemas.openxmlformats.org/officeDocument/2006/relationships/image" Target="media/image28.png"/><Relationship Id="rId28" Type="http://schemas.openxmlformats.org/officeDocument/2006/relationships/image" Target="media/image27.png"/><Relationship Id="rId27" Type="http://schemas.openxmlformats.org/officeDocument/2006/relationships/image" Target="media/image26.png"/><Relationship Id="rId26" Type="http://schemas.openxmlformats.org/officeDocument/2006/relationships/image" Target="media/image25.png"/><Relationship Id="rId25" Type="http://schemas.openxmlformats.org/officeDocument/2006/relationships/image" Target="media/image24.png"/><Relationship Id="rId24" Type="http://schemas.openxmlformats.org/officeDocument/2006/relationships/image" Target="media/image23.png"/><Relationship Id="rId23" Type="http://schemas.openxmlformats.org/officeDocument/2006/relationships/image" Target="media/image22.png"/><Relationship Id="rId22" Type="http://schemas.openxmlformats.org/officeDocument/2006/relationships/image" Target="media/image21.png"/><Relationship Id="rId21" Type="http://schemas.openxmlformats.org/officeDocument/2006/relationships/image" Target="media/image20.png"/><Relationship Id="rId20" Type="http://schemas.openxmlformats.org/officeDocument/2006/relationships/image" Target="media/image19.png"/><Relationship Id="rId2" Type="http://schemas.openxmlformats.org/officeDocument/2006/relationships/image" Target="media/image2.png"/><Relationship Id="rId19" Type="http://schemas.openxmlformats.org/officeDocument/2006/relationships/image" Target="media/image18.png"/><Relationship Id="rId18" Type="http://schemas.openxmlformats.org/officeDocument/2006/relationships/image" Target="media/image17.png"/><Relationship Id="rId17" Type="http://schemas.openxmlformats.org/officeDocument/2006/relationships/image" Target="media/image16.png"/><Relationship Id="rId16" Type="http://schemas.openxmlformats.org/officeDocument/2006/relationships/image" Target="media/image15.png"/><Relationship Id="rId15" Type="http://schemas.openxmlformats.org/officeDocument/2006/relationships/image" Target="media/image14.png"/><Relationship Id="rId14" Type="http://schemas.openxmlformats.org/officeDocument/2006/relationships/image" Target="media/image13.png"/><Relationship Id="rId13" Type="http://schemas.openxmlformats.org/officeDocument/2006/relationships/image" Target="media/image12.png"/><Relationship Id="rId12" Type="http://schemas.openxmlformats.org/officeDocument/2006/relationships/image" Target="media/image11.png"/><Relationship Id="rId11" Type="http://schemas.openxmlformats.org/officeDocument/2006/relationships/image" Target="media/image10.png"/><Relationship Id="rId10" Type="http://schemas.openxmlformats.org/officeDocument/2006/relationships/image" Target="media/image9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pane ySplit="1" topLeftCell="A2" activePane="bottomLeft" state="frozen"/>
      <selection/>
      <selection pane="bottomLeft" activeCell="H7" sqref="H7"/>
    </sheetView>
  </sheetViews>
  <sheetFormatPr defaultColWidth="9" defaultRowHeight="13.5" outlineLevelCol="4"/>
  <cols>
    <col min="1" max="1" width="16.125" customWidth="1"/>
    <col min="2" max="2" width="19.625" customWidth="1"/>
    <col min="3" max="3" width="26.625" customWidth="1"/>
    <col min="4" max="4" width="17.75" customWidth="1"/>
    <col min="5" max="7" width="12.5"/>
    <col min="14" max="14" width="28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ht="94.5" spans="1:5">
      <c r="A2" t="s">
        <v>4</v>
      </c>
      <c r="B2" t="s">
        <v>4</v>
      </c>
      <c r="C2" s="11" t="s">
        <v>5</v>
      </c>
      <c r="D2" t="str">
        <f>_xlfn.DISPIMG("ID_08E14BD6AB654AD4B4B9E2B5E2FC5992",1)</f>
        <v>=DISPIMG("ID_08E14BD6AB654AD4B4B9E2B5E2FC5992",1)</v>
      </c>
      <c r="E2" s="2"/>
    </row>
    <row r="3" ht="50.45" spans="1:5">
      <c r="A3" t="s">
        <v>4</v>
      </c>
      <c r="B3" t="s">
        <v>4</v>
      </c>
      <c r="C3" s="11" t="s">
        <v>6</v>
      </c>
      <c r="D3" t="str">
        <f>_xlfn.DISPIMG("ID_1D9868271DF64304947AB26F1A3E6125",1)</f>
        <v>=DISPIMG("ID_1D9868271DF64304947AB26F1A3E6125",1)</v>
      </c>
    </row>
    <row r="4" ht="58.55" spans="1:5">
      <c r="A4" t="s">
        <v>7</v>
      </c>
      <c r="B4" t="s">
        <v>8</v>
      </c>
      <c r="D4" t="str">
        <f>_xlfn.DISPIMG("ID_2316592519F048A99DA61642804245CC",1)</f>
        <v>=DISPIMG("ID_2316592519F048A99DA61642804245CC",1)</v>
      </c>
    </row>
    <row r="5" ht="65.4" spans="1:5">
      <c r="A5" t="s">
        <v>7</v>
      </c>
      <c r="B5" t="s">
        <v>9</v>
      </c>
      <c r="C5" t="s">
        <v>10</v>
      </c>
      <c r="D5" t="str">
        <f>_xlfn.DISPIMG("ID_943EB39DD6724F26B35945CE020EE4DD",1)</f>
        <v>=DISPIMG("ID_943EB39DD6724F26B35945CE020EE4DD",1)</v>
      </c>
      <c r="E5" t="str">
        <f>_xlfn.DISPIMG("ID_479DDD35B3514AB388AB1A45C5ADCCED",1)</f>
        <v>=DISPIMG("ID_479DDD35B3514AB388AB1A45C5ADCCED",1)</v>
      </c>
    </row>
    <row r="6" ht="47.75" spans="1:5">
      <c r="A6" t="s">
        <v>11</v>
      </c>
      <c r="B6" t="s">
        <v>12</v>
      </c>
      <c r="C6" s="11" t="s">
        <v>13</v>
      </c>
      <c r="D6" t="str">
        <f>_xlfn.DISPIMG("ID_9E25C98555604F329E1E22B9BAE02798",1)</f>
        <v>=DISPIMG("ID_9E25C98555604F329E1E22B9BAE02798",1)</v>
      </c>
    </row>
    <row r="7" ht="94.5" spans="1:5">
      <c r="A7" t="s">
        <v>11</v>
      </c>
      <c r="B7" t="s">
        <v>14</v>
      </c>
      <c r="C7" s="11" t="s">
        <v>15</v>
      </c>
    </row>
    <row r="8" ht="51.6" spans="1:5">
      <c r="A8" t="s">
        <v>11</v>
      </c>
      <c r="B8" t="s">
        <v>14</v>
      </c>
      <c r="C8" s="11" t="s">
        <v>16</v>
      </c>
      <c r="D8" t="str">
        <f>_xlfn.DISPIMG("ID_0E96FF91E8A74DD9AACD877C7B6C0E4A",1)</f>
        <v>=DISPIMG("ID_0E96FF91E8A74DD9AACD877C7B6C0E4A",1)</v>
      </c>
      <c r="E8" t="str">
        <f>_xlfn.DISPIMG("ID_8B05C65591B94D469E819C90D63FFF95",1)</f>
        <v>=DISPIMG("ID_8B05C65591B94D469E819C90D63FFF95",1)</v>
      </c>
    </row>
    <row r="9" ht="97.6" spans="1:5">
      <c r="A9" t="s">
        <v>11</v>
      </c>
      <c r="B9" t="s">
        <v>14</v>
      </c>
      <c r="C9" s="11" t="s">
        <v>17</v>
      </c>
      <c r="D9" t="str">
        <f>_xlfn.DISPIMG("ID_03C78C2867FF4D73B8688A62D0A8D228",1)</f>
        <v>=DISPIMG("ID_03C78C2867FF4D73B8688A62D0A8D228",1)</v>
      </c>
      <c r="E9" t="str">
        <f>_xlfn.DISPIMG("ID_D088A5E6E275448A8CE3E793379BBBCE",1)</f>
        <v>=DISPIMG("ID_D088A5E6E275448A8CE3E793379BBBCE",1)</v>
      </c>
    </row>
  </sheetData>
  <autoFilter xmlns:etc="http://www.wps.cn/officeDocument/2017/etCustomData" ref="A1:D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abSelected="1" workbookViewId="0">
      <pane ySplit="1" topLeftCell="A5" activePane="bottomLeft" state="frozen"/>
      <selection/>
      <selection pane="bottomLeft" activeCell="C7" sqref="C7"/>
    </sheetView>
  </sheetViews>
  <sheetFormatPr defaultColWidth="9" defaultRowHeight="13.5" outlineLevelCol="6"/>
  <cols>
    <col min="1" max="1" width="7.875" style="1" customWidth="1"/>
    <col min="2" max="2" width="18.5" style="1" customWidth="1"/>
    <col min="3" max="3" width="53" style="1" customWidth="1"/>
    <col min="4" max="4" width="27" style="1" customWidth="1"/>
    <col min="5" max="5" width="28.5" style="1" customWidth="1"/>
    <col min="6" max="6" width="30" style="1" customWidth="1"/>
    <col min="7" max="7" width="22.125" style="1" customWidth="1"/>
    <col min="8" max="16384" width="9" style="1"/>
  </cols>
  <sheetData>
    <row r="1" s="1" customFormat="1" spans="1:7">
      <c r="A1" s="1" t="s">
        <v>18</v>
      </c>
      <c r="B1" s="1" t="s">
        <v>0</v>
      </c>
      <c r="C1" s="1" t="s">
        <v>2</v>
      </c>
      <c r="D1" s="3" t="s">
        <v>19</v>
      </c>
      <c r="F1" s="3" t="s">
        <v>20</v>
      </c>
    </row>
    <row r="2" s="1" customFormat="1" ht="64.6" spans="1:7">
      <c r="A2" s="1">
        <v>1</v>
      </c>
      <c r="B2" s="1" t="s">
        <v>21</v>
      </c>
      <c r="C2" s="1" t="s">
        <v>22</v>
      </c>
      <c r="D2" s="4" t="str">
        <f>_xlfn.DISPIMG("ID_11A3399711F349798F3588DC5DFEBBF2",1)</f>
        <v>=DISPIMG("ID_11A3399711F349798F3588DC5DFEBBF2",1)</v>
      </c>
      <c r="E2" s="4"/>
      <c r="F2" s="5"/>
      <c r="G2" s="5"/>
    </row>
    <row r="3" s="1" customFormat="1" ht="88.6" spans="1:7">
      <c r="A3" s="1">
        <v>2</v>
      </c>
      <c r="B3" s="1" t="s">
        <v>23</v>
      </c>
      <c r="C3" s="6" t="s">
        <v>24</v>
      </c>
      <c r="D3" s="4" t="str">
        <f>_xlfn.DISPIMG("ID_202DAE5DF75947EC9DEFEE62915B7D98",1)</f>
        <v>=DISPIMG("ID_202DAE5DF75947EC9DEFEE62915B7D98",1)</v>
      </c>
      <c r="E3" s="4" t="str">
        <f>_xlfn.DISPIMG("ID_77F91D1D854D4737A106E674CC13514E",1)</f>
        <v>=DISPIMG("ID_77F91D1D854D4737A106E674CC13514E",1)</v>
      </c>
      <c r="F3" s="1" t="str">
        <f>_xlfn.DISPIMG("ID_50C001B4565842B2A978D74062055D59",1)</f>
        <v>=DISPIMG("ID_50C001B4565842B2A978D74062055D59",1)</v>
      </c>
      <c r="G3" s="4" t="str">
        <f>_xlfn.DISPIMG("ID_3C9F6265DD2443919345CE84E763DD81",1)</f>
        <v>=DISPIMG("ID_3C9F6265DD2443919345CE84E763DD81",1)</v>
      </c>
    </row>
    <row r="4" s="1" customFormat="1" ht="68" customHeight="1" spans="1:7">
      <c r="A4" s="1">
        <v>3</v>
      </c>
      <c r="B4" s="1" t="s">
        <v>25</v>
      </c>
      <c r="C4" s="6" t="s">
        <v>26</v>
      </c>
      <c r="D4" s="4" t="str">
        <f>_xlfn.DISPIMG("ID_FC2B3DF9B18A4CA889495CB8A1F14C51",1)</f>
        <v>=DISPIMG("ID_FC2B3DF9B18A4CA889495CB8A1F14C51",1)</v>
      </c>
      <c r="E4" s="4"/>
      <c r="G4" s="4"/>
    </row>
    <row r="5" s="1" customFormat="1" ht="100.2" spans="1:7">
      <c r="A5" s="1">
        <v>4</v>
      </c>
      <c r="B5" s="1" t="s">
        <v>21</v>
      </c>
      <c r="C5" s="6" t="s">
        <v>27</v>
      </c>
      <c r="D5" s="4" t="str">
        <f>_xlfn.DISPIMG("ID_80C577E56B8E4EC5A8D0E6D941C219E4",1)</f>
        <v>=DISPIMG("ID_80C577E56B8E4EC5A8D0E6D941C219E4",1)</v>
      </c>
      <c r="E5" s="4" t="str">
        <f>_xlfn.DISPIMG("ID_86BE77C3AA30409A83D975C9D356D471",1)</f>
        <v>=DISPIMG("ID_86BE77C3AA30409A83D975C9D356D471",1)</v>
      </c>
      <c r="F5" s="5" t="str">
        <f>_xlfn.DISPIMG("ID_25E2359E754945B3B2E540C69E70031D",1)</f>
        <v>=DISPIMG("ID_25E2359E754945B3B2E540C69E70031D",1)</v>
      </c>
      <c r="G5" s="5"/>
    </row>
    <row r="6" s="1" customFormat="1" ht="84.8" spans="1:7">
      <c r="A6" s="1">
        <v>5</v>
      </c>
      <c r="B6" s="1" t="s">
        <v>21</v>
      </c>
      <c r="C6" s="6" t="s">
        <v>28</v>
      </c>
      <c r="D6" s="4" t="str">
        <f>_xlfn.DISPIMG("ID_D8A9F3FEB42E49C5AAC8689474981B64",1)</f>
        <v>=DISPIMG("ID_D8A9F3FEB42E49C5AAC8689474981B64",1)</v>
      </c>
      <c r="E6" s="4"/>
      <c r="F6" s="5" t="str">
        <f>_xlfn.DISPIMG("ID_7F971A7E817A4E5CB5ECC250470C3A1F",1)</f>
        <v>=DISPIMG("ID_7F971A7E817A4E5CB5ECC250470C3A1F",1)</v>
      </c>
      <c r="G6" s="5" t="str">
        <f>_xlfn.DISPIMG("ID_4847C47AF17F42248B266D273E5EF262",1)</f>
        <v>=DISPIMG("ID_4847C47AF17F42248B266D273E5EF262",1)</v>
      </c>
    </row>
    <row r="7" s="1" customFormat="1" ht="192.3" spans="1:7">
      <c r="A7" s="1">
        <v>6</v>
      </c>
      <c r="B7" s="1" t="s">
        <v>21</v>
      </c>
      <c r="C7" s="6" t="s">
        <v>29</v>
      </c>
      <c r="D7" s="4" t="str">
        <f>_xlfn.DISPIMG("ID_6E2D1AABA31840B6931A34E3F830B69E",1)</f>
        <v>=DISPIMG("ID_6E2D1AABA31840B6931A34E3F830B69E",1)</v>
      </c>
      <c r="E7" s="4" t="str">
        <f>_xlfn.DISPIMG("ID_EAB299D6B6ED411EAED48D18B4F37A20",1)</f>
        <v>=DISPIMG("ID_EAB299D6B6ED411EAED48D18B4F37A20",1)</v>
      </c>
      <c r="F7" s="5"/>
      <c r="G7" s="5"/>
    </row>
    <row r="8" s="1" customFormat="1" ht="89.65" spans="1:7">
      <c r="A8" s="1">
        <v>7</v>
      </c>
      <c r="B8" s="1" t="s">
        <v>21</v>
      </c>
      <c r="C8" s="6" t="s">
        <v>30</v>
      </c>
      <c r="D8" s="4" t="str">
        <f>_xlfn.DISPIMG("ID_6B7905C4A59E4F43ACC6D7204269B946",1)</f>
        <v>=DISPIMG("ID_6B7905C4A59E4F43ACC6D7204269B946",1)</v>
      </c>
      <c r="E8" s="4" t="str">
        <f>_xlfn.DISPIMG("ID_CE8CBCFB57ED47F2ABA310A18F688C60",1)</f>
        <v>=DISPIMG("ID_CE8CBCFB57ED47F2ABA310A18F688C60",1)</v>
      </c>
      <c r="F8" s="5"/>
      <c r="G8" s="5"/>
    </row>
    <row r="9" s="1" customFormat="1" ht="103.6" spans="1:7">
      <c r="A9" s="1">
        <v>8</v>
      </c>
      <c r="B9" s="1" t="s">
        <v>21</v>
      </c>
      <c r="C9" s="7" t="s">
        <v>31</v>
      </c>
      <c r="D9" s="4" t="str">
        <f>_xlfn.DISPIMG("ID_251E787E605D49818BE021FCDCC10CB5",1)</f>
        <v>=DISPIMG("ID_251E787E605D49818BE021FCDCC10CB5",1)</v>
      </c>
      <c r="E9" s="4" t="str">
        <f>_xlfn.DISPIMG("ID_08D577BB4FF5451C81E0192F56AEB720",1)</f>
        <v>=DISPIMG("ID_08D577BB4FF5451C81E0192F56AEB720",1)</v>
      </c>
      <c r="F9" s="5" t="str">
        <f>_xlfn.DISPIMG("ID_4EDB9CF31635421A8861FF0610F83CFF",1)</f>
        <v>=DISPIMG("ID_4EDB9CF31635421A8861FF0610F83CFF",1)</v>
      </c>
      <c r="G9" s="5" t="str">
        <f>_xlfn.DISPIMG("ID_1C71CD42F01D408B8548D4EC5E6DF53E",1)</f>
        <v>=DISPIMG("ID_1C71CD42F01D408B8548D4EC5E6DF53E",1)</v>
      </c>
    </row>
    <row r="10" s="2" customFormat="1" ht="53.2" spans="1:7">
      <c r="A10" s="1">
        <v>9</v>
      </c>
      <c r="B10" s="1" t="s">
        <v>21</v>
      </c>
      <c r="C10" s="8" t="s">
        <v>32</v>
      </c>
      <c r="D10" s="9" t="str">
        <f>_xlfn.DISPIMG("ID_1754094F79D44ED789F79C106B79111F",1)</f>
        <v>=DISPIMG("ID_1754094F79D44ED789F79C106B79111F",1)</v>
      </c>
    </row>
    <row r="11" s="1" customFormat="1" ht="80.75" spans="1:7">
      <c r="A11" s="1">
        <v>10</v>
      </c>
      <c r="B11" s="1" t="s">
        <v>33</v>
      </c>
      <c r="C11" s="8" t="s">
        <v>34</v>
      </c>
      <c r="D11" s="4" t="str">
        <f>_xlfn.DISPIMG("ID_D0CAF3528CEB4ABEBE99BAEDBD84708C",1)</f>
        <v>=DISPIMG("ID_D0CAF3528CEB4ABEBE99BAEDBD84708C",1)</v>
      </c>
      <c r="E11" s="4"/>
      <c r="F11" s="5"/>
      <c r="G11" s="5"/>
    </row>
    <row r="12" s="1" customFormat="1" ht="80.55" spans="1:7">
      <c r="A12" s="1">
        <v>11</v>
      </c>
      <c r="B12" s="1" t="s">
        <v>35</v>
      </c>
      <c r="C12" s="10" t="s">
        <v>36</v>
      </c>
      <c r="D12" t="str">
        <f>_xlfn.DISPIMG("ID_D4D4EBDFFABE419F8444F29EB38F75A4",1)</f>
        <v>=DISPIMG("ID_D4D4EBDFFABE419F8444F29EB38F75A4",1)</v>
      </c>
      <c r="E12" s="4"/>
      <c r="F12" s="5"/>
      <c r="G12" s="5"/>
    </row>
    <row r="13" s="1" customFormat="1" ht="74.3" spans="1:7">
      <c r="A13" s="1">
        <v>12</v>
      </c>
      <c r="B13" s="1" t="s">
        <v>37</v>
      </c>
      <c r="C13" s="1" t="s">
        <v>38</v>
      </c>
      <c r="D13" s="4" t="str">
        <f>_xlfn.DISPIMG("ID_1975CB7D3FE94CE5B662078AB60827B7",1)</f>
        <v>=DISPIMG("ID_1975CB7D3FE94CE5B662078AB60827B7",1)</v>
      </c>
      <c r="E13" s="4"/>
      <c r="F13" s="5"/>
      <c r="G13" s="5"/>
    </row>
    <row r="14" s="1" customFormat="1" ht="83.35" spans="1:7">
      <c r="A14" s="1">
        <v>13</v>
      </c>
      <c r="B14" s="1" t="s">
        <v>39</v>
      </c>
      <c r="C14" s="1" t="s">
        <v>40</v>
      </c>
      <c r="D14" t="str">
        <f>_xlfn.DISPIMG("ID_961AC74E9488467D9D5ED720768B2312",1)</f>
        <v>=DISPIMG("ID_961AC74E9488467D9D5ED720768B2312",1)</v>
      </c>
      <c r="E14" s="4"/>
      <c r="F14" s="5"/>
      <c r="G14" s="5"/>
    </row>
    <row r="15" s="1" customFormat="1" ht="75" spans="1:7">
      <c r="A15" s="1">
        <v>14</v>
      </c>
      <c r="B15" s="1" t="s">
        <v>23</v>
      </c>
      <c r="C15" s="6" t="s">
        <v>41</v>
      </c>
      <c r="D15" t="str">
        <f>_xlfn.DISPIMG("ID_ECE2A65EC04D4BCF9A643CB1F7BCA837",1)</f>
        <v>=DISPIMG("ID_ECE2A65EC04D4BCF9A643CB1F7BCA837",1)</v>
      </c>
      <c r="E15" t="str">
        <f>_xlfn.DISPIMG("ID_24DF5914538A47C68DBB96A84500102F",1)</f>
        <v>=DISPIMG("ID_24DF5914538A47C68DBB96A84500102F",1)</v>
      </c>
      <c r="F15" s="5"/>
      <c r="G15" s="5"/>
    </row>
    <row r="16" s="1" customFormat="1" ht="99.3" spans="1:7">
      <c r="A16" s="1">
        <v>15</v>
      </c>
      <c r="B16" s="1" t="s">
        <v>42</v>
      </c>
      <c r="C16" s="1" t="s">
        <v>43</v>
      </c>
      <c r="D16" t="str">
        <f>_xlfn.DISPIMG("ID_916A0ECE5B0B40F495F5A4BED84FEB83",1)</f>
        <v>=DISPIMG("ID_916A0ECE5B0B40F495F5A4BED84FEB83",1)</v>
      </c>
      <c r="E16" t="str">
        <f>_xlfn.DISPIMG("ID_B786C41FB9B14D57A348738D83A3F255",1)</f>
        <v>=DISPIMG("ID_B786C41FB9B14D57A348738D83A3F255",1)</v>
      </c>
      <c r="F16" s="5"/>
      <c r="G16" s="5"/>
    </row>
    <row r="17" s="1" customFormat="1" ht="84.25" spans="1:7">
      <c r="A17" s="1">
        <v>16</v>
      </c>
      <c r="B17" s="1" t="s">
        <v>42</v>
      </c>
      <c r="C17" s="1" t="s">
        <v>44</v>
      </c>
      <c r="D17" t="str">
        <f>_xlfn.DISPIMG("ID_69AE3DBC7DDB4B6B8F2736F37EC93599",1)</f>
        <v>=DISPIMG("ID_69AE3DBC7DDB4B6B8F2736F37EC93599",1)</v>
      </c>
      <c r="E17" s="4"/>
      <c r="F17" s="5"/>
      <c r="G17" s="5"/>
    </row>
    <row r="18" s="1" customFormat="1" spans="1:7">
      <c r="D18" s="4"/>
      <c r="E18" s="4"/>
      <c r="F18" s="5"/>
      <c r="G18" s="5"/>
    </row>
    <row r="19" s="1" customFormat="1" spans="1:7">
      <c r="D19" s="4"/>
      <c r="E19" s="4"/>
      <c r="F19" s="5"/>
      <c r="G19" s="5"/>
    </row>
    <row r="20" s="1" customFormat="1" spans="1:7">
      <c r="D20" s="4"/>
      <c r="E20" s="4"/>
      <c r="F20" s="5"/>
      <c r="G20" s="5"/>
    </row>
    <row r="21" s="1" customFormat="1" spans="1:7">
      <c r="D21" s="4"/>
      <c r="E21" s="4"/>
      <c r="F21" s="5"/>
      <c r="G21" s="5"/>
    </row>
    <row r="22" s="1" customFormat="1" spans="1:7">
      <c r="D22" s="4"/>
      <c r="E22" s="4"/>
      <c r="F22" s="5"/>
      <c r="G22" s="5"/>
    </row>
    <row r="23" s="1" customFormat="1" spans="1:7">
      <c r="D23" s="4"/>
      <c r="E23" s="4"/>
      <c r="F23" s="5"/>
      <c r="G23" s="5"/>
    </row>
    <row r="24" s="1" customFormat="1" spans="1:7">
      <c r="D24" s="4"/>
      <c r="E24" s="4"/>
      <c r="F24" s="5"/>
      <c r="G24" s="5"/>
    </row>
    <row r="25" s="1" customFormat="1" spans="1:7">
      <c r="D25" s="4"/>
      <c r="E25" s="4"/>
      <c r="F25" s="5"/>
      <c r="G25" s="5"/>
    </row>
    <row r="26" s="1" customFormat="1" spans="1:7">
      <c r="D26" s="4"/>
      <c r="E26" s="4"/>
      <c r="F26" s="5"/>
      <c r="G26" s="5"/>
    </row>
    <row r="27" s="1" customFormat="1" spans="1:7">
      <c r="D27" s="4"/>
      <c r="E27" s="4"/>
      <c r="F27" s="5"/>
      <c r="G27" s="5"/>
    </row>
    <row r="28" s="1" customFormat="1" spans="1:7">
      <c r="D28" s="4"/>
      <c r="E28" s="4"/>
      <c r="F28" s="5"/>
      <c r="G28" s="5"/>
    </row>
    <row r="29" s="1" customFormat="1" spans="1:7">
      <c r="D29" s="4"/>
      <c r="E29" s="4"/>
      <c r="F29" s="5"/>
      <c r="G29" s="5"/>
    </row>
    <row r="30" s="1" customFormat="1" spans="1:7">
      <c r="D30" s="4"/>
      <c r="E30" s="4"/>
      <c r="F30" s="5"/>
      <c r="G30" s="5"/>
    </row>
    <row r="31" s="1" customFormat="1" spans="1:7">
      <c r="D31" s="4"/>
      <c r="E31" s="4"/>
      <c r="F31" s="5"/>
      <c r="G31" s="5"/>
    </row>
    <row r="32" s="1" customFormat="1" spans="1:7">
      <c r="D32" s="4"/>
      <c r="E32" s="4"/>
      <c r="F32" s="5"/>
      <c r="G32" s="5"/>
    </row>
    <row r="33" s="1" customFormat="1" spans="4:7">
      <c r="D33" s="4"/>
      <c r="E33" s="4"/>
      <c r="F33" s="5"/>
      <c r="G33" s="5"/>
    </row>
    <row r="34" s="1" customFormat="1" spans="4:7">
      <c r="D34" s="4"/>
      <c r="E34" s="4"/>
      <c r="F34" s="5"/>
      <c r="G34" s="5"/>
    </row>
    <row r="35" s="1" customFormat="1" spans="4:7">
      <c r="D35" s="4"/>
      <c r="E35" s="4"/>
      <c r="F35" s="5"/>
      <c r="G35" s="5"/>
    </row>
    <row r="36" s="1" customFormat="1" spans="4:7">
      <c r="D36" s="4"/>
      <c r="E36" s="4"/>
      <c r="F36" s="5"/>
      <c r="G36" s="5"/>
    </row>
    <row r="37" s="1" customFormat="1" spans="4:7">
      <c r="D37" s="4"/>
      <c r="E37" s="4"/>
      <c r="F37" s="5"/>
      <c r="G37" s="5"/>
    </row>
    <row r="38" s="1" customFormat="1" spans="4:7">
      <c r="D38" s="4"/>
      <c r="E38" s="4"/>
      <c r="F38" s="5"/>
      <c r="G38" s="5"/>
    </row>
    <row r="39" s="1" customFormat="1" spans="4:7">
      <c r="D39" s="4"/>
      <c r="E39" s="4"/>
      <c r="F39" s="5"/>
      <c r="G39" s="5"/>
    </row>
    <row r="40" s="1" customFormat="1" spans="4:7">
      <c r="D40" s="4"/>
      <c r="E40" s="4"/>
      <c r="F40" s="5"/>
      <c r="G40" s="5"/>
    </row>
    <row r="41" s="1" customFormat="1" spans="4:7">
      <c r="D41" s="4"/>
      <c r="E41" s="4"/>
      <c r="F41" s="5"/>
      <c r="G41" s="5"/>
    </row>
    <row r="42" s="1" customFormat="1" spans="4:7">
      <c r="D42" s="4"/>
      <c r="E42" s="4"/>
      <c r="F42" s="5"/>
      <c r="G42" s="5"/>
    </row>
    <row r="43" s="1" customFormat="1" spans="4:7">
      <c r="D43" s="4"/>
      <c r="E43" s="4"/>
      <c r="F43" s="5"/>
      <c r="G43" s="5"/>
    </row>
    <row r="44" s="1" customFormat="1" spans="4:7">
      <c r="D44" s="4"/>
      <c r="E44" s="4"/>
      <c r="F44" s="5"/>
      <c r="G44" s="5"/>
    </row>
    <row r="45" s="1" customFormat="1" spans="4:7">
      <c r="D45" s="4"/>
      <c r="E45" s="4"/>
      <c r="F45" s="5"/>
      <c r="G45" s="5"/>
    </row>
    <row r="46" s="1" customFormat="1" spans="4:7">
      <c r="D46" s="4"/>
      <c r="E46" s="4"/>
      <c r="F46" s="5"/>
      <c r="G46" s="5"/>
    </row>
    <row r="47" s="1" customFormat="1" spans="4:7">
      <c r="D47" s="4"/>
      <c r="E47" s="4"/>
      <c r="F47" s="5"/>
      <c r="G47" s="5"/>
    </row>
    <row r="48" s="1" customFormat="1" spans="4:7">
      <c r="D48" s="4"/>
      <c r="E48" s="4"/>
      <c r="F48" s="5"/>
      <c r="G48" s="5"/>
    </row>
    <row r="49" s="1" customFormat="1" spans="4:7">
      <c r="D49" s="4"/>
      <c r="E49" s="4"/>
      <c r="F49" s="5"/>
      <c r="G49" s="5"/>
    </row>
    <row r="50" s="1" customFormat="1" spans="4:7">
      <c r="D50" s="4"/>
      <c r="E50" s="4"/>
      <c r="F50" s="5"/>
      <c r="G50" s="5"/>
    </row>
    <row r="51" s="1" customFormat="1" spans="4:7">
      <c r="D51" s="4"/>
      <c r="E51" s="4"/>
      <c r="F51" s="5"/>
      <c r="G51" s="5"/>
    </row>
    <row r="52" s="1" customFormat="1" spans="4:7">
      <c r="D52" s="4"/>
      <c r="E52" s="4"/>
      <c r="F52" s="5"/>
      <c r="G52" s="5"/>
    </row>
    <row r="53" s="1" customFormat="1" spans="4:7">
      <c r="D53" s="4"/>
      <c r="E53" s="4"/>
      <c r="F53" s="5"/>
      <c r="G53" s="5"/>
    </row>
  </sheetData>
  <autoFilter xmlns:etc="http://www.wps.cn/officeDocument/2017/etCustomData" ref="A1:G1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头程系统</vt:lpstr>
      <vt:lpstr>海外仓系统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Ella</cp:lastModifiedBy>
  <dcterms:created xsi:type="dcterms:W3CDTF">2023-05-12T11:15:00Z</dcterms:created>
  <dcterms:modified xsi:type="dcterms:W3CDTF">2026-09-09T03:11:00Z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KSOReadingLayout">
    <vt:bool>true</vt:bool>
  </property>
  <property fmtid="{D5CDD505-2E9C-101B-9397-08002B2CF9AE}" pid="4" name="ICV">
    <vt:lpwstr>ADF5606977EA48328A897C3BAED5ADD7_13</vt:lpwstr>
  </property>
  <property fmtid="{D5CDD505-2E9C-101B-9397-08002B2CF9AE}" pid="5" name="CalculationRule">
    <vt:i4>0</vt:i4>
  </property>
</Properties>
</file>