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achandrasekar\Downloads\"/>
    </mc:Choice>
  </mc:AlternateContent>
  <bookViews>
    <workbookView xWindow="0" yWindow="0" windowWidth="20490" windowHeight="6900"/>
  </bookViews>
  <sheets>
    <sheet name="Basedata" sheetId="1" r:id="rId1"/>
    <sheet name="FRAME WORK" sheetId="5" r:id="rId2"/>
  </sheets>
  <definedNames>
    <definedName name="_xlnm._FilterDatabase" localSheetId="0" hidden="1">Basedata!$A$2:$AI$7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I12" i="1"/>
  <c r="I11" i="1"/>
  <c r="I15" i="1"/>
  <c r="I14" i="1"/>
  <c r="I13" i="1"/>
  <c r="J4" i="1" l="1"/>
  <c r="J5" i="1"/>
  <c r="J6" i="1"/>
  <c r="J7" i="1"/>
  <c r="J3" i="1" l="1"/>
  <c r="AF4" i="1" l="1"/>
  <c r="AF5" i="1"/>
  <c r="AF6" i="1"/>
  <c r="AF7" i="1"/>
  <c r="AD6" i="1" l="1"/>
  <c r="AH6" i="1" s="1"/>
  <c r="AD7" i="1"/>
  <c r="AH7" i="1" s="1"/>
  <c r="AD5" i="1"/>
  <c r="AH5" i="1" s="1"/>
  <c r="AD4" i="1"/>
  <c r="AH4" i="1" s="1"/>
  <c r="AB6" i="1"/>
  <c r="AB7" i="1"/>
  <c r="AB4" i="1"/>
  <c r="AB5" i="1"/>
  <c r="AC4" i="1" l="1"/>
  <c r="AC5" i="1"/>
  <c r="AC7" i="1"/>
  <c r="AC6" i="1"/>
  <c r="AE6" i="1" l="1"/>
  <c r="AE5" i="1"/>
  <c r="AE4" i="1"/>
  <c r="AE7" i="1"/>
  <c r="AG7" i="1"/>
  <c r="AG5" i="1"/>
  <c r="AG4" i="1"/>
  <c r="AG6" i="1"/>
  <c r="AA6" i="1" l="1"/>
  <c r="AI6" i="1" s="1"/>
  <c r="AA5" i="1"/>
  <c r="AI5" i="1" s="1"/>
  <c r="AA7" i="1"/>
  <c r="AI7" i="1" s="1"/>
  <c r="AA4" i="1"/>
  <c r="AI4" i="1" s="1"/>
  <c r="AE3" i="1" l="1"/>
  <c r="AD3" i="1" l="1"/>
  <c r="AH3" i="1" s="1"/>
  <c r="AB3" i="1" l="1"/>
  <c r="AF3" i="1"/>
  <c r="AA3" i="1" l="1"/>
  <c r="AC3" i="1"/>
  <c r="AG3" i="1" s="1"/>
  <c r="AI3" i="1" l="1"/>
</calcChain>
</file>

<file path=xl/sharedStrings.xml><?xml version="1.0" encoding="utf-8"?>
<sst xmlns="http://schemas.openxmlformats.org/spreadsheetml/2006/main" count="105" uniqueCount="67">
  <si>
    <t>Accuracy %</t>
  </si>
  <si>
    <t>Utilization %</t>
  </si>
  <si>
    <t xml:space="preserve">Attrition </t>
  </si>
  <si>
    <t>System Slowness (%)
(Loss of Productivity)</t>
  </si>
  <si>
    <t>Deactivations</t>
  </si>
  <si>
    <t>Client escalation</t>
  </si>
  <si>
    <t>RCA Effectiveness</t>
  </si>
  <si>
    <t>UAC Audit</t>
  </si>
  <si>
    <t>Weighted score</t>
  </si>
  <si>
    <t>Score</t>
  </si>
  <si>
    <t>Project score</t>
  </si>
  <si>
    <t>Parameter Weightage</t>
  </si>
  <si>
    <t>Client</t>
  </si>
  <si>
    <t>Achieved Score</t>
  </si>
  <si>
    <t>Quality</t>
  </si>
  <si>
    <t>Utilization</t>
  </si>
  <si>
    <t>People / Infra</t>
  </si>
  <si>
    <t>Client Feedback</t>
  </si>
  <si>
    <t>Project Score</t>
  </si>
  <si>
    <t>Status</t>
  </si>
  <si>
    <t xml:space="preserve">Quality </t>
  </si>
  <si>
    <t>Utlization</t>
  </si>
  <si>
    <t>Weighted Score</t>
  </si>
  <si>
    <t>Parameters</t>
  </si>
  <si>
    <t>Range</t>
  </si>
  <si>
    <t>&gt;95%</t>
  </si>
  <si>
    <t>&gt;70%</t>
  </si>
  <si>
    <t>90-95%</t>
  </si>
  <si>
    <t>65-70%</t>
  </si>
  <si>
    <t>&lt;90%</t>
  </si>
  <si>
    <t>60-65%</t>
  </si>
  <si>
    <t>&lt;60%</t>
  </si>
  <si>
    <t>People and Infra</t>
  </si>
  <si>
    <t>Risk Criteria</t>
  </si>
  <si>
    <t>Attrition</t>
  </si>
  <si>
    <t>Client Escalation</t>
  </si>
  <si>
    <t>&gt;0</t>
  </si>
  <si>
    <t>RCA effectiveness</t>
  </si>
  <si>
    <t>&lt; 10%</t>
  </si>
  <si>
    <r>
      <t xml:space="preserve">Slowness
</t>
    </r>
    <r>
      <rPr>
        <sz val="9"/>
        <color rgb="FF3A3B3E"/>
        <rFont val="Palatino Linotype"/>
        <family val="1"/>
      </rPr>
      <t>(loss of Productivity due to downtime)</t>
    </r>
  </si>
  <si>
    <t>&lt;=2%</t>
  </si>
  <si>
    <t>&gt;10%</t>
  </si>
  <si>
    <t>&gt;2</t>
  </si>
  <si>
    <t>95% &gt;= :  Green</t>
  </si>
  <si>
    <t>90% - 94% : Amber</t>
  </si>
  <si>
    <t>&lt;90%: Red</t>
  </si>
  <si>
    <t>&gt;1</t>
  </si>
  <si>
    <t xml:space="preserve"> 86-100%</t>
  </si>
  <si>
    <t xml:space="preserve"> 70-85%</t>
  </si>
  <si>
    <t xml:space="preserve"> &lt;70%</t>
  </si>
  <si>
    <t xml:space="preserve"> People and Infra related risk</t>
  </si>
  <si>
    <t xml:space="preserve"> Business Alignment</t>
  </si>
  <si>
    <t xml:space="preserve">Achieved </t>
  </si>
  <si>
    <t>&lt;=12% attrition; &lt;85% Utilization </t>
  </si>
  <si>
    <t>&gt;12% attrition; &lt;85% Utilization </t>
  </si>
  <si>
    <t>0% attrition; Utilization - NA</t>
  </si>
  <si>
    <t>&lt;=12% attrition; &gt;=85% Utilization </t>
  </si>
  <si>
    <t>&gt;12% attrition; &gt;=85% Utilization </t>
  </si>
  <si>
    <t>Pro Accuracy %</t>
  </si>
  <si>
    <t>Fac Accuracy %</t>
  </si>
  <si>
    <t>ABC</t>
  </si>
  <si>
    <t>DEF</t>
  </si>
  <si>
    <t>GHT</t>
  </si>
  <si>
    <t>HYU</t>
  </si>
  <si>
    <t>0</t>
  </si>
  <si>
    <t>CHECK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</si>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</sst>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2060"/>
      <name val="Palatino Linotype"/>
      <family val="1"/>
    </font>
    <font>
      <sz val="10"/>
      <color theme="1"/>
      <name val="Palatino Linotype"/>
      <family val="2"/>
    </font>
    <font>
      <sz val="11"/>
      <color theme="1"/>
      <name val="Palatino Linotype"/>
      <family val="2"/>
    </font>
    <font>
      <sz val="9"/>
      <name val="Palatino"/>
    </font>
    <font>
      <b/>
      <sz val="9"/>
      <color rgb="FF002060"/>
      <name val="Palatino Linotype"/>
      <family val="1"/>
    </font>
    <font>
      <sz val="9"/>
      <color rgb="FF3A3B3E"/>
      <name val="Palatino Linotype"/>
      <family val="1"/>
    </font>
    <font>
      <b/>
      <sz val="11"/>
      <color theme="1"/>
      <name val="Palatino Linotype"/>
      <family val="1"/>
    </font>
    <font>
      <b/>
      <sz val="10"/>
      <color rgb="FF4D4F53"/>
      <name val="Palatino Linotype"/>
      <family val="1"/>
    </font>
    <font>
      <sz val="10"/>
      <color rgb="FF000000"/>
      <name val="Calibri"/>
      <family val="2"/>
    </font>
    <font>
      <sz val="10"/>
      <color rgb="FF4D4F53"/>
      <name val="Palatino Linotype"/>
      <family val="1"/>
    </font>
    <font>
      <sz val="10"/>
      <color rgb="FF3A3B3E"/>
      <name val="Palatino Linotype"/>
      <family val="1"/>
    </font>
    <font>
      <sz val="10"/>
      <color theme="1"/>
      <name val="Palatino Linotype"/>
      <family val="1"/>
    </font>
    <font>
      <b/>
      <sz val="12"/>
      <color rgb="FF4D4F53"/>
      <name val="Palatino Linotype"/>
      <family val="1"/>
    </font>
    <font>
      <sz val="18"/>
      <name val="Arial"/>
      <family val="2"/>
    </font>
    <font>
      <sz val="9"/>
      <color theme="1"/>
      <name val="Palatino Linotype"/>
      <family val="1"/>
    </font>
    <font>
      <sz val="9"/>
      <color rgb="FFFFC000"/>
      <name val="Palatino Linotype"/>
      <family val="1"/>
    </font>
    <font>
      <sz val="9"/>
      <color theme="5"/>
      <name val="Palatino Linotype"/>
      <family val="1"/>
    </font>
    <font>
      <b/>
      <sz val="12"/>
      <color theme="0"/>
      <name val="Palatino Linotype"/>
      <family val="1"/>
    </font>
    <font>
      <sz val="10"/>
      <color rgb="FF262626"/>
      <name val="Palatino Linotype"/>
      <family val="1"/>
    </font>
    <font>
      <sz val="11"/>
      <color rgb="FF000000"/>
      <name val="Calibri"/>
      <family val="2"/>
      <charset val="1"/>
    </font>
    <font>
      <b/>
      <sz val="10"/>
      <color rgb="FF262626"/>
      <name val="Palatino Linotype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AD2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7F1F7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3"/>
    <xf numFmtId="9" fontId="11" fillId="8" borderId="2" xfId="3" applyNumberFormat="1" applyFont="1" applyFill="1" applyBorder="1" applyAlignment="1">
      <alignment horizontal="center" vertical="center" wrapText="1" readingOrder="1"/>
    </xf>
    <xf numFmtId="0" fontId="11" fillId="7" borderId="2" xfId="3" applyFont="1" applyFill="1" applyBorder="1" applyAlignment="1">
      <alignment horizontal="center" vertical="center" wrapText="1" readingOrder="1"/>
    </xf>
    <xf numFmtId="0" fontId="11" fillId="8" borderId="2" xfId="3" applyFont="1" applyFill="1" applyBorder="1" applyAlignment="1">
      <alignment horizontal="center" vertical="center" wrapText="1" readingOrder="1"/>
    </xf>
    <xf numFmtId="9" fontId="3" fillId="0" borderId="0" xfId="3" applyNumberFormat="1"/>
    <xf numFmtId="9" fontId="0" fillId="0" borderId="0" xfId="9" applyFont="1"/>
    <xf numFmtId="0" fontId="14" fillId="6" borderId="2" xfId="3" applyFont="1" applyFill="1" applyBorder="1" applyAlignment="1">
      <alignment horizontal="center" wrapText="1" readingOrder="1"/>
    </xf>
    <xf numFmtId="0" fontId="11" fillId="7" borderId="2" xfId="3" applyFont="1" applyFill="1" applyBorder="1" applyAlignment="1">
      <alignment horizontal="left" wrapText="1" readingOrder="1"/>
    </xf>
    <xf numFmtId="0" fontId="15" fillId="7" borderId="2" xfId="3" applyFont="1" applyFill="1" applyBorder="1" applyAlignment="1">
      <alignment horizontal="center" vertical="center" wrapText="1"/>
    </xf>
    <xf numFmtId="0" fontId="11" fillId="8" borderId="2" xfId="3" applyFont="1" applyFill="1" applyBorder="1" applyAlignment="1">
      <alignment horizontal="left" wrapText="1" readingOrder="1"/>
    </xf>
    <xf numFmtId="0" fontId="15" fillId="8" borderId="2" xfId="3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9" fontId="13" fillId="0" borderId="1" xfId="0" applyNumberFormat="1" applyFont="1" applyBorder="1" applyAlignment="1">
      <alignment horizontal="center" vertical="center"/>
    </xf>
    <xf numFmtId="9" fontId="13" fillId="0" borderId="6" xfId="0" applyNumberFormat="1" applyFont="1" applyBorder="1" applyAlignment="1">
      <alignment horizontal="center" vertical="center"/>
    </xf>
    <xf numFmtId="0" fontId="11" fillId="7" borderId="4" xfId="3" applyFont="1" applyFill="1" applyBorder="1" applyAlignment="1">
      <alignment horizontal="center" vertical="center" wrapText="1" readingOrder="1"/>
    </xf>
    <xf numFmtId="9" fontId="13" fillId="0" borderId="15" xfId="0" applyNumberFormat="1" applyFont="1" applyBorder="1" applyAlignment="1">
      <alignment horizontal="center" vertical="center"/>
    </xf>
    <xf numFmtId="9" fontId="13" fillId="0" borderId="16" xfId="0" applyNumberFormat="1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9" fontId="13" fillId="0" borderId="17" xfId="1" applyFont="1" applyFill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 vertical="center"/>
    </xf>
    <xf numFmtId="0" fontId="0" fillId="10" borderId="0" xfId="0" applyFill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 readingOrder="1"/>
    </xf>
    <xf numFmtId="0" fontId="11" fillId="7" borderId="5" xfId="3" applyFont="1" applyFill="1" applyBorder="1" applyAlignment="1">
      <alignment horizontal="center" vertical="center" wrapText="1" readingOrder="1"/>
    </xf>
    <xf numFmtId="0" fontId="9" fillId="6" borderId="21" xfId="3" applyFont="1" applyFill="1" applyBorder="1" applyAlignment="1">
      <alignment horizontal="center" vertical="center" wrapText="1" readingOrder="1"/>
    </xf>
    <xf numFmtId="0" fontId="20" fillId="7" borderId="21" xfId="0" applyFont="1" applyFill="1" applyBorder="1" applyAlignment="1">
      <alignment horizontal="center" vertical="center" wrapText="1"/>
    </xf>
    <xf numFmtId="9" fontId="20" fillId="7" borderId="21" xfId="0" applyNumberFormat="1" applyFont="1" applyFill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9" fontId="20" fillId="0" borderId="21" xfId="0" applyNumberFormat="1" applyFont="1" applyBorder="1" applyAlignment="1">
      <alignment horizontal="center" vertical="center" wrapText="1"/>
    </xf>
    <xf numFmtId="0" fontId="11" fillId="7" borderId="21" xfId="3" applyFont="1" applyFill="1" applyBorder="1" applyAlignment="1">
      <alignment horizontal="center" vertical="center" wrapText="1" readingOrder="1"/>
    </xf>
    <xf numFmtId="9" fontId="11" fillId="7" borderId="21" xfId="3" applyNumberFormat="1" applyFont="1" applyFill="1" applyBorder="1" applyAlignment="1">
      <alignment horizontal="center" vertical="center" wrapText="1" readingOrder="1"/>
    </xf>
    <xf numFmtId="0" fontId="12" fillId="7" borderId="21" xfId="3" applyFont="1" applyFill="1" applyBorder="1" applyAlignment="1">
      <alignment horizontal="center" vertical="center" wrapText="1" readingOrder="1"/>
    </xf>
    <xf numFmtId="9" fontId="12" fillId="7" borderId="21" xfId="3" applyNumberFormat="1" applyFont="1" applyFill="1" applyBorder="1" applyAlignment="1">
      <alignment horizontal="center" vertical="center" wrapText="1" readingOrder="1"/>
    </xf>
    <xf numFmtId="0" fontId="10" fillId="7" borderId="21" xfId="3" applyFont="1" applyFill="1" applyBorder="1" applyAlignment="1">
      <alignment horizontal="center" vertical="center" wrapText="1" readingOrder="1"/>
    </xf>
    <xf numFmtId="0" fontId="10" fillId="0" borderId="21" xfId="3" applyFont="1" applyBorder="1" applyAlignment="1">
      <alignment horizontal="center" vertical="center" wrapText="1" readingOrder="1"/>
    </xf>
    <xf numFmtId="9" fontId="11" fillId="0" borderId="21" xfId="3" applyNumberFormat="1" applyFont="1" applyBorder="1" applyAlignment="1">
      <alignment horizontal="center" vertical="center" wrapText="1" readingOrder="1"/>
    </xf>
    <xf numFmtId="164" fontId="13" fillId="0" borderId="15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9" fontId="13" fillId="0" borderId="23" xfId="0" applyNumberFormat="1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10" borderId="25" xfId="0" applyFont="1" applyFill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9" fontId="13" fillId="0" borderId="1" xfId="1" applyFont="1" applyFill="1" applyBorder="1" applyAlignment="1">
      <alignment horizontal="center"/>
    </xf>
    <xf numFmtId="0" fontId="14" fillId="5" borderId="18" xfId="2" applyFont="1" applyFill="1" applyBorder="1" applyAlignment="1">
      <alignment vertical="center" wrapText="1"/>
    </xf>
    <xf numFmtId="0" fontId="14" fillId="5" borderId="20" xfId="2" applyFont="1" applyFill="1" applyBorder="1" applyAlignment="1">
      <alignment vertical="center" wrapText="1"/>
    </xf>
    <xf numFmtId="0" fontId="19" fillId="3" borderId="19" xfId="2" applyFont="1" applyFill="1" applyBorder="1" applyAlignment="1">
      <alignment horizontal="center" vertical="center" wrapText="1"/>
    </xf>
    <xf numFmtId="0" fontId="19" fillId="3" borderId="8" xfId="2" applyFont="1" applyFill="1" applyBorder="1" applyAlignment="1">
      <alignment horizontal="center" vertical="center" wrapText="1"/>
    </xf>
    <xf numFmtId="0" fontId="19" fillId="3" borderId="9" xfId="2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0" fontId="19" fillId="4" borderId="19" xfId="2" applyFont="1" applyFill="1" applyBorder="1" applyAlignment="1">
      <alignment horizontal="center" vertical="center" wrapText="1"/>
    </xf>
    <xf numFmtId="0" fontId="19" fillId="4" borderId="8" xfId="2" applyFont="1" applyFill="1" applyBorder="1" applyAlignment="1">
      <alignment horizontal="center" vertical="center" wrapText="1"/>
    </xf>
    <xf numFmtId="0" fontId="19" fillId="4" borderId="9" xfId="2" applyFont="1" applyFill="1" applyBorder="1" applyAlignment="1">
      <alignment horizontal="center" vertical="center" wrapText="1"/>
    </xf>
    <xf numFmtId="0" fontId="14" fillId="2" borderId="19" xfId="2" applyFont="1" applyFill="1" applyBorder="1" applyAlignment="1">
      <alignment horizontal="center" vertical="center" wrapText="1"/>
    </xf>
    <xf numFmtId="0" fontId="14" fillId="2" borderId="8" xfId="2" applyFont="1" applyFill="1" applyBorder="1" applyAlignment="1">
      <alignment horizontal="center" vertical="center" wrapText="1"/>
    </xf>
    <xf numFmtId="0" fontId="14" fillId="2" borderId="9" xfId="2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12" fillId="7" borderId="21" xfId="3" applyFont="1" applyFill="1" applyBorder="1" applyAlignment="1">
      <alignment horizontal="center" vertical="center" wrapText="1" readingOrder="1"/>
    </xf>
    <xf numFmtId="0" fontId="11" fillId="7" borderId="21" xfId="3" applyFont="1" applyFill="1" applyBorder="1" applyAlignment="1">
      <alignment horizontal="center" vertical="center" wrapText="1" readingOrder="1"/>
    </xf>
    <xf numFmtId="0" fontId="11" fillId="8" borderId="3" xfId="3" applyFont="1" applyFill="1" applyBorder="1" applyAlignment="1">
      <alignment horizontal="center" vertical="center" wrapText="1" readingOrder="1"/>
    </xf>
    <xf numFmtId="0" fontId="11" fillId="8" borderId="5" xfId="3" applyFont="1" applyFill="1" applyBorder="1" applyAlignment="1">
      <alignment horizontal="center" vertical="center" wrapText="1" readingOrder="1"/>
    </xf>
    <xf numFmtId="0" fontId="11" fillId="8" borderId="4" xfId="3" applyFont="1" applyFill="1" applyBorder="1" applyAlignment="1">
      <alignment horizontal="center" vertical="center" wrapText="1" readingOrder="1"/>
    </xf>
    <xf numFmtId="0" fontId="22" fillId="7" borderId="21" xfId="0" applyFont="1" applyFill="1" applyBorder="1" applyAlignment="1">
      <alignment horizontal="center" vertical="center" wrapText="1"/>
    </xf>
  </cellXfs>
  <cellStyles count="28">
    <cellStyle name="20% - Accent2 2 9 2 2 2 2" xfId="27"/>
    <cellStyle name="Normal" xfId="0" builtinId="0"/>
    <cellStyle name="Normal 10 2 2 2" xfId="11"/>
    <cellStyle name="Normal 10 2 2 3 2" xfId="15"/>
    <cellStyle name="Normal 10 2 2 3 2 2" xfId="21"/>
    <cellStyle name="Normal 10 2 2 3 2 2 2 2 2" xfId="26"/>
    <cellStyle name="Normal 2" xfId="3"/>
    <cellStyle name="Normal 2 10 2" xfId="20"/>
    <cellStyle name="Normal 2 2" xfId="2"/>
    <cellStyle name="Normal 20" xfId="16"/>
    <cellStyle name="Normal 245" xfId="4"/>
    <cellStyle name="Normal 25 2" xfId="17"/>
    <cellStyle name="Normal 25 2 2" xfId="22"/>
    <cellStyle name="Normal 257" xfId="5"/>
    <cellStyle name="Normal 3" xfId="6"/>
    <cellStyle name="Normal 3 2" xfId="7"/>
    <cellStyle name="Normal 3 2 2" xfId="19"/>
    <cellStyle name="Normal 3 3" xfId="25"/>
    <cellStyle name="Normal 4" xfId="14"/>
    <cellStyle name="Normal 4 2" xfId="18"/>
    <cellStyle name="Normal 5" xfId="8"/>
    <cellStyle name="Normal 5 2" xfId="24"/>
    <cellStyle name="Normal 53" xfId="12"/>
    <cellStyle name="Normal 53 2" xfId="23"/>
    <cellStyle name="Percent" xfId="1" builtinId="5"/>
    <cellStyle name="Percent 2" xfId="9"/>
    <cellStyle name="Percent 2 2" xfId="10"/>
    <cellStyle name="Percent 3" xfId="1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FDF00"/>
      <color rgb="FFE6E6E6"/>
      <color rgb="FFBABABA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2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3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4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5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6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7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5240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8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9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0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1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2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3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4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8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59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0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1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2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3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4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5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6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0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1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2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3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4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5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6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7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8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2095500</xdr:colOff>
      <xdr:row>7</xdr:row>
      <xdr:rowOff>0</xdr:rowOff>
    </xdr:from>
    <xdr:ext cx="304800" cy="308162"/>
    <xdr:sp macro="" textlink="">
      <xdr:nvSpPr>
        <xdr:cNvPr id="1679" name="AutoShape 4" descr="https://zmdownload-accl.zoho.com/zm/ImageDisplay?na=8816493000000008002&amp;nmsgId=1625924461944100007&amp;f=2&amp;mode=inline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1714500"/>
          <a:ext cx="304800" cy="3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995362</xdr:colOff>
      <xdr:row>22</xdr:row>
      <xdr:rowOff>57150</xdr:rowOff>
    </xdr:from>
    <xdr:to>
      <xdr:col>2</xdr:col>
      <xdr:colOff>1175362</xdr:colOff>
      <xdr:row>22</xdr:row>
      <xdr:rowOff>237150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14687" y="5991225"/>
          <a:ext cx="180000" cy="180000"/>
        </a:xfrm>
        <a:prstGeom prst="ellipse">
          <a:avLst/>
        </a:prstGeom>
        <a:solidFill>
          <a:srgbClr val="009E47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</xdr:col>
      <xdr:colOff>995362</xdr:colOff>
      <xdr:row>23</xdr:row>
      <xdr:rowOff>73369</xdr:rowOff>
    </xdr:from>
    <xdr:to>
      <xdr:col>2</xdr:col>
      <xdr:colOff>1175362</xdr:colOff>
      <xdr:row>23</xdr:row>
      <xdr:rowOff>253369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214687" y="6312244"/>
          <a:ext cx="180000" cy="18000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</xdr:col>
      <xdr:colOff>995362</xdr:colOff>
      <xdr:row>24</xdr:row>
      <xdr:rowOff>46805</xdr:rowOff>
    </xdr:from>
    <xdr:to>
      <xdr:col>2</xdr:col>
      <xdr:colOff>1175362</xdr:colOff>
      <xdr:row>24</xdr:row>
      <xdr:rowOff>226805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214687" y="6590480"/>
          <a:ext cx="180000" cy="1800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15"/>
  <sheetViews>
    <sheetView showGridLines="0" tabSelected="1" topLeftCell="B2" zoomScale="85" zoomScaleNormal="85" workbookViewId="0">
      <selection activeCell="G19" sqref="G19"/>
    </sheetView>
  </sheetViews>
  <sheetFormatPr defaultColWidth="17" defaultRowHeight="15" outlineLevelCol="1"/>
  <cols>
    <col min="1" max="1" width="53.85546875" style="13" customWidth="1"/>
    <col min="2" max="2" width="10.7109375" style="13" customWidth="1"/>
    <col min="3" max="3" width="10.5703125" style="13" customWidth="1"/>
    <col min="4" max="4" width="10.85546875" style="13" bestFit="1" customWidth="1"/>
    <col min="5" max="5" width="31.5703125" style="14" bestFit="1" customWidth="1"/>
    <col min="6" max="6" width="64.7109375" style="14" customWidth="1"/>
    <col min="7" max="7" width="28.42578125" style="24" customWidth="1"/>
    <col min="8" max="8" width="9.28515625" style="13" bestFit="1" customWidth="1"/>
    <col min="9" max="9" width="11.7109375" style="14" bestFit="1" customWidth="1"/>
    <col min="10" max="10" width="9.5703125" style="14" bestFit="1" customWidth="1"/>
    <col min="11" max="11" width="10.5703125" style="13" customWidth="1" outlineLevel="1"/>
    <col min="12" max="12" width="10.42578125" style="13" customWidth="1" outlineLevel="1"/>
    <col min="13" max="13" width="7.5703125" style="13" customWidth="1" outlineLevel="1"/>
    <col min="14" max="14" width="18.140625" style="13" customWidth="1" outlineLevel="1"/>
    <col min="15" max="15" width="12" style="13" customWidth="1" outlineLevel="1"/>
    <col min="16" max="16" width="9.28515625" style="13" customWidth="1" outlineLevel="1"/>
    <col min="17" max="17" width="11.7109375" style="13" customWidth="1" outlineLevel="1"/>
    <col min="18" max="18" width="9.5703125" style="13" customWidth="1" outlineLevel="1"/>
    <col min="19" max="19" width="10.5703125" style="13" customWidth="1" outlineLevel="1"/>
    <col min="20" max="20" width="10.42578125" style="13" customWidth="1" outlineLevel="1"/>
    <col min="21" max="21" width="7.5703125" style="13" customWidth="1" outlineLevel="1"/>
    <col min="22" max="22" width="18.140625" style="13" customWidth="1" outlineLevel="1"/>
    <col min="23" max="23" width="12" style="13" customWidth="1" outlineLevel="1"/>
    <col min="24" max="24" width="9.28515625" style="13" customWidth="1" outlineLevel="1"/>
    <col min="25" max="25" width="11.7109375" style="13" customWidth="1" outlineLevel="1"/>
    <col min="26" max="26" width="9.5703125" style="13" customWidth="1" outlineLevel="1"/>
    <col min="27" max="27" width="10.5703125" style="13" customWidth="1" outlineLevel="1"/>
    <col min="28" max="28" width="10.42578125" style="13" customWidth="1" outlineLevel="1"/>
    <col min="29" max="29" width="14.85546875" style="13" customWidth="1" outlineLevel="1"/>
    <col min="30" max="30" width="9.28515625" style="13" customWidth="1" outlineLevel="1"/>
    <col min="31" max="31" width="8" style="13" bestFit="1" customWidth="1"/>
    <col min="32" max="32" width="10.7109375" style="13" bestFit="1" customWidth="1"/>
    <col min="33" max="33" width="9.28515625" style="13" bestFit="1" customWidth="1"/>
    <col min="34" max="34" width="10.7109375" style="13" bestFit="1" customWidth="1"/>
    <col min="35" max="35" width="15" style="13" bestFit="1" customWidth="1"/>
    <col min="36" max="16384" width="17" style="13"/>
  </cols>
  <sheetData>
    <row r="1" spans="1:35" s="1" customFormat="1" ht="18.75" customHeight="1">
      <c r="A1" s="65" t="s">
        <v>12</v>
      </c>
      <c r="B1" s="76" t="s">
        <v>52</v>
      </c>
      <c r="C1" s="77"/>
      <c r="D1" s="77"/>
      <c r="E1" s="77"/>
      <c r="F1" s="77"/>
      <c r="G1" s="77"/>
      <c r="H1" s="77"/>
      <c r="I1" s="77"/>
      <c r="J1" s="78"/>
      <c r="K1" s="67" t="s">
        <v>8</v>
      </c>
      <c r="L1" s="68"/>
      <c r="M1" s="68"/>
      <c r="N1" s="68"/>
      <c r="O1" s="68"/>
      <c r="P1" s="68"/>
      <c r="Q1" s="68"/>
      <c r="R1" s="69"/>
      <c r="S1" s="70" t="s">
        <v>11</v>
      </c>
      <c r="T1" s="71"/>
      <c r="U1" s="71"/>
      <c r="V1" s="71"/>
      <c r="W1" s="71"/>
      <c r="X1" s="71"/>
      <c r="Y1" s="71"/>
      <c r="Z1" s="72"/>
      <c r="AA1" s="73" t="s">
        <v>9</v>
      </c>
      <c r="AB1" s="74"/>
      <c r="AC1" s="74"/>
      <c r="AD1" s="75"/>
      <c r="AE1" s="62" t="s">
        <v>13</v>
      </c>
      <c r="AF1" s="63"/>
      <c r="AG1" s="63"/>
      <c r="AH1" s="64"/>
      <c r="AI1" s="60" t="s">
        <v>10</v>
      </c>
    </row>
    <row r="2" spans="1:35" s="1" customFormat="1" ht="40.5" customHeight="1" thickBot="1">
      <c r="A2" s="66"/>
      <c r="B2" s="53" t="s">
        <v>58</v>
      </c>
      <c r="C2" s="54" t="s">
        <v>59</v>
      </c>
      <c r="D2" s="54" t="s">
        <v>1</v>
      </c>
      <c r="E2" s="54" t="s">
        <v>2</v>
      </c>
      <c r="F2" s="54" t="s">
        <v>3</v>
      </c>
      <c r="G2" s="55" t="s">
        <v>4</v>
      </c>
      <c r="H2" s="54" t="s">
        <v>5</v>
      </c>
      <c r="I2" s="54" t="s">
        <v>6</v>
      </c>
      <c r="J2" s="56" t="s">
        <v>7</v>
      </c>
      <c r="K2" s="26" t="s">
        <v>0</v>
      </c>
      <c r="L2" s="27" t="s">
        <v>1</v>
      </c>
      <c r="M2" s="29" t="s">
        <v>2</v>
      </c>
      <c r="N2" s="29" t="s">
        <v>3</v>
      </c>
      <c r="O2" s="29" t="s">
        <v>4</v>
      </c>
      <c r="P2" s="30" t="s">
        <v>5</v>
      </c>
      <c r="Q2" s="30" t="s">
        <v>6</v>
      </c>
      <c r="R2" s="31" t="s">
        <v>7</v>
      </c>
      <c r="S2" s="26" t="s">
        <v>0</v>
      </c>
      <c r="T2" s="27" t="s">
        <v>1</v>
      </c>
      <c r="U2" s="27" t="s">
        <v>2</v>
      </c>
      <c r="V2" s="27" t="s">
        <v>3</v>
      </c>
      <c r="W2" s="27" t="s">
        <v>4</v>
      </c>
      <c r="X2" s="27" t="s">
        <v>5</v>
      </c>
      <c r="Y2" s="27" t="s">
        <v>6</v>
      </c>
      <c r="Z2" s="28" t="s">
        <v>7</v>
      </c>
      <c r="AA2" s="26" t="s">
        <v>0</v>
      </c>
      <c r="AB2" s="32" t="s">
        <v>1</v>
      </c>
      <c r="AC2" s="27" t="s">
        <v>50</v>
      </c>
      <c r="AD2" s="28" t="s">
        <v>51</v>
      </c>
      <c r="AE2" s="33" t="s">
        <v>14</v>
      </c>
      <c r="AF2" s="34" t="s">
        <v>15</v>
      </c>
      <c r="AG2" s="34" t="s">
        <v>16</v>
      </c>
      <c r="AH2" s="35" t="s">
        <v>17</v>
      </c>
      <c r="AI2" s="61"/>
    </row>
    <row r="3" spans="1:35" s="15" customFormat="1">
      <c r="A3" s="51" t="s">
        <v>60</v>
      </c>
      <c r="B3" s="16">
        <v>0.99</v>
      </c>
      <c r="C3" s="16"/>
      <c r="D3" s="16">
        <v>0.84</v>
      </c>
      <c r="E3" s="16">
        <v>0.12</v>
      </c>
      <c r="F3" s="57">
        <f>IF(AND(E3&lt;=12%,D3&lt;85%),100%,IF(AND(E3&gt;12%,D3&lt;85%),100%,IF(AND(E3=0%,D3=0%),100%,IF(AND(E3&lt;=12%,D3&gt;=85%),50%,IF(AND(E3&gt;12%,D3&gt;=85%),0%,IF(E3="","please select the values",0))))))</f>
        <v>1</v>
      </c>
      <c r="G3" s="58"/>
      <c r="H3" s="25"/>
      <c r="I3" s="59"/>
      <c r="J3" s="59" t="str">
        <f>IFERROR(VLOOKUP($A:$A,#REF!,7,0),"")</f>
        <v/>
      </c>
      <c r="K3" s="52"/>
      <c r="L3" s="20"/>
      <c r="M3" s="20"/>
      <c r="N3" s="20"/>
      <c r="O3" s="20"/>
      <c r="P3" s="20"/>
      <c r="Q3" s="20"/>
      <c r="R3" s="21"/>
      <c r="S3" s="19">
        <v>0.4</v>
      </c>
      <c r="T3" s="20">
        <v>0.3</v>
      </c>
      <c r="U3" s="20">
        <v>0.15</v>
      </c>
      <c r="V3" s="20"/>
      <c r="W3" s="20"/>
      <c r="X3" s="20">
        <v>0.15</v>
      </c>
      <c r="Y3" s="20"/>
      <c r="Z3" s="21"/>
      <c r="AA3" s="50">
        <f>K3*S3</f>
        <v>0</v>
      </c>
      <c r="AB3" s="20">
        <f t="shared" ref="AB3:AB7" si="0">L3*T3</f>
        <v>0</v>
      </c>
      <c r="AC3" s="20">
        <f t="shared" ref="AC3:AC7" si="1">IF(OR(M3=0,N3=0,O3=0),0,(AVERAGE(M3:O3)*U3))</f>
        <v>0</v>
      </c>
      <c r="AD3" s="22">
        <f t="shared" ref="AD3:AD7" si="2">IF(OR(P3=0,Q3=0,R3=0),0,(AVERAGE(P3:R3)*X3))</f>
        <v>0</v>
      </c>
      <c r="AE3" s="19">
        <f>B3</f>
        <v>0.99</v>
      </c>
      <c r="AF3" s="20">
        <f t="shared" ref="AF3:AF7" si="3">D3</f>
        <v>0.84</v>
      </c>
      <c r="AG3" s="20">
        <f t="shared" ref="AG3:AG7" si="4">AC3</f>
        <v>0</v>
      </c>
      <c r="AH3" s="21">
        <f t="shared" ref="AH3:AH7" si="5">AD3</f>
        <v>0</v>
      </c>
      <c r="AI3" s="23">
        <f>SUM(AA3:AD3)</f>
        <v>0</v>
      </c>
    </row>
    <row r="4" spans="1:35" s="15" customFormat="1">
      <c r="A4" s="51" t="s">
        <v>61</v>
      </c>
      <c r="B4" s="16">
        <v>0.1</v>
      </c>
      <c r="C4" s="16"/>
      <c r="D4" s="16">
        <v>0.84</v>
      </c>
      <c r="E4" s="16">
        <v>0.13</v>
      </c>
      <c r="F4" s="57">
        <f t="shared" ref="F4:F7" si="6">IF(AND(E4&lt;=12%,D4&lt;85%),100%,IF(AND(E4&gt;12%,D4&lt;85%),100%,IF(AND(E4=0%,D4=0%),100%,IF(AND(E4&lt;=12%,D4&gt;=85%),50%,IF(AND(E4&gt;12%,D4&gt;=85%),0%,IF(E4="","please select the values",0))))))</f>
        <v>1</v>
      </c>
      <c r="G4" s="58"/>
      <c r="H4" s="25"/>
      <c r="I4" s="59"/>
      <c r="J4" s="59" t="str">
        <f>IFERROR(VLOOKUP($A:$A,#REF!,7,0),"")</f>
        <v/>
      </c>
      <c r="K4" s="52"/>
      <c r="L4" s="20"/>
      <c r="M4" s="20"/>
      <c r="N4" s="20"/>
      <c r="O4" s="20"/>
      <c r="P4" s="20"/>
      <c r="Q4" s="20"/>
      <c r="R4" s="21"/>
      <c r="S4" s="19">
        <v>0.4</v>
      </c>
      <c r="T4" s="20">
        <v>0.3</v>
      </c>
      <c r="U4" s="20">
        <v>0.15</v>
      </c>
      <c r="V4" s="20"/>
      <c r="W4" s="20"/>
      <c r="X4" s="20">
        <v>0.15</v>
      </c>
      <c r="Y4" s="20"/>
      <c r="Z4" s="21"/>
      <c r="AA4" s="50">
        <f t="shared" ref="AA4:AA7" si="7">K4*S4</f>
        <v>0</v>
      </c>
      <c r="AB4" s="20">
        <f t="shared" si="0"/>
        <v>0</v>
      </c>
      <c r="AC4" s="20">
        <f t="shared" si="1"/>
        <v>0</v>
      </c>
      <c r="AD4" s="22">
        <f t="shared" si="2"/>
        <v>0</v>
      </c>
      <c r="AE4" s="19">
        <f t="shared" ref="AE4:AE7" si="8">B4</f>
        <v>0.1</v>
      </c>
      <c r="AF4" s="20">
        <f t="shared" si="3"/>
        <v>0.84</v>
      </c>
      <c r="AG4" s="20">
        <f t="shared" si="4"/>
        <v>0</v>
      </c>
      <c r="AH4" s="21">
        <f t="shared" si="5"/>
        <v>0</v>
      </c>
      <c r="AI4" s="23">
        <f t="shared" ref="AI4:AI7" si="9">SUM(AA4:AD4)</f>
        <v>0</v>
      </c>
    </row>
    <row r="5" spans="1:35" s="15" customFormat="1">
      <c r="A5" s="51">
        <v>123</v>
      </c>
      <c r="B5" s="16">
        <v>0.44</v>
      </c>
      <c r="C5" s="16"/>
      <c r="D5" s="16">
        <v>0</v>
      </c>
      <c r="E5" s="16">
        <v>0</v>
      </c>
      <c r="F5" s="57">
        <f t="shared" si="6"/>
        <v>1</v>
      </c>
      <c r="G5" s="58"/>
      <c r="H5" s="25"/>
      <c r="I5" s="59"/>
      <c r="J5" s="59" t="str">
        <f>IFERROR(VLOOKUP($A:$A,#REF!,7,0),"")</f>
        <v/>
      </c>
      <c r="K5" s="52"/>
      <c r="L5" s="20"/>
      <c r="M5" s="20"/>
      <c r="N5" s="20"/>
      <c r="O5" s="20"/>
      <c r="P5" s="20"/>
      <c r="Q5" s="20"/>
      <c r="R5" s="21"/>
      <c r="S5" s="19">
        <v>0.4</v>
      </c>
      <c r="T5" s="20">
        <v>0.3</v>
      </c>
      <c r="U5" s="20">
        <v>0.15</v>
      </c>
      <c r="V5" s="16"/>
      <c r="W5" s="16"/>
      <c r="X5" s="20">
        <v>0.15</v>
      </c>
      <c r="Y5" s="16"/>
      <c r="Z5" s="17"/>
      <c r="AA5" s="50">
        <f t="shared" si="7"/>
        <v>0</v>
      </c>
      <c r="AB5" s="20">
        <f t="shared" si="0"/>
        <v>0</v>
      </c>
      <c r="AC5" s="20">
        <f t="shared" si="1"/>
        <v>0</v>
      </c>
      <c r="AD5" s="22">
        <f t="shared" si="2"/>
        <v>0</v>
      </c>
      <c r="AE5" s="19">
        <f t="shared" si="8"/>
        <v>0.44</v>
      </c>
      <c r="AF5" s="20">
        <f t="shared" si="3"/>
        <v>0</v>
      </c>
      <c r="AG5" s="20">
        <f t="shared" si="4"/>
        <v>0</v>
      </c>
      <c r="AH5" s="21">
        <f t="shared" si="5"/>
        <v>0</v>
      </c>
      <c r="AI5" s="23">
        <f t="shared" si="9"/>
        <v>0</v>
      </c>
    </row>
    <row r="6" spans="1:35" s="15" customFormat="1">
      <c r="A6" s="51" t="s">
        <v>62</v>
      </c>
      <c r="B6" s="16">
        <v>0.02</v>
      </c>
      <c r="C6" s="16"/>
      <c r="D6" s="16">
        <v>0.86</v>
      </c>
      <c r="E6" s="16">
        <v>0.11</v>
      </c>
      <c r="F6" s="57">
        <f t="shared" si="6"/>
        <v>0.5</v>
      </c>
      <c r="G6" s="58"/>
      <c r="H6" s="25"/>
      <c r="I6" s="59"/>
      <c r="J6" s="59" t="str">
        <f>IFERROR(VLOOKUP($A:$A,#REF!,7,0),"")</f>
        <v/>
      </c>
      <c r="K6" s="52"/>
      <c r="L6" s="20"/>
      <c r="M6" s="20"/>
      <c r="N6" s="20"/>
      <c r="O6" s="20"/>
      <c r="P6" s="20"/>
      <c r="Q6" s="20"/>
      <c r="R6" s="21"/>
      <c r="S6" s="19">
        <v>0.4</v>
      </c>
      <c r="T6" s="20">
        <v>0.3</v>
      </c>
      <c r="U6" s="20">
        <v>0.15</v>
      </c>
      <c r="V6" s="16"/>
      <c r="W6" s="16"/>
      <c r="X6" s="20">
        <v>0.15</v>
      </c>
      <c r="Y6" s="16"/>
      <c r="Z6" s="17"/>
      <c r="AA6" s="50">
        <f t="shared" si="7"/>
        <v>0</v>
      </c>
      <c r="AB6" s="20">
        <f t="shared" si="0"/>
        <v>0</v>
      </c>
      <c r="AC6" s="20">
        <f t="shared" si="1"/>
        <v>0</v>
      </c>
      <c r="AD6" s="22">
        <f t="shared" si="2"/>
        <v>0</v>
      </c>
      <c r="AE6" s="19">
        <f t="shared" si="8"/>
        <v>0.02</v>
      </c>
      <c r="AF6" s="20">
        <f t="shared" si="3"/>
        <v>0.86</v>
      </c>
      <c r="AG6" s="20">
        <f t="shared" si="4"/>
        <v>0</v>
      </c>
      <c r="AH6" s="21">
        <f t="shared" si="5"/>
        <v>0</v>
      </c>
      <c r="AI6" s="23">
        <f t="shared" si="9"/>
        <v>0</v>
      </c>
    </row>
    <row r="7" spans="1:35" s="15" customFormat="1">
      <c r="A7" s="51" t="s">
        <v>63</v>
      </c>
      <c r="B7" s="16">
        <v>0.8</v>
      </c>
      <c r="C7" s="16"/>
      <c r="D7" s="16">
        <v>0.86</v>
      </c>
      <c r="E7" s="16">
        <v>0.13</v>
      </c>
      <c r="F7" s="57">
        <f t="shared" si="6"/>
        <v>0</v>
      </c>
      <c r="G7" s="58"/>
      <c r="H7" s="25"/>
      <c r="I7" s="59"/>
      <c r="J7" s="59" t="str">
        <f>IFERROR(VLOOKUP($A:$A,#REF!,7,0),"")</f>
        <v/>
      </c>
      <c r="K7" s="52"/>
      <c r="L7" s="20"/>
      <c r="M7" s="20"/>
      <c r="N7" s="20"/>
      <c r="O7" s="20"/>
      <c r="P7" s="20"/>
      <c r="Q7" s="20"/>
      <c r="R7" s="21"/>
      <c r="S7" s="19">
        <v>0.4</v>
      </c>
      <c r="T7" s="20">
        <v>0.3</v>
      </c>
      <c r="U7" s="20">
        <v>0.15</v>
      </c>
      <c r="V7" s="16"/>
      <c r="W7" s="16"/>
      <c r="X7" s="20">
        <v>0.15</v>
      </c>
      <c r="Y7" s="16"/>
      <c r="Z7" s="17"/>
      <c r="AA7" s="50">
        <f t="shared" si="7"/>
        <v>0</v>
      </c>
      <c r="AB7" s="20">
        <f t="shared" si="0"/>
        <v>0</v>
      </c>
      <c r="AC7" s="20">
        <f t="shared" si="1"/>
        <v>0</v>
      </c>
      <c r="AD7" s="22">
        <f t="shared" si="2"/>
        <v>0</v>
      </c>
      <c r="AE7" s="19">
        <f t="shared" si="8"/>
        <v>0.8</v>
      </c>
      <c r="AF7" s="20">
        <f t="shared" si="3"/>
        <v>0.86</v>
      </c>
      <c r="AG7" s="20">
        <f t="shared" si="4"/>
        <v>0</v>
      </c>
      <c r="AH7" s="21">
        <f t="shared" si="5"/>
        <v>0</v>
      </c>
      <c r="AI7" s="23">
        <f t="shared" si="9"/>
        <v>0</v>
      </c>
    </row>
    <row r="9" spans="1:35">
      <c r="D9" s="24"/>
      <c r="E9" s="13"/>
      <c r="G9" s="14"/>
      <c r="I9" s="13"/>
      <c r="J9" s="13"/>
    </row>
    <row r="10" spans="1:35">
      <c r="D10" s="24"/>
      <c r="E10" s="38" t="s">
        <v>24</v>
      </c>
      <c r="F10" s="38" t="s">
        <v>22</v>
      </c>
      <c r="G10" s="14"/>
      <c r="I10" s="13"/>
      <c r="J10" s="13" t="s">
        <v>65</v>
      </c>
    </row>
    <row r="11" spans="1:35">
      <c r="D11" s="24"/>
      <c r="E11" s="85" t="s">
        <v>53</v>
      </c>
      <c r="F11" s="40">
        <v>1</v>
      </c>
      <c r="G11" s="14">
        <v>0.12</v>
      </c>
      <c r="H11" s="14">
        <v>0.85</v>
      </c>
      <c r="I11" s="14" t="b">
        <f>AND(E4&lt;=12%,D4&lt;85%)</f>
        <v>0</v>
      </c>
      <c r="J11" s="14" t="s">
        <v>66</v>
      </c>
    </row>
    <row r="12" spans="1:35">
      <c r="D12" s="24"/>
      <c r="E12" s="39" t="s">
        <v>54</v>
      </c>
      <c r="F12" s="40">
        <v>1</v>
      </c>
      <c r="G12" s="14">
        <v>0.12</v>
      </c>
      <c r="H12" s="14">
        <v>0.85</v>
      </c>
      <c r="I12" s="14" t="b">
        <f>AND(E4&gt;12%,D4&lt;85%)</f>
        <v>1</v>
      </c>
      <c r="J12" s="14" t="s">
        <v>66</v>
      </c>
    </row>
    <row r="13" spans="1:35">
      <c r="D13" s="24"/>
      <c r="E13" s="41" t="s">
        <v>55</v>
      </c>
      <c r="F13" s="42">
        <v>1</v>
      </c>
      <c r="G13" s="13" t="s">
        <v>64</v>
      </c>
      <c r="H13" s="13">
        <v>0</v>
      </c>
      <c r="I13" s="14" t="b">
        <f>AND(E4=0%,D4 =0%)</f>
        <v>0</v>
      </c>
      <c r="J13" s="14" t="s">
        <v>66</v>
      </c>
    </row>
    <row r="14" spans="1:35" ht="30">
      <c r="D14" s="24"/>
      <c r="E14" s="39" t="s">
        <v>56</v>
      </c>
      <c r="F14" s="40">
        <v>0.5</v>
      </c>
      <c r="G14" s="14">
        <v>0.12</v>
      </c>
      <c r="H14" s="14">
        <v>0.85</v>
      </c>
      <c r="I14" s="14" t="b">
        <f>AND(E4&lt;=12%,D4&gt;=85%)</f>
        <v>0</v>
      </c>
      <c r="J14" s="14" t="s">
        <v>66</v>
      </c>
    </row>
    <row r="15" spans="1:35">
      <c r="E15" s="39" t="s">
        <v>57</v>
      </c>
      <c r="F15" s="39">
        <v>0</v>
      </c>
      <c r="G15" s="14">
        <v>0.12</v>
      </c>
      <c r="H15" s="14">
        <v>0.85</v>
      </c>
      <c r="I15" s="14" t="b">
        <f>AND(E4&gt;12%,D4&gt;=85%)</f>
        <v>0</v>
      </c>
      <c r="J15" s="14" t="s">
        <v>66</v>
      </c>
    </row>
  </sheetData>
  <mergeCells count="7">
    <mergeCell ref="AI1:AI2"/>
    <mergeCell ref="AE1:AH1"/>
    <mergeCell ref="A1:A2"/>
    <mergeCell ref="K1:R1"/>
    <mergeCell ref="S1:Z1"/>
    <mergeCell ref="AA1:AD1"/>
    <mergeCell ref="B1:J1"/>
  </mergeCells>
  <conditionalFormatting sqref="A1:A2">
    <cfRule type="duplicateValues" dxfId="7" priority="336"/>
  </conditionalFormatting>
  <conditionalFormatting sqref="A4:A7">
    <cfRule type="duplicateValues" dxfId="6" priority="344"/>
    <cfRule type="duplicateValues" dxfId="5" priority="345"/>
    <cfRule type="duplicateValues" dxfId="4" priority="346"/>
  </conditionalFormatting>
  <conditionalFormatting sqref="A1:A3">
    <cfRule type="duplicateValues" dxfId="3" priority="347"/>
    <cfRule type="duplicateValues" dxfId="2" priority="348"/>
  </conditionalFormatting>
  <conditionalFormatting sqref="A1:A7">
    <cfRule type="duplicateValues" dxfId="1" priority="349"/>
  </conditionalFormatting>
  <conditionalFormatting sqref="A3">
    <cfRule type="duplicateValues" dxfId="0" priority="350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Q26"/>
  <sheetViews>
    <sheetView showGridLines="0" topLeftCell="A6" workbookViewId="0">
      <selection activeCell="C9" sqref="C9:D14"/>
    </sheetView>
  </sheetViews>
  <sheetFormatPr defaultColWidth="0" defaultRowHeight="15" zeroHeight="1"/>
  <cols>
    <col min="1" max="1" width="1.140625" style="2" customWidth="1"/>
    <col min="2" max="2" width="24.140625" style="2" customWidth="1"/>
    <col min="3" max="3" width="33.42578125" style="2" customWidth="1"/>
    <col min="4" max="4" width="9.85546875" style="2" bestFit="1" customWidth="1"/>
    <col min="5" max="5" width="0.85546875" style="2" customWidth="1"/>
    <col min="6" max="6" width="14" style="2" customWidth="1"/>
    <col min="7" max="7" width="20.42578125" style="2" customWidth="1"/>
    <col min="8" max="8" width="15.7109375" style="2" bestFit="1" customWidth="1"/>
    <col min="9" max="9" width="9.140625" style="2" customWidth="1"/>
    <col min="10" max="17" width="0" style="2" hidden="1" customWidth="1"/>
    <col min="18" max="16384" width="9.140625" style="2" hidden="1"/>
  </cols>
  <sheetData>
    <row r="1" spans="2:8"/>
    <row r="2" spans="2:8" ht="17.25" customHeight="1">
      <c r="B2" s="79" t="s">
        <v>20</v>
      </c>
      <c r="C2" s="79"/>
      <c r="F2" s="79" t="s">
        <v>21</v>
      </c>
      <c r="G2" s="79"/>
      <c r="H2" s="79"/>
    </row>
    <row r="3" spans="2:8">
      <c r="B3" s="38" t="s">
        <v>20</v>
      </c>
      <c r="C3" s="38" t="s">
        <v>22</v>
      </c>
      <c r="F3" s="38" t="s">
        <v>23</v>
      </c>
      <c r="G3" s="38" t="s">
        <v>24</v>
      </c>
      <c r="H3" s="38" t="s">
        <v>22</v>
      </c>
    </row>
    <row r="4" spans="2:8">
      <c r="B4" s="47" t="s">
        <v>25</v>
      </c>
      <c r="C4" s="44">
        <v>1</v>
      </c>
      <c r="F4" s="80" t="s">
        <v>15</v>
      </c>
      <c r="G4" s="45" t="s">
        <v>26</v>
      </c>
      <c r="H4" s="46">
        <v>1</v>
      </c>
    </row>
    <row r="5" spans="2:8">
      <c r="B5" s="48" t="s">
        <v>27</v>
      </c>
      <c r="C5" s="49">
        <v>0.5</v>
      </c>
      <c r="F5" s="80"/>
      <c r="G5" s="45" t="s">
        <v>28</v>
      </c>
      <c r="H5" s="46">
        <v>0.75</v>
      </c>
    </row>
    <row r="6" spans="2:8">
      <c r="B6" s="47" t="s">
        <v>29</v>
      </c>
      <c r="C6" s="44">
        <v>0</v>
      </c>
      <c r="F6" s="80"/>
      <c r="G6" s="45" t="s">
        <v>30</v>
      </c>
      <c r="H6" s="46">
        <v>0.5</v>
      </c>
    </row>
    <row r="7" spans="2:8">
      <c r="F7" s="80"/>
      <c r="G7" s="45" t="s">
        <v>31</v>
      </c>
      <c r="H7" s="46">
        <v>0</v>
      </c>
    </row>
    <row r="8" spans="2:8" ht="17.25">
      <c r="B8" s="79" t="s">
        <v>32</v>
      </c>
      <c r="C8" s="79"/>
      <c r="D8" s="79"/>
    </row>
    <row r="9" spans="2:8" ht="30">
      <c r="B9" s="38" t="s">
        <v>33</v>
      </c>
      <c r="C9" s="38" t="s">
        <v>24</v>
      </c>
      <c r="D9" s="38" t="s">
        <v>22</v>
      </c>
      <c r="F9" s="38" t="s">
        <v>33</v>
      </c>
      <c r="G9" s="38" t="s">
        <v>24</v>
      </c>
      <c r="H9" s="38" t="s">
        <v>22</v>
      </c>
    </row>
    <row r="10" spans="2:8" ht="22.5" customHeight="1">
      <c r="B10" s="80" t="s">
        <v>34</v>
      </c>
      <c r="C10" s="39" t="s">
        <v>53</v>
      </c>
      <c r="D10" s="40">
        <v>1</v>
      </c>
      <c r="F10" s="81" t="s">
        <v>35</v>
      </c>
      <c r="G10" s="43">
        <v>0</v>
      </c>
      <c r="H10" s="44">
        <v>1</v>
      </c>
    </row>
    <row r="11" spans="2:8">
      <c r="B11" s="80"/>
      <c r="C11" s="39" t="s">
        <v>54</v>
      </c>
      <c r="D11" s="40">
        <v>1</v>
      </c>
      <c r="F11" s="81"/>
      <c r="G11" s="43" t="s">
        <v>36</v>
      </c>
      <c r="H11" s="43">
        <v>0</v>
      </c>
    </row>
    <row r="12" spans="2:8" ht="15" customHeight="1" thickBot="1">
      <c r="B12" s="80"/>
      <c r="C12" s="41" t="s">
        <v>55</v>
      </c>
      <c r="D12" s="42">
        <v>1</v>
      </c>
      <c r="F12" s="18"/>
      <c r="G12" s="37"/>
      <c r="H12" s="37"/>
    </row>
    <row r="13" spans="2:8" ht="15.75" thickBot="1">
      <c r="B13" s="80"/>
      <c r="C13" s="39" t="s">
        <v>56</v>
      </c>
      <c r="D13" s="40">
        <v>0.5</v>
      </c>
      <c r="F13" s="18"/>
      <c r="G13" s="4"/>
      <c r="H13" s="4"/>
    </row>
    <row r="14" spans="2:8" ht="15.75" thickBot="1">
      <c r="B14" s="80"/>
      <c r="C14" s="39" t="s">
        <v>57</v>
      </c>
      <c r="D14" s="39">
        <v>0</v>
      </c>
      <c r="F14" s="18"/>
      <c r="G14" s="4"/>
      <c r="H14" s="4"/>
    </row>
    <row r="15" spans="2:8" ht="15.75" thickBot="1">
      <c r="B15" s="36"/>
      <c r="C15" s="36"/>
      <c r="D15" s="36"/>
      <c r="F15" s="18"/>
      <c r="G15" s="4"/>
      <c r="H15" s="4"/>
    </row>
    <row r="16" spans="2:8" ht="21.75" customHeight="1" thickBot="1">
      <c r="B16" s="82" t="s">
        <v>39</v>
      </c>
      <c r="C16" s="5" t="s">
        <v>40</v>
      </c>
      <c r="D16" s="3">
        <v>1</v>
      </c>
      <c r="F16" s="82" t="s">
        <v>37</v>
      </c>
      <c r="G16" s="5" t="s">
        <v>38</v>
      </c>
      <c r="H16" s="3">
        <v>1</v>
      </c>
    </row>
    <row r="17" spans="2:8" ht="31.5" customHeight="1" thickBot="1">
      <c r="B17" s="83"/>
      <c r="C17" s="5" t="s">
        <v>42</v>
      </c>
      <c r="D17" s="3">
        <v>0</v>
      </c>
      <c r="F17" s="83"/>
      <c r="G17" s="5" t="s">
        <v>41</v>
      </c>
      <c r="H17" s="3">
        <v>0</v>
      </c>
    </row>
    <row r="18" spans="2:8" ht="15" customHeight="1" thickBot="1">
      <c r="B18" s="82" t="s">
        <v>4</v>
      </c>
      <c r="C18" s="5">
        <v>0</v>
      </c>
      <c r="D18" s="3">
        <v>1</v>
      </c>
      <c r="F18" s="82" t="s">
        <v>7</v>
      </c>
      <c r="G18" s="5" t="s">
        <v>43</v>
      </c>
      <c r="H18" s="3">
        <v>1</v>
      </c>
    </row>
    <row r="19" spans="2:8" ht="15" customHeight="1" thickBot="1">
      <c r="B19" s="84"/>
      <c r="C19" s="5">
        <v>1</v>
      </c>
      <c r="D19" s="3">
        <v>0.5</v>
      </c>
      <c r="F19" s="84"/>
      <c r="G19" s="5" t="s">
        <v>44</v>
      </c>
      <c r="H19" s="3">
        <v>0.5</v>
      </c>
    </row>
    <row r="20" spans="2:8" ht="16.5" customHeight="1" thickBot="1">
      <c r="B20" s="83"/>
      <c r="C20" s="5" t="s">
        <v>46</v>
      </c>
      <c r="D20" s="3">
        <v>0</v>
      </c>
      <c r="F20" s="84"/>
      <c r="G20" s="5" t="s">
        <v>45</v>
      </c>
      <c r="H20" s="3">
        <v>0</v>
      </c>
    </row>
    <row r="21" spans="2:8" ht="15.75" thickBot="1">
      <c r="H21" s="6"/>
    </row>
    <row r="22" spans="2:8" ht="18.75" thickBot="1">
      <c r="B22" s="8" t="s">
        <v>18</v>
      </c>
      <c r="C22" s="8" t="s">
        <v>19</v>
      </c>
      <c r="F22" s="7"/>
    </row>
    <row r="23" spans="2:8" ht="24" thickBot="1">
      <c r="B23" s="9" t="s">
        <v>47</v>
      </c>
      <c r="C23" s="10"/>
    </row>
    <row r="24" spans="2:8" ht="24" thickBot="1">
      <c r="B24" s="11" t="s">
        <v>48</v>
      </c>
      <c r="C24" s="12"/>
    </row>
    <row r="25" spans="2:8" ht="24" thickBot="1">
      <c r="B25" s="9" t="s">
        <v>49</v>
      </c>
      <c r="C25" s="10"/>
    </row>
    <row r="26" spans="2:8"/>
  </sheetData>
  <mergeCells count="10">
    <mergeCell ref="F16:F17"/>
    <mergeCell ref="B16:B17"/>
    <mergeCell ref="F18:F20"/>
    <mergeCell ref="B18:B20"/>
    <mergeCell ref="B10:B14"/>
    <mergeCell ref="B2:C2"/>
    <mergeCell ref="F2:H2"/>
    <mergeCell ref="F4:F7"/>
    <mergeCell ref="B8:D8"/>
    <mergeCell ref="F10:F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b06a7397-bded-4fb5-886e-e887bd3d6e52" xsi:nil="true"/>
    <_ip_UnifiedCompliancePolicyProperties xmlns="http://schemas.microsoft.com/sharepoint/v3" xsi:nil="true"/>
    <lcf76f155ced4ddcb4097134ff3c332f xmlns="d7da3570-3306-4975-ac10-6e1792f445bd">
      <Terms xmlns="http://schemas.microsoft.com/office/infopath/2007/PartnerControls"/>
    </lcf76f155ced4ddcb4097134ff3c332f>
    <_Flow_SignoffStatus xmlns="d7da3570-3306-4975-ac10-6e1792f445b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41C59F5337E45A322AF7A8391D7CC" ma:contentTypeVersion="20" ma:contentTypeDescription="Create a new document." ma:contentTypeScope="" ma:versionID="6c09fa96d5e2a072f787aac5793d76f4">
  <xsd:schema xmlns:xsd="http://www.w3.org/2001/XMLSchema" xmlns:xs="http://www.w3.org/2001/XMLSchema" xmlns:p="http://schemas.microsoft.com/office/2006/metadata/properties" xmlns:ns1="http://schemas.microsoft.com/sharepoint/v3" xmlns:ns2="b06a7397-bded-4fb5-886e-e887bd3d6e52" xmlns:ns3="d7da3570-3306-4975-ac10-6e1792f445bd" targetNamespace="http://schemas.microsoft.com/office/2006/metadata/properties" ma:root="true" ma:fieldsID="a0a823283f039f620ccd972c17ef75ed" ns1:_="" ns2:_="" ns3:_="">
    <xsd:import namespace="http://schemas.microsoft.com/sharepoint/v3"/>
    <xsd:import namespace="b06a7397-bded-4fb5-886e-e887bd3d6e52"/>
    <xsd:import namespace="d7da3570-3306-4975-ac10-6e1792f445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Location" minOccurs="0"/>
                <xsd:element ref="ns3:_Flow_SignoffStatu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a7397-bded-4fb5-886e-e887bd3d6e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4b4ba62f-a165-4ef1-ac33-bde6e1775017}" ma:internalName="TaxCatchAll" ma:showField="CatchAllData" ma:web="b06a7397-bded-4fb5-886e-e887bd3d6e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da3570-3306-4975-ac10-6e1792f44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587eee9-20e9-47e1-b87d-d7cac0bde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43B5E6-F09E-4770-8ACF-5694B7BF8B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244181-3C2A-4C8D-B7AF-A1961B82C2D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d7da3570-3306-4975-ac10-6e1792f445bd"/>
    <ds:schemaRef ds:uri="b06a7397-bded-4fb5-886e-e887bd3d6e52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1658D4-AC63-4862-A621-52DAF6065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06a7397-bded-4fb5-886e-e887bd3d6e52"/>
    <ds:schemaRef ds:uri="d7da3570-3306-4975-ac10-6e1792f445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Basedata</vt:lpstr>
      <vt:lpstr>FRAME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Amarnath</dc:creator>
  <cp:lastModifiedBy>Bharathy Dhasan Chandrasekar</cp:lastModifiedBy>
  <dcterms:created xsi:type="dcterms:W3CDTF">2018-06-12T16:01:55Z</dcterms:created>
  <dcterms:modified xsi:type="dcterms:W3CDTF">2025-03-05T10:13:46Z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0x01010083B41C59F5337E45A322AF7A8391D7CC</vt:lpwstr>
  </property>
  <property fmtid="{D5CDD505-2E9C-101B-9397-08002B2CF9AE}" pid="3" name="Order">
    <vt:r8>8525800</vt:r8>
  </property>
  <property fmtid="{D5CDD505-2E9C-101B-9397-08002B2CF9AE}" pid="4" name="MediaServiceImageTags">
    <vt:lpwstr/>
  </property>
</Properties>
</file>